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05" windowWidth="18810" windowHeight="6030" activeTab="0"/>
  </bookViews>
  <sheets>
    <sheet name="2015_balandis" sheetId="1" r:id="rId1"/>
  </sheets>
  <definedNames/>
  <calcPr fullCalcOnLoad="1"/>
</workbook>
</file>

<file path=xl/sharedStrings.xml><?xml version="1.0" encoding="utf-8"?>
<sst xmlns="http://schemas.openxmlformats.org/spreadsheetml/2006/main" count="2360" uniqueCount="975">
  <si>
    <t>Nr.</t>
  </si>
  <si>
    <t>Pastatų grupės pagal šilumos suvartojimą</t>
  </si>
  <si>
    <t>Adresas</t>
  </si>
  <si>
    <t>Butų sk.</t>
  </si>
  <si>
    <t>Namo 
plotas</t>
  </si>
  <si>
    <t>Butų 
plotas</t>
  </si>
  <si>
    <t xml:space="preserve">Šilumos 
suvartojimas šildymui </t>
  </si>
  <si>
    <t>vnt.</t>
  </si>
  <si>
    <t>metai</t>
  </si>
  <si>
    <t>MWh</t>
  </si>
  <si>
    <r>
      <t>I.</t>
    </r>
    <r>
      <rPr>
        <sz val="8"/>
        <rFont val="Arial"/>
        <family val="2"/>
      </rPr>
      <t xml:space="preserve"> Daugiabučiai suvartojantys mažiausiai šilumos (naujos statybos, kokybiški namai)</t>
    </r>
  </si>
  <si>
    <r>
      <t>IV.</t>
    </r>
    <r>
      <rPr>
        <sz val="8"/>
        <rFont val="Arial"/>
        <family val="2"/>
      </rPr>
      <t xml:space="preserve"> Daugiaubučiai suvartojantys labai daug šilumos (senos statybos, labai prastos šiluminės izoliacijos namai)</t>
    </r>
  </si>
  <si>
    <t>Statybos metai</t>
  </si>
  <si>
    <t>Suvartotas šilumos kiekis</t>
  </si>
  <si>
    <t>Apmokestinta šiluma šildymui gyventojams</t>
  </si>
  <si>
    <t xml:space="preserve">Šilumos kaina gyventojams
(su PVM) </t>
  </si>
  <si>
    <t>Mokėjimai už šilumą 1 m² ploto šildymui                 (su PVM)</t>
  </si>
  <si>
    <t xml:space="preserve">Iš viso 
</t>
  </si>
  <si>
    <t xml:space="preserve">Karštam vandeniui ruošti </t>
  </si>
  <si>
    <t>Karšto vandens temp. palaikymui</t>
  </si>
  <si>
    <t xml:space="preserve">Patalpų šildymui </t>
  </si>
  <si>
    <t>m²</t>
  </si>
  <si>
    <t>MWh/m²</t>
  </si>
  <si>
    <t>Šilumos suvartojimas 60 m² ploto buto šildymui</t>
  </si>
  <si>
    <t>Mokėjimai už šilumą 60 m² ploto buto šildymui 
(su PVM)</t>
  </si>
  <si>
    <t>kWh/mėn</t>
  </si>
  <si>
    <r>
      <t>II.</t>
    </r>
    <r>
      <rPr>
        <sz val="8"/>
        <rFont val="Arial"/>
        <family val="2"/>
      </rPr>
      <t xml:space="preserve"> Daugiabučiai suvartojantys mažai arba vidutiniškai šilumos (naujos statybos ir kiti kažkiek taupantys šilumą namai)</t>
    </r>
  </si>
  <si>
    <r>
      <t>III.</t>
    </r>
    <r>
      <rPr>
        <sz val="8"/>
        <rFont val="Arial"/>
        <family val="2"/>
      </rPr>
      <t xml:space="preserve"> Daugiabučiai suvartojantys daug šilumos (senos statybos nerenovuoti namai)</t>
    </r>
  </si>
  <si>
    <t>Vilnius (UAB "Vilniaus energija")</t>
  </si>
  <si>
    <t>Karšto vandens temp. Palaikymui</t>
  </si>
  <si>
    <t>Kaunas (AB ,,Kauno energija")</t>
  </si>
  <si>
    <t>Šiauliai (AB "Šiaulių energija")</t>
  </si>
  <si>
    <t>Šilumos suvartojimas 60 m2 ploto buto šildymui</t>
  </si>
  <si>
    <t>Mažeikiai (UAB "Mažeikių šilumos tinklai")</t>
  </si>
  <si>
    <t>....</t>
  </si>
  <si>
    <t>Varėna (UAB "Varėnos šiluma")</t>
  </si>
  <si>
    <t>Pavilnionių g. 31</t>
  </si>
  <si>
    <t>Bajorų kelias 3</t>
  </si>
  <si>
    <t>iki 1992</t>
  </si>
  <si>
    <t>J.Tiškevičiaus g. 6</t>
  </si>
  <si>
    <t>Ašmenos II-oji 37</t>
  </si>
  <si>
    <t>Geležinio Vilko 1A</t>
  </si>
  <si>
    <t>Krėvės 82B</t>
  </si>
  <si>
    <t>Karaliaus Mindaugo 7</t>
  </si>
  <si>
    <t>Saulės 3</t>
  </si>
  <si>
    <t>Šiaurės 101</t>
  </si>
  <si>
    <t>Partizanų 198</t>
  </si>
  <si>
    <t>Lukšio 64</t>
  </si>
  <si>
    <t>Taikos 39</t>
  </si>
  <si>
    <t>Gravrogkų 17</t>
  </si>
  <si>
    <t>Vievio 54</t>
  </si>
  <si>
    <t>Partizanų 20</t>
  </si>
  <si>
    <t>Baltų 2</t>
  </si>
  <si>
    <t>Baršausko 75</t>
  </si>
  <si>
    <t>Taikos 41</t>
  </si>
  <si>
    <t>Draugystės 6</t>
  </si>
  <si>
    <t>Juozapavičiaus 48 A</t>
  </si>
  <si>
    <t>Masiulio 6</t>
  </si>
  <si>
    <t>Sąjungos a. 10</t>
  </si>
  <si>
    <t>MWh/m²/mėn.</t>
  </si>
  <si>
    <t>Sukilėlių 87A (KVT)</t>
  </si>
  <si>
    <t>Kovo 11-osios 114 (renov.)(KVT)</t>
  </si>
  <si>
    <t>Kovo 11-osios 118 (renov)(KVT)</t>
  </si>
  <si>
    <t>Krėvės 61 (renov.) (KVT)</t>
  </si>
  <si>
    <t>Partizanų 160 (renov.)</t>
  </si>
  <si>
    <t>Griunvaldo 4  (renov.)</t>
  </si>
  <si>
    <t>Savanorių 415  (renov.)(KVT)</t>
  </si>
  <si>
    <t>Taikos 78 (renov.)</t>
  </si>
  <si>
    <t>Medvėgalio 31 (renov.)</t>
  </si>
  <si>
    <t>Šiaurės 1 (KVT)</t>
  </si>
  <si>
    <t>MWh/m²/mėn</t>
  </si>
  <si>
    <t>Sodų 4</t>
  </si>
  <si>
    <t>J.Kubiliaus g. 4</t>
  </si>
  <si>
    <t>Jaunimo 4 (renov.)</t>
  </si>
  <si>
    <t>Kalantos R. 23</t>
  </si>
  <si>
    <t>Stulginskio A. 64</t>
  </si>
  <si>
    <t>Masiulio T. 1</t>
  </si>
  <si>
    <t>Jakšto 8</t>
  </si>
  <si>
    <t>SODŲ 11</t>
  </si>
  <si>
    <t>VASARIO 16-OSIOS 8</t>
  </si>
  <si>
    <t>P.VILEIŠIO 6</t>
  </si>
  <si>
    <r>
      <rPr>
        <b/>
        <sz val="8"/>
        <rFont val="Arial"/>
        <family val="2"/>
      </rPr>
      <t>IV.</t>
    </r>
    <r>
      <rPr>
        <sz val="8"/>
        <rFont val="Arial"/>
        <family val="2"/>
      </rPr>
      <t xml:space="preserve"> Daugiaubučiai suvartojantys labai daug šilumos (senos statybos, labai prastos šiluminės izoliacijos namai)</t>
    </r>
  </si>
  <si>
    <r>
      <rPr>
        <b/>
        <sz val="8"/>
        <rFont val="Arial"/>
        <family val="2"/>
      </rPr>
      <t>III</t>
    </r>
    <r>
      <rPr>
        <sz val="8"/>
        <rFont val="Arial"/>
        <family val="2"/>
      </rPr>
      <t>. Daugiabučiai suvartojantys daug šilumos (senos statybos nerenovuoti namai)</t>
    </r>
  </si>
  <si>
    <r>
      <rPr>
        <b/>
        <sz val="8"/>
        <rFont val="Arial"/>
        <family val="2"/>
      </rPr>
      <t>IV</t>
    </r>
    <r>
      <rPr>
        <sz val="8"/>
        <rFont val="Arial"/>
        <family val="2"/>
      </rPr>
      <t>. Daugiaubučiai suvartojantys labai daug šilumos (senos statybos, labai prastos šiluminės izoliacijos namai)</t>
    </r>
  </si>
  <si>
    <t>Raseiniai (UAB „Raseinių šilumos tinklai")</t>
  </si>
  <si>
    <t>Dariaus ir Girėno 23</t>
  </si>
  <si>
    <t>Dariaus ir Girėno 28</t>
  </si>
  <si>
    <t>Dubysos 3</t>
  </si>
  <si>
    <t>Stonų 3</t>
  </si>
  <si>
    <t>Dubysos 16</t>
  </si>
  <si>
    <t>Dubysos 1</t>
  </si>
  <si>
    <t>Vaižganto 1</t>
  </si>
  <si>
    <t>Jaunimo 12</t>
  </si>
  <si>
    <t>Dominikonų 4</t>
  </si>
  <si>
    <t>Dariaus ir Girėno 26</t>
  </si>
  <si>
    <t>iki1960</t>
  </si>
  <si>
    <t>Vytauto Didžiojo 3</t>
  </si>
  <si>
    <r>
      <t>I.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Daugiabučiai suvartojantys mažiausiai šilumos</t>
    </r>
    <r>
      <rPr>
        <sz val="8"/>
        <rFont val="Arial"/>
        <family val="2"/>
      </rPr>
      <t xml:space="preserve"> (naujos statybos, apšiltinti, modernizuoti namai ir namai su individualiu šildymo reguliavimu ir apskaita)</t>
    </r>
  </si>
  <si>
    <t>Pavilnionių g. 33</t>
  </si>
  <si>
    <t>M.Mironaitės g. 18</t>
  </si>
  <si>
    <t>Sviliškių g. 8</t>
  </si>
  <si>
    <t>Žirmūnų g. 30C</t>
  </si>
  <si>
    <t>Sviliškių g. 4, 6</t>
  </si>
  <si>
    <r>
      <rPr>
        <b/>
        <sz val="8"/>
        <rFont val="Arial"/>
        <family val="2"/>
      </rPr>
      <t>II</t>
    </r>
    <r>
      <rPr>
        <sz val="8"/>
        <rFont val="Arial"/>
        <family val="2"/>
      </rPr>
      <t xml:space="preserve">. </t>
    </r>
    <r>
      <rPr>
        <b/>
        <sz val="8"/>
        <rFont val="Arial"/>
        <family val="2"/>
      </rPr>
      <t>Daugiabučiai, suvartojantys mažai šilumos</t>
    </r>
    <r>
      <rPr>
        <sz val="8"/>
        <rFont val="Arial"/>
        <family val="2"/>
      </rPr>
      <t xml:space="preserve"> (naujos statybos, apšiltinti, modernizuoti namai, tačiau turintys didelius vitrininius langus, kurių atitvarų varža atitinka tik minimalius šiuolaikinius reikalavimus, nedidelio aukštingumo ir mažiau energetiškai efektyvios pastato formos ir panašūs kiti.</t>
    </r>
  </si>
  <si>
    <t>J.Franko g. 8</t>
  </si>
  <si>
    <t>Tolminkiemio g. 31</t>
  </si>
  <si>
    <t>J.Galvydžio g. 11A</t>
  </si>
  <si>
    <t>Tolminkiemio g. 14</t>
  </si>
  <si>
    <t>M.Marcinkevičiaus g. 37, Baltupio g. 175</t>
  </si>
  <si>
    <t>M.Marcinkevičiaus g. 31, 33, 35</t>
  </si>
  <si>
    <t>S.Žukausko g. 27</t>
  </si>
  <si>
    <r>
      <rPr>
        <b/>
        <sz val="8"/>
        <rFont val="Arial"/>
        <family val="2"/>
      </rPr>
      <t>III. Daugiabučiai, pastatyti iki 1992 m., neapšiltinti, su įrengtais dalikliais individualiai šilumos apskaitai</t>
    </r>
    <r>
      <rPr>
        <sz val="8"/>
        <rFont val="Arial"/>
        <family val="2"/>
      </rPr>
      <t xml:space="preserve"> (pastato vidaus šildymo ir karšto vandens sistema subalansuota; ant kiekvieno šildymo prietaiso įrengti termostatiniai ventiliai ir šilumos kiekio apskaitos dalikliai; įrengti karšto vandens antimagnetiniai skaitikliai; įrengta nuotolinė duomenų nuskaitymo ir valdymo sistema; įvadinio šilumos apskaitos prietaiso, butų šildymo prietaisų, butų karšto vandens apskaitos prietaisų rodmenys nuskaitomi vienu metu) </t>
    </r>
  </si>
  <si>
    <t>Gedvydžių g. 29 (bt. 1-36)</t>
  </si>
  <si>
    <t>V.Pietario g. 7</t>
  </si>
  <si>
    <t>Šviesos g 11 (bt. 41-60)</t>
  </si>
  <si>
    <t>Taikos g. 134, 136</t>
  </si>
  <si>
    <t>Gedvydžių g. 20</t>
  </si>
  <si>
    <t>Kovo 11-osios g. 55</t>
  </si>
  <si>
    <t>Šviesos g 14 (bt. 81-100)</t>
  </si>
  <si>
    <t>Šviesos g 4 (bt. 81-100)</t>
  </si>
  <si>
    <t>Taikos g. 25, 27</t>
  </si>
  <si>
    <t>Gabijos g. 81 (bt. 1-36)</t>
  </si>
  <si>
    <r>
      <t>IV.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Daugiabučiai, pastatyti iki 1992 m.</t>
    </r>
    <r>
      <rPr>
        <sz val="8"/>
        <rFont val="Arial"/>
        <family val="2"/>
      </rPr>
      <t xml:space="preserve">, neapšiltinti, su senomis nesubalansuotomis vidaus šildymo ir karšto vandens sistemomis, dalikliai individualiai šilumos apskaitai neįrengti, karšto vandens suvartojimą deklaruoja patys gyventojai </t>
    </r>
  </si>
  <si>
    <t>S.Stanevičiaus g. 7 (bt. 1-40)</t>
  </si>
  <si>
    <t>Žemynos g. 25</t>
  </si>
  <si>
    <t>Peteliškių g. 10</t>
  </si>
  <si>
    <t>Žemynos g. 35</t>
  </si>
  <si>
    <t>Taikos g. 105</t>
  </si>
  <si>
    <t>Antakalnio g. 118</t>
  </si>
  <si>
    <t>Musninkų g. 7</t>
  </si>
  <si>
    <t>Taikos g. 241, 243, 245</t>
  </si>
  <si>
    <t>Kapsų g. 38</t>
  </si>
  <si>
    <r>
      <t>V. Daugiabučiai, suvartojantys daug šilumos</t>
    </r>
    <r>
      <rPr>
        <sz val="8"/>
        <rFont val="Arial"/>
        <family val="2"/>
      </rPr>
      <t xml:space="preserve"> (1959-1992 m. statybos nerenovuoti, nusidėvėję namai, kuriuose nuo jų pastatymo dienos neatlikti jokie didesni remonto darbai) </t>
    </r>
  </si>
  <si>
    <t>Parko g. 4</t>
  </si>
  <si>
    <t>Parko g. 6</t>
  </si>
  <si>
    <t>Žaliųjų ežerų g. 9</t>
  </si>
  <si>
    <t>Smėlio g. 11</t>
  </si>
  <si>
    <t>Gelvonų g. 57</t>
  </si>
  <si>
    <t>Naugarduko g. 56</t>
  </si>
  <si>
    <t>Kanklių g. 10B</t>
  </si>
  <si>
    <t>Smėlio g. 15</t>
  </si>
  <si>
    <t>J.Basanavičiaus g. 17A</t>
  </si>
  <si>
    <t>Šaltkalvių g. 66</t>
  </si>
  <si>
    <r>
      <t xml:space="preserve">VI. Daugiabučiai suvartojantys labai daug šilumos </t>
    </r>
    <r>
      <rPr>
        <sz val="8"/>
        <rFont val="Arial"/>
        <family val="2"/>
      </rPr>
      <t xml:space="preserve">(senos statybos, labai prastos šiluminės izoliacijos namai) </t>
    </r>
  </si>
  <si>
    <t>S.Skapo g. 6, 8</t>
  </si>
  <si>
    <t>Kunigiškių g. 4</t>
  </si>
  <si>
    <t>Lentvario g. 1</t>
  </si>
  <si>
    <t>Vykinto g. 8</t>
  </si>
  <si>
    <t>V.Grybo g. 30</t>
  </si>
  <si>
    <t>Žygio g. 4</t>
  </si>
  <si>
    <t>Gedimino pr. 27</t>
  </si>
  <si>
    <t>(KVT)</t>
  </si>
  <si>
    <t>daugiabutis namas kuriame karšto vandens tiekėjas AB ,,Kauno energija"</t>
  </si>
  <si>
    <t>šildymui šilumos kiekis išmatuotas šilumos apskaitos prietaisu</t>
  </si>
  <si>
    <t>Molainių g. 8 (apšiltintas), Panevėžys</t>
  </si>
  <si>
    <t xml:space="preserve">iki 1992 </t>
  </si>
  <si>
    <t>Kniaudiškių g. 54 (apšiltintas), Panevėžys</t>
  </si>
  <si>
    <t>Klaipėdos g. 99 K3, Panevėžys</t>
  </si>
  <si>
    <t>Klaipėdos g. 99 K2, Panevėžys</t>
  </si>
  <si>
    <t>Klaipėdos g. 99 K1, Panevėžys</t>
  </si>
  <si>
    <t>Pušaloto g. 76, Panevėžys</t>
  </si>
  <si>
    <t>Respublikos g. 24, Kėdainiai</t>
  </si>
  <si>
    <t>Margirio g. 18, Panevėžys</t>
  </si>
  <si>
    <t>Chemikų g. 3, Kėdainiai</t>
  </si>
  <si>
    <t>Respublikos g. 26, Kėdainiai</t>
  </si>
  <si>
    <t>Liepų al. 13, Panevėžys</t>
  </si>
  <si>
    <t>Švyturio g. 19, Panevėžys</t>
  </si>
  <si>
    <t>Ramygalos g. 67, Panevėžys</t>
  </si>
  <si>
    <t>Vilties g. 47, Panevėžys</t>
  </si>
  <si>
    <t>Vilties g. 22, Panevėžys</t>
  </si>
  <si>
    <t>Marijonų g. 29, Panevėžys</t>
  </si>
  <si>
    <t>Liepų al. 15A, Panevėžys</t>
  </si>
  <si>
    <t>Smėlynės g. 73, Panevėžys</t>
  </si>
  <si>
    <t>Nevėžio g. 24, Panevėžys</t>
  </si>
  <si>
    <t>Smetonos g. 5A, Panevėžys</t>
  </si>
  <si>
    <t>Jakšto g. 8, Panevėžys</t>
  </si>
  <si>
    <t>Žagienės g. 4, Panevėžys</t>
  </si>
  <si>
    <t>Kerbedžio g. 24, Panevėžys</t>
  </si>
  <si>
    <t>Mažeikių 3 Viekšniai</t>
  </si>
  <si>
    <t>S.Daukanto 8 Viekšniai</t>
  </si>
  <si>
    <t>Vytauto Didžiojo 37</t>
  </si>
  <si>
    <t>Partizanų 14A</t>
  </si>
  <si>
    <t>Birštonas (UAB „Birštono šiluma)</t>
  </si>
  <si>
    <t>K.Vanagėlio g. 9</t>
  </si>
  <si>
    <t>Pašilės 59</t>
  </si>
  <si>
    <t>renov.</t>
  </si>
  <si>
    <t>Algirdo 25</t>
  </si>
  <si>
    <t>Algirdo 27</t>
  </si>
  <si>
    <t>Rytų 6</t>
  </si>
  <si>
    <t>Rytų 4</t>
  </si>
  <si>
    <t>Ateities 19</t>
  </si>
  <si>
    <t>Vytauto Didžiojo 41</t>
  </si>
  <si>
    <t>Vaižganto 20B</t>
  </si>
  <si>
    <t>V.Grybo 2</t>
  </si>
  <si>
    <t>NAUJOJI 68 (renov.)</t>
  </si>
  <si>
    <t>BIRUTĖS 14 (renov.)</t>
  </si>
  <si>
    <t>STATYBININKŲ 46 (renov.)</t>
  </si>
  <si>
    <t>KAŠTONŲ 12 (renov.)</t>
  </si>
  <si>
    <t>AUKŠTAKALNIO 14</t>
  </si>
  <si>
    <t>LAUKO 17 (renov.)</t>
  </si>
  <si>
    <t>PUTINŲ 24A</t>
  </si>
  <si>
    <t>VINGIO 1 (renov.)</t>
  </si>
  <si>
    <t>PUTINŲ 2 (renov.)</t>
  </si>
  <si>
    <t>Statybininkų 107</t>
  </si>
  <si>
    <t>Kalniškės 23</t>
  </si>
  <si>
    <t>JAUNIMO 38</t>
  </si>
  <si>
    <t>MIKLUSĖNŲ 33</t>
  </si>
  <si>
    <t>NAUJOJI 18</t>
  </si>
  <si>
    <t>KAŠTONŲ 52</t>
  </si>
  <si>
    <t>STATYBININKŲ 27</t>
  </si>
  <si>
    <t>JONYNO 5</t>
  </si>
  <si>
    <t>NAUJOJI 96</t>
  </si>
  <si>
    <t>NAUJOJI 86</t>
  </si>
  <si>
    <t>VILTIES 18</t>
  </si>
  <si>
    <t>JAZMINŲ 12</t>
  </si>
  <si>
    <t>STATYBININKŲ 34</t>
  </si>
  <si>
    <t>LIKIŠKĖLIŲ 40</t>
  </si>
  <si>
    <t>STATYBININKŲ 49</t>
  </si>
  <si>
    <t>VOLUNGĖS 12</t>
  </si>
  <si>
    <t>VOLUNGĖS 27</t>
  </si>
  <si>
    <t>VOLUNGĖS 22</t>
  </si>
  <si>
    <t>Alytus (UAB "Litesko")</t>
  </si>
  <si>
    <r>
      <rPr>
        <b/>
        <sz val="8"/>
        <rFont val="Arial"/>
        <family val="2"/>
      </rPr>
      <t>I. Daugiabučiai suvartojantys mažiausiai šilumos</t>
    </r>
    <r>
      <rPr>
        <sz val="8"/>
        <rFont val="Arial"/>
        <family val="2"/>
      </rPr>
      <t xml:space="preserve"> (naujos statybos, kokybiški namai)</t>
    </r>
  </si>
  <si>
    <r>
      <rPr>
        <b/>
        <sz val="8"/>
        <rFont val="Arial"/>
        <family val="2"/>
      </rPr>
      <t xml:space="preserve">II. Daugiabučiai suvartojantys mažai arba vidutiniškai šilumos </t>
    </r>
    <r>
      <rPr>
        <sz val="8"/>
        <rFont val="Arial"/>
        <family val="2"/>
      </rPr>
      <t>(naujos statybos ir kiti kažkiek taupantys šilumą namai)</t>
    </r>
  </si>
  <si>
    <r>
      <rPr>
        <b/>
        <sz val="8"/>
        <rFont val="Arial"/>
        <family val="2"/>
      </rPr>
      <t xml:space="preserve">III. Daugiabučiai suvartojantys daug šilumos </t>
    </r>
    <r>
      <rPr>
        <sz val="8"/>
        <rFont val="Arial"/>
        <family val="2"/>
      </rPr>
      <t>(senos statybos nerenovuoti namai)</t>
    </r>
  </si>
  <si>
    <r>
      <rPr>
        <b/>
        <sz val="8"/>
        <rFont val="Arial"/>
        <family val="2"/>
      </rPr>
      <t>IV. Daugiaubučiai suvartojantys labai daug šilumos</t>
    </r>
    <r>
      <rPr>
        <sz val="8"/>
        <rFont val="Arial"/>
        <family val="2"/>
      </rPr>
      <t xml:space="preserve"> (senos statybos, labai prastos šiluminės izoliacijos namai)</t>
    </r>
  </si>
  <si>
    <t>Biržai (UAB "Litesko")</t>
  </si>
  <si>
    <t>Vilkaviškis (UAB "Litesko")</t>
  </si>
  <si>
    <t>DVARO  25</t>
  </si>
  <si>
    <t>DVARO  27</t>
  </si>
  <si>
    <t>Telšiai (UAB "Litesko")</t>
  </si>
  <si>
    <t>Muziejaus 18</t>
  </si>
  <si>
    <t>Stoties 8</t>
  </si>
  <si>
    <t>Karaliaus Mindaugo 39</t>
  </si>
  <si>
    <t>Sedos 11</t>
  </si>
  <si>
    <t>Žemaitės 29</t>
  </si>
  <si>
    <t>Birutės 24</t>
  </si>
  <si>
    <t>Stoties 16</t>
  </si>
  <si>
    <t>Stoties 12</t>
  </si>
  <si>
    <t>Luokės 73</t>
  </si>
  <si>
    <t>Palanga (UAB "Litesko")</t>
  </si>
  <si>
    <t>Druskininkų 7A</t>
  </si>
  <si>
    <t>Sodų 1</t>
  </si>
  <si>
    <t>Saulėtekio 24/26</t>
  </si>
  <si>
    <t>Saulėtekio 5/7</t>
  </si>
  <si>
    <t>Taikos 14</t>
  </si>
  <si>
    <t>Sodų 43</t>
  </si>
  <si>
    <t>Saulėtekio 3</t>
  </si>
  <si>
    <t>Sodų 20-II</t>
  </si>
  <si>
    <t>Sodų 29</t>
  </si>
  <si>
    <t>Sodų 25</t>
  </si>
  <si>
    <t>Sodų 45</t>
  </si>
  <si>
    <t>Ganyklų 59</t>
  </si>
  <si>
    <t>Taikos 20</t>
  </si>
  <si>
    <t>Saulėtekio 4</t>
  </si>
  <si>
    <t>Sodų 59</t>
  </si>
  <si>
    <t>Gintaro 33</t>
  </si>
  <si>
    <t>Mokyklos 14-II</t>
  </si>
  <si>
    <t>Mokyklos 13</t>
  </si>
  <si>
    <t>Kretingos 6</t>
  </si>
  <si>
    <t>Janonio 41</t>
  </si>
  <si>
    <t>Kelmė (UAB "Litesko")</t>
  </si>
  <si>
    <t>Druskininkai (UAB "Litesko")</t>
  </si>
  <si>
    <t>Plungė (UAB "Plungės šilumos tinklai")</t>
  </si>
  <si>
    <t>I. Končiaus g. 7</t>
  </si>
  <si>
    <t>I. Končiaus g. 7A</t>
  </si>
  <si>
    <t>A. Jucio g. 45</t>
  </si>
  <si>
    <t>A. Jucio g. 47</t>
  </si>
  <si>
    <t>A. Jucio g. 53</t>
  </si>
  <si>
    <t>Gandingos g. 10</t>
  </si>
  <si>
    <t>Gandingos g. 14</t>
  </si>
  <si>
    <t>Gandingos g. 16</t>
  </si>
  <si>
    <t>I. Končiaus g. 8</t>
  </si>
  <si>
    <t>A. Vaišvilos g. 9</t>
  </si>
  <si>
    <t>A. Vaišvilos g. 19</t>
  </si>
  <si>
    <t>A. Vaišvilos g. 21</t>
  </si>
  <si>
    <t>A. Vaišvilos g. 23</t>
  </si>
  <si>
    <t>A. Vaišvilos g. 25</t>
  </si>
  <si>
    <t>A. Vaišvilos g. 31</t>
  </si>
  <si>
    <t xml:space="preserve">Žemaičių g. 13 (komp. šil.punkt. butuose) </t>
  </si>
  <si>
    <t>A. Jucio g. 30</t>
  </si>
  <si>
    <t>V. Mačernio g. 10</t>
  </si>
  <si>
    <t>V. Mačernio g. 53</t>
  </si>
  <si>
    <t>J. Tumo-Vaižganto g. 85</t>
  </si>
  <si>
    <t>J. Tumo-Vaižganto g. 85A</t>
  </si>
  <si>
    <t>V. Mačernio g. 51</t>
  </si>
  <si>
    <t>A. Jucio g. 12</t>
  </si>
  <si>
    <t>V. Mačernio g. 45</t>
  </si>
  <si>
    <t>V. Mačernio g. 27</t>
  </si>
  <si>
    <t>V. Mačernio g. 47</t>
  </si>
  <si>
    <t>A. Jucio g. 28</t>
  </si>
  <si>
    <t>V. Mačernio g. 6</t>
  </si>
  <si>
    <t>V. Mačernio g. 8</t>
  </si>
  <si>
    <t>A. Jucio g. 10</t>
  </si>
  <si>
    <t>Senamiesčio a. 2</t>
  </si>
  <si>
    <t>Lentpjūvės g. 6</t>
  </si>
  <si>
    <t>Vytauto g.27</t>
  </si>
  <si>
    <t>Dariaus ir Girėno g. 33</t>
  </si>
  <si>
    <t>Dariaus ir Girėno g. 35</t>
  </si>
  <si>
    <t>Dariaus ir Girėno g. 51</t>
  </si>
  <si>
    <t>S. Nėries g. 4</t>
  </si>
  <si>
    <t>Telšių g. 19B</t>
  </si>
  <si>
    <t xml:space="preserve">SEIRIJŲ 9 </t>
  </si>
  <si>
    <r>
      <t xml:space="preserve">III. Daugiabučiai suvartojantys daug šilumos </t>
    </r>
    <r>
      <rPr>
        <sz val="8"/>
        <rFont val="Arial"/>
        <family val="2"/>
      </rPr>
      <t>(senos statybos nerenovuoti namai)</t>
    </r>
  </si>
  <si>
    <r>
      <t>III.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Daugiabučiai suvartojantys daug šilumos</t>
    </r>
    <r>
      <rPr>
        <sz val="8"/>
        <rFont val="Arial"/>
        <family val="2"/>
      </rPr>
      <t xml:space="preserve"> (senos statybos nerenovuoti namai)</t>
    </r>
  </si>
  <si>
    <r>
      <t>II.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Daugiabučiai suvartojantys mažai arba vidutiniškai šilumos </t>
    </r>
    <r>
      <rPr>
        <sz val="8"/>
        <rFont val="Arial"/>
        <family val="2"/>
      </rPr>
      <t>(naujos statybos ir kiti kažkiek taupantys šilumą namai)</t>
    </r>
  </si>
  <si>
    <r>
      <t>III.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Daugiabučiai suvartojantys daug šilumos </t>
    </r>
    <r>
      <rPr>
        <sz val="8"/>
        <rFont val="Arial"/>
        <family val="2"/>
      </rPr>
      <t>(senos statybos nerenovuoti namai)</t>
    </r>
  </si>
  <si>
    <r>
      <t>IV. Daugiaubučiai suvartojantys labai daug šilumos</t>
    </r>
    <r>
      <rPr>
        <sz val="8"/>
        <rFont val="Arial"/>
        <family val="2"/>
      </rPr>
      <t xml:space="preserve"> (senos statybos, labai prastos šiluminės izoliacijos namai)</t>
    </r>
  </si>
  <si>
    <r>
      <t>I. Daugiabučiai suvartojantys mažiausiai šilumos</t>
    </r>
    <r>
      <rPr>
        <sz val="8"/>
        <rFont val="Arial"/>
        <family val="2"/>
      </rPr>
      <t xml:space="preserve"> (naujos statybos, kokybiški namai)</t>
    </r>
  </si>
  <si>
    <r>
      <t>II.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Daugiabučiai suvartojantys mažai arba vidutiniškai šilumos</t>
    </r>
    <r>
      <rPr>
        <sz val="8"/>
        <rFont val="Arial"/>
        <family val="2"/>
      </rPr>
      <t xml:space="preserve"> (naujos statybos ir kiti kažkiek taupantys šilumą namai)</t>
    </r>
  </si>
  <si>
    <r>
      <rPr>
        <b/>
        <sz val="8"/>
        <rFont val="Arial"/>
        <family val="2"/>
      </rPr>
      <t>III. Daugiabučiai suvartojantys daug šilumos</t>
    </r>
    <r>
      <rPr>
        <sz val="8"/>
        <rFont val="Arial"/>
        <family val="2"/>
      </rPr>
      <t xml:space="preserve"> (senos statybos nerenovuoti namai)</t>
    </r>
  </si>
  <si>
    <r>
      <rPr>
        <b/>
        <sz val="8"/>
        <rFont val="Arial"/>
        <family val="2"/>
      </rPr>
      <t xml:space="preserve">IV. Daugiaubučiai suvartojantys labai daug šilumos </t>
    </r>
    <r>
      <rPr>
        <sz val="8"/>
        <rFont val="Arial"/>
        <family val="2"/>
      </rPr>
      <t>(senos statybos, labai prastos šiluminės izoliacijos namai)</t>
    </r>
  </si>
  <si>
    <r>
      <t>I.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Daugiabučiai suvartojantys mažiausiai šilumo</t>
    </r>
    <r>
      <rPr>
        <sz val="8"/>
        <rFont val="Arial"/>
        <family val="2"/>
      </rPr>
      <t>s (naujos statybos, kokybiški namai)</t>
    </r>
  </si>
  <si>
    <r>
      <t>IV.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Daugiaubučiai suvartojantys labai daug šilumos</t>
    </r>
    <r>
      <rPr>
        <sz val="8"/>
        <rFont val="Arial"/>
        <family val="2"/>
      </rPr>
      <t xml:space="preserve"> (senos statybos, labai prastos šiluminės izoliacijos namai)</t>
    </r>
  </si>
  <si>
    <t>Panevėžys, Kėdainiai, Kupiškis, Pasvalys, Rokiškis, Zarasai (AB "Panevėžio energija")</t>
  </si>
  <si>
    <r>
      <t xml:space="preserve">I. Daugiabučiai suvartojantys mažiausiai šilumos </t>
    </r>
    <r>
      <rPr>
        <sz val="8"/>
        <rFont val="Arial"/>
        <family val="2"/>
      </rPr>
      <t>(naujos statybos, kokybiški namai)</t>
    </r>
  </si>
  <si>
    <r>
      <t>II. Daugiabučiai suvartojantys mažai arba vidutiniškai šilumos</t>
    </r>
    <r>
      <rPr>
        <sz val="8"/>
        <rFont val="Arial"/>
        <family val="2"/>
      </rPr>
      <t xml:space="preserve"> (naujos statybos ir kiti kažkiek taupantys šilumą namai)</t>
    </r>
  </si>
  <si>
    <t>Trakai, Lentvaris (UAB „Prienų energija")</t>
  </si>
  <si>
    <t>Lazdijai (UAB „Lazdijų šiluma")</t>
  </si>
  <si>
    <t>Dzūkų 17</t>
  </si>
  <si>
    <t>Dzūkų 15</t>
  </si>
  <si>
    <t>Dzūkų 13</t>
  </si>
  <si>
    <t>Dainavos 13</t>
  </si>
  <si>
    <t>Dainavos 11</t>
  </si>
  <si>
    <t>Ateities 7-9</t>
  </si>
  <si>
    <t>M. Gustaičio 2</t>
  </si>
  <si>
    <t>M. Gustaičio 11</t>
  </si>
  <si>
    <t>Seinų 22</t>
  </si>
  <si>
    <t>Montvilos 20</t>
  </si>
  <si>
    <t>Montvilos 18</t>
  </si>
  <si>
    <t>M. Gustaičio 5</t>
  </si>
  <si>
    <t>Kauno 33</t>
  </si>
  <si>
    <t>Vilniaus 3</t>
  </si>
  <si>
    <t>Sodų 10</t>
  </si>
  <si>
    <t>M. Gustaičio 3</t>
  </si>
  <si>
    <t>Vilniaus 5</t>
  </si>
  <si>
    <t>Montvilos 28</t>
  </si>
  <si>
    <t>Montvilos 22a</t>
  </si>
  <si>
    <t>PASIENIO 3 KYBARTAI</t>
  </si>
  <si>
    <t>DARVINO 26 KYBARTAI</t>
  </si>
  <si>
    <t>DARVINO 19 KYBARTAI</t>
  </si>
  <si>
    <t>K.NAUMIESČIO 9A KYBARTAI</t>
  </si>
  <si>
    <t>TARYBŲ 7 KYBARTAI</t>
  </si>
  <si>
    <t>DARIAUS IR GIRENO 2A KYBARTAI</t>
  </si>
  <si>
    <t>VIŠTYČIO 2 VIRBALIS</t>
  </si>
  <si>
    <t>VASARIO 16-OS 4 PILVIŠKIAI</t>
  </si>
  <si>
    <t>VASARIO 16-OS 12 PILVIŠKIAI</t>
  </si>
  <si>
    <t>VASARIO 16-OS 10 PILVIŠKIAI</t>
  </si>
  <si>
    <t>MOKYKLOS 3 PILVIŠKIAI</t>
  </si>
  <si>
    <t xml:space="preserve">Kooperacijos 28 </t>
  </si>
  <si>
    <t>Akmenė (UAB „Akmenės energija“ (Eenergija))</t>
  </si>
  <si>
    <t>Radvilėnų  5 (KVT)</t>
  </si>
  <si>
    <t>Archyvo 48 (KVT)</t>
  </si>
  <si>
    <t>Pašilės 96 (KVT)</t>
  </si>
  <si>
    <t>Bažnyčios 13 Viekšniai</t>
  </si>
  <si>
    <t>Bažnyčios 11 Viekšniai</t>
  </si>
  <si>
    <t>LAISVĖS 218</t>
  </si>
  <si>
    <t>Tirkšlių 7 Viekšniai</t>
  </si>
  <si>
    <t>Kranto g. 37  (su dalikliais, apšiltintas), Panevėžys</t>
  </si>
  <si>
    <t>Margirio g. 20, Panevėžys</t>
  </si>
  <si>
    <t>J. Basanavičiaus g. 94, Kėdainiai</t>
  </si>
  <si>
    <t>J. Basanavičiaus g. 130, Kėdainiai</t>
  </si>
  <si>
    <t>Margirio g. 10, Panevėžys</t>
  </si>
  <si>
    <t>J. Basanavičiaus g. 138, Kėdainiai</t>
  </si>
  <si>
    <t>Vilniaus g. 20, Panevėžys</t>
  </si>
  <si>
    <t>Švyturio g. 9, Panevėžys</t>
  </si>
  <si>
    <t>Seinų g. 17, Panevėžys</t>
  </si>
  <si>
    <t>Marijonų g. 39, Panevėžys</t>
  </si>
  <si>
    <t>iki1992</t>
  </si>
  <si>
    <t>°C,</t>
  </si>
  <si>
    <t>vidutinė lauko oro temperatūra:</t>
  </si>
  <si>
    <t>dienolaipsniai:</t>
  </si>
  <si>
    <t>Anykščiai (UAB „Anykščių šiluma")</t>
  </si>
  <si>
    <t>Statybininkų g. 23</t>
  </si>
  <si>
    <t>Ignalina (UAB "Ignalinos šilumos tinklai")</t>
  </si>
  <si>
    <t>Jonava (UAB "Jonavos šilumos tinklai")</t>
  </si>
  <si>
    <t>Kaišiadorys (UAB "Kaišiadorių šiluma")</t>
  </si>
  <si>
    <t>Ateities g. 6, Stasiūnai</t>
  </si>
  <si>
    <t>Rožių g. 1, Žiežmariai</t>
  </si>
  <si>
    <t>Marijampolė (UAB "Litesko")</t>
  </si>
  <si>
    <t xml:space="preserve"> </t>
  </si>
  <si>
    <t>VENTOS 33</t>
  </si>
  <si>
    <t>Kranto g. 47 (su ind.apskaitos priet., apšiltintas), Panevėžys</t>
  </si>
  <si>
    <t>Gėlių g. 3 (su ind.apsk.priet., apšiltintas),Pasvalys</t>
  </si>
  <si>
    <t>Jakšto g. 10 (su ind.apskaitos priet., apšiltintas), Panevėžys</t>
  </si>
  <si>
    <t>P. Širvio g. 5, Rokiškis</t>
  </si>
  <si>
    <t>Taikos g. 5,Kupškis</t>
  </si>
  <si>
    <t>Vytauto skg. 12,Zarasai</t>
  </si>
  <si>
    <t>Technikos g. 7,Kupiškis</t>
  </si>
  <si>
    <t>Prienai (UAB "Prienų energija")</t>
  </si>
  <si>
    <t>Vaitkaus 6,Prienai(renov)</t>
  </si>
  <si>
    <t>Stadiono 8 2L.,Prienai</t>
  </si>
  <si>
    <t>Žirmūnų g. 3 (ren.)</t>
  </si>
  <si>
    <t>Žirmūnų g. 126 (ren.)</t>
  </si>
  <si>
    <t>Žirmūnų g. 128 (ren.)</t>
  </si>
  <si>
    <t>Ventos 6 Venta</t>
  </si>
  <si>
    <t>J.Biliūno g. 20</t>
  </si>
  <si>
    <t>Statybininkų g. 19</t>
  </si>
  <si>
    <t>Statybininkų g. 21</t>
  </si>
  <si>
    <t>VYTAUTO 1A,</t>
  </si>
  <si>
    <t>Lukšos-Daumanto 2 (KVT)</t>
  </si>
  <si>
    <t>Statybininkų 19,Prienai(renov)</t>
  </si>
  <si>
    <t>Utena (UAB "Utenos šilumos tinklai")</t>
  </si>
  <si>
    <t>Didlaukio g. 22, 24</t>
  </si>
  <si>
    <t xml:space="preserve">Janonio 12 </t>
  </si>
  <si>
    <t xml:space="preserve">Maironio 5a,Tytuvėnai </t>
  </si>
  <si>
    <r>
      <t>III.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Daugiabučiai, pastatyti iki 1992 m.</t>
    </r>
    <r>
      <rPr>
        <sz val="8"/>
        <rFont val="Arial"/>
        <family val="2"/>
      </rPr>
      <t xml:space="preserve">, neapšiltinti, su senomis nesubalansuotomis vidaus šildymo ir karšto vandens sistemomis, dalikliai individualiai šilumos apskaitai neįrengti, karšto vandens suvartojimą deklaruoja patys gyventojai </t>
    </r>
  </si>
  <si>
    <t>VOLUNGĖS 29</t>
  </si>
  <si>
    <t>Eur/MWh</t>
  </si>
  <si>
    <t>Eur/m²/mėn</t>
  </si>
  <si>
    <t>Eur/mėn</t>
  </si>
  <si>
    <t>AUŠROS 10 VILKAVIŠKIS</t>
  </si>
  <si>
    <t>AUŠROS 8 VILKAVISKIS</t>
  </si>
  <si>
    <t>LAUKO 44 VILKAVIŠKIS</t>
  </si>
  <si>
    <t>VIENYBĖS 72 VILKAVIŠKIS</t>
  </si>
  <si>
    <t>NEPRIKLAUSOMYBĖS 72 VILKAVIŠKIS</t>
  </si>
  <si>
    <t>BIRUTES 2 VILKAVIŠKIS</t>
  </si>
  <si>
    <t>AUŠROS 4 VILKAVIŠKIS</t>
  </si>
  <si>
    <t>STATYBININKŲ 8 VILKAVIŠKIS</t>
  </si>
  <si>
    <t>STATYBININKŲ 4 VILKAVIŠKIS</t>
  </si>
  <si>
    <t>VIENYBES 70 VILKAVIŠKIS</t>
  </si>
  <si>
    <t>NEPRIKLAUSOMYBĖS 50 VILKAVIŠKIS</t>
  </si>
  <si>
    <t>S.NERIES 33C VILKAVIŠKIS</t>
  </si>
  <si>
    <t>LAUKO 32 VILKAVIŠKIS</t>
  </si>
  <si>
    <t>KĘSTUČIO 10 VILKAVIŠKIS</t>
  </si>
  <si>
    <t>VILNIAUS 8 VILKAVIŠKIS</t>
  </si>
  <si>
    <t xml:space="preserve">VEISIEJŲ 9 </t>
  </si>
  <si>
    <t>Dariaus ir Girėno 15 (ren)</t>
  </si>
  <si>
    <t>Masčio 54 (ren.)</t>
  </si>
  <si>
    <t>Ventos 7 Venta</t>
  </si>
  <si>
    <t>J.Basanavičiaus g. 60</t>
  </si>
  <si>
    <t>J.Biliūno g. 22</t>
  </si>
  <si>
    <t>Žiburio g. 7</t>
  </si>
  <si>
    <t>Šaltupio g. 45</t>
  </si>
  <si>
    <t>Šviesos g. 14</t>
  </si>
  <si>
    <t>DAR.IR GIRĖNO 23A IIL.</t>
  </si>
  <si>
    <t>DAR.IR GIRĖNO 23A IIIL.</t>
  </si>
  <si>
    <t>VILNIAUS 10 IIIIL</t>
  </si>
  <si>
    <t>DAR.IR GIRĖNO 7,</t>
  </si>
  <si>
    <t>KĘSTUČIO 27 IIIL.</t>
  </si>
  <si>
    <t>FABRIKO  14</t>
  </si>
  <si>
    <t>Birutės g. 10, Kaišiadorys</t>
  </si>
  <si>
    <t>Parko g. 8, Stasiūnai</t>
  </si>
  <si>
    <t>Prūsų g. 15</t>
  </si>
  <si>
    <t>ŽEMAITIJOS 15</t>
  </si>
  <si>
    <t>Jaunimo 17A</t>
  </si>
  <si>
    <t>Šilalė (UAB „Šilalės šilumos tinklai")</t>
  </si>
  <si>
    <t>D.Poškos g.12</t>
  </si>
  <si>
    <t>Dariaus ir Girėno g.57</t>
  </si>
  <si>
    <t>Trakų g. 27, Trakai</t>
  </si>
  <si>
    <t>Žiburio g. 2</t>
  </si>
  <si>
    <t>BASANAVIČIAUS 12,</t>
  </si>
  <si>
    <t>PUŠYNO 13,</t>
  </si>
  <si>
    <t>CHEMIKŲ  84</t>
  </si>
  <si>
    <t>CHEMIKŲ  60</t>
  </si>
  <si>
    <t>iki 1992 m.</t>
  </si>
  <si>
    <t>Girelės g. 39, Kaišiadorys</t>
  </si>
  <si>
    <t>Žaslių g. 62A, Žiežmariai</t>
  </si>
  <si>
    <t>PAVASARIO 12</t>
  </si>
  <si>
    <t>TYLIOJI 32</t>
  </si>
  <si>
    <t>J. Tumo-Vaižganto g. 96</t>
  </si>
  <si>
    <t>Vėjo 12</t>
  </si>
  <si>
    <r>
      <t xml:space="preserve">II. Daugiabučiai suvartojantys mažai arba vidutiniškai šilumos </t>
    </r>
    <r>
      <rPr>
        <sz val="8"/>
        <rFont val="Arial"/>
        <family val="2"/>
      </rPr>
      <t>(naujos statybos ir kiti kažkiek taupantys šilumą namai).</t>
    </r>
  </si>
  <si>
    <r>
      <t xml:space="preserve">III. Daugiabučiai, suvartojantys daug šilumos </t>
    </r>
    <r>
      <rPr>
        <sz val="8"/>
        <rFont val="Arial"/>
        <family val="2"/>
      </rPr>
      <t xml:space="preserve">(senos statybos, nerenovuoti namai) </t>
    </r>
  </si>
  <si>
    <r>
      <t>IV. Daugiabučiai suvartojantys labai daug šilumos</t>
    </r>
    <r>
      <rPr>
        <sz val="8"/>
        <rFont val="Arial"/>
        <family val="2"/>
      </rPr>
      <t xml:space="preserve"> (senos statybos, labai prastos šiluminės izoliacijos namai) </t>
    </r>
  </si>
  <si>
    <t>Vytauto 32,Prienai(renov)</t>
  </si>
  <si>
    <t>Stadiono 6 3L.,Prienai</t>
  </si>
  <si>
    <t>Basanavičiaus 26,Prienai</t>
  </si>
  <si>
    <t>Dariaus ir Girėno g.45</t>
  </si>
  <si>
    <t>Vytauto g. 54, Trakai</t>
  </si>
  <si>
    <t>Ežero g. 3A, Lentvaris</t>
  </si>
  <si>
    <t>Pakalnės g. 23, Lentvaris</t>
  </si>
  <si>
    <t>MELIORATORIŲ 4</t>
  </si>
  <si>
    <t>Daukanto 8 Akmenė</t>
  </si>
  <si>
    <t>Vytauto 6 Naujoji Akmenė</t>
  </si>
  <si>
    <t>Žalgirio 7 Naujoji Akmenė</t>
  </si>
  <si>
    <t>Žalgirio 5 Naujoji Akmenė</t>
  </si>
  <si>
    <t>Vytauto 4 Naujoji Akmenė</t>
  </si>
  <si>
    <t>Elektrėnai (UAB "Elektrėnų komunalinis ūkis")</t>
  </si>
  <si>
    <t xml:space="preserve">Sodų g. 4, Vidiškių k. Ignalinos r. </t>
  </si>
  <si>
    <t>A.KULVIEČIO  18</t>
  </si>
  <si>
    <t>KAUNO   6</t>
  </si>
  <si>
    <t>ŽEMAITĖS  11</t>
  </si>
  <si>
    <t>CHEMIKŲ 112</t>
  </si>
  <si>
    <t>Dzūkų 11 (ren. )</t>
  </si>
  <si>
    <t>Sodų 6 (ren. )</t>
  </si>
  <si>
    <t>Dzūkų 9 (ren. )</t>
  </si>
  <si>
    <t>Tiesos 8 (ren.)</t>
  </si>
  <si>
    <t>Vilniaus 14 (ren.)</t>
  </si>
  <si>
    <t>Kauno 8 (ren.)</t>
  </si>
  <si>
    <t>Senamiesčio 3(ren. )</t>
  </si>
  <si>
    <t>GAMYKLOS 19</t>
  </si>
  <si>
    <t>PAVASARIO 16</t>
  </si>
  <si>
    <t>Vytauto 22,Prienai</t>
  </si>
  <si>
    <t>Statybininkų 9 2L.,Prienai</t>
  </si>
  <si>
    <t>Statybininkų 9 1L.,Prienai</t>
  </si>
  <si>
    <t>Jaunimo 9,Balbieriškis</t>
  </si>
  <si>
    <t>Stadiono 18 2L.,Prienai</t>
  </si>
  <si>
    <t>Brundzos 10, Prienai</t>
  </si>
  <si>
    <t>Radviliškis (UAB "Radviliškio šiluma")</t>
  </si>
  <si>
    <t>J.Pauliaus II G.34 Eišiškės</t>
  </si>
  <si>
    <t>J.Pauliaus II G.28 Eišiškės</t>
  </si>
  <si>
    <t>Šalčininkai (UAB "Šalčininkų šilumos tinklai")</t>
  </si>
  <si>
    <t>Kovo 11-osios g.24</t>
  </si>
  <si>
    <t>Vytauto g. 76, Trakai</t>
  </si>
  <si>
    <t>Pakalnės g. 27, Lentvaris</t>
  </si>
  <si>
    <t>Birutės g. 29, Trakai</t>
  </si>
  <si>
    <t>Pakalnės g. 44, Lentvaris</t>
  </si>
  <si>
    <t>Vytauto g. 9A, Lentvaris</t>
  </si>
  <si>
    <t>Ežero g. 5, Lentvaris</t>
  </si>
  <si>
    <t>Vytauto g. 40A, Trakai</t>
  </si>
  <si>
    <t>Pakalnės g. 21, Lentvaris</t>
  </si>
  <si>
    <t>Pušelės g. 5, Naujieji Valkininkai</t>
  </si>
  <si>
    <t>Pušelės g. 7, Naujieji Valkininkai</t>
  </si>
  <si>
    <t>Pušelės g. 9, Naujieji Valkininkai</t>
  </si>
  <si>
    <t>Blindžių g. 7</t>
  </si>
  <si>
    <t>Žirmūnų g. 131 (ren.)</t>
  </si>
  <si>
    <t xml:space="preserve">Janonio 30 </t>
  </si>
  <si>
    <t xml:space="preserve">Raseinių 5A </t>
  </si>
  <si>
    <t xml:space="preserve">Vyt. Didžiojo 45 </t>
  </si>
  <si>
    <t>ČIURLIONIO 74 (ren.)</t>
  </si>
  <si>
    <t>ŠILTNAMIŲ 22 (ren.)</t>
  </si>
  <si>
    <t>Šilumos suvartojimo ir mokėjimų už šilumą analizė Lietuvos miestų daugiabučiuose gyvenamuosiuose namuose (2015 m. balandis mėn)</t>
  </si>
  <si>
    <t>Kęstučio 2 Akmenė</t>
  </si>
  <si>
    <t>Sodo 7 Akmenė</t>
  </si>
  <si>
    <t>Ramučių 33 Naujoji Akmenė</t>
  </si>
  <si>
    <t>Stadiono 15 Akmenė</t>
  </si>
  <si>
    <t>Kęstučio 6 Akmenė</t>
  </si>
  <si>
    <t>Stadiono 13 Akmenė</t>
  </si>
  <si>
    <t>Respublikos 14 Naujoji Akmenė</t>
  </si>
  <si>
    <t>Ramučių 40 Naujoji Akmenė</t>
  </si>
  <si>
    <t>V.Kudirkos 17 Naujoji Akmenė</t>
  </si>
  <si>
    <t>Ramučių 38 Naujoji Akmenė</t>
  </si>
  <si>
    <t>V.Kudirkos 12 Naujoji Akmenė</t>
  </si>
  <si>
    <t>L.Pelėdos 11Naujoji Akmenė</t>
  </si>
  <si>
    <t>V.Kudirkos 14 Naujoji Akmenė</t>
  </si>
  <si>
    <t>Žemaitės 4 Akmenė</t>
  </si>
  <si>
    <t>KĘSTUČIO 7. (ren.)</t>
  </si>
  <si>
    <t>DAR.IR GIR.23A I laipt.,</t>
  </si>
  <si>
    <t>LELIJŲ 11,</t>
  </si>
  <si>
    <t>LELIJŲ 17,</t>
  </si>
  <si>
    <t>DAR.IR GIR.23B,</t>
  </si>
  <si>
    <t>VILNIAUS 12,</t>
  </si>
  <si>
    <t>VILNIAUS 4,</t>
  </si>
  <si>
    <t>DARIAUS IR  GIR. 23 (ren.)</t>
  </si>
  <si>
    <t>KĘSTUČIO 9, (ren.)</t>
  </si>
  <si>
    <t>Pergalės 51</t>
  </si>
  <si>
    <t xml:space="preserve">Draugystės 4, </t>
  </si>
  <si>
    <t xml:space="preserve">Draugystės 6, </t>
  </si>
  <si>
    <t xml:space="preserve">Draugystės 12, </t>
  </si>
  <si>
    <t xml:space="preserve">Draugystės 16, </t>
  </si>
  <si>
    <t xml:space="preserve">Sodų 3, </t>
  </si>
  <si>
    <t xml:space="preserve">Sodų 4, </t>
  </si>
  <si>
    <t xml:space="preserve">Šarkinės 27, </t>
  </si>
  <si>
    <t xml:space="preserve">Šviesos 3, </t>
  </si>
  <si>
    <t xml:space="preserve">Šarkinės 23, </t>
  </si>
  <si>
    <t xml:space="preserve">Šarkinės 25, </t>
  </si>
  <si>
    <t xml:space="preserve">Pergalės 11, </t>
  </si>
  <si>
    <t xml:space="preserve">Pergalės 47, </t>
  </si>
  <si>
    <t xml:space="preserve">Pergalės 53, </t>
  </si>
  <si>
    <t xml:space="preserve">Saulės  4, </t>
  </si>
  <si>
    <t xml:space="preserve">Saulės 7, </t>
  </si>
  <si>
    <t xml:space="preserve">Trakų 14, </t>
  </si>
  <si>
    <t xml:space="preserve">Šarkinės 15, </t>
  </si>
  <si>
    <t xml:space="preserve">Šarkinės 21, </t>
  </si>
  <si>
    <t xml:space="preserve">Šviesos 9, </t>
  </si>
  <si>
    <t xml:space="preserve">Draugystės 17, </t>
  </si>
  <si>
    <t xml:space="preserve">Draugystės 25, </t>
  </si>
  <si>
    <t xml:space="preserve">Pergalės 17, </t>
  </si>
  <si>
    <t>Saulės 12,</t>
  </si>
  <si>
    <t xml:space="preserve">Saulės 17, </t>
  </si>
  <si>
    <t xml:space="preserve">Trakų 10, </t>
  </si>
  <si>
    <t xml:space="preserve">Trakų 27, </t>
  </si>
  <si>
    <t xml:space="preserve">Šviesos 4, </t>
  </si>
  <si>
    <t xml:space="preserve">Trakų 37, </t>
  </si>
  <si>
    <t xml:space="preserve">Pergalės 9a, </t>
  </si>
  <si>
    <t>Vasario 16-osios g. 8, Dūkštas, Ignalinos r. (renov)</t>
  </si>
  <si>
    <t xml:space="preserve">Sodų g. 13a, Vidiškių k. Ignalinos r. </t>
  </si>
  <si>
    <t xml:space="preserve">Vasario 16-osios g. 1, Dūkštas, Ignalinos r. </t>
  </si>
  <si>
    <t>Aukštaičių g. 11,  (renov)</t>
  </si>
  <si>
    <t>Laisvės g. 74,  (renov)</t>
  </si>
  <si>
    <t>Aukštaičių g. 26,  (renov)</t>
  </si>
  <si>
    <t xml:space="preserve">Aukštaičių g. 34, </t>
  </si>
  <si>
    <t xml:space="preserve">Aukštaičių g. 32, </t>
  </si>
  <si>
    <t xml:space="preserve">Turistų g. 45, </t>
  </si>
  <si>
    <t xml:space="preserve">Turistų g. 11A, </t>
  </si>
  <si>
    <t xml:space="preserve">Technikos g. 10, </t>
  </si>
  <si>
    <t>A.KULVIEČIO  15 (renov.)</t>
  </si>
  <si>
    <t>CHEMIKŲ  86 (renov.)</t>
  </si>
  <si>
    <t>CHEMIKŲ  92C (renov.)</t>
  </si>
  <si>
    <t>SODŲ  91 (renov.)</t>
  </si>
  <si>
    <t>LIETAVOS   1 (renov.)</t>
  </si>
  <si>
    <t>BIRUTĖS   6 (renov.)</t>
  </si>
  <si>
    <t>A.KULVIEČIO  13A</t>
  </si>
  <si>
    <t>LIETAVOS  19</t>
  </si>
  <si>
    <t>VARNUTĖS  11</t>
  </si>
  <si>
    <t>ŽEIMIŲ TAKAS   6</t>
  </si>
  <si>
    <t>A.KULVIEČIO  32</t>
  </si>
  <si>
    <t>P.VAIČIŪNO  24</t>
  </si>
  <si>
    <t>LIETAVOS  27</t>
  </si>
  <si>
    <t>ŽEIMIŲ TAKAS   5</t>
  </si>
  <si>
    <t>VILNIAUS   9</t>
  </si>
  <si>
    <t>CHEMIKŲ  90</t>
  </si>
  <si>
    <t>CHEMIKŲ  62</t>
  </si>
  <si>
    <t>ŽALIOJI   8</t>
  </si>
  <si>
    <t>KOSMONAUTŲ  14</t>
  </si>
  <si>
    <t>P.VAIČIŪNO   2B</t>
  </si>
  <si>
    <t>KOSMONAUTŲ   3A</t>
  </si>
  <si>
    <t>CHEMIKŲ  31</t>
  </si>
  <si>
    <t>CHEMIKŲ  98</t>
  </si>
  <si>
    <t>CHEMIKŲ 122</t>
  </si>
  <si>
    <t>CHEMIKŲ 132</t>
  </si>
  <si>
    <t>VILNIAUS  31L</t>
  </si>
  <si>
    <t>MIŠKININKŲ   3</t>
  </si>
  <si>
    <t>CHEMIKŲ   8</t>
  </si>
  <si>
    <t>ŽEIMIŲ  26</t>
  </si>
  <si>
    <t>Sodų g.10-ojo NSB (renov.)</t>
  </si>
  <si>
    <t>ŽEMAITIJOS 29 (renov.)</t>
  </si>
  <si>
    <t>P.VILEIŠIO 4 (renov.)</t>
  </si>
  <si>
    <t>Laisvės g.40-ojo NSB (renov.)</t>
  </si>
  <si>
    <t>Gamyklos g.15-ojo (renov.)</t>
  </si>
  <si>
    <t>GAMYKLOS 6 (renov.)</t>
  </si>
  <si>
    <t>V.BURBOS 4 (renov.)</t>
  </si>
  <si>
    <t>NAFTININKŲ 14 (renov.)</t>
  </si>
  <si>
    <t>V.BURBOS 5 (renov.)</t>
  </si>
  <si>
    <t>SODŲ 9 (renov.)</t>
  </si>
  <si>
    <t>NAFTININKŲ 8</t>
  </si>
  <si>
    <t>GAMYKLOS 17 (renov.)</t>
  </si>
  <si>
    <t>MINDAUGO 4 (renov.)</t>
  </si>
  <si>
    <t>NAFTININKŲ 22 (renov.)</t>
  </si>
  <si>
    <t>VENTOS 45</t>
  </si>
  <si>
    <t>NAFTININKŲ 34 (renov.)</t>
  </si>
  <si>
    <t>VYŠNIŲ 42 (renov.)</t>
  </si>
  <si>
    <t>PAVASARIO 14</t>
  </si>
  <si>
    <t>VENTOS 16</t>
  </si>
  <si>
    <t>ŽEMAITIJOS 18</t>
  </si>
  <si>
    <t>STOTIES 26</t>
  </si>
  <si>
    <t>DRAUGYSTĖS 16</t>
  </si>
  <si>
    <t>Laisvės g. 17</t>
  </si>
  <si>
    <t>Pavenčių g.11-ojo NSB</t>
  </si>
  <si>
    <t>LAISVĖS 224</t>
  </si>
  <si>
    <t>Pakruojis (UAB "Pakruojo šiluma")</t>
  </si>
  <si>
    <t>Kruojos Nr.4</t>
  </si>
  <si>
    <t>Kruojos Nr.6</t>
  </si>
  <si>
    <t>P.Mašioto 49</t>
  </si>
  <si>
    <t>Pergalės 4</t>
  </si>
  <si>
    <t>P.Mašioto 61</t>
  </si>
  <si>
    <t>Saulėtekio 44</t>
  </si>
  <si>
    <t xml:space="preserve">V. Didžiojo 72  </t>
  </si>
  <si>
    <t>V. Didžiojo 70</t>
  </si>
  <si>
    <t>Saulėtekio 36</t>
  </si>
  <si>
    <t xml:space="preserve">P.Mašioto 39       </t>
  </si>
  <si>
    <t>P.Mašioto 59</t>
  </si>
  <si>
    <t>P.Mašioto 41</t>
  </si>
  <si>
    <t xml:space="preserve">P.Mašioto 53 </t>
  </si>
  <si>
    <t>Mindaugo 4</t>
  </si>
  <si>
    <t xml:space="preserve">Kęstučio 8  </t>
  </si>
  <si>
    <t>Taikos 30</t>
  </si>
  <si>
    <t>Pergalės 16</t>
  </si>
  <si>
    <t>Taikos 22</t>
  </si>
  <si>
    <t>Vasario 16-osios 19</t>
  </si>
  <si>
    <t>Vilniaus 28</t>
  </si>
  <si>
    <t>Taikos  24</t>
  </si>
  <si>
    <t>Kęstučio 2</t>
  </si>
  <si>
    <t>L.Giros 8</t>
  </si>
  <si>
    <t>Taikos 18A</t>
  </si>
  <si>
    <t xml:space="preserve">Joniškėlio 2   </t>
  </si>
  <si>
    <t>Mindaugo 2C</t>
  </si>
  <si>
    <t>Taikos  24A</t>
  </si>
  <si>
    <t>Vilniaus 34</t>
  </si>
  <si>
    <t xml:space="preserve">Joniškėlio 8 </t>
  </si>
  <si>
    <t>Vasario 16-osios 13</t>
  </si>
  <si>
    <t>Ušinsko 22</t>
  </si>
  <si>
    <t>V. Didžiojo 27</t>
  </si>
  <si>
    <t xml:space="preserve">Mažoji 1  </t>
  </si>
  <si>
    <t>Birut4s 4,Prienai</t>
  </si>
  <si>
    <t>Vytauto 36,Prienai</t>
  </si>
  <si>
    <t>Kęstučio 81G,Prienai</t>
  </si>
  <si>
    <t>Kęstučio 77,Prienai(renov)</t>
  </si>
  <si>
    <t>Stadiono 24a,Prienai</t>
  </si>
  <si>
    <t>Stadiono 24 2L.,Prienai</t>
  </si>
  <si>
    <t>Statybininkų 5 1L.,Prienai</t>
  </si>
  <si>
    <t>Stadiono 16,Prienai</t>
  </si>
  <si>
    <t>Statybininkų 11 ,Prienai</t>
  </si>
  <si>
    <t>Vytauto 55,Prienai</t>
  </si>
  <si>
    <t>Stadiono 10 1L.,Prienai</t>
  </si>
  <si>
    <t>Janonio 5,Prienai</t>
  </si>
  <si>
    <t>Aušros 20,Veiveriai</t>
  </si>
  <si>
    <t>Brundzos 4, Prienai</t>
  </si>
  <si>
    <t>Stadiono 4 3L.,Prienai</t>
  </si>
  <si>
    <t>Vytauto 4a,Prienai</t>
  </si>
  <si>
    <t>Aušros 22,Veiveriai</t>
  </si>
  <si>
    <t>Vytauto 25,Prienai</t>
  </si>
  <si>
    <t xml:space="preserve">NAUJOJI 10, </t>
  </si>
  <si>
    <t xml:space="preserve">NAUJOJI 4, </t>
  </si>
  <si>
    <t xml:space="preserve">Vaižganto 58C, </t>
  </si>
  <si>
    <t xml:space="preserve">NAUJOJI 6,   </t>
  </si>
  <si>
    <t xml:space="preserve">NAUJOJI 8,   </t>
  </si>
  <si>
    <t xml:space="preserve">Stiklo 10, </t>
  </si>
  <si>
    <t xml:space="preserve">Gedimino 1, </t>
  </si>
  <si>
    <t xml:space="preserve">Gedimino 5, </t>
  </si>
  <si>
    <t xml:space="preserve">Kudirkos 10, </t>
  </si>
  <si>
    <t xml:space="preserve">Gedimino 15, </t>
  </si>
  <si>
    <t xml:space="preserve">vasario 16-osios 15, </t>
  </si>
  <si>
    <t xml:space="preserve">Jaunystės 31, </t>
  </si>
  <si>
    <t xml:space="preserve">Dariaus ir Girėno 28a, </t>
  </si>
  <si>
    <t xml:space="preserve">Povyliaus 10, </t>
  </si>
  <si>
    <t xml:space="preserve">Povyliaus 8a, </t>
  </si>
  <si>
    <t xml:space="preserve">Vaižganto 30b, </t>
  </si>
  <si>
    <t xml:space="preserve">Stiklo 12, </t>
  </si>
  <si>
    <t xml:space="preserve">Gedimino 43, </t>
  </si>
  <si>
    <t xml:space="preserve">Žalioji 6, </t>
  </si>
  <si>
    <t xml:space="preserve">Kudirkos 4a, </t>
  </si>
  <si>
    <t xml:space="preserve">Maironio 7, </t>
  </si>
  <si>
    <t xml:space="preserve">Vasario 16-osios 2, </t>
  </si>
  <si>
    <t xml:space="preserve">Jaramino 16b, </t>
  </si>
  <si>
    <t xml:space="preserve">Kudirkos 7, </t>
  </si>
  <si>
    <t xml:space="preserve">MAIRONIO 11, </t>
  </si>
  <si>
    <t xml:space="preserve">Stiklo 1a, </t>
  </si>
  <si>
    <t xml:space="preserve">Vasario 16-osios 4, </t>
  </si>
  <si>
    <t xml:space="preserve">Topolių 2, </t>
  </si>
  <si>
    <t xml:space="preserve">Bernotėno 1, </t>
  </si>
  <si>
    <t xml:space="preserve">Kražių 12, </t>
  </si>
  <si>
    <t xml:space="preserve">Jaunystės 35, </t>
  </si>
  <si>
    <t xml:space="preserve">Vaižganto 60, </t>
  </si>
  <si>
    <t xml:space="preserve">Jaunystės 20, </t>
  </si>
  <si>
    <t xml:space="preserve">Laisvės al. 36, </t>
  </si>
  <si>
    <t>V.Kudirkos 9 (renovuojamas))</t>
  </si>
  <si>
    <t xml:space="preserve">A.Mickevičiaus g. 8 </t>
  </si>
  <si>
    <t xml:space="preserve">A.Mickevičiaus g.24 </t>
  </si>
  <si>
    <t xml:space="preserve">Sniadeckio g.10 </t>
  </si>
  <si>
    <t xml:space="preserve">Sniadeckio g.14 </t>
  </si>
  <si>
    <t xml:space="preserve">Sniadeckio g.18 </t>
  </si>
  <si>
    <t xml:space="preserve">Sniadeckio g.24 </t>
  </si>
  <si>
    <t xml:space="preserve">Sniadeckio g.27 </t>
  </si>
  <si>
    <t xml:space="preserve">Mokyklos g.19 </t>
  </si>
  <si>
    <t xml:space="preserve">Vutauto g.33 </t>
  </si>
  <si>
    <t xml:space="preserve">A.Mickevičiaus g.1a </t>
  </si>
  <si>
    <t xml:space="preserve">Šalčios g.8 </t>
  </si>
  <si>
    <t xml:space="preserve">Šalčios g.14 </t>
  </si>
  <si>
    <t xml:space="preserve">Vilniaus g.26 </t>
  </si>
  <si>
    <t xml:space="preserve">Vilniaus g.26 b </t>
  </si>
  <si>
    <t xml:space="preserve">Vilniaus g.45-1 </t>
  </si>
  <si>
    <t xml:space="preserve">Vytauto g.22-3 </t>
  </si>
  <si>
    <t xml:space="preserve">Mokyklos g.27 </t>
  </si>
  <si>
    <t xml:space="preserve">Vytauto g.31-1 </t>
  </si>
  <si>
    <t>Žeimių g. 6A, Šiaulių r.</t>
  </si>
  <si>
    <t xml:space="preserve">Kviečių g. 56 (renov.), </t>
  </si>
  <si>
    <t xml:space="preserve">Gegužių g. 73 (renov.), </t>
  </si>
  <si>
    <t xml:space="preserve">Sevastopolio g. 5 (renov.), </t>
  </si>
  <si>
    <t xml:space="preserve">Gegužių g. 19 (renov.), </t>
  </si>
  <si>
    <t xml:space="preserve">Dainų g. 40A (renov.), </t>
  </si>
  <si>
    <t xml:space="preserve">Vilniaus g. 202 (renov.), </t>
  </si>
  <si>
    <t xml:space="preserve">Klevų g. 13 (renov.), </t>
  </si>
  <si>
    <t xml:space="preserve">P. Cvirkos g. 65B , </t>
  </si>
  <si>
    <t xml:space="preserve">Grinkevičiaus g. 8 (renov.), </t>
  </si>
  <si>
    <t xml:space="preserve">Rasos g. 9, </t>
  </si>
  <si>
    <t xml:space="preserve">Vytauto g. 149 (renov.), </t>
  </si>
  <si>
    <t xml:space="preserve">M. Valančiaus g. 2 (renov.), </t>
  </si>
  <si>
    <t xml:space="preserve">Gegužių g. 27, </t>
  </si>
  <si>
    <t xml:space="preserve">Gegužių g. 13, </t>
  </si>
  <si>
    <t xml:space="preserve">Lieporių g. 5, </t>
  </si>
  <si>
    <t xml:space="preserve">Radviliškio g. 114, </t>
  </si>
  <si>
    <t xml:space="preserve">Dainų g. 4, </t>
  </si>
  <si>
    <t xml:space="preserve">Gytarių g. 16 (renov.), </t>
  </si>
  <si>
    <t xml:space="preserve">Dainų g. 48, </t>
  </si>
  <si>
    <t xml:space="preserve">Radviliškio g. 64, </t>
  </si>
  <si>
    <t xml:space="preserve">Energetikų g. 12, </t>
  </si>
  <si>
    <t xml:space="preserve">Ežero g. 16, </t>
  </si>
  <si>
    <t xml:space="preserve">P. Cvirkos g. 65, </t>
  </si>
  <si>
    <t xml:space="preserve">Dubijos g. 29, </t>
  </si>
  <si>
    <t xml:space="preserve">Trakų g. 7, </t>
  </si>
  <si>
    <t xml:space="preserve">Kauno g. 22A, </t>
  </si>
  <si>
    <t xml:space="preserve">P. Cvirkos g. 75, </t>
  </si>
  <si>
    <t xml:space="preserve">Kauno g. 22, </t>
  </si>
  <si>
    <t xml:space="preserve">Ežero g. 23, </t>
  </si>
  <si>
    <t xml:space="preserve">Draugystės pr. 6, </t>
  </si>
  <si>
    <t xml:space="preserve">Energetikų g. 11, </t>
  </si>
  <si>
    <t xml:space="preserve">Draugystės pr. 17, </t>
  </si>
  <si>
    <t xml:space="preserve">Tilžės g. 126A, </t>
  </si>
  <si>
    <t xml:space="preserve">Draugystės pr. 11, </t>
  </si>
  <si>
    <t xml:space="preserve">A. Mickevičiaus g. 38, </t>
  </si>
  <si>
    <t xml:space="preserve">Draugystės pr. 3A, </t>
  </si>
  <si>
    <t xml:space="preserve">P. Cvirkos g. 75A, </t>
  </si>
  <si>
    <t xml:space="preserve">P. Višinskio g. 37, </t>
  </si>
  <si>
    <t xml:space="preserve">Ežero g. 15, </t>
  </si>
  <si>
    <t>Dariaus ir Girėno g.59</t>
  </si>
  <si>
    <t>Dariaus ir Girėno g.47</t>
  </si>
  <si>
    <t>D.poškos g.6</t>
  </si>
  <si>
    <t>Kovo 11-osios g.26</t>
  </si>
  <si>
    <t>Mindaugo g. 10, Trakai</t>
  </si>
  <si>
    <t>Klevų al. 36, Lentvaris</t>
  </si>
  <si>
    <t>Mindaugo g. 8, Trakai</t>
  </si>
  <si>
    <t>Birutės g. 41, Trakai</t>
  </si>
  <si>
    <t>Ežero g. 10, Lentvaris</t>
  </si>
  <si>
    <t>Pakalnės g. 7, Lentvaris</t>
  </si>
  <si>
    <t>Bažnyčios g. 24, Lentvaris</t>
  </si>
  <si>
    <t>Vienuolyno g. 11, Trakai</t>
  </si>
  <si>
    <t>Trakų g. 16, Trakai</t>
  </si>
  <si>
    <t>Geležinkelio g. 32, Lentvaris</t>
  </si>
  <si>
    <t>Vienuolyno g. 11A, Trakai</t>
  </si>
  <si>
    <t>Vytauto g. 74, Trakai</t>
  </si>
  <si>
    <t>Pakalnės g. 28, Lentvaris</t>
  </si>
  <si>
    <t>Vytauto g. 48, Trakai</t>
  </si>
  <si>
    <t>Mindaugo g. 11B, Trakai</t>
  </si>
  <si>
    <t>Lauko g. 6, Lentvaris</t>
  </si>
  <si>
    <t>Lauko g. 12A, Lentvaris</t>
  </si>
  <si>
    <t>Lauko g. 8, Lentvaris</t>
  </si>
  <si>
    <t>Aušros g. 99,  (renov.)</t>
  </si>
  <si>
    <t>Vyžuonų g. 11a,  (renov.)</t>
  </si>
  <si>
    <t xml:space="preserve">V.Kudirkos g. 22, </t>
  </si>
  <si>
    <t>Taikos g. 26,  (renov.)</t>
  </si>
  <si>
    <t xml:space="preserve">Aukškalnio g. 108, </t>
  </si>
  <si>
    <t>Taikos g. 20,  (renov.)</t>
  </si>
  <si>
    <t>Maironio g. 13,  (renov.)</t>
  </si>
  <si>
    <t>Vaižganto g. 14,  (renov.)</t>
  </si>
  <si>
    <t xml:space="preserve">Krašuonos g. 3, </t>
  </si>
  <si>
    <t>J.Basanavičiaus g. 100,  (renov.)</t>
  </si>
  <si>
    <t xml:space="preserve">Aukštakalnio g. 116, </t>
  </si>
  <si>
    <t xml:space="preserve">Aukštakalnio g. 72, </t>
  </si>
  <si>
    <t xml:space="preserve">Krašuonos g. 15, </t>
  </si>
  <si>
    <t xml:space="preserve">V.Kudirkos g. 24, </t>
  </si>
  <si>
    <t xml:space="preserve">Krašuonos g. 5, </t>
  </si>
  <si>
    <t xml:space="preserve">Aukštakalnio g. 68, </t>
  </si>
  <si>
    <t xml:space="preserve">Aukštakalnio g. 114, </t>
  </si>
  <si>
    <t xml:space="preserve">Aukštakalnio g. 90, </t>
  </si>
  <si>
    <t xml:space="preserve">Krašuonos g. 1, </t>
  </si>
  <si>
    <t xml:space="preserve">Krašuonos g. 13, </t>
  </si>
  <si>
    <t xml:space="preserve">Sėlių g. 30a, </t>
  </si>
  <si>
    <t xml:space="preserve">Taikos g. 54, </t>
  </si>
  <si>
    <t xml:space="preserve">Taikos g. 45, </t>
  </si>
  <si>
    <t xml:space="preserve">J.Basanavičiaus g. 106, </t>
  </si>
  <si>
    <t xml:space="preserve">Taikos g. 33, </t>
  </si>
  <si>
    <t xml:space="preserve">Aušros g. 2, </t>
  </si>
  <si>
    <t xml:space="preserve">Užpalių 84, </t>
  </si>
  <si>
    <t xml:space="preserve">Vaižganto g. 36, </t>
  </si>
  <si>
    <t xml:space="preserve">Aušros g. 35, </t>
  </si>
  <si>
    <t xml:space="preserve">Taikos g. 19, </t>
  </si>
  <si>
    <t xml:space="preserve">Kauno g. 27, </t>
  </si>
  <si>
    <t xml:space="preserve">Aušros g. 87, </t>
  </si>
  <si>
    <t xml:space="preserve">J.Basanavičiaus g. 108, </t>
  </si>
  <si>
    <t xml:space="preserve">K.Donelaičio g. 12, </t>
  </si>
  <si>
    <t xml:space="preserve">Ežero g. 5, </t>
  </si>
  <si>
    <t xml:space="preserve">Kęstučio g. 4, </t>
  </si>
  <si>
    <t xml:space="preserve">Kęstučio g. 1, </t>
  </si>
  <si>
    <t xml:space="preserve">Kęstučio g. 9, </t>
  </si>
  <si>
    <t xml:space="preserve">Tauragnų g. 4, </t>
  </si>
  <si>
    <t xml:space="preserve">Užpalių g. 88, </t>
  </si>
  <si>
    <t xml:space="preserve">Basanavičiaus g. 21, </t>
  </si>
  <si>
    <t xml:space="preserve">Basanavičiaus g. 30, </t>
  </si>
  <si>
    <t xml:space="preserve">Sporto g. 6, </t>
  </si>
  <si>
    <t xml:space="preserve">Sporto g. 8, </t>
  </si>
  <si>
    <t xml:space="preserve">Sporto g. 10, </t>
  </si>
  <si>
    <t xml:space="preserve">Vasario 16 g. 8, </t>
  </si>
  <si>
    <t xml:space="preserve">Z.Voronecko g. 6, </t>
  </si>
  <si>
    <t xml:space="preserve">Vytauto g. 15, </t>
  </si>
  <si>
    <t xml:space="preserve">Vytauto g. 38, </t>
  </si>
  <si>
    <t xml:space="preserve">Laisvės g. 3, </t>
  </si>
  <si>
    <t xml:space="preserve">Vasario 16 g. 6, </t>
  </si>
  <si>
    <t xml:space="preserve">Marcinkonių g. 16, </t>
  </si>
  <si>
    <t xml:space="preserve">Dzūkų g. 38, </t>
  </si>
  <si>
    <t xml:space="preserve">Dzūkų g. 36, </t>
  </si>
  <si>
    <t xml:space="preserve">Marcinkonių g. 2, </t>
  </si>
  <si>
    <t xml:space="preserve">Čiurlionio g. 8, </t>
  </si>
  <si>
    <t xml:space="preserve">Melioratorių g. 3, </t>
  </si>
  <si>
    <t xml:space="preserve">Aušros g. 10, </t>
  </si>
  <si>
    <t xml:space="preserve">Krėvės g. 7, </t>
  </si>
  <si>
    <t xml:space="preserve">Dzūkų g. 26, </t>
  </si>
  <si>
    <t xml:space="preserve">Vasario 16 g. 4, </t>
  </si>
  <si>
    <t xml:space="preserve">Basanavičiaus g. 44, </t>
  </si>
  <si>
    <t xml:space="preserve">Vasario 16 g. 10, </t>
  </si>
  <si>
    <t xml:space="preserve">Vasario 16 g. 11, </t>
  </si>
  <si>
    <t xml:space="preserve">Vytauto g. 7, </t>
  </si>
  <si>
    <t xml:space="preserve">Vilties g. 33, </t>
  </si>
  <si>
    <t xml:space="preserve">Čiurlionio g. 37, </t>
  </si>
  <si>
    <t xml:space="preserve">Vytauto g. 73, </t>
  </si>
  <si>
    <t xml:space="preserve">Vasario 16 g. 13, </t>
  </si>
  <si>
    <t xml:space="preserve">Vytauto g. 64, </t>
  </si>
  <si>
    <t xml:space="preserve">Basanavičiaus g. 15, </t>
  </si>
  <si>
    <t>1) Lentlelėje pateikti objektai, kurių butų skaičius daugiau nei 3.</t>
  </si>
  <si>
    <t>2) Pastatai atrinkti pagal 2012 metų šildymo sezono duomenis.</t>
  </si>
  <si>
    <t>1) Pastatai atrinkti pagal 2012 metų šildymo sezono duomenis.</t>
  </si>
  <si>
    <t xml:space="preserve">ŠILTNAMIŲ 18 </t>
  </si>
  <si>
    <t xml:space="preserve">ATEITIES 2 </t>
  </si>
  <si>
    <t>LIŠKIAVOS 8</t>
  </si>
  <si>
    <t>ATEITIES 36</t>
  </si>
  <si>
    <t>LIŠKIAVOS 5</t>
  </si>
  <si>
    <t>ATEITIES 14</t>
  </si>
  <si>
    <t xml:space="preserve">ATEITIES 16 </t>
  </si>
  <si>
    <t xml:space="preserve">VYTAUTO 6    </t>
  </si>
  <si>
    <t xml:space="preserve">GARDINO 80  </t>
  </si>
  <si>
    <t>SVEIKATOS 28</t>
  </si>
  <si>
    <t>SVEIKATOS 18</t>
  </si>
  <si>
    <t>ŠILTNAMIŲ 26</t>
  </si>
  <si>
    <t>ŠILTNAMIŲ 24</t>
  </si>
  <si>
    <t xml:space="preserve">NERAVŲ 27 </t>
  </si>
  <si>
    <t>GARDINO 22</t>
  </si>
  <si>
    <t>VYTAUTO 47</t>
  </si>
  <si>
    <t>NERAVŲ 29</t>
  </si>
  <si>
    <t>VERPĖJŲ 6 (ren.)</t>
  </si>
  <si>
    <t>KLONIO 18A (ren.)</t>
  </si>
  <si>
    <t>Birutės 2 (ren)</t>
  </si>
  <si>
    <t>Birutės 4 (ren)</t>
  </si>
  <si>
    <t>Pievų 2 (ren)</t>
  </si>
  <si>
    <t>Mackevičiaus 29 (ren)</t>
  </si>
  <si>
    <t>Raseinių 9a  II korpusas (ren)</t>
  </si>
  <si>
    <t>Raseinių 9 II korpusas (ren)</t>
  </si>
  <si>
    <t>Pievų 6 (ren)</t>
  </si>
  <si>
    <t>Dariaus ir Girėno 2-1 (ren)</t>
  </si>
  <si>
    <t>Dariaus ir Girėno 2-2 (ren)</t>
  </si>
  <si>
    <t>Dariaus ir Girėno 4 (ren)</t>
  </si>
  <si>
    <t>Birutės 3 (ren)</t>
  </si>
  <si>
    <t>Birutės 1 (ren)</t>
  </si>
  <si>
    <t>Laucevičiaus 16  I korpusas</t>
  </si>
  <si>
    <t>J.Janonio 13</t>
  </si>
  <si>
    <t>Vilniaus 77B</t>
  </si>
  <si>
    <t xml:space="preserve">Vilniaus 56 </t>
  </si>
  <si>
    <t xml:space="preserve">Rinkuškių 47B </t>
  </si>
  <si>
    <t xml:space="preserve">Vilniaus 39A </t>
  </si>
  <si>
    <t xml:space="preserve">Rinkuškių 49 </t>
  </si>
  <si>
    <t>Vilniaus 4</t>
  </si>
  <si>
    <t xml:space="preserve">Skratiškių 8 </t>
  </si>
  <si>
    <t xml:space="preserve">Vytauto 43A </t>
  </si>
  <si>
    <t xml:space="preserve">Vėjo 11b </t>
  </si>
  <si>
    <t xml:space="preserve">Vytauto 62 </t>
  </si>
  <si>
    <t>Gimnazijos 1</t>
  </si>
  <si>
    <t>Vėjo 7A</t>
  </si>
  <si>
    <t xml:space="preserve">Vilniaus 111A </t>
  </si>
  <si>
    <t xml:space="preserve">Vytauto 39a </t>
  </si>
  <si>
    <t>Vytauto 35 A</t>
  </si>
  <si>
    <t>Vilniaus 111</t>
  </si>
  <si>
    <t>Rinkuškių 20</t>
  </si>
  <si>
    <t xml:space="preserve">Vilniaus 93A </t>
  </si>
  <si>
    <t xml:space="preserve">Vilniaus 91A </t>
  </si>
  <si>
    <t xml:space="preserve">Vytauto 60 </t>
  </si>
  <si>
    <t xml:space="preserve">Rotušės 24 </t>
  </si>
  <si>
    <t xml:space="preserve">Rotušės 26 </t>
  </si>
  <si>
    <t xml:space="preserve">Skratiškių 12 </t>
  </si>
  <si>
    <t>Kilučių 11</t>
  </si>
  <si>
    <t xml:space="preserve">Basanavičiaus 18 </t>
  </si>
  <si>
    <t>Kosmonautų 28 (renv.)</t>
  </si>
  <si>
    <t xml:space="preserve">Vilkaviškio 61 </t>
  </si>
  <si>
    <t>A.Civinsko 7 (renov.)</t>
  </si>
  <si>
    <t>Kosmonautų 12 (renov.)</t>
  </si>
  <si>
    <t>Gėlių 14</t>
  </si>
  <si>
    <t xml:space="preserve">Mokolų 51 </t>
  </si>
  <si>
    <t xml:space="preserve">Mokolų 9 </t>
  </si>
  <si>
    <t xml:space="preserve">Dariaus ir Girėno 9 </t>
  </si>
  <si>
    <t xml:space="preserve">Draugystės 1 </t>
  </si>
  <si>
    <t xml:space="preserve">Vytauto 54 </t>
  </si>
  <si>
    <t xml:space="preserve">Dariaus ir Girėno 11 </t>
  </si>
  <si>
    <t xml:space="preserve">Dariaus ir Girėno 13 </t>
  </si>
  <si>
    <t xml:space="preserve">Draugystės 3 </t>
  </si>
  <si>
    <t xml:space="preserve">R.Juknevičiaus 48 </t>
  </si>
  <si>
    <t>Vytenio 8</t>
  </si>
  <si>
    <t xml:space="preserve">Vytauto 56A </t>
  </si>
  <si>
    <t xml:space="preserve">Garso 4 </t>
  </si>
  <si>
    <t xml:space="preserve">M.Valančiaus. 18 </t>
  </si>
  <si>
    <t xml:space="preserve">Jaunimo, 3 </t>
  </si>
  <si>
    <t xml:space="preserve">Nausupės 8 </t>
  </si>
  <si>
    <t xml:space="preserve">Mokyklos 13 </t>
  </si>
  <si>
    <t xml:space="preserve">Maironio. 34 </t>
  </si>
  <si>
    <t>Mokyklos 9</t>
  </si>
  <si>
    <t xml:space="preserve">J.Jablonskio 2 </t>
  </si>
  <si>
    <t xml:space="preserve">Jaunimo, 7 </t>
  </si>
  <si>
    <t xml:space="preserve">Žemaitės. 8 </t>
  </si>
  <si>
    <t xml:space="preserve">Vandžiogalos 4D </t>
  </si>
  <si>
    <t xml:space="preserve">K.Donelaičio. 5 - 2 </t>
  </si>
  <si>
    <t xml:space="preserve">Vytauto 21 </t>
  </si>
  <si>
    <t xml:space="preserve">Dvarkelio 11 </t>
  </si>
  <si>
    <t xml:space="preserve">Vytauto 15 </t>
  </si>
  <si>
    <t>Dvarkelio 7</t>
  </si>
  <si>
    <t xml:space="preserve">Lietuvininkų 4 </t>
  </si>
  <si>
    <t>Kauno 20</t>
  </si>
  <si>
    <t>Žemaitės. 10</t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</si>
</sst>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00"/>
    <numFmt numFmtId="174" formatCode="0.0"/>
    <numFmt numFmtId="175" formatCode="0.00000"/>
    <numFmt numFmtId="176" formatCode="_-* #,##0.0000\ _L_t_-;\-* #,##0.0000\ _L_t_-;_-* &quot;-&quot;??\ _L_t_-;_-@_-"/>
    <numFmt numFmtId="177" formatCode="0.000000"/>
    <numFmt numFmtId="178" formatCode="#,##0.00_ ;\-#,##0.00\ 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b/>
      <sz val="9"/>
      <color indexed="60"/>
      <name val="Arial"/>
      <family val="2"/>
    </font>
    <font>
      <i/>
      <sz val="10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C00000"/>
      <name val="Arial"/>
      <family val="2"/>
    </font>
    <font>
      <i/>
      <sz val="10"/>
      <color rgb="FF0000FF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BC69B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66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/>
    </border>
    <border>
      <left/>
      <right style="thin">
        <color indexed="8"/>
      </right>
      <top/>
      <bottom style="medium"/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thin"/>
      <right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2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13" borderId="12" xfId="0" applyFont="1" applyFill="1" applyBorder="1" applyAlignment="1">
      <alignment horizontal="center"/>
    </xf>
    <xf numFmtId="0" fontId="2" fillId="13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2" fontId="2" fillId="34" borderId="13" xfId="0" applyNumberFormat="1" applyFont="1" applyFill="1" applyBorder="1" applyAlignment="1">
      <alignment/>
    </xf>
    <xf numFmtId="2" fontId="2" fillId="34" borderId="15" xfId="0" applyNumberFormat="1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2" fontId="2" fillId="34" borderId="13" xfId="0" applyNumberFormat="1" applyFont="1" applyFill="1" applyBorder="1" applyAlignment="1">
      <alignment horizontal="right"/>
    </xf>
    <xf numFmtId="2" fontId="2" fillId="34" borderId="11" xfId="0" applyNumberFormat="1" applyFont="1" applyFill="1" applyBorder="1" applyAlignment="1">
      <alignment/>
    </xf>
    <xf numFmtId="175" fontId="2" fillId="34" borderId="11" xfId="0" applyNumberFormat="1" applyFont="1" applyFill="1" applyBorder="1" applyAlignment="1">
      <alignment/>
    </xf>
    <xf numFmtId="2" fontId="2" fillId="34" borderId="13" xfId="0" applyNumberFormat="1" applyFont="1" applyFill="1" applyBorder="1" applyAlignment="1">
      <alignment/>
    </xf>
    <xf numFmtId="1" fontId="2" fillId="34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13" borderId="16" xfId="0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left" indent="3"/>
    </xf>
    <xf numFmtId="2" fontId="2" fillId="34" borderId="17" xfId="0" applyNumberFormat="1" applyFont="1" applyFill="1" applyBorder="1" applyAlignment="1">
      <alignment horizontal="left" indent="3"/>
    </xf>
    <xf numFmtId="2" fontId="2" fillId="34" borderId="13" xfId="0" applyNumberFormat="1" applyFont="1" applyFill="1" applyBorder="1" applyAlignment="1">
      <alignment horizontal="left" indent="3"/>
    </xf>
    <xf numFmtId="0" fontId="2" fillId="34" borderId="16" xfId="0" applyFont="1" applyFill="1" applyBorder="1" applyAlignment="1">
      <alignment horizontal="center"/>
    </xf>
    <xf numFmtId="175" fontId="2" fillId="34" borderId="13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2" fillId="13" borderId="18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33" borderId="12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0" fontId="2" fillId="33" borderId="16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2" fillId="13" borderId="11" xfId="0" applyFont="1" applyFill="1" applyBorder="1" applyAlignment="1">
      <alignment horizontal="center" vertical="top"/>
    </xf>
    <xf numFmtId="0" fontId="2" fillId="34" borderId="19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175" fontId="2" fillId="33" borderId="11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/>
    </xf>
    <xf numFmtId="174" fontId="2" fillId="33" borderId="11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 vertical="center"/>
    </xf>
    <xf numFmtId="0" fontId="2" fillId="0" borderId="2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top" wrapText="1"/>
    </xf>
    <xf numFmtId="1" fontId="2" fillId="33" borderId="13" xfId="0" applyNumberFormat="1" applyFont="1" applyFill="1" applyBorder="1" applyAlignment="1">
      <alignment horizontal="center" vertical="top"/>
    </xf>
    <xf numFmtId="174" fontId="2" fillId="33" borderId="13" xfId="0" applyNumberFormat="1" applyFont="1" applyFill="1" applyBorder="1" applyAlignment="1">
      <alignment vertical="top"/>
    </xf>
    <xf numFmtId="0" fontId="2" fillId="36" borderId="12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173" fontId="2" fillId="33" borderId="11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/>
    </xf>
    <xf numFmtId="0" fontId="2" fillId="36" borderId="16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 vertical="top"/>
    </xf>
    <xf numFmtId="0" fontId="2" fillId="36" borderId="23" xfId="0" applyFont="1" applyFill="1" applyBorder="1" applyAlignment="1">
      <alignment horizontal="center"/>
    </xf>
    <xf numFmtId="0" fontId="2" fillId="0" borderId="24" xfId="0" applyFont="1" applyBorder="1" applyAlignment="1">
      <alignment/>
    </xf>
    <xf numFmtId="173" fontId="2" fillId="0" borderId="0" xfId="0" applyNumberFormat="1" applyFont="1" applyAlignment="1">
      <alignment/>
    </xf>
    <xf numFmtId="173" fontId="2" fillId="34" borderId="11" xfId="0" applyNumberFormat="1" applyFont="1" applyFill="1" applyBorder="1" applyAlignment="1">
      <alignment/>
    </xf>
    <xf numFmtId="2" fontId="2" fillId="33" borderId="13" xfId="0" applyNumberFormat="1" applyFont="1" applyFill="1" applyBorder="1" applyAlignment="1">
      <alignment horizontal="center" vertical="top"/>
    </xf>
    <xf numFmtId="175" fontId="2" fillId="33" borderId="13" xfId="0" applyNumberFormat="1" applyFont="1" applyFill="1" applyBorder="1" applyAlignment="1">
      <alignment horizontal="center" vertical="top"/>
    </xf>
    <xf numFmtId="2" fontId="2" fillId="33" borderId="15" xfId="0" applyNumberFormat="1" applyFont="1" applyFill="1" applyBorder="1" applyAlignment="1">
      <alignment horizontal="center" vertical="top"/>
    </xf>
    <xf numFmtId="173" fontId="2" fillId="33" borderId="13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/>
    </xf>
    <xf numFmtId="0" fontId="2" fillId="32" borderId="11" xfId="0" applyFont="1" applyFill="1" applyBorder="1" applyAlignment="1">
      <alignment horizontal="center"/>
    </xf>
    <xf numFmtId="174" fontId="2" fillId="32" borderId="11" xfId="0" applyNumberFormat="1" applyFont="1" applyFill="1" applyBorder="1" applyAlignment="1">
      <alignment horizontal="right"/>
    </xf>
    <xf numFmtId="174" fontId="2" fillId="32" borderId="11" xfId="0" applyNumberFormat="1" applyFont="1" applyFill="1" applyBorder="1" applyAlignment="1">
      <alignment/>
    </xf>
    <xf numFmtId="174" fontId="2" fillId="32" borderId="11" xfId="0" applyNumberFormat="1" applyFont="1" applyFill="1" applyBorder="1" applyAlignment="1">
      <alignment horizontal="center"/>
    </xf>
    <xf numFmtId="175" fontId="2" fillId="32" borderId="11" xfId="0" applyNumberFormat="1" applyFont="1" applyFill="1" applyBorder="1" applyAlignment="1">
      <alignment/>
    </xf>
    <xf numFmtId="2" fontId="2" fillId="32" borderId="11" xfId="0" applyNumberFormat="1" applyFont="1" applyFill="1" applyBorder="1" applyAlignment="1">
      <alignment/>
    </xf>
    <xf numFmtId="2" fontId="2" fillId="32" borderId="11" xfId="0" applyNumberFormat="1" applyFont="1" applyFill="1" applyBorder="1" applyAlignment="1">
      <alignment horizontal="center"/>
    </xf>
    <xf numFmtId="2" fontId="2" fillId="32" borderId="11" xfId="0" applyNumberFormat="1" applyFont="1" applyFill="1" applyBorder="1" applyAlignment="1">
      <alignment horizontal="left" indent="3"/>
    </xf>
    <xf numFmtId="174" fontId="2" fillId="33" borderId="11" xfId="0" applyNumberFormat="1" applyFont="1" applyFill="1" applyBorder="1" applyAlignment="1">
      <alignment/>
    </xf>
    <xf numFmtId="175" fontId="2" fillId="33" borderId="11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 horizontal="left" indent="3"/>
    </xf>
    <xf numFmtId="2" fontId="2" fillId="33" borderId="17" xfId="0" applyNumberFormat="1" applyFont="1" applyFill="1" applyBorder="1" applyAlignment="1">
      <alignment horizontal="left" indent="3"/>
    </xf>
    <xf numFmtId="0" fontId="2" fillId="37" borderId="12" xfId="0" applyFont="1" applyFill="1" applyBorder="1" applyAlignment="1">
      <alignment horizontal="center"/>
    </xf>
    <xf numFmtId="0" fontId="2" fillId="37" borderId="12" xfId="0" applyFont="1" applyFill="1" applyBorder="1" applyAlignment="1">
      <alignment/>
    </xf>
    <xf numFmtId="174" fontId="2" fillId="37" borderId="12" xfId="0" applyNumberFormat="1" applyFont="1" applyFill="1" applyBorder="1" applyAlignment="1">
      <alignment/>
    </xf>
    <xf numFmtId="174" fontId="2" fillId="37" borderId="12" xfId="0" applyNumberFormat="1" applyFont="1" applyFill="1" applyBorder="1" applyAlignment="1">
      <alignment horizontal="center"/>
    </xf>
    <xf numFmtId="175" fontId="2" fillId="37" borderId="12" xfId="0" applyNumberFormat="1" applyFont="1" applyFill="1" applyBorder="1" applyAlignment="1">
      <alignment/>
    </xf>
    <xf numFmtId="2" fontId="2" fillId="37" borderId="12" xfId="0" applyNumberFormat="1" applyFont="1" applyFill="1" applyBorder="1" applyAlignment="1">
      <alignment/>
    </xf>
    <xf numFmtId="2" fontId="2" fillId="37" borderId="12" xfId="0" applyNumberFormat="1" applyFont="1" applyFill="1" applyBorder="1" applyAlignment="1">
      <alignment horizontal="center"/>
    </xf>
    <xf numFmtId="2" fontId="2" fillId="37" borderId="12" xfId="0" applyNumberFormat="1" applyFont="1" applyFill="1" applyBorder="1" applyAlignment="1">
      <alignment horizontal="left" indent="3"/>
    </xf>
    <xf numFmtId="2" fontId="2" fillId="37" borderId="27" xfId="0" applyNumberFormat="1" applyFont="1" applyFill="1" applyBorder="1" applyAlignment="1">
      <alignment horizontal="left" indent="3"/>
    </xf>
    <xf numFmtId="0" fontId="2" fillId="37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/>
    </xf>
    <xf numFmtId="174" fontId="2" fillId="37" borderId="11" xfId="0" applyNumberFormat="1" applyFont="1" applyFill="1" applyBorder="1" applyAlignment="1">
      <alignment/>
    </xf>
    <xf numFmtId="174" fontId="2" fillId="37" borderId="11" xfId="0" applyNumberFormat="1" applyFont="1" applyFill="1" applyBorder="1" applyAlignment="1">
      <alignment horizontal="center"/>
    </xf>
    <xf numFmtId="175" fontId="2" fillId="37" borderId="11" xfId="0" applyNumberFormat="1" applyFont="1" applyFill="1" applyBorder="1" applyAlignment="1">
      <alignment/>
    </xf>
    <xf numFmtId="2" fontId="2" fillId="37" borderId="11" xfId="0" applyNumberFormat="1" applyFont="1" applyFill="1" applyBorder="1" applyAlignment="1">
      <alignment/>
    </xf>
    <xf numFmtId="2" fontId="2" fillId="37" borderId="11" xfId="0" applyNumberFormat="1" applyFont="1" applyFill="1" applyBorder="1" applyAlignment="1">
      <alignment horizontal="center"/>
    </xf>
    <xf numFmtId="2" fontId="2" fillId="37" borderId="11" xfId="0" applyNumberFormat="1" applyFont="1" applyFill="1" applyBorder="1" applyAlignment="1">
      <alignment horizontal="left" indent="3"/>
    </xf>
    <xf numFmtId="2" fontId="2" fillId="37" borderId="17" xfId="0" applyNumberFormat="1" applyFont="1" applyFill="1" applyBorder="1" applyAlignment="1">
      <alignment horizontal="left" indent="3"/>
    </xf>
    <xf numFmtId="0" fontId="2" fillId="37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/>
    </xf>
    <xf numFmtId="174" fontId="2" fillId="37" borderId="13" xfId="0" applyNumberFormat="1" applyFont="1" applyFill="1" applyBorder="1" applyAlignment="1">
      <alignment/>
    </xf>
    <xf numFmtId="174" fontId="2" fillId="37" borderId="13" xfId="0" applyNumberFormat="1" applyFont="1" applyFill="1" applyBorder="1" applyAlignment="1">
      <alignment horizontal="center"/>
    </xf>
    <xf numFmtId="175" fontId="2" fillId="37" borderId="13" xfId="0" applyNumberFormat="1" applyFont="1" applyFill="1" applyBorder="1" applyAlignment="1">
      <alignment/>
    </xf>
    <xf numFmtId="2" fontId="2" fillId="37" borderId="13" xfId="0" applyNumberFormat="1" applyFont="1" applyFill="1" applyBorder="1" applyAlignment="1">
      <alignment/>
    </xf>
    <xf numFmtId="2" fontId="2" fillId="37" borderId="13" xfId="0" applyNumberFormat="1" applyFont="1" applyFill="1" applyBorder="1" applyAlignment="1">
      <alignment horizontal="center"/>
    </xf>
    <xf numFmtId="2" fontId="2" fillId="37" borderId="13" xfId="0" applyNumberFormat="1" applyFont="1" applyFill="1" applyBorder="1" applyAlignment="1">
      <alignment horizontal="left" indent="3"/>
    </xf>
    <xf numFmtId="2" fontId="2" fillId="37" borderId="15" xfId="0" applyNumberFormat="1" applyFont="1" applyFill="1" applyBorder="1" applyAlignment="1">
      <alignment horizontal="left" indent="3"/>
    </xf>
    <xf numFmtId="174" fontId="2" fillId="36" borderId="16" xfId="0" applyNumberFormat="1" applyFont="1" applyFill="1" applyBorder="1" applyAlignment="1">
      <alignment/>
    </xf>
    <xf numFmtId="2" fontId="2" fillId="36" borderId="16" xfId="0" applyNumberFormat="1" applyFont="1" applyFill="1" applyBorder="1" applyAlignment="1">
      <alignment horizontal="left" indent="3"/>
    </xf>
    <xf numFmtId="0" fontId="2" fillId="36" borderId="28" xfId="0" applyFont="1" applyFill="1" applyBorder="1" applyAlignment="1">
      <alignment horizontal="center"/>
    </xf>
    <xf numFmtId="0" fontId="2" fillId="38" borderId="12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174" fontId="2" fillId="35" borderId="12" xfId="0" applyNumberFormat="1" applyFont="1" applyFill="1" applyBorder="1" applyAlignment="1">
      <alignment/>
    </xf>
    <xf numFmtId="174" fontId="2" fillId="35" borderId="11" xfId="0" applyNumberFormat="1" applyFont="1" applyFill="1" applyBorder="1" applyAlignment="1">
      <alignment/>
    </xf>
    <xf numFmtId="174" fontId="2" fillId="35" borderId="13" xfId="0" applyNumberFormat="1" applyFont="1" applyFill="1" applyBorder="1" applyAlignment="1">
      <alignment/>
    </xf>
    <xf numFmtId="2" fontId="2" fillId="35" borderId="15" xfId="0" applyNumberFormat="1" applyFont="1" applyFill="1" applyBorder="1" applyAlignment="1">
      <alignment horizontal="left" indent="3"/>
    </xf>
    <xf numFmtId="0" fontId="4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39" borderId="0" xfId="0" applyFont="1" applyFill="1" applyBorder="1" applyAlignment="1">
      <alignment vertical="center"/>
    </xf>
    <xf numFmtId="0" fontId="2" fillId="39" borderId="0" xfId="0" applyFont="1" applyFill="1" applyBorder="1" applyAlignment="1">
      <alignment/>
    </xf>
    <xf numFmtId="0" fontId="2" fillId="39" borderId="0" xfId="0" applyFont="1" applyFill="1" applyBorder="1" applyAlignment="1">
      <alignment horizontal="center"/>
    </xf>
    <xf numFmtId="173" fontId="2" fillId="39" borderId="0" xfId="0" applyNumberFormat="1" applyFont="1" applyFill="1" applyBorder="1" applyAlignment="1">
      <alignment horizontal="center" vertical="center"/>
    </xf>
    <xf numFmtId="1" fontId="2" fillId="39" borderId="0" xfId="0" applyNumberFormat="1" applyFont="1" applyFill="1" applyBorder="1" applyAlignment="1">
      <alignment horizontal="center" vertical="center"/>
    </xf>
    <xf numFmtId="175" fontId="2" fillId="39" borderId="0" xfId="0" applyNumberFormat="1" applyFont="1" applyFill="1" applyBorder="1" applyAlignment="1">
      <alignment horizontal="center" vertical="center"/>
    </xf>
    <xf numFmtId="2" fontId="2" fillId="39" borderId="0" xfId="0" applyNumberFormat="1" applyFont="1" applyFill="1" applyBorder="1" applyAlignment="1">
      <alignment horizontal="center" vertical="center"/>
    </xf>
    <xf numFmtId="2" fontId="2" fillId="40" borderId="23" xfId="0" applyNumberFormat="1" applyFont="1" applyFill="1" applyBorder="1" applyAlignment="1">
      <alignment horizontal="left" indent="3"/>
    </xf>
    <xf numFmtId="2" fontId="2" fillId="40" borderId="16" xfId="0" applyNumberFormat="1" applyFont="1" applyFill="1" applyBorder="1" applyAlignment="1">
      <alignment horizontal="left" indent="3"/>
    </xf>
    <xf numFmtId="0" fontId="2" fillId="40" borderId="29" xfId="0" applyFont="1" applyFill="1" applyBorder="1" applyAlignment="1">
      <alignment/>
    </xf>
    <xf numFmtId="0" fontId="2" fillId="40" borderId="11" xfId="0" applyFont="1" applyFill="1" applyBorder="1" applyAlignment="1">
      <alignment horizontal="center"/>
    </xf>
    <xf numFmtId="173" fontId="2" fillId="40" borderId="11" xfId="0" applyNumberFormat="1" applyFont="1" applyFill="1" applyBorder="1" applyAlignment="1">
      <alignment horizontal="center"/>
    </xf>
    <xf numFmtId="175" fontId="2" fillId="40" borderId="11" xfId="0" applyNumberFormat="1" applyFont="1" applyFill="1" applyBorder="1" applyAlignment="1">
      <alignment horizontal="center"/>
    </xf>
    <xf numFmtId="2" fontId="2" fillId="40" borderId="11" xfId="0" applyNumberFormat="1" applyFont="1" applyFill="1" applyBorder="1" applyAlignment="1">
      <alignment horizontal="left" indent="3"/>
    </xf>
    <xf numFmtId="2" fontId="2" fillId="40" borderId="17" xfId="0" applyNumberFormat="1" applyFont="1" applyFill="1" applyBorder="1" applyAlignment="1">
      <alignment horizontal="left" indent="3"/>
    </xf>
    <xf numFmtId="2" fontId="2" fillId="40" borderId="11" xfId="0" applyNumberFormat="1" applyFont="1" applyFill="1" applyBorder="1" applyAlignment="1">
      <alignment horizontal="center"/>
    </xf>
    <xf numFmtId="0" fontId="2" fillId="41" borderId="30" xfId="0" applyFont="1" applyFill="1" applyBorder="1" applyAlignment="1">
      <alignment/>
    </xf>
    <xf numFmtId="2" fontId="2" fillId="41" borderId="12" xfId="0" applyNumberFormat="1" applyFont="1" applyFill="1" applyBorder="1" applyAlignment="1">
      <alignment horizontal="center"/>
    </xf>
    <xf numFmtId="175" fontId="2" fillId="41" borderId="12" xfId="0" applyNumberFormat="1" applyFont="1" applyFill="1" applyBorder="1" applyAlignment="1">
      <alignment horizontal="center"/>
    </xf>
    <xf numFmtId="2" fontId="2" fillId="41" borderId="31" xfId="0" applyNumberFormat="1" applyFont="1" applyFill="1" applyBorder="1" applyAlignment="1">
      <alignment horizontal="left" indent="3"/>
    </xf>
    <xf numFmtId="2" fontId="2" fillId="41" borderId="12" xfId="0" applyNumberFormat="1" applyFont="1" applyFill="1" applyBorder="1" applyAlignment="1">
      <alignment horizontal="left" indent="3"/>
    </xf>
    <xf numFmtId="2" fontId="2" fillId="41" borderId="27" xfId="0" applyNumberFormat="1" applyFont="1" applyFill="1" applyBorder="1" applyAlignment="1">
      <alignment horizontal="left" indent="3"/>
    </xf>
    <xf numFmtId="0" fontId="2" fillId="41" borderId="29" xfId="0" applyFont="1" applyFill="1" applyBorder="1" applyAlignment="1">
      <alignment/>
    </xf>
    <xf numFmtId="2" fontId="2" fillId="41" borderId="23" xfId="0" applyNumberFormat="1" applyFont="1" applyFill="1" applyBorder="1" applyAlignment="1">
      <alignment horizontal="left" indent="3"/>
    </xf>
    <xf numFmtId="2" fontId="2" fillId="41" borderId="11" xfId="0" applyNumberFormat="1" applyFont="1" applyFill="1" applyBorder="1" applyAlignment="1">
      <alignment horizontal="left" indent="3"/>
    </xf>
    <xf numFmtId="2" fontId="2" fillId="41" borderId="17" xfId="0" applyNumberFormat="1" applyFont="1" applyFill="1" applyBorder="1" applyAlignment="1">
      <alignment horizontal="left" indent="3"/>
    </xf>
    <xf numFmtId="0" fontId="2" fillId="41" borderId="32" xfId="0" applyFont="1" applyFill="1" applyBorder="1" applyAlignment="1">
      <alignment/>
    </xf>
    <xf numFmtId="2" fontId="2" fillId="41" borderId="22" xfId="0" applyNumberFormat="1" applyFont="1" applyFill="1" applyBorder="1" applyAlignment="1">
      <alignment horizontal="left" indent="3"/>
    </xf>
    <xf numFmtId="2" fontId="2" fillId="41" borderId="13" xfId="0" applyNumberFormat="1" applyFont="1" applyFill="1" applyBorder="1" applyAlignment="1">
      <alignment horizontal="left" indent="3"/>
    </xf>
    <xf numFmtId="2" fontId="2" fillId="41" borderId="15" xfId="0" applyNumberFormat="1" applyFont="1" applyFill="1" applyBorder="1" applyAlignment="1">
      <alignment horizontal="left" indent="3"/>
    </xf>
    <xf numFmtId="0" fontId="2" fillId="0" borderId="0" xfId="0" applyFont="1" applyAlignment="1">
      <alignment horizontal="left"/>
    </xf>
    <xf numFmtId="0" fontId="2" fillId="42" borderId="11" xfId="0" applyFont="1" applyFill="1" applyBorder="1" applyAlignment="1">
      <alignment/>
    </xf>
    <xf numFmtId="0" fontId="2" fillId="30" borderId="11" xfId="0" applyFont="1" applyFill="1" applyBorder="1" applyAlignment="1">
      <alignment horizontal="center"/>
    </xf>
    <xf numFmtId="0" fontId="2" fillId="30" borderId="11" xfId="0" applyFont="1" applyFill="1" applyBorder="1" applyAlignment="1">
      <alignment/>
    </xf>
    <xf numFmtId="175" fontId="2" fillId="30" borderId="11" xfId="0" applyNumberFormat="1" applyFont="1" applyFill="1" applyBorder="1" applyAlignment="1">
      <alignment/>
    </xf>
    <xf numFmtId="2" fontId="2" fillId="30" borderId="11" xfId="0" applyNumberFormat="1" applyFont="1" applyFill="1" applyBorder="1" applyAlignment="1">
      <alignment/>
    </xf>
    <xf numFmtId="2" fontId="2" fillId="30" borderId="11" xfId="0" applyNumberFormat="1" applyFont="1" applyFill="1" applyBorder="1" applyAlignment="1">
      <alignment horizontal="left" indent="3"/>
    </xf>
    <xf numFmtId="2" fontId="2" fillId="30" borderId="17" xfId="0" applyNumberFormat="1" applyFont="1" applyFill="1" applyBorder="1" applyAlignment="1">
      <alignment horizontal="left" indent="3"/>
    </xf>
    <xf numFmtId="0" fontId="2" fillId="30" borderId="12" xfId="0" applyFont="1" applyFill="1" applyBorder="1" applyAlignment="1">
      <alignment horizontal="center"/>
    </xf>
    <xf numFmtId="0" fontId="2" fillId="30" borderId="13" xfId="0" applyFont="1" applyFill="1" applyBorder="1" applyAlignment="1">
      <alignment horizontal="center"/>
    </xf>
    <xf numFmtId="0" fontId="2" fillId="30" borderId="10" xfId="0" applyFont="1" applyFill="1" applyBorder="1" applyAlignment="1">
      <alignment horizontal="center"/>
    </xf>
    <xf numFmtId="175" fontId="2" fillId="35" borderId="16" xfId="0" applyNumberFormat="1" applyFont="1" applyFill="1" applyBorder="1" applyAlignment="1">
      <alignment/>
    </xf>
    <xf numFmtId="0" fontId="2" fillId="42" borderId="13" xfId="0" applyFont="1" applyFill="1" applyBorder="1" applyAlignment="1">
      <alignment/>
    </xf>
    <xf numFmtId="0" fontId="2" fillId="30" borderId="16" xfId="0" applyFont="1" applyFill="1" applyBorder="1" applyAlignment="1">
      <alignment horizontal="center"/>
    </xf>
    <xf numFmtId="173" fontId="2" fillId="30" borderId="11" xfId="0" applyNumberFormat="1" applyFont="1" applyFill="1" applyBorder="1" applyAlignment="1">
      <alignment/>
    </xf>
    <xf numFmtId="0" fontId="2" fillId="42" borderId="11" xfId="0" applyFont="1" applyFill="1" applyBorder="1" applyAlignment="1">
      <alignment horizontal="center"/>
    </xf>
    <xf numFmtId="0" fontId="2" fillId="42" borderId="13" xfId="0" applyFont="1" applyFill="1" applyBorder="1" applyAlignment="1">
      <alignment horizontal="center"/>
    </xf>
    <xf numFmtId="173" fontId="2" fillId="42" borderId="13" xfId="0" applyNumberFormat="1" applyFont="1" applyFill="1" applyBorder="1" applyAlignment="1">
      <alignment horizontal="center"/>
    </xf>
    <xf numFmtId="2" fontId="2" fillId="42" borderId="13" xfId="0" applyNumberFormat="1" applyFont="1" applyFill="1" applyBorder="1" applyAlignment="1">
      <alignment horizontal="center"/>
    </xf>
    <xf numFmtId="175" fontId="2" fillId="42" borderId="13" xfId="0" applyNumberFormat="1" applyFont="1" applyFill="1" applyBorder="1" applyAlignment="1">
      <alignment horizontal="center"/>
    </xf>
    <xf numFmtId="0" fontId="2" fillId="42" borderId="12" xfId="0" applyFont="1" applyFill="1" applyBorder="1" applyAlignment="1">
      <alignment horizontal="center"/>
    </xf>
    <xf numFmtId="0" fontId="2" fillId="30" borderId="13" xfId="0" applyFont="1" applyFill="1" applyBorder="1" applyAlignment="1">
      <alignment/>
    </xf>
    <xf numFmtId="173" fontId="2" fillId="30" borderId="13" xfId="0" applyNumberFormat="1" applyFont="1" applyFill="1" applyBorder="1" applyAlignment="1">
      <alignment horizontal="center"/>
    </xf>
    <xf numFmtId="2" fontId="2" fillId="30" borderId="13" xfId="0" applyNumberFormat="1" applyFont="1" applyFill="1" applyBorder="1" applyAlignment="1">
      <alignment horizontal="center"/>
    </xf>
    <xf numFmtId="175" fontId="2" fillId="30" borderId="13" xfId="0" applyNumberFormat="1" applyFont="1" applyFill="1" applyBorder="1" applyAlignment="1">
      <alignment horizontal="center"/>
    </xf>
    <xf numFmtId="2" fontId="2" fillId="34" borderId="15" xfId="0" applyNumberFormat="1" applyFont="1" applyFill="1" applyBorder="1" applyAlignment="1">
      <alignment horizontal="left" indent="3"/>
    </xf>
    <xf numFmtId="174" fontId="2" fillId="35" borderId="16" xfId="0" applyNumberFormat="1" applyFont="1" applyFill="1" applyBorder="1" applyAlignment="1">
      <alignment/>
    </xf>
    <xf numFmtId="1" fontId="2" fillId="42" borderId="13" xfId="0" applyNumberFormat="1" applyFont="1" applyFill="1" applyBorder="1" applyAlignment="1">
      <alignment horizontal="center"/>
    </xf>
    <xf numFmtId="174" fontId="2" fillId="30" borderId="16" xfId="0" applyNumberFormat="1" applyFont="1" applyFill="1" applyBorder="1" applyAlignment="1">
      <alignment/>
    </xf>
    <xf numFmtId="174" fontId="2" fillId="34" borderId="11" xfId="0" applyNumberFormat="1" applyFont="1" applyFill="1" applyBorder="1" applyAlignment="1">
      <alignment/>
    </xf>
    <xf numFmtId="174" fontId="2" fillId="30" borderId="11" xfId="0" applyNumberFormat="1" applyFont="1" applyFill="1" applyBorder="1" applyAlignment="1">
      <alignment/>
    </xf>
    <xf numFmtId="1" fontId="2" fillId="30" borderId="13" xfId="0" applyNumberFormat="1" applyFont="1" applyFill="1" applyBorder="1" applyAlignment="1">
      <alignment horizontal="center"/>
    </xf>
    <xf numFmtId="174" fontId="2" fillId="30" borderId="12" xfId="0" applyNumberFormat="1" applyFont="1" applyFill="1" applyBorder="1" applyAlignment="1">
      <alignment/>
    </xf>
    <xf numFmtId="2" fontId="2" fillId="30" borderId="15" xfId="0" applyNumberFormat="1" applyFont="1" applyFill="1" applyBorder="1" applyAlignment="1">
      <alignment horizontal="center"/>
    </xf>
    <xf numFmtId="174" fontId="2" fillId="34" borderId="12" xfId="0" applyNumberFormat="1" applyFont="1" applyFill="1" applyBorder="1" applyAlignment="1">
      <alignment/>
    </xf>
    <xf numFmtId="174" fontId="2" fillId="35" borderId="12" xfId="0" applyNumberFormat="1" applyFont="1" applyFill="1" applyBorder="1" applyAlignment="1">
      <alignment horizontal="left" indent="4"/>
    </xf>
    <xf numFmtId="174" fontId="2" fillId="35" borderId="11" xfId="0" applyNumberFormat="1" applyFont="1" applyFill="1" applyBorder="1" applyAlignment="1">
      <alignment horizontal="left" indent="4"/>
    </xf>
    <xf numFmtId="174" fontId="2" fillId="30" borderId="11" xfId="0" applyNumberFormat="1" applyFont="1" applyFill="1" applyBorder="1" applyAlignment="1">
      <alignment horizontal="left" indent="4"/>
    </xf>
    <xf numFmtId="0" fontId="2" fillId="42" borderId="10" xfId="0" applyFont="1" applyFill="1" applyBorder="1" applyAlignment="1">
      <alignment horizontal="center"/>
    </xf>
    <xf numFmtId="174" fontId="2" fillId="34" borderId="11" xfId="0" applyNumberFormat="1" applyFont="1" applyFill="1" applyBorder="1" applyAlignment="1">
      <alignment horizontal="left" indent="4"/>
    </xf>
    <xf numFmtId="174" fontId="2" fillId="34" borderId="16" xfId="0" applyNumberFormat="1" applyFont="1" applyFill="1" applyBorder="1" applyAlignment="1">
      <alignment/>
    </xf>
    <xf numFmtId="2" fontId="2" fillId="34" borderId="16" xfId="0" applyNumberFormat="1" applyFont="1" applyFill="1" applyBorder="1" applyAlignment="1">
      <alignment horizontal="left" indent="3"/>
    </xf>
    <xf numFmtId="2" fontId="2" fillId="42" borderId="15" xfId="0" applyNumberFormat="1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left" indent="4"/>
    </xf>
    <xf numFmtId="173" fontId="2" fillId="34" borderId="13" xfId="0" applyNumberFormat="1" applyFont="1" applyFill="1" applyBorder="1" applyAlignment="1">
      <alignment/>
    </xf>
    <xf numFmtId="174" fontId="2" fillId="34" borderId="13" xfId="0" applyNumberFormat="1" applyFont="1" applyFill="1" applyBorder="1" applyAlignment="1">
      <alignment/>
    </xf>
    <xf numFmtId="2" fontId="2" fillId="34" borderId="13" xfId="0" applyNumberFormat="1" applyFont="1" applyFill="1" applyBorder="1" applyAlignment="1">
      <alignment horizontal="left" indent="4"/>
    </xf>
    <xf numFmtId="0" fontId="2" fillId="30" borderId="16" xfId="0" applyFont="1" applyFill="1" applyBorder="1" applyAlignment="1">
      <alignment horizontal="center" vertical="top"/>
    </xf>
    <xf numFmtId="0" fontId="2" fillId="30" borderId="11" xfId="0" applyFont="1" applyFill="1" applyBorder="1" applyAlignment="1">
      <alignment horizontal="center" vertical="top"/>
    </xf>
    <xf numFmtId="174" fontId="2" fillId="35" borderId="11" xfId="0" applyNumberFormat="1" applyFont="1" applyFill="1" applyBorder="1" applyAlignment="1">
      <alignment horizontal="center"/>
    </xf>
    <xf numFmtId="174" fontId="2" fillId="35" borderId="13" xfId="0" applyNumberFormat="1" applyFont="1" applyFill="1" applyBorder="1" applyAlignment="1">
      <alignment horizontal="center"/>
    </xf>
    <xf numFmtId="2" fontId="2" fillId="35" borderId="13" xfId="0" applyNumberFormat="1" applyFont="1" applyFill="1" applyBorder="1" applyAlignment="1">
      <alignment horizontal="center"/>
    </xf>
    <xf numFmtId="174" fontId="2" fillId="39" borderId="0" xfId="0" applyNumberFormat="1" applyFont="1" applyFill="1" applyBorder="1" applyAlignment="1">
      <alignment/>
    </xf>
    <xf numFmtId="174" fontId="2" fillId="39" borderId="0" xfId="0" applyNumberFormat="1" applyFont="1" applyFill="1" applyBorder="1" applyAlignment="1">
      <alignment horizontal="center"/>
    </xf>
    <xf numFmtId="175" fontId="2" fillId="39" borderId="0" xfId="0" applyNumberFormat="1" applyFont="1" applyFill="1" applyBorder="1" applyAlignment="1">
      <alignment/>
    </xf>
    <xf numFmtId="2" fontId="2" fillId="39" borderId="0" xfId="0" applyNumberFormat="1" applyFont="1" applyFill="1" applyBorder="1" applyAlignment="1">
      <alignment/>
    </xf>
    <xf numFmtId="2" fontId="2" fillId="39" borderId="0" xfId="0" applyNumberFormat="1" applyFont="1" applyFill="1" applyBorder="1" applyAlignment="1">
      <alignment horizontal="center"/>
    </xf>
    <xf numFmtId="2" fontId="2" fillId="39" borderId="0" xfId="0" applyNumberFormat="1" applyFont="1" applyFill="1" applyBorder="1" applyAlignment="1">
      <alignment horizontal="left" indent="3"/>
    </xf>
    <xf numFmtId="0" fontId="2" fillId="39" borderId="0" xfId="0" applyFont="1" applyFill="1" applyAlignment="1">
      <alignment/>
    </xf>
    <xf numFmtId="0" fontId="2" fillId="32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/>
    </xf>
    <xf numFmtId="2" fontId="2" fillId="43" borderId="10" xfId="0" applyNumberFormat="1" applyFont="1" applyFill="1" applyBorder="1" applyAlignment="1">
      <alignment horizontal="center"/>
    </xf>
    <xf numFmtId="2" fontId="2" fillId="40" borderId="14" xfId="0" applyNumberFormat="1" applyFont="1" applyFill="1" applyBorder="1" applyAlignment="1">
      <alignment horizontal="center"/>
    </xf>
    <xf numFmtId="174" fontId="2" fillId="40" borderId="11" xfId="0" applyNumberFormat="1" applyFont="1" applyFill="1" applyBorder="1" applyAlignment="1">
      <alignment horizontal="center"/>
    </xf>
    <xf numFmtId="174" fontId="2" fillId="40" borderId="13" xfId="0" applyNumberFormat="1" applyFont="1" applyFill="1" applyBorder="1" applyAlignment="1">
      <alignment/>
    </xf>
    <xf numFmtId="2" fontId="2" fillId="40" borderId="13" xfId="0" applyNumberFormat="1" applyFont="1" applyFill="1" applyBorder="1" applyAlignment="1">
      <alignment horizontal="left" indent="3"/>
    </xf>
    <xf numFmtId="2" fontId="2" fillId="40" borderId="15" xfId="0" applyNumberFormat="1" applyFont="1" applyFill="1" applyBorder="1" applyAlignment="1">
      <alignment horizontal="left" indent="3"/>
    </xf>
    <xf numFmtId="2" fontId="2" fillId="41" borderId="33" xfId="0" applyNumberFormat="1" applyFont="1" applyFill="1" applyBorder="1" applyAlignment="1">
      <alignment horizontal="center"/>
    </xf>
    <xf numFmtId="2" fontId="2" fillId="41" borderId="31" xfId="0" applyNumberFormat="1" applyFont="1" applyFill="1" applyBorder="1" applyAlignment="1">
      <alignment horizontal="center"/>
    </xf>
    <xf numFmtId="174" fontId="2" fillId="41" borderId="12" xfId="0" applyNumberFormat="1" applyFont="1" applyFill="1" applyBorder="1" applyAlignment="1">
      <alignment/>
    </xf>
    <xf numFmtId="174" fontId="2" fillId="41" borderId="12" xfId="0" applyNumberFormat="1" applyFont="1" applyFill="1" applyBorder="1" applyAlignment="1">
      <alignment horizontal="center"/>
    </xf>
    <xf numFmtId="2" fontId="2" fillId="41" borderId="11" xfId="0" applyNumberFormat="1" applyFont="1" applyFill="1" applyBorder="1" applyAlignment="1">
      <alignment horizontal="center"/>
    </xf>
    <xf numFmtId="2" fontId="2" fillId="41" borderId="14" xfId="0" applyNumberFormat="1" applyFont="1" applyFill="1" applyBorder="1" applyAlignment="1">
      <alignment horizontal="center"/>
    </xf>
    <xf numFmtId="174" fontId="2" fillId="41" borderId="11" xfId="0" applyNumberFormat="1" applyFont="1" applyFill="1" applyBorder="1" applyAlignment="1">
      <alignment/>
    </xf>
    <xf numFmtId="174" fontId="2" fillId="41" borderId="11" xfId="0" applyNumberFormat="1" applyFont="1" applyFill="1" applyBorder="1" applyAlignment="1">
      <alignment horizontal="center"/>
    </xf>
    <xf numFmtId="175" fontId="2" fillId="41" borderId="11" xfId="0" applyNumberFormat="1" applyFont="1" applyFill="1" applyBorder="1" applyAlignment="1">
      <alignment horizontal="center"/>
    </xf>
    <xf numFmtId="2" fontId="2" fillId="41" borderId="19" xfId="0" applyNumberFormat="1" applyFont="1" applyFill="1" applyBorder="1" applyAlignment="1">
      <alignment horizontal="center"/>
    </xf>
    <xf numFmtId="174" fontId="2" fillId="41" borderId="13" xfId="0" applyNumberFormat="1" applyFont="1" applyFill="1" applyBorder="1" applyAlignment="1">
      <alignment/>
    </xf>
    <xf numFmtId="174" fontId="2" fillId="41" borderId="13" xfId="0" applyNumberFormat="1" applyFont="1" applyFill="1" applyBorder="1" applyAlignment="1">
      <alignment horizontal="center"/>
    </xf>
    <xf numFmtId="175" fontId="2" fillId="40" borderId="16" xfId="0" applyNumberFormat="1" applyFont="1" applyFill="1" applyBorder="1" applyAlignment="1">
      <alignment/>
    </xf>
    <xf numFmtId="175" fontId="2" fillId="40" borderId="13" xfId="0" applyNumberFormat="1" applyFont="1" applyFill="1" applyBorder="1" applyAlignment="1">
      <alignment/>
    </xf>
    <xf numFmtId="2" fontId="2" fillId="40" borderId="13" xfId="0" applyNumberFormat="1" applyFont="1" applyFill="1" applyBorder="1" applyAlignment="1">
      <alignment/>
    </xf>
    <xf numFmtId="0" fontId="2" fillId="41" borderId="12" xfId="0" applyFont="1" applyFill="1" applyBorder="1" applyAlignment="1">
      <alignment/>
    </xf>
    <xf numFmtId="175" fontId="2" fillId="41" borderId="16" xfId="0" applyNumberFormat="1" applyFont="1" applyFill="1" applyBorder="1" applyAlignment="1">
      <alignment/>
    </xf>
    <xf numFmtId="2" fontId="2" fillId="41" borderId="16" xfId="0" applyNumberFormat="1" applyFont="1" applyFill="1" applyBorder="1" applyAlignment="1">
      <alignment/>
    </xf>
    <xf numFmtId="175" fontId="2" fillId="41" borderId="11" xfId="0" applyNumberFormat="1" applyFont="1" applyFill="1" applyBorder="1" applyAlignment="1">
      <alignment/>
    </xf>
    <xf numFmtId="175" fontId="2" fillId="41" borderId="13" xfId="0" applyNumberFormat="1" applyFont="1" applyFill="1" applyBorder="1" applyAlignment="1">
      <alignment/>
    </xf>
    <xf numFmtId="174" fontId="2" fillId="36" borderId="11" xfId="0" applyNumberFormat="1" applyFont="1" applyFill="1" applyBorder="1" applyAlignment="1">
      <alignment/>
    </xf>
    <xf numFmtId="174" fontId="2" fillId="36" borderId="11" xfId="0" applyNumberFormat="1" applyFont="1" applyFill="1" applyBorder="1" applyAlignment="1">
      <alignment horizontal="left" indent="4"/>
    </xf>
    <xf numFmtId="175" fontId="2" fillId="36" borderId="11" xfId="0" applyNumberFormat="1" applyFont="1" applyFill="1" applyBorder="1" applyAlignment="1">
      <alignment/>
    </xf>
    <xf numFmtId="2" fontId="2" fillId="36" borderId="11" xfId="0" applyNumberFormat="1" applyFont="1" applyFill="1" applyBorder="1" applyAlignment="1">
      <alignment/>
    </xf>
    <xf numFmtId="2" fontId="2" fillId="36" borderId="11" xfId="0" applyNumberFormat="1" applyFont="1" applyFill="1" applyBorder="1" applyAlignment="1">
      <alignment horizontal="left" indent="3"/>
    </xf>
    <xf numFmtId="174" fontId="2" fillId="35" borderId="33" xfId="0" applyNumberFormat="1" applyFont="1" applyFill="1" applyBorder="1" applyAlignment="1">
      <alignment/>
    </xf>
    <xf numFmtId="0" fontId="4" fillId="35" borderId="13" xfId="0" applyFont="1" applyFill="1" applyBorder="1" applyAlignment="1">
      <alignment/>
    </xf>
    <xf numFmtId="174" fontId="2" fillId="40" borderId="12" xfId="0" applyNumberFormat="1" applyFont="1" applyFill="1" applyBorder="1" applyAlignment="1">
      <alignment horizontal="left" indent="4"/>
    </xf>
    <xf numFmtId="174" fontId="2" fillId="40" borderId="13" xfId="0" applyNumberFormat="1" applyFont="1" applyFill="1" applyBorder="1" applyAlignment="1">
      <alignment horizontal="left" indent="4"/>
    </xf>
    <xf numFmtId="174" fontId="2" fillId="41" borderId="12" xfId="0" applyNumberFormat="1" applyFont="1" applyFill="1" applyBorder="1" applyAlignment="1">
      <alignment horizontal="left" indent="4"/>
    </xf>
    <xf numFmtId="174" fontId="2" fillId="41" borderId="13" xfId="0" applyNumberFormat="1" applyFont="1" applyFill="1" applyBorder="1" applyAlignment="1">
      <alignment horizontal="left" indent="4"/>
    </xf>
    <xf numFmtId="2" fontId="2" fillId="41" borderId="13" xfId="0" applyNumberFormat="1" applyFont="1" applyFill="1" applyBorder="1" applyAlignment="1">
      <alignment/>
    </xf>
    <xf numFmtId="2" fontId="2" fillId="43" borderId="11" xfId="0" applyNumberFormat="1" applyFont="1" applyFill="1" applyBorder="1" applyAlignment="1">
      <alignment horizontal="left" indent="4"/>
    </xf>
    <xf numFmtId="2" fontId="2" fillId="43" borderId="13" xfId="0" applyNumberFormat="1" applyFont="1" applyFill="1" applyBorder="1" applyAlignment="1">
      <alignment horizontal="left" indent="4"/>
    </xf>
    <xf numFmtId="0" fontId="2" fillId="40" borderId="12" xfId="0" applyFont="1" applyFill="1" applyBorder="1" applyAlignment="1">
      <alignment/>
    </xf>
    <xf numFmtId="175" fontId="2" fillId="40" borderId="33" xfId="0" applyNumberFormat="1" applyFont="1" applyFill="1" applyBorder="1" applyAlignment="1">
      <alignment/>
    </xf>
    <xf numFmtId="2" fontId="2" fillId="40" borderId="33" xfId="0" applyNumberFormat="1" applyFont="1" applyFill="1" applyBorder="1" applyAlignment="1">
      <alignment/>
    </xf>
    <xf numFmtId="2" fontId="2" fillId="40" borderId="34" xfId="0" applyNumberFormat="1" applyFont="1" applyFill="1" applyBorder="1" applyAlignment="1">
      <alignment horizontal="left" indent="3"/>
    </xf>
    <xf numFmtId="2" fontId="2" fillId="40" borderId="35" xfId="0" applyNumberFormat="1" applyFont="1" applyFill="1" applyBorder="1" applyAlignment="1">
      <alignment horizontal="left" indent="3"/>
    </xf>
    <xf numFmtId="2" fontId="2" fillId="36" borderId="34" xfId="0" applyNumberFormat="1" applyFont="1" applyFill="1" applyBorder="1" applyAlignment="1">
      <alignment horizontal="left" indent="3"/>
    </xf>
    <xf numFmtId="2" fontId="2" fillId="36" borderId="35" xfId="0" applyNumberFormat="1" applyFont="1" applyFill="1" applyBorder="1" applyAlignment="1">
      <alignment horizontal="left" indent="3"/>
    </xf>
    <xf numFmtId="175" fontId="2" fillId="35" borderId="33" xfId="0" applyNumberFormat="1" applyFont="1" applyFill="1" applyBorder="1" applyAlignment="1">
      <alignment/>
    </xf>
    <xf numFmtId="2" fontId="2" fillId="35" borderId="33" xfId="0" applyNumberFormat="1" applyFont="1" applyFill="1" applyBorder="1" applyAlignment="1">
      <alignment/>
    </xf>
    <xf numFmtId="2" fontId="2" fillId="35" borderId="33" xfId="0" applyNumberFormat="1" applyFont="1" applyFill="1" applyBorder="1" applyAlignment="1">
      <alignment horizontal="left" indent="3"/>
    </xf>
    <xf numFmtId="2" fontId="2" fillId="34" borderId="34" xfId="0" applyNumberFormat="1" applyFont="1" applyFill="1" applyBorder="1" applyAlignment="1">
      <alignment horizontal="left" indent="3"/>
    </xf>
    <xf numFmtId="0" fontId="2" fillId="32" borderId="11" xfId="54" applyFont="1" applyFill="1" applyBorder="1" applyAlignment="1">
      <alignment horizontal="left"/>
      <protection/>
    </xf>
    <xf numFmtId="0" fontId="2" fillId="32" borderId="11" xfId="54" applyFont="1" applyFill="1" applyBorder="1" applyAlignment="1">
      <alignment horizontal="center"/>
      <protection/>
    </xf>
    <xf numFmtId="174" fontId="2" fillId="32" borderId="11" xfId="54" applyNumberFormat="1" applyFont="1" applyFill="1" applyBorder="1" applyAlignment="1">
      <alignment horizontal="right"/>
      <protection/>
    </xf>
    <xf numFmtId="174" fontId="2" fillId="32" borderId="11" xfId="54" applyNumberFormat="1" applyFont="1" applyFill="1" applyBorder="1">
      <alignment/>
      <protection/>
    </xf>
    <xf numFmtId="174" fontId="2" fillId="32" borderId="11" xfId="54" applyNumberFormat="1" applyFont="1" applyFill="1" applyBorder="1" applyAlignment="1">
      <alignment horizontal="center"/>
      <protection/>
    </xf>
    <xf numFmtId="175" fontId="2" fillId="32" borderId="11" xfId="54" applyNumberFormat="1" applyFont="1" applyFill="1" applyBorder="1">
      <alignment/>
      <protection/>
    </xf>
    <xf numFmtId="2" fontId="2" fillId="32" borderId="11" xfId="54" applyNumberFormat="1" applyFont="1" applyFill="1" applyBorder="1">
      <alignment/>
      <protection/>
    </xf>
    <xf numFmtId="2" fontId="2" fillId="32" borderId="11" xfId="54" applyNumberFormat="1" applyFont="1" applyFill="1" applyBorder="1" applyAlignment="1">
      <alignment horizontal="center"/>
      <protection/>
    </xf>
    <xf numFmtId="2" fontId="2" fillId="32" borderId="11" xfId="54" applyNumberFormat="1" applyFont="1" applyFill="1" applyBorder="1" applyAlignment="1">
      <alignment horizontal="left" indent="3"/>
      <protection/>
    </xf>
    <xf numFmtId="2" fontId="2" fillId="32" borderId="27" xfId="54" applyNumberFormat="1" applyFont="1" applyFill="1" applyBorder="1" applyAlignment="1">
      <alignment horizontal="left" indent="3"/>
      <protection/>
    </xf>
    <xf numFmtId="2" fontId="2" fillId="32" borderId="36" xfId="54" applyNumberFormat="1" applyFont="1" applyFill="1" applyBorder="1" applyAlignment="1">
      <alignment horizontal="left" indent="3"/>
      <protection/>
    </xf>
    <xf numFmtId="0" fontId="2" fillId="33" borderId="12" xfId="54" applyFont="1" applyFill="1" applyBorder="1">
      <alignment/>
      <protection/>
    </xf>
    <xf numFmtId="0" fontId="2" fillId="33" borderId="12" xfId="54" applyFont="1" applyFill="1" applyBorder="1" applyAlignment="1">
      <alignment horizontal="center"/>
      <protection/>
    </xf>
    <xf numFmtId="174" fontId="2" fillId="33" borderId="12" xfId="54" applyNumberFormat="1" applyFont="1" applyFill="1" applyBorder="1">
      <alignment/>
      <protection/>
    </xf>
    <xf numFmtId="174" fontId="2" fillId="33" borderId="12" xfId="54" applyNumberFormat="1" applyFont="1" applyFill="1" applyBorder="1" applyAlignment="1">
      <alignment horizontal="center"/>
      <protection/>
    </xf>
    <xf numFmtId="175" fontId="2" fillId="33" borderId="12" xfId="54" applyNumberFormat="1" applyFont="1" applyFill="1" applyBorder="1">
      <alignment/>
      <protection/>
    </xf>
    <xf numFmtId="2" fontId="2" fillId="33" borderId="12" xfId="54" applyNumberFormat="1" applyFont="1" applyFill="1" applyBorder="1">
      <alignment/>
      <protection/>
    </xf>
    <xf numFmtId="2" fontId="2" fillId="33" borderId="12" xfId="54" applyNumberFormat="1" applyFont="1" applyFill="1" applyBorder="1" applyAlignment="1">
      <alignment horizontal="center"/>
      <protection/>
    </xf>
    <xf numFmtId="2" fontId="2" fillId="33" borderId="12" xfId="54" applyNumberFormat="1" applyFont="1" applyFill="1" applyBorder="1" applyAlignment="1">
      <alignment horizontal="left" indent="3"/>
      <protection/>
    </xf>
    <xf numFmtId="2" fontId="2" fillId="33" borderId="27" xfId="54" applyNumberFormat="1" applyFont="1" applyFill="1" applyBorder="1" applyAlignment="1">
      <alignment horizontal="left" indent="3"/>
      <protection/>
    </xf>
    <xf numFmtId="0" fontId="2" fillId="33" borderId="11" xfId="54" applyFont="1" applyFill="1" applyBorder="1">
      <alignment/>
      <protection/>
    </xf>
    <xf numFmtId="0" fontId="2" fillId="33" borderId="11" xfId="54" applyFont="1" applyFill="1" applyBorder="1" applyAlignment="1">
      <alignment horizontal="center"/>
      <protection/>
    </xf>
    <xf numFmtId="174" fontId="2" fillId="33" borderId="11" xfId="54" applyNumberFormat="1" applyFont="1" applyFill="1" applyBorder="1">
      <alignment/>
      <protection/>
    </xf>
    <xf numFmtId="174" fontId="2" fillId="33" borderId="11" xfId="54" applyNumberFormat="1" applyFont="1" applyFill="1" applyBorder="1" applyAlignment="1">
      <alignment horizontal="center"/>
      <protection/>
    </xf>
    <xf numFmtId="175" fontId="2" fillId="33" borderId="11" xfId="54" applyNumberFormat="1" applyFont="1" applyFill="1" applyBorder="1">
      <alignment/>
      <protection/>
    </xf>
    <xf numFmtId="2" fontId="2" fillId="33" borderId="11" xfId="54" applyNumberFormat="1" applyFont="1" applyFill="1" applyBorder="1">
      <alignment/>
      <protection/>
    </xf>
    <xf numFmtId="2" fontId="2" fillId="33" borderId="11" xfId="54" applyNumberFormat="1" applyFont="1" applyFill="1" applyBorder="1" applyAlignment="1">
      <alignment horizontal="center"/>
      <protection/>
    </xf>
    <xf numFmtId="2" fontId="2" fillId="33" borderId="11" xfId="54" applyNumberFormat="1" applyFont="1" applyFill="1" applyBorder="1" applyAlignment="1">
      <alignment horizontal="left" indent="3"/>
      <protection/>
    </xf>
    <xf numFmtId="2" fontId="2" fillId="33" borderId="17" xfId="54" applyNumberFormat="1" applyFont="1" applyFill="1" applyBorder="1" applyAlignment="1">
      <alignment horizontal="left" indent="3"/>
      <protection/>
    </xf>
    <xf numFmtId="0" fontId="2" fillId="37" borderId="12" xfId="54" applyFont="1" applyFill="1" applyBorder="1">
      <alignment/>
      <protection/>
    </xf>
    <xf numFmtId="0" fontId="2" fillId="37" borderId="12" xfId="54" applyFont="1" applyFill="1" applyBorder="1" applyAlignment="1">
      <alignment horizontal="center"/>
      <protection/>
    </xf>
    <xf numFmtId="174" fontId="2" fillId="37" borderId="12" xfId="54" applyNumberFormat="1" applyFont="1" applyFill="1" applyBorder="1">
      <alignment/>
      <protection/>
    </xf>
    <xf numFmtId="174" fontId="2" fillId="37" borderId="12" xfId="54" applyNumberFormat="1" applyFont="1" applyFill="1" applyBorder="1" applyAlignment="1">
      <alignment horizontal="center"/>
      <protection/>
    </xf>
    <xf numFmtId="175" fontId="2" fillId="37" borderId="12" xfId="54" applyNumberFormat="1" applyFont="1" applyFill="1" applyBorder="1">
      <alignment/>
      <protection/>
    </xf>
    <xf numFmtId="2" fontId="2" fillId="37" borderId="12" xfId="54" applyNumberFormat="1" applyFont="1" applyFill="1" applyBorder="1">
      <alignment/>
      <protection/>
    </xf>
    <xf numFmtId="2" fontId="2" fillId="37" borderId="12" xfId="54" applyNumberFormat="1" applyFont="1" applyFill="1" applyBorder="1" applyAlignment="1">
      <alignment horizontal="center"/>
      <protection/>
    </xf>
    <xf numFmtId="2" fontId="2" fillId="37" borderId="12" xfId="54" applyNumberFormat="1" applyFont="1" applyFill="1" applyBorder="1" applyAlignment="1">
      <alignment horizontal="left" indent="3"/>
      <protection/>
    </xf>
    <xf numFmtId="2" fontId="2" fillId="37" borderId="27" xfId="54" applyNumberFormat="1" applyFont="1" applyFill="1" applyBorder="1" applyAlignment="1">
      <alignment horizontal="left" indent="3"/>
      <protection/>
    </xf>
    <xf numFmtId="0" fontId="2" fillId="37" borderId="11" xfId="54" applyFont="1" applyFill="1" applyBorder="1">
      <alignment/>
      <protection/>
    </xf>
    <xf numFmtId="0" fontId="2" fillId="37" borderId="11" xfId="54" applyFont="1" applyFill="1" applyBorder="1" applyAlignment="1">
      <alignment horizontal="center"/>
      <protection/>
    </xf>
    <xf numFmtId="174" fontId="2" fillId="37" borderId="11" xfId="54" applyNumberFormat="1" applyFont="1" applyFill="1" applyBorder="1">
      <alignment/>
      <protection/>
    </xf>
    <xf numFmtId="174" fontId="2" fillId="37" borderId="11" xfId="54" applyNumberFormat="1" applyFont="1" applyFill="1" applyBorder="1" applyAlignment="1">
      <alignment horizontal="center"/>
      <protection/>
    </xf>
    <xf numFmtId="175" fontId="2" fillId="37" borderId="11" xfId="54" applyNumberFormat="1" applyFont="1" applyFill="1" applyBorder="1">
      <alignment/>
      <protection/>
    </xf>
    <xf numFmtId="2" fontId="2" fillId="37" borderId="11" xfId="54" applyNumberFormat="1" applyFont="1" applyFill="1" applyBorder="1">
      <alignment/>
      <protection/>
    </xf>
    <xf numFmtId="2" fontId="2" fillId="37" borderId="11" xfId="54" applyNumberFormat="1" applyFont="1" applyFill="1" applyBorder="1" applyAlignment="1">
      <alignment horizontal="center"/>
      <protection/>
    </xf>
    <xf numFmtId="2" fontId="2" fillId="37" borderId="11" xfId="54" applyNumberFormat="1" applyFont="1" applyFill="1" applyBorder="1" applyAlignment="1">
      <alignment horizontal="left" indent="3"/>
      <protection/>
    </xf>
    <xf numFmtId="2" fontId="2" fillId="37" borderId="17" xfId="54" applyNumberFormat="1" applyFont="1" applyFill="1" applyBorder="1" applyAlignment="1">
      <alignment horizontal="left" indent="3"/>
      <protection/>
    </xf>
    <xf numFmtId="0" fontId="2" fillId="37" borderId="13" xfId="54" applyFont="1" applyFill="1" applyBorder="1">
      <alignment/>
      <protection/>
    </xf>
    <xf numFmtId="0" fontId="2" fillId="37" borderId="13" xfId="54" applyFont="1" applyFill="1" applyBorder="1" applyAlignment="1">
      <alignment horizontal="center"/>
      <protection/>
    </xf>
    <xf numFmtId="174" fontId="2" fillId="37" borderId="13" xfId="54" applyNumberFormat="1" applyFont="1" applyFill="1" applyBorder="1">
      <alignment/>
      <protection/>
    </xf>
    <xf numFmtId="174" fontId="2" fillId="37" borderId="13" xfId="54" applyNumberFormat="1" applyFont="1" applyFill="1" applyBorder="1" applyAlignment="1">
      <alignment horizontal="center"/>
      <protection/>
    </xf>
    <xf numFmtId="175" fontId="2" fillId="37" borderId="13" xfId="54" applyNumberFormat="1" applyFont="1" applyFill="1" applyBorder="1">
      <alignment/>
      <protection/>
    </xf>
    <xf numFmtId="2" fontId="2" fillId="37" borderId="13" xfId="54" applyNumberFormat="1" applyFont="1" applyFill="1" applyBorder="1">
      <alignment/>
      <protection/>
    </xf>
    <xf numFmtId="2" fontId="2" fillId="37" borderId="13" xfId="54" applyNumberFormat="1" applyFont="1" applyFill="1" applyBorder="1" applyAlignment="1">
      <alignment horizontal="center"/>
      <protection/>
    </xf>
    <xf numFmtId="2" fontId="2" fillId="37" borderId="13" xfId="54" applyNumberFormat="1" applyFont="1" applyFill="1" applyBorder="1" applyAlignment="1">
      <alignment horizontal="left" indent="3"/>
      <protection/>
    </xf>
    <xf numFmtId="2" fontId="2" fillId="37" borderId="15" xfId="54" applyNumberFormat="1" applyFont="1" applyFill="1" applyBorder="1" applyAlignment="1">
      <alignment horizontal="left" indent="3"/>
      <protection/>
    </xf>
    <xf numFmtId="174" fontId="2" fillId="38" borderId="11" xfId="54" applyNumberFormat="1" applyFont="1" applyFill="1" applyBorder="1">
      <alignment/>
      <protection/>
    </xf>
    <xf numFmtId="0" fontId="2" fillId="38" borderId="13" xfId="54" applyFont="1" applyFill="1" applyBorder="1">
      <alignment/>
      <protection/>
    </xf>
    <xf numFmtId="0" fontId="2" fillId="38" borderId="13" xfId="54" applyFont="1" applyFill="1" applyBorder="1" applyAlignment="1">
      <alignment horizontal="center"/>
      <protection/>
    </xf>
    <xf numFmtId="174" fontId="2" fillId="38" borderId="13" xfId="54" applyNumberFormat="1" applyFont="1" applyFill="1" applyBorder="1">
      <alignment/>
      <protection/>
    </xf>
    <xf numFmtId="174" fontId="2" fillId="38" borderId="13" xfId="54" applyNumberFormat="1" applyFont="1" applyFill="1" applyBorder="1" applyAlignment="1">
      <alignment horizontal="center"/>
      <protection/>
    </xf>
    <xf numFmtId="175" fontId="2" fillId="38" borderId="13" xfId="54" applyNumberFormat="1" applyFont="1" applyFill="1" applyBorder="1">
      <alignment/>
      <protection/>
    </xf>
    <xf numFmtId="2" fontId="2" fillId="38" borderId="13" xfId="54" applyNumberFormat="1" applyFont="1" applyFill="1" applyBorder="1">
      <alignment/>
      <protection/>
    </xf>
    <xf numFmtId="2" fontId="2" fillId="38" borderId="13" xfId="54" applyNumberFormat="1" applyFont="1" applyFill="1" applyBorder="1" applyAlignment="1">
      <alignment horizontal="center"/>
      <protection/>
    </xf>
    <xf numFmtId="2" fontId="2" fillId="38" borderId="13" xfId="54" applyNumberFormat="1" applyFont="1" applyFill="1" applyBorder="1" applyAlignment="1">
      <alignment horizontal="left" indent="3"/>
      <protection/>
    </xf>
    <xf numFmtId="2" fontId="2" fillId="38" borderId="15" xfId="54" applyNumberFormat="1" applyFont="1" applyFill="1" applyBorder="1" applyAlignment="1">
      <alignment horizontal="left" indent="3"/>
      <protection/>
    </xf>
    <xf numFmtId="0" fontId="2" fillId="35" borderId="12" xfId="54" applyFont="1" applyFill="1" applyBorder="1">
      <alignment/>
      <protection/>
    </xf>
    <xf numFmtId="0" fontId="2" fillId="35" borderId="12" xfId="54" applyFont="1" applyFill="1" applyBorder="1" applyAlignment="1">
      <alignment horizontal="center"/>
      <protection/>
    </xf>
    <xf numFmtId="174" fontId="2" fillId="35" borderId="12" xfId="54" applyNumberFormat="1" applyFont="1" applyFill="1" applyBorder="1">
      <alignment/>
      <protection/>
    </xf>
    <xf numFmtId="174" fontId="2" fillId="35" borderId="12" xfId="54" applyNumberFormat="1" applyFont="1" applyFill="1" applyBorder="1" applyAlignment="1">
      <alignment horizontal="center"/>
      <protection/>
    </xf>
    <xf numFmtId="175" fontId="2" fillId="35" borderId="12" xfId="54" applyNumberFormat="1" applyFont="1" applyFill="1" applyBorder="1">
      <alignment/>
      <protection/>
    </xf>
    <xf numFmtId="2" fontId="2" fillId="35" borderId="12" xfId="54" applyNumberFormat="1" applyFont="1" applyFill="1" applyBorder="1">
      <alignment/>
      <protection/>
    </xf>
    <xf numFmtId="2" fontId="2" fillId="35" borderId="12" xfId="54" applyNumberFormat="1" applyFont="1" applyFill="1" applyBorder="1" applyAlignment="1">
      <alignment horizontal="center"/>
      <protection/>
    </xf>
    <xf numFmtId="2" fontId="2" fillId="35" borderId="12" xfId="54" applyNumberFormat="1" applyFont="1" applyFill="1" applyBorder="1" applyAlignment="1">
      <alignment horizontal="left" indent="3"/>
      <protection/>
    </xf>
    <xf numFmtId="2" fontId="2" fillId="35" borderId="27" xfId="54" applyNumberFormat="1" applyFont="1" applyFill="1" applyBorder="1" applyAlignment="1">
      <alignment horizontal="left" indent="3"/>
      <protection/>
    </xf>
    <xf numFmtId="0" fontId="2" fillId="35" borderId="11" xfId="54" applyFont="1" applyFill="1" applyBorder="1">
      <alignment/>
      <protection/>
    </xf>
    <xf numFmtId="0" fontId="2" fillId="35" borderId="11" xfId="54" applyFont="1" applyFill="1" applyBorder="1" applyAlignment="1">
      <alignment horizontal="center"/>
      <protection/>
    </xf>
    <xf numFmtId="174" fontId="2" fillId="35" borderId="11" xfId="54" applyNumberFormat="1" applyFont="1" applyFill="1" applyBorder="1">
      <alignment/>
      <protection/>
    </xf>
    <xf numFmtId="174" fontId="2" fillId="35" borderId="11" xfId="54" applyNumberFormat="1" applyFont="1" applyFill="1" applyBorder="1" applyAlignment="1">
      <alignment horizontal="center"/>
      <protection/>
    </xf>
    <xf numFmtId="175" fontId="2" fillId="35" borderId="11" xfId="54" applyNumberFormat="1" applyFont="1" applyFill="1" applyBorder="1">
      <alignment/>
      <protection/>
    </xf>
    <xf numFmtId="2" fontId="2" fillId="35" borderId="11" xfId="54" applyNumberFormat="1" applyFont="1" applyFill="1" applyBorder="1">
      <alignment/>
      <protection/>
    </xf>
    <xf numFmtId="2" fontId="2" fillId="35" borderId="11" xfId="54" applyNumberFormat="1" applyFont="1" applyFill="1" applyBorder="1" applyAlignment="1">
      <alignment horizontal="center"/>
      <protection/>
    </xf>
    <xf numFmtId="2" fontId="2" fillId="35" borderId="11" xfId="54" applyNumberFormat="1" applyFont="1" applyFill="1" applyBorder="1" applyAlignment="1">
      <alignment horizontal="left" indent="3"/>
      <protection/>
    </xf>
    <xf numFmtId="2" fontId="2" fillId="35" borderId="17" xfId="54" applyNumberFormat="1" applyFont="1" applyFill="1" applyBorder="1" applyAlignment="1">
      <alignment horizontal="left" indent="3"/>
      <protection/>
    </xf>
    <xf numFmtId="0" fontId="2" fillId="35" borderId="13" xfId="54" applyFont="1" applyFill="1" applyBorder="1">
      <alignment/>
      <protection/>
    </xf>
    <xf numFmtId="0" fontId="2" fillId="35" borderId="13" xfId="54" applyFont="1" applyFill="1" applyBorder="1" applyAlignment="1">
      <alignment horizontal="center"/>
      <protection/>
    </xf>
    <xf numFmtId="174" fontId="2" fillId="35" borderId="13" xfId="54" applyNumberFormat="1" applyFont="1" applyFill="1" applyBorder="1">
      <alignment/>
      <protection/>
    </xf>
    <xf numFmtId="174" fontId="2" fillId="35" borderId="13" xfId="54" applyNumberFormat="1" applyFont="1" applyFill="1" applyBorder="1" applyAlignment="1">
      <alignment horizontal="center"/>
      <protection/>
    </xf>
    <xf numFmtId="175" fontId="2" fillId="35" borderId="13" xfId="54" applyNumberFormat="1" applyFont="1" applyFill="1" applyBorder="1">
      <alignment/>
      <protection/>
    </xf>
    <xf numFmtId="2" fontId="2" fillId="35" borderId="13" xfId="54" applyNumberFormat="1" applyFont="1" applyFill="1" applyBorder="1">
      <alignment/>
      <protection/>
    </xf>
    <xf numFmtId="2" fontId="2" fillId="35" borderId="13" xfId="54" applyNumberFormat="1" applyFont="1" applyFill="1" applyBorder="1" applyAlignment="1">
      <alignment horizontal="center"/>
      <protection/>
    </xf>
    <xf numFmtId="2" fontId="2" fillId="35" borderId="13" xfId="54" applyNumberFormat="1" applyFont="1" applyFill="1" applyBorder="1" applyAlignment="1">
      <alignment horizontal="left" indent="3"/>
      <protection/>
    </xf>
    <xf numFmtId="2" fontId="2" fillId="35" borderId="15" xfId="54" applyNumberFormat="1" applyFont="1" applyFill="1" applyBorder="1" applyAlignment="1">
      <alignment horizontal="left" indent="3"/>
      <protection/>
    </xf>
    <xf numFmtId="0" fontId="2" fillId="32" borderId="11" xfId="55" applyFont="1" applyFill="1" applyBorder="1" applyAlignment="1">
      <alignment horizontal="left"/>
      <protection/>
    </xf>
    <xf numFmtId="0" fontId="2" fillId="32" borderId="11" xfId="55" applyFont="1" applyFill="1" applyBorder="1" applyAlignment="1">
      <alignment horizontal="center"/>
      <protection/>
    </xf>
    <xf numFmtId="174" fontId="2" fillId="32" borderId="11" xfId="55" applyNumberFormat="1" applyFont="1" applyFill="1" applyBorder="1" applyAlignment="1">
      <alignment horizontal="right"/>
      <protection/>
    </xf>
    <xf numFmtId="174" fontId="2" fillId="32" borderId="11" xfId="55" applyNumberFormat="1" applyFont="1" applyFill="1" applyBorder="1">
      <alignment/>
      <protection/>
    </xf>
    <xf numFmtId="174" fontId="2" fillId="32" borderId="11" xfId="55" applyNumberFormat="1" applyFont="1" applyFill="1" applyBorder="1" applyAlignment="1">
      <alignment horizontal="center"/>
      <protection/>
    </xf>
    <xf numFmtId="175" fontId="2" fillId="32" borderId="11" xfId="55" applyNumberFormat="1" applyFont="1" applyFill="1" applyBorder="1">
      <alignment/>
      <protection/>
    </xf>
    <xf numFmtId="2" fontId="2" fillId="32" borderId="11" xfId="55" applyNumberFormat="1" applyFont="1" applyFill="1" applyBorder="1">
      <alignment/>
      <protection/>
    </xf>
    <xf numFmtId="2" fontId="2" fillId="32" borderId="11" xfId="55" applyNumberFormat="1" applyFont="1" applyFill="1" applyBorder="1" applyAlignment="1">
      <alignment horizontal="center"/>
      <protection/>
    </xf>
    <xf numFmtId="2" fontId="2" fillId="32" borderId="11" xfId="55" applyNumberFormat="1" applyFont="1" applyFill="1" applyBorder="1" applyAlignment="1">
      <alignment horizontal="left" indent="3"/>
      <protection/>
    </xf>
    <xf numFmtId="2" fontId="2" fillId="32" borderId="27" xfId="55" applyNumberFormat="1" applyFont="1" applyFill="1" applyBorder="1" applyAlignment="1">
      <alignment horizontal="left" indent="3"/>
      <protection/>
    </xf>
    <xf numFmtId="2" fontId="2" fillId="32" borderId="36" xfId="55" applyNumberFormat="1" applyFont="1" applyFill="1" applyBorder="1" applyAlignment="1">
      <alignment horizontal="left" indent="3"/>
      <protection/>
    </xf>
    <xf numFmtId="0" fontId="2" fillId="33" borderId="12" xfId="55" applyFont="1" applyFill="1" applyBorder="1">
      <alignment/>
      <protection/>
    </xf>
    <xf numFmtId="0" fontId="2" fillId="33" borderId="12" xfId="55" applyFont="1" applyFill="1" applyBorder="1" applyAlignment="1">
      <alignment horizontal="center"/>
      <protection/>
    </xf>
    <xf numFmtId="174" fontId="2" fillId="33" borderId="12" xfId="55" applyNumberFormat="1" applyFont="1" applyFill="1" applyBorder="1">
      <alignment/>
      <protection/>
    </xf>
    <xf numFmtId="174" fontId="2" fillId="33" borderId="12" xfId="55" applyNumberFormat="1" applyFont="1" applyFill="1" applyBorder="1" applyAlignment="1">
      <alignment horizontal="center"/>
      <protection/>
    </xf>
    <xf numFmtId="175" fontId="2" fillId="33" borderId="12" xfId="55" applyNumberFormat="1" applyFont="1" applyFill="1" applyBorder="1">
      <alignment/>
      <protection/>
    </xf>
    <xf numFmtId="2" fontId="2" fillId="33" borderId="12" xfId="55" applyNumberFormat="1" applyFont="1" applyFill="1" applyBorder="1">
      <alignment/>
      <protection/>
    </xf>
    <xf numFmtId="2" fontId="2" fillId="33" borderId="12" xfId="55" applyNumberFormat="1" applyFont="1" applyFill="1" applyBorder="1" applyAlignment="1">
      <alignment horizontal="center"/>
      <protection/>
    </xf>
    <xf numFmtId="2" fontId="2" fillId="33" borderId="12" xfId="55" applyNumberFormat="1" applyFont="1" applyFill="1" applyBorder="1" applyAlignment="1">
      <alignment horizontal="left" indent="3"/>
      <protection/>
    </xf>
    <xf numFmtId="2" fontId="2" fillId="33" borderId="27" xfId="55" applyNumberFormat="1" applyFont="1" applyFill="1" applyBorder="1" applyAlignment="1">
      <alignment horizontal="left" indent="3"/>
      <protection/>
    </xf>
    <xf numFmtId="0" fontId="2" fillId="33" borderId="11" xfId="55" applyFont="1" applyFill="1" applyBorder="1">
      <alignment/>
      <protection/>
    </xf>
    <xf numFmtId="0" fontId="2" fillId="33" borderId="11" xfId="55" applyFont="1" applyFill="1" applyBorder="1" applyAlignment="1">
      <alignment horizontal="center"/>
      <protection/>
    </xf>
    <xf numFmtId="174" fontId="2" fillId="33" borderId="11" xfId="55" applyNumberFormat="1" applyFont="1" applyFill="1" applyBorder="1">
      <alignment/>
      <protection/>
    </xf>
    <xf numFmtId="174" fontId="2" fillId="33" borderId="11" xfId="55" applyNumberFormat="1" applyFont="1" applyFill="1" applyBorder="1" applyAlignment="1">
      <alignment horizontal="center"/>
      <protection/>
    </xf>
    <xf numFmtId="175" fontId="2" fillId="33" borderId="11" xfId="55" applyNumberFormat="1" applyFont="1" applyFill="1" applyBorder="1">
      <alignment/>
      <protection/>
    </xf>
    <xf numFmtId="2" fontId="2" fillId="33" borderId="11" xfId="55" applyNumberFormat="1" applyFont="1" applyFill="1" applyBorder="1">
      <alignment/>
      <protection/>
    </xf>
    <xf numFmtId="2" fontId="2" fillId="33" borderId="11" xfId="55" applyNumberFormat="1" applyFont="1" applyFill="1" applyBorder="1" applyAlignment="1">
      <alignment horizontal="center"/>
      <protection/>
    </xf>
    <xf numFmtId="2" fontId="2" fillId="33" borderId="11" xfId="55" applyNumberFormat="1" applyFont="1" applyFill="1" applyBorder="1" applyAlignment="1">
      <alignment horizontal="left" indent="3"/>
      <protection/>
    </xf>
    <xf numFmtId="2" fontId="2" fillId="33" borderId="17" xfId="55" applyNumberFormat="1" applyFont="1" applyFill="1" applyBorder="1" applyAlignment="1">
      <alignment horizontal="left" indent="3"/>
      <protection/>
    </xf>
    <xf numFmtId="0" fontId="2" fillId="37" borderId="12" xfId="55" applyFont="1" applyFill="1" applyBorder="1">
      <alignment/>
      <protection/>
    </xf>
    <xf numFmtId="0" fontId="2" fillId="37" borderId="12" xfId="55" applyFont="1" applyFill="1" applyBorder="1" applyAlignment="1">
      <alignment horizontal="center"/>
      <protection/>
    </xf>
    <xf numFmtId="174" fontId="2" fillId="37" borderId="12" xfId="55" applyNumberFormat="1" applyFont="1" applyFill="1" applyBorder="1">
      <alignment/>
      <protection/>
    </xf>
    <xf numFmtId="174" fontId="2" fillId="37" borderId="12" xfId="55" applyNumberFormat="1" applyFont="1" applyFill="1" applyBorder="1" applyAlignment="1">
      <alignment horizontal="center"/>
      <protection/>
    </xf>
    <xf numFmtId="175" fontId="2" fillId="37" borderId="12" xfId="55" applyNumberFormat="1" applyFont="1" applyFill="1" applyBorder="1">
      <alignment/>
      <protection/>
    </xf>
    <xf numFmtId="2" fontId="2" fillId="37" borderId="12" xfId="55" applyNumberFormat="1" applyFont="1" applyFill="1" applyBorder="1">
      <alignment/>
      <protection/>
    </xf>
    <xf numFmtId="2" fontId="2" fillId="37" borderId="12" xfId="55" applyNumberFormat="1" applyFont="1" applyFill="1" applyBorder="1" applyAlignment="1">
      <alignment horizontal="center"/>
      <protection/>
    </xf>
    <xf numFmtId="2" fontId="2" fillId="37" borderId="12" xfId="55" applyNumberFormat="1" applyFont="1" applyFill="1" applyBorder="1" applyAlignment="1">
      <alignment horizontal="left" indent="3"/>
      <protection/>
    </xf>
    <xf numFmtId="2" fontId="2" fillId="37" borderId="27" xfId="55" applyNumberFormat="1" applyFont="1" applyFill="1" applyBorder="1" applyAlignment="1">
      <alignment horizontal="left" indent="3"/>
      <protection/>
    </xf>
    <xf numFmtId="0" fontId="2" fillId="37" borderId="11" xfId="55" applyFont="1" applyFill="1" applyBorder="1">
      <alignment/>
      <protection/>
    </xf>
    <xf numFmtId="0" fontId="2" fillId="37" borderId="11" xfId="55" applyFont="1" applyFill="1" applyBorder="1" applyAlignment="1">
      <alignment horizontal="center"/>
      <protection/>
    </xf>
    <xf numFmtId="174" fontId="2" fillId="37" borderId="11" xfId="55" applyNumberFormat="1" applyFont="1" applyFill="1" applyBorder="1">
      <alignment/>
      <protection/>
    </xf>
    <xf numFmtId="174" fontId="2" fillId="37" borderId="11" xfId="55" applyNumberFormat="1" applyFont="1" applyFill="1" applyBorder="1" applyAlignment="1">
      <alignment horizontal="center"/>
      <protection/>
    </xf>
    <xf numFmtId="175" fontId="2" fillId="37" borderId="11" xfId="55" applyNumberFormat="1" applyFont="1" applyFill="1" applyBorder="1">
      <alignment/>
      <protection/>
    </xf>
    <xf numFmtId="2" fontId="2" fillId="37" borderId="11" xfId="55" applyNumberFormat="1" applyFont="1" applyFill="1" applyBorder="1">
      <alignment/>
      <protection/>
    </xf>
    <xf numFmtId="2" fontId="2" fillId="37" borderId="11" xfId="55" applyNumberFormat="1" applyFont="1" applyFill="1" applyBorder="1" applyAlignment="1">
      <alignment horizontal="center"/>
      <protection/>
    </xf>
    <xf numFmtId="2" fontId="2" fillId="37" borderId="11" xfId="55" applyNumberFormat="1" applyFont="1" applyFill="1" applyBorder="1" applyAlignment="1">
      <alignment horizontal="left" indent="3"/>
      <protection/>
    </xf>
    <xf numFmtId="2" fontId="2" fillId="37" borderId="17" xfId="55" applyNumberFormat="1" applyFont="1" applyFill="1" applyBorder="1" applyAlignment="1">
      <alignment horizontal="left" indent="3"/>
      <protection/>
    </xf>
    <xf numFmtId="0" fontId="2" fillId="37" borderId="13" xfId="55" applyFont="1" applyFill="1" applyBorder="1">
      <alignment/>
      <protection/>
    </xf>
    <xf numFmtId="0" fontId="2" fillId="37" borderId="13" xfId="55" applyFont="1" applyFill="1" applyBorder="1" applyAlignment="1">
      <alignment horizontal="center"/>
      <protection/>
    </xf>
    <xf numFmtId="174" fontId="2" fillId="37" borderId="13" xfId="55" applyNumberFormat="1" applyFont="1" applyFill="1" applyBorder="1">
      <alignment/>
      <protection/>
    </xf>
    <xf numFmtId="174" fontId="2" fillId="37" borderId="13" xfId="55" applyNumberFormat="1" applyFont="1" applyFill="1" applyBorder="1" applyAlignment="1">
      <alignment horizontal="center"/>
      <protection/>
    </xf>
    <xf numFmtId="175" fontId="2" fillId="37" borderId="13" xfId="55" applyNumberFormat="1" applyFont="1" applyFill="1" applyBorder="1">
      <alignment/>
      <protection/>
    </xf>
    <xf numFmtId="2" fontId="2" fillId="37" borderId="13" xfId="55" applyNumberFormat="1" applyFont="1" applyFill="1" applyBorder="1">
      <alignment/>
      <protection/>
    </xf>
    <xf numFmtId="2" fontId="2" fillId="37" borderId="13" xfId="55" applyNumberFormat="1" applyFont="1" applyFill="1" applyBorder="1" applyAlignment="1">
      <alignment horizontal="center"/>
      <protection/>
    </xf>
    <xf numFmtId="2" fontId="2" fillId="37" borderId="13" xfId="55" applyNumberFormat="1" applyFont="1" applyFill="1" applyBorder="1" applyAlignment="1">
      <alignment horizontal="left" indent="3"/>
      <protection/>
    </xf>
    <xf numFmtId="2" fontId="2" fillId="37" borderId="15" xfId="55" applyNumberFormat="1" applyFont="1" applyFill="1" applyBorder="1" applyAlignment="1">
      <alignment horizontal="left" indent="3"/>
      <protection/>
    </xf>
    <xf numFmtId="2" fontId="2" fillId="32" borderId="37" xfId="54" applyNumberFormat="1" applyFont="1" applyFill="1" applyBorder="1" applyAlignment="1">
      <alignment horizontal="left" indent="3"/>
      <protection/>
    </xf>
    <xf numFmtId="0" fontId="2" fillId="32" borderId="13" xfId="0" applyFont="1" applyFill="1" applyBorder="1" applyAlignment="1">
      <alignment horizontal="center"/>
    </xf>
    <xf numFmtId="2" fontId="2" fillId="32" borderId="11" xfId="0" applyNumberFormat="1" applyFont="1" applyFill="1" applyBorder="1" applyAlignment="1">
      <alignment horizontal="center" vertical="center"/>
    </xf>
    <xf numFmtId="2" fontId="2" fillId="32" borderId="13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/>
    </xf>
    <xf numFmtId="2" fontId="2" fillId="37" borderId="12" xfId="0" applyNumberFormat="1" applyFont="1" applyFill="1" applyBorder="1" applyAlignment="1">
      <alignment horizontal="center" vertical="center"/>
    </xf>
    <xf numFmtId="2" fontId="2" fillId="37" borderId="27" xfId="0" applyNumberFormat="1" applyFont="1" applyFill="1" applyBorder="1" applyAlignment="1">
      <alignment horizontal="center" vertical="center"/>
    </xf>
    <xf numFmtId="2" fontId="2" fillId="37" borderId="11" xfId="0" applyNumberFormat="1" applyFont="1" applyFill="1" applyBorder="1" applyAlignment="1">
      <alignment horizontal="center" vertical="center"/>
    </xf>
    <xf numFmtId="2" fontId="2" fillId="37" borderId="17" xfId="0" applyNumberFormat="1" applyFont="1" applyFill="1" applyBorder="1" applyAlignment="1">
      <alignment horizontal="center" vertical="center"/>
    </xf>
    <xf numFmtId="2" fontId="2" fillId="37" borderId="13" xfId="0" applyNumberFormat="1" applyFont="1" applyFill="1" applyBorder="1" applyAlignment="1">
      <alignment horizontal="center" vertical="center"/>
    </xf>
    <xf numFmtId="2" fontId="2" fillId="37" borderId="15" xfId="0" applyNumberFormat="1" applyFont="1" applyFill="1" applyBorder="1" applyAlignment="1">
      <alignment horizontal="center" vertical="center"/>
    </xf>
    <xf numFmtId="2" fontId="2" fillId="38" borderId="11" xfId="0" applyNumberFormat="1" applyFont="1" applyFill="1" applyBorder="1" applyAlignment="1">
      <alignment horizontal="left" vertical="center"/>
    </xf>
    <xf numFmtId="2" fontId="2" fillId="38" borderId="11" xfId="0" applyNumberFormat="1" applyFont="1" applyFill="1" applyBorder="1" applyAlignment="1">
      <alignment horizontal="center" vertical="center"/>
    </xf>
    <xf numFmtId="2" fontId="2" fillId="38" borderId="17" xfId="0" applyNumberFormat="1" applyFont="1" applyFill="1" applyBorder="1" applyAlignment="1">
      <alignment horizontal="center" vertical="center"/>
    </xf>
    <xf numFmtId="2" fontId="2" fillId="38" borderId="13" xfId="0" applyNumberFormat="1" applyFont="1" applyFill="1" applyBorder="1" applyAlignment="1">
      <alignment horizontal="left" vertical="center"/>
    </xf>
    <xf numFmtId="2" fontId="2" fillId="38" borderId="13" xfId="0" applyNumberFormat="1" applyFont="1" applyFill="1" applyBorder="1" applyAlignment="1">
      <alignment horizontal="center" vertical="center"/>
    </xf>
    <xf numFmtId="2" fontId="2" fillId="38" borderId="15" xfId="0" applyNumberFormat="1" applyFont="1" applyFill="1" applyBorder="1" applyAlignment="1">
      <alignment horizontal="center" vertical="center"/>
    </xf>
    <xf numFmtId="2" fontId="2" fillId="35" borderId="16" xfId="0" applyNumberFormat="1" applyFont="1" applyFill="1" applyBorder="1" applyAlignment="1">
      <alignment horizontal="left" vertical="center"/>
    </xf>
    <xf numFmtId="2" fontId="2" fillId="35" borderId="16" xfId="0" applyNumberFormat="1" applyFont="1" applyFill="1" applyBorder="1" applyAlignment="1">
      <alignment horizontal="center" vertical="center"/>
    </xf>
    <xf numFmtId="2" fontId="2" fillId="35" borderId="36" xfId="0" applyNumberFormat="1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left" vertical="center"/>
    </xf>
    <xf numFmtId="2" fontId="2" fillId="35" borderId="11" xfId="0" applyNumberFormat="1" applyFont="1" applyFill="1" applyBorder="1" applyAlignment="1">
      <alignment horizontal="center" vertical="center"/>
    </xf>
    <xf numFmtId="2" fontId="2" fillId="35" borderId="17" xfId="0" applyNumberFormat="1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74" fontId="2" fillId="33" borderId="11" xfId="0" applyNumberFormat="1" applyFont="1" applyFill="1" applyBorder="1" applyAlignment="1">
      <alignment horizontal="center" vertical="center"/>
    </xf>
    <xf numFmtId="175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7" borderId="12" xfId="0" applyFont="1" applyFill="1" applyBorder="1" applyAlignment="1">
      <alignment vertical="center"/>
    </xf>
    <xf numFmtId="0" fontId="2" fillId="37" borderId="12" xfId="0" applyFont="1" applyFill="1" applyBorder="1" applyAlignment="1">
      <alignment horizontal="center" vertical="center"/>
    </xf>
    <xf numFmtId="174" fontId="2" fillId="37" borderId="12" xfId="0" applyNumberFormat="1" applyFont="1" applyFill="1" applyBorder="1" applyAlignment="1">
      <alignment horizontal="center" vertical="center"/>
    </xf>
    <xf numFmtId="175" fontId="2" fillId="37" borderId="12" xfId="0" applyNumberFormat="1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vertical="center"/>
    </xf>
    <xf numFmtId="0" fontId="2" fillId="37" borderId="11" xfId="0" applyFont="1" applyFill="1" applyBorder="1" applyAlignment="1">
      <alignment horizontal="center" vertical="center"/>
    </xf>
    <xf numFmtId="174" fontId="2" fillId="37" borderId="11" xfId="0" applyNumberFormat="1" applyFont="1" applyFill="1" applyBorder="1" applyAlignment="1">
      <alignment horizontal="center" vertical="center"/>
    </xf>
    <xf numFmtId="175" fontId="2" fillId="37" borderId="11" xfId="0" applyNumberFormat="1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vertical="center"/>
    </xf>
    <xf numFmtId="0" fontId="2" fillId="37" borderId="13" xfId="0" applyFont="1" applyFill="1" applyBorder="1" applyAlignment="1">
      <alignment horizontal="center" vertical="center"/>
    </xf>
    <xf numFmtId="174" fontId="2" fillId="37" borderId="13" xfId="0" applyNumberFormat="1" applyFont="1" applyFill="1" applyBorder="1" applyAlignment="1">
      <alignment horizontal="center" vertical="center"/>
    </xf>
    <xf numFmtId="175" fontId="2" fillId="37" borderId="13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vertical="center"/>
    </xf>
    <xf numFmtId="0" fontId="2" fillId="35" borderId="12" xfId="0" applyFont="1" applyFill="1" applyBorder="1" applyAlignment="1">
      <alignment horizontal="center" vertical="center"/>
    </xf>
    <xf numFmtId="174" fontId="2" fillId="35" borderId="12" xfId="0" applyNumberFormat="1" applyFont="1" applyFill="1" applyBorder="1" applyAlignment="1">
      <alignment horizontal="center" vertical="center"/>
    </xf>
    <xf numFmtId="175" fontId="2" fillId="35" borderId="12" xfId="0" applyNumberFormat="1" applyFont="1" applyFill="1" applyBorder="1" applyAlignment="1">
      <alignment horizontal="center" vertical="center"/>
    </xf>
    <xf numFmtId="2" fontId="2" fillId="35" borderId="12" xfId="0" applyNumberFormat="1" applyFont="1" applyFill="1" applyBorder="1" applyAlignment="1">
      <alignment horizontal="center" vertical="center"/>
    </xf>
    <xf numFmtId="2" fontId="2" fillId="35" borderId="27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horizontal="center" vertical="center"/>
    </xf>
    <xf numFmtId="174" fontId="2" fillId="35" borderId="11" xfId="0" applyNumberFormat="1" applyFont="1" applyFill="1" applyBorder="1" applyAlignment="1">
      <alignment horizontal="center" vertical="center"/>
    </xf>
    <xf numFmtId="175" fontId="2" fillId="35" borderId="11" xfId="0" applyNumberFormat="1" applyFont="1" applyFill="1" applyBorder="1" applyAlignment="1">
      <alignment horizontal="center" vertical="center"/>
    </xf>
    <xf numFmtId="175" fontId="2" fillId="35" borderId="11" xfId="0" applyNumberFormat="1" applyFont="1" applyFill="1" applyBorder="1" applyAlignment="1">
      <alignment horizontal="center"/>
    </xf>
    <xf numFmtId="2" fontId="2" fillId="35" borderId="17" xfId="0" applyNumberFormat="1" applyFont="1" applyFill="1" applyBorder="1" applyAlignment="1">
      <alignment horizontal="center"/>
    </xf>
    <xf numFmtId="0" fontId="2" fillId="35" borderId="13" xfId="0" applyFont="1" applyFill="1" applyBorder="1" applyAlignment="1">
      <alignment vertical="center"/>
    </xf>
    <xf numFmtId="175" fontId="2" fillId="35" borderId="13" xfId="0" applyNumberFormat="1" applyFont="1" applyFill="1" applyBorder="1" applyAlignment="1">
      <alignment horizontal="center"/>
    </xf>
    <xf numFmtId="2" fontId="2" fillId="35" borderId="15" xfId="0" applyNumberFormat="1" applyFont="1" applyFill="1" applyBorder="1" applyAlignment="1">
      <alignment horizontal="center"/>
    </xf>
    <xf numFmtId="173" fontId="2" fillId="43" borderId="11" xfId="0" applyNumberFormat="1" applyFont="1" applyFill="1" applyBorder="1" applyAlignment="1">
      <alignment/>
    </xf>
    <xf numFmtId="173" fontId="2" fillId="43" borderId="13" xfId="0" applyNumberFormat="1" applyFont="1" applyFill="1" applyBorder="1" applyAlignment="1">
      <alignment/>
    </xf>
    <xf numFmtId="173" fontId="2" fillId="43" borderId="12" xfId="0" applyNumberFormat="1" applyFont="1" applyFill="1" applyBorder="1" applyAlignment="1">
      <alignment/>
    </xf>
    <xf numFmtId="2" fontId="2" fillId="43" borderId="12" xfId="0" applyNumberFormat="1" applyFont="1" applyFill="1" applyBorder="1" applyAlignment="1">
      <alignment horizontal="left" indent="4"/>
    </xf>
    <xf numFmtId="2" fontId="2" fillId="43" borderId="27" xfId="0" applyNumberFormat="1" applyFont="1" applyFill="1" applyBorder="1" applyAlignment="1" applyProtection="1">
      <alignment horizontal="left" indent="3"/>
      <protection/>
    </xf>
    <xf numFmtId="174" fontId="2" fillId="43" borderId="11" xfId="0" applyNumberFormat="1" applyFont="1" applyFill="1" applyBorder="1" applyAlignment="1" applyProtection="1">
      <alignment/>
      <protection locked="0"/>
    </xf>
    <xf numFmtId="175" fontId="2" fillId="43" borderId="11" xfId="0" applyNumberFormat="1" applyFont="1" applyFill="1" applyBorder="1" applyAlignment="1" applyProtection="1">
      <alignment/>
      <protection/>
    </xf>
    <xf numFmtId="2" fontId="2" fillId="43" borderId="11" xfId="0" applyNumberFormat="1" applyFont="1" applyFill="1" applyBorder="1" applyAlignment="1" applyProtection="1">
      <alignment horizontal="left" indent="3"/>
      <protection/>
    </xf>
    <xf numFmtId="2" fontId="2" fillId="43" borderId="17" xfId="0" applyNumberFormat="1" applyFont="1" applyFill="1" applyBorder="1" applyAlignment="1" applyProtection="1">
      <alignment horizontal="left" indent="3"/>
      <protection/>
    </xf>
    <xf numFmtId="174" fontId="2" fillId="41" borderId="12" xfId="0" applyNumberFormat="1" applyFont="1" applyFill="1" applyBorder="1" applyAlignment="1" applyProtection="1">
      <alignment/>
      <protection locked="0"/>
    </xf>
    <xf numFmtId="175" fontId="2" fillId="41" borderId="11" xfId="0" applyNumberFormat="1" applyFont="1" applyFill="1" applyBorder="1" applyAlignment="1" applyProtection="1">
      <alignment/>
      <protection/>
    </xf>
    <xf numFmtId="174" fontId="2" fillId="41" borderId="11" xfId="0" applyNumberFormat="1" applyFont="1" applyFill="1" applyBorder="1" applyAlignment="1" applyProtection="1">
      <alignment/>
      <protection locked="0"/>
    </xf>
    <xf numFmtId="2" fontId="2" fillId="41" borderId="11" xfId="0" applyNumberFormat="1" applyFont="1" applyFill="1" applyBorder="1" applyAlignment="1" applyProtection="1">
      <alignment horizontal="left" indent="3"/>
      <protection/>
    </xf>
    <xf numFmtId="2" fontId="2" fillId="41" borderId="17" xfId="0" applyNumberFormat="1" applyFont="1" applyFill="1" applyBorder="1" applyAlignment="1" applyProtection="1">
      <alignment horizontal="left" indent="3"/>
      <protection/>
    </xf>
    <xf numFmtId="175" fontId="2" fillId="35" borderId="11" xfId="0" applyNumberFormat="1" applyFont="1" applyFill="1" applyBorder="1" applyAlignment="1" applyProtection="1">
      <alignment/>
      <protection/>
    </xf>
    <xf numFmtId="174" fontId="2" fillId="35" borderId="11" xfId="0" applyNumberFormat="1" applyFont="1" applyFill="1" applyBorder="1" applyAlignment="1" applyProtection="1">
      <alignment/>
      <protection locked="0"/>
    </xf>
    <xf numFmtId="2" fontId="2" fillId="35" borderId="11" xfId="0" applyNumberFormat="1" applyFont="1" applyFill="1" applyBorder="1" applyAlignment="1" applyProtection="1">
      <alignment horizontal="left" indent="3"/>
      <protection/>
    </xf>
    <xf numFmtId="2" fontId="2" fillId="35" borderId="17" xfId="0" applyNumberFormat="1" applyFont="1" applyFill="1" applyBorder="1" applyAlignment="1" applyProtection="1">
      <alignment horizontal="left" indent="3"/>
      <protection/>
    </xf>
    <xf numFmtId="174" fontId="2" fillId="40" borderId="11" xfId="0" applyNumberFormat="1" applyFont="1" applyFill="1" applyBorder="1" applyAlignment="1">
      <alignment horizontal="right"/>
    </xf>
    <xf numFmtId="174" fontId="2" fillId="40" borderId="13" xfId="0" applyNumberFormat="1" applyFont="1" applyFill="1" applyBorder="1" applyAlignment="1">
      <alignment horizontal="right"/>
    </xf>
    <xf numFmtId="0" fontId="2" fillId="34" borderId="12" xfId="0" applyFont="1" applyFill="1" applyBorder="1" applyAlignment="1">
      <alignment/>
    </xf>
    <xf numFmtId="173" fontId="2" fillId="34" borderId="12" xfId="0" applyNumberFormat="1" applyFont="1" applyFill="1" applyBorder="1" applyAlignment="1">
      <alignment/>
    </xf>
    <xf numFmtId="2" fontId="2" fillId="34" borderId="12" xfId="0" applyNumberFormat="1" applyFont="1" applyFill="1" applyBorder="1" applyAlignment="1">
      <alignment/>
    </xf>
    <xf numFmtId="0" fontId="2" fillId="30" borderId="10" xfId="0" applyFont="1" applyFill="1" applyBorder="1" applyAlignment="1">
      <alignment/>
    </xf>
    <xf numFmtId="0" fontId="2" fillId="30" borderId="11" xfId="0" applyFont="1" applyFill="1" applyBorder="1" applyAlignment="1">
      <alignment/>
    </xf>
    <xf numFmtId="2" fontId="2" fillId="30" borderId="16" xfId="0" applyNumberFormat="1" applyFont="1" applyFill="1" applyBorder="1" applyAlignment="1">
      <alignment horizontal="left" indent="3"/>
    </xf>
    <xf numFmtId="0" fontId="4" fillId="34" borderId="13" xfId="0" applyFont="1" applyFill="1" applyBorder="1" applyAlignment="1">
      <alignment/>
    </xf>
    <xf numFmtId="0" fontId="2" fillId="32" borderId="12" xfId="54" applyFont="1" applyFill="1" applyBorder="1" applyAlignment="1">
      <alignment horizontal="left"/>
      <protection/>
    </xf>
    <xf numFmtId="0" fontId="2" fillId="32" borderId="12" xfId="54" applyFont="1" applyFill="1" applyBorder="1" applyAlignment="1">
      <alignment horizontal="center"/>
      <protection/>
    </xf>
    <xf numFmtId="174" fontId="2" fillId="32" borderId="12" xfId="54" applyNumberFormat="1" applyFont="1" applyFill="1" applyBorder="1" applyAlignment="1">
      <alignment horizontal="right"/>
      <protection/>
    </xf>
    <xf numFmtId="174" fontId="2" fillId="32" borderId="12" xfId="54" applyNumberFormat="1" applyFont="1" applyFill="1" applyBorder="1">
      <alignment/>
      <protection/>
    </xf>
    <xf numFmtId="174" fontId="2" fillId="32" borderId="12" xfId="54" applyNumberFormat="1" applyFont="1" applyFill="1" applyBorder="1" applyAlignment="1">
      <alignment horizontal="center"/>
      <protection/>
    </xf>
    <xf numFmtId="175" fontId="2" fillId="32" borderId="12" xfId="54" applyNumberFormat="1" applyFont="1" applyFill="1" applyBorder="1">
      <alignment/>
      <protection/>
    </xf>
    <xf numFmtId="2" fontId="2" fillId="32" borderId="12" xfId="54" applyNumberFormat="1" applyFont="1" applyFill="1" applyBorder="1">
      <alignment/>
      <protection/>
    </xf>
    <xf numFmtId="2" fontId="2" fillId="32" borderId="12" xfId="54" applyNumberFormat="1" applyFont="1" applyFill="1" applyBorder="1" applyAlignment="1">
      <alignment horizontal="center"/>
      <protection/>
    </xf>
    <xf numFmtId="2" fontId="2" fillId="32" borderId="12" xfId="54" applyNumberFormat="1" applyFont="1" applyFill="1" applyBorder="1" applyAlignment="1">
      <alignment horizontal="left" indent="3"/>
      <protection/>
    </xf>
    <xf numFmtId="0" fontId="2" fillId="36" borderId="16" xfId="65" applyFont="1" applyFill="1" applyBorder="1">
      <alignment/>
      <protection/>
    </xf>
    <xf numFmtId="0" fontId="2" fillId="36" borderId="16" xfId="65" applyFont="1" applyFill="1" applyBorder="1" applyAlignment="1">
      <alignment horizontal="center"/>
      <protection/>
    </xf>
    <xf numFmtId="174" fontId="2" fillId="36" borderId="16" xfId="65" applyNumberFormat="1" applyFont="1" applyFill="1" applyBorder="1">
      <alignment/>
      <protection/>
    </xf>
    <xf numFmtId="174" fontId="2" fillId="36" borderId="16" xfId="65" applyNumberFormat="1" applyFont="1" applyFill="1" applyBorder="1" applyAlignment="1">
      <alignment horizontal="center"/>
      <protection/>
    </xf>
    <xf numFmtId="175" fontId="2" fillId="36" borderId="16" xfId="65" applyNumberFormat="1" applyFont="1" applyFill="1" applyBorder="1">
      <alignment/>
      <protection/>
    </xf>
    <xf numFmtId="2" fontId="2" fillId="36" borderId="16" xfId="65" applyNumberFormat="1" applyFont="1" applyFill="1" applyBorder="1">
      <alignment/>
      <protection/>
    </xf>
    <xf numFmtId="2" fontId="2" fillId="36" borderId="16" xfId="65" applyNumberFormat="1" applyFont="1" applyFill="1" applyBorder="1" applyAlignment="1">
      <alignment horizontal="center"/>
      <protection/>
    </xf>
    <xf numFmtId="2" fontId="2" fillId="36" borderId="16" xfId="65" applyNumberFormat="1" applyFont="1" applyFill="1" applyBorder="1" applyAlignment="1">
      <alignment horizontal="left" indent="3"/>
      <protection/>
    </xf>
    <xf numFmtId="2" fontId="2" fillId="36" borderId="36" xfId="65" applyNumberFormat="1" applyFont="1" applyFill="1" applyBorder="1" applyAlignment="1">
      <alignment horizontal="left" indent="3"/>
      <protection/>
    </xf>
    <xf numFmtId="0" fontId="2" fillId="38" borderId="11" xfId="65" applyFont="1" applyFill="1" applyBorder="1">
      <alignment/>
      <protection/>
    </xf>
    <xf numFmtId="0" fontId="2" fillId="38" borderId="11" xfId="65" applyFont="1" applyFill="1" applyBorder="1" applyAlignment="1">
      <alignment horizontal="center"/>
      <protection/>
    </xf>
    <xf numFmtId="174" fontId="2" fillId="38" borderId="11" xfId="65" applyNumberFormat="1" applyFont="1" applyFill="1" applyBorder="1">
      <alignment/>
      <protection/>
    </xf>
    <xf numFmtId="174" fontId="2" fillId="38" borderId="11" xfId="65" applyNumberFormat="1" applyFont="1" applyFill="1" applyBorder="1" applyAlignment="1">
      <alignment horizontal="center"/>
      <protection/>
    </xf>
    <xf numFmtId="175" fontId="2" fillId="38" borderId="11" xfId="65" applyNumberFormat="1" applyFont="1" applyFill="1" applyBorder="1">
      <alignment/>
      <protection/>
    </xf>
    <xf numFmtId="2" fontId="2" fillId="38" borderId="11" xfId="65" applyNumberFormat="1" applyFont="1" applyFill="1" applyBorder="1">
      <alignment/>
      <protection/>
    </xf>
    <xf numFmtId="2" fontId="2" fillId="38" borderId="11" xfId="65" applyNumberFormat="1" applyFont="1" applyFill="1" applyBorder="1" applyAlignment="1">
      <alignment horizontal="center"/>
      <protection/>
    </xf>
    <xf numFmtId="2" fontId="2" fillId="38" borderId="11" xfId="65" applyNumberFormat="1" applyFont="1" applyFill="1" applyBorder="1" applyAlignment="1">
      <alignment horizontal="left" indent="3"/>
      <protection/>
    </xf>
    <xf numFmtId="2" fontId="2" fillId="38" borderId="17" xfId="65" applyNumberFormat="1" applyFont="1" applyFill="1" applyBorder="1" applyAlignment="1">
      <alignment horizontal="left" indent="3"/>
      <protection/>
    </xf>
    <xf numFmtId="0" fontId="2" fillId="38" borderId="13" xfId="65" applyFont="1" applyFill="1" applyBorder="1">
      <alignment/>
      <protection/>
    </xf>
    <xf numFmtId="0" fontId="2" fillId="38" borderId="13" xfId="65" applyFont="1" applyFill="1" applyBorder="1" applyAlignment="1">
      <alignment horizontal="center"/>
      <protection/>
    </xf>
    <xf numFmtId="174" fontId="2" fillId="38" borderId="13" xfId="65" applyNumberFormat="1" applyFont="1" applyFill="1" applyBorder="1">
      <alignment/>
      <protection/>
    </xf>
    <xf numFmtId="174" fontId="2" fillId="38" borderId="13" xfId="65" applyNumberFormat="1" applyFont="1" applyFill="1" applyBorder="1" applyAlignment="1">
      <alignment horizontal="center"/>
      <protection/>
    </xf>
    <xf numFmtId="175" fontId="2" fillId="38" borderId="13" xfId="65" applyNumberFormat="1" applyFont="1" applyFill="1" applyBorder="1">
      <alignment/>
      <protection/>
    </xf>
    <xf numFmtId="2" fontId="2" fillId="38" borderId="13" xfId="65" applyNumberFormat="1" applyFont="1" applyFill="1" applyBorder="1">
      <alignment/>
      <protection/>
    </xf>
    <xf numFmtId="2" fontId="2" fillId="38" borderId="13" xfId="65" applyNumberFormat="1" applyFont="1" applyFill="1" applyBorder="1" applyAlignment="1">
      <alignment horizontal="center"/>
      <protection/>
    </xf>
    <xf numFmtId="2" fontId="2" fillId="38" borderId="13" xfId="65" applyNumberFormat="1" applyFont="1" applyFill="1" applyBorder="1" applyAlignment="1">
      <alignment horizontal="left" indent="3"/>
      <protection/>
    </xf>
    <xf numFmtId="2" fontId="2" fillId="38" borderId="15" xfId="65" applyNumberFormat="1" applyFont="1" applyFill="1" applyBorder="1" applyAlignment="1">
      <alignment horizontal="left" indent="3"/>
      <protection/>
    </xf>
    <xf numFmtId="0" fontId="2" fillId="35" borderId="12" xfId="65" applyFont="1" applyFill="1" applyBorder="1">
      <alignment/>
      <protection/>
    </xf>
    <xf numFmtId="0" fontId="2" fillId="35" borderId="12" xfId="65" applyFont="1" applyFill="1" applyBorder="1" applyAlignment="1">
      <alignment horizontal="center"/>
      <protection/>
    </xf>
    <xf numFmtId="174" fontId="2" fillId="35" borderId="12" xfId="65" applyNumberFormat="1" applyFont="1" applyFill="1" applyBorder="1">
      <alignment/>
      <protection/>
    </xf>
    <xf numFmtId="174" fontId="2" fillId="35" borderId="12" xfId="65" applyNumberFormat="1" applyFont="1" applyFill="1" applyBorder="1" applyAlignment="1">
      <alignment horizontal="center"/>
      <protection/>
    </xf>
    <xf numFmtId="175" fontId="2" fillId="35" borderId="12" xfId="65" applyNumberFormat="1" applyFont="1" applyFill="1" applyBorder="1">
      <alignment/>
      <protection/>
    </xf>
    <xf numFmtId="2" fontId="2" fillId="35" borderId="12" xfId="65" applyNumberFormat="1" applyFont="1" applyFill="1" applyBorder="1">
      <alignment/>
      <protection/>
    </xf>
    <xf numFmtId="2" fontId="2" fillId="35" borderId="12" xfId="65" applyNumberFormat="1" applyFont="1" applyFill="1" applyBorder="1" applyAlignment="1">
      <alignment horizontal="center"/>
      <protection/>
    </xf>
    <xf numFmtId="2" fontId="2" fillId="35" borderId="12" xfId="65" applyNumberFormat="1" applyFont="1" applyFill="1" applyBorder="1" applyAlignment="1">
      <alignment horizontal="left" indent="3"/>
      <protection/>
    </xf>
    <xf numFmtId="2" fontId="2" fillId="35" borderId="27" xfId="65" applyNumberFormat="1" applyFont="1" applyFill="1" applyBorder="1" applyAlignment="1">
      <alignment horizontal="left" indent="3"/>
      <protection/>
    </xf>
    <xf numFmtId="0" fontId="2" fillId="35" borderId="11" xfId="65" applyFont="1" applyFill="1" applyBorder="1">
      <alignment/>
      <protection/>
    </xf>
    <xf numFmtId="0" fontId="2" fillId="35" borderId="11" xfId="65" applyFont="1" applyFill="1" applyBorder="1" applyAlignment="1">
      <alignment horizontal="center"/>
      <protection/>
    </xf>
    <xf numFmtId="174" fontId="2" fillId="35" borderId="11" xfId="65" applyNumberFormat="1" applyFont="1" applyFill="1" applyBorder="1">
      <alignment/>
      <protection/>
    </xf>
    <xf numFmtId="174" fontId="2" fillId="35" borderId="11" xfId="65" applyNumberFormat="1" applyFont="1" applyFill="1" applyBorder="1" applyAlignment="1">
      <alignment horizontal="center"/>
      <protection/>
    </xf>
    <xf numFmtId="175" fontId="2" fillId="35" borderId="11" xfId="65" applyNumberFormat="1" applyFont="1" applyFill="1" applyBorder="1">
      <alignment/>
      <protection/>
    </xf>
    <xf numFmtId="2" fontId="2" fillId="35" borderId="11" xfId="65" applyNumberFormat="1" applyFont="1" applyFill="1" applyBorder="1">
      <alignment/>
      <protection/>
    </xf>
    <xf numFmtId="2" fontId="2" fillId="35" borderId="11" xfId="65" applyNumberFormat="1" applyFont="1" applyFill="1" applyBorder="1" applyAlignment="1">
      <alignment horizontal="center"/>
      <protection/>
    </xf>
    <xf numFmtId="2" fontId="2" fillId="35" borderId="11" xfId="65" applyNumberFormat="1" applyFont="1" applyFill="1" applyBorder="1" applyAlignment="1">
      <alignment horizontal="left" indent="3"/>
      <protection/>
    </xf>
    <xf numFmtId="2" fontId="2" fillId="35" borderId="17" xfId="65" applyNumberFormat="1" applyFont="1" applyFill="1" applyBorder="1" applyAlignment="1">
      <alignment horizontal="left" indent="3"/>
      <protection/>
    </xf>
    <xf numFmtId="0" fontId="2" fillId="36" borderId="28" xfId="65" applyFont="1" applyFill="1" applyBorder="1">
      <alignment/>
      <protection/>
    </xf>
    <xf numFmtId="0" fontId="2" fillId="36" borderId="28" xfId="65" applyFont="1" applyFill="1" applyBorder="1" applyAlignment="1">
      <alignment horizontal="center"/>
      <protection/>
    </xf>
    <xf numFmtId="174" fontId="2" fillId="36" borderId="28" xfId="65" applyNumberFormat="1" applyFont="1" applyFill="1" applyBorder="1">
      <alignment/>
      <protection/>
    </xf>
    <xf numFmtId="174" fontId="2" fillId="36" borderId="28" xfId="65" applyNumberFormat="1" applyFont="1" applyFill="1" applyBorder="1" applyAlignment="1">
      <alignment horizontal="center"/>
      <protection/>
    </xf>
    <xf numFmtId="175" fontId="2" fillId="36" borderId="28" xfId="65" applyNumberFormat="1" applyFont="1" applyFill="1" applyBorder="1">
      <alignment/>
      <protection/>
    </xf>
    <xf numFmtId="2" fontId="2" fillId="36" borderId="28" xfId="65" applyNumberFormat="1" applyFont="1" applyFill="1" applyBorder="1">
      <alignment/>
      <protection/>
    </xf>
    <xf numFmtId="2" fontId="2" fillId="36" borderId="28" xfId="65" applyNumberFormat="1" applyFont="1" applyFill="1" applyBorder="1" applyAlignment="1">
      <alignment horizontal="center"/>
      <protection/>
    </xf>
    <xf numFmtId="2" fontId="2" fillId="36" borderId="28" xfId="65" applyNumberFormat="1" applyFont="1" applyFill="1" applyBorder="1" applyAlignment="1">
      <alignment horizontal="left" indent="3"/>
      <protection/>
    </xf>
    <xf numFmtId="2" fontId="2" fillId="36" borderId="38" xfId="65" applyNumberFormat="1" applyFont="1" applyFill="1" applyBorder="1" applyAlignment="1">
      <alignment horizontal="left" indent="3"/>
      <protection/>
    </xf>
    <xf numFmtId="0" fontId="2" fillId="42" borderId="16" xfId="0" applyFont="1" applyFill="1" applyBorder="1" applyAlignment="1">
      <alignment horizontal="center"/>
    </xf>
    <xf numFmtId="0" fontId="2" fillId="39" borderId="0" xfId="0" applyFont="1" applyFill="1" applyAlignment="1">
      <alignment horizontal="center"/>
    </xf>
    <xf numFmtId="0" fontId="4" fillId="39" borderId="0" xfId="0" applyFont="1" applyFill="1" applyAlignment="1">
      <alignment/>
    </xf>
    <xf numFmtId="0" fontId="2" fillId="39" borderId="0" xfId="0" applyFont="1" applyFill="1" applyBorder="1" applyAlignment="1">
      <alignment vertical="center" wrapText="1"/>
    </xf>
    <xf numFmtId="174" fontId="2" fillId="43" borderId="16" xfId="0" applyNumberFormat="1" applyFont="1" applyFill="1" applyBorder="1" applyAlignment="1" applyProtection="1">
      <alignment/>
      <protection locked="0"/>
    </xf>
    <xf numFmtId="2" fontId="2" fillId="34" borderId="12" xfId="0" applyNumberFormat="1" applyFont="1" applyFill="1" applyBorder="1" applyAlignment="1">
      <alignment horizontal="left" indent="3"/>
    </xf>
    <xf numFmtId="2" fontId="2" fillId="34" borderId="27" xfId="0" applyNumberFormat="1" applyFont="1" applyFill="1" applyBorder="1" applyAlignment="1">
      <alignment horizontal="left" indent="3"/>
    </xf>
    <xf numFmtId="177" fontId="2" fillId="34" borderId="11" xfId="0" applyNumberFormat="1" applyFont="1" applyFill="1" applyBorder="1" applyAlignment="1">
      <alignment/>
    </xf>
    <xf numFmtId="177" fontId="2" fillId="34" borderId="13" xfId="0" applyNumberFormat="1" applyFont="1" applyFill="1" applyBorder="1" applyAlignment="1">
      <alignment/>
    </xf>
    <xf numFmtId="174" fontId="2" fillId="43" borderId="10" xfId="0" applyNumberFormat="1" applyFont="1" applyFill="1" applyBorder="1" applyAlignment="1" applyProtection="1">
      <alignment/>
      <protection locked="0"/>
    </xf>
    <xf numFmtId="175" fontId="2" fillId="43" borderId="10" xfId="0" applyNumberFormat="1" applyFont="1" applyFill="1" applyBorder="1" applyAlignment="1" applyProtection="1">
      <alignment/>
      <protection/>
    </xf>
    <xf numFmtId="175" fontId="2" fillId="35" borderId="12" xfId="0" applyNumberFormat="1" applyFont="1" applyFill="1" applyBorder="1" applyAlignment="1" applyProtection="1">
      <alignment/>
      <protection/>
    </xf>
    <xf numFmtId="174" fontId="2" fillId="35" borderId="12" xfId="0" applyNumberFormat="1" applyFont="1" applyFill="1" applyBorder="1" applyAlignment="1" applyProtection="1">
      <alignment/>
      <protection locked="0"/>
    </xf>
    <xf numFmtId="2" fontId="2" fillId="35" borderId="12" xfId="0" applyNumberFormat="1" applyFont="1" applyFill="1" applyBorder="1" applyAlignment="1" applyProtection="1">
      <alignment horizontal="left" indent="3"/>
      <protection/>
    </xf>
    <xf numFmtId="2" fontId="2" fillId="35" borderId="27" xfId="0" applyNumberFormat="1" applyFont="1" applyFill="1" applyBorder="1" applyAlignment="1" applyProtection="1">
      <alignment horizontal="left" indent="3"/>
      <protection/>
    </xf>
    <xf numFmtId="172" fontId="2" fillId="43" borderId="11" xfId="0" applyNumberFormat="1" applyFont="1" applyFill="1" applyBorder="1" applyAlignment="1">
      <alignment/>
    </xf>
    <xf numFmtId="176" fontId="2" fillId="43" borderId="12" xfId="42" applyNumberFormat="1" applyFont="1" applyFill="1" applyBorder="1" applyAlignment="1">
      <alignment horizontal="right" vertical="distributed"/>
    </xf>
    <xf numFmtId="2" fontId="2" fillId="43" borderId="12" xfId="0" applyNumberFormat="1" applyFont="1" applyFill="1" applyBorder="1" applyAlignment="1">
      <alignment horizontal="right"/>
    </xf>
    <xf numFmtId="172" fontId="2" fillId="43" borderId="12" xfId="0" applyNumberFormat="1" applyFont="1" applyFill="1" applyBorder="1" applyAlignment="1">
      <alignment/>
    </xf>
    <xf numFmtId="177" fontId="2" fillId="43" borderId="12" xfId="0" applyNumberFormat="1" applyFont="1" applyFill="1" applyBorder="1" applyAlignment="1">
      <alignment/>
    </xf>
    <xf numFmtId="177" fontId="2" fillId="43" borderId="11" xfId="0" applyNumberFormat="1" applyFont="1" applyFill="1" applyBorder="1" applyAlignment="1">
      <alignment/>
    </xf>
    <xf numFmtId="2" fontId="2" fillId="34" borderId="35" xfId="0" applyNumberFormat="1" applyFont="1" applyFill="1" applyBorder="1" applyAlignment="1">
      <alignment horizontal="left" indent="3"/>
    </xf>
    <xf numFmtId="0" fontId="2" fillId="35" borderId="13" xfId="65" applyFont="1" applyFill="1" applyBorder="1">
      <alignment/>
      <protection/>
    </xf>
    <xf numFmtId="0" fontId="2" fillId="35" borderId="13" xfId="65" applyFont="1" applyFill="1" applyBorder="1" applyAlignment="1">
      <alignment horizontal="center"/>
      <protection/>
    </xf>
    <xf numFmtId="174" fontId="2" fillId="35" borderId="13" xfId="65" applyNumberFormat="1" applyFont="1" applyFill="1" applyBorder="1">
      <alignment/>
      <protection/>
    </xf>
    <xf numFmtId="174" fontId="2" fillId="35" borderId="13" xfId="65" applyNumberFormat="1" applyFont="1" applyFill="1" applyBorder="1" applyAlignment="1">
      <alignment horizontal="center"/>
      <protection/>
    </xf>
    <xf numFmtId="175" fontId="2" fillId="35" borderId="13" xfId="65" applyNumberFormat="1" applyFont="1" applyFill="1" applyBorder="1">
      <alignment/>
      <protection/>
    </xf>
    <xf numFmtId="2" fontId="2" fillId="35" borderId="13" xfId="65" applyNumberFormat="1" applyFont="1" applyFill="1" applyBorder="1">
      <alignment/>
      <protection/>
    </xf>
    <xf numFmtId="2" fontId="2" fillId="35" borderId="13" xfId="65" applyNumberFormat="1" applyFont="1" applyFill="1" applyBorder="1" applyAlignment="1">
      <alignment horizontal="center"/>
      <protection/>
    </xf>
    <xf numFmtId="2" fontId="2" fillId="35" borderId="13" xfId="65" applyNumberFormat="1" applyFont="1" applyFill="1" applyBorder="1" applyAlignment="1">
      <alignment horizontal="left" indent="3"/>
      <protection/>
    </xf>
    <xf numFmtId="2" fontId="2" fillId="35" borderId="15" xfId="65" applyNumberFormat="1" applyFont="1" applyFill="1" applyBorder="1" applyAlignment="1">
      <alignment horizontal="left" indent="3"/>
      <protection/>
    </xf>
    <xf numFmtId="175" fontId="2" fillId="34" borderId="12" xfId="0" applyNumberFormat="1" applyFont="1" applyFill="1" applyBorder="1" applyAlignment="1">
      <alignment/>
    </xf>
    <xf numFmtId="0" fontId="2" fillId="43" borderId="16" xfId="0" applyFont="1" applyFill="1" applyBorder="1" applyAlignment="1" applyProtection="1">
      <alignment horizontal="center"/>
      <protection locked="0"/>
    </xf>
    <xf numFmtId="174" fontId="2" fillId="43" borderId="16" xfId="0" applyNumberFormat="1" applyFont="1" applyFill="1" applyBorder="1" applyAlignment="1" applyProtection="1">
      <alignment horizontal="left" indent="4"/>
      <protection locked="0"/>
    </xf>
    <xf numFmtId="175" fontId="2" fillId="43" borderId="16" xfId="0" applyNumberFormat="1" applyFont="1" applyFill="1" applyBorder="1" applyAlignment="1" applyProtection="1">
      <alignment/>
      <protection/>
    </xf>
    <xf numFmtId="2" fontId="2" fillId="35" borderId="16" xfId="0" applyNumberFormat="1" applyFont="1" applyFill="1" applyBorder="1" applyAlignment="1" applyProtection="1">
      <alignment/>
      <protection locked="0"/>
    </xf>
    <xf numFmtId="2" fontId="2" fillId="33" borderId="23" xfId="0" applyNumberFormat="1" applyFont="1" applyFill="1" applyBorder="1" applyAlignment="1" applyProtection="1">
      <alignment horizontal="left" indent="3"/>
      <protection/>
    </xf>
    <xf numFmtId="2" fontId="2" fillId="33" borderId="27" xfId="0" applyNumberFormat="1" applyFont="1" applyFill="1" applyBorder="1" applyAlignment="1" applyProtection="1">
      <alignment horizontal="left" indent="3"/>
      <protection/>
    </xf>
    <xf numFmtId="0" fontId="2" fillId="43" borderId="11" xfId="0" applyFont="1" applyFill="1" applyBorder="1" applyAlignment="1" applyProtection="1">
      <alignment horizontal="center"/>
      <protection locked="0"/>
    </xf>
    <xf numFmtId="174" fontId="2" fillId="43" borderId="11" xfId="0" applyNumberFormat="1" applyFont="1" applyFill="1" applyBorder="1" applyAlignment="1" applyProtection="1">
      <alignment horizontal="left" indent="4"/>
      <protection locked="0"/>
    </xf>
    <xf numFmtId="2" fontId="2" fillId="33" borderId="11" xfId="0" applyNumberFormat="1" applyFont="1" applyFill="1" applyBorder="1" applyAlignment="1" applyProtection="1">
      <alignment horizontal="left" indent="3"/>
      <protection/>
    </xf>
    <xf numFmtId="2" fontId="2" fillId="33" borderId="17" xfId="0" applyNumberFormat="1" applyFont="1" applyFill="1" applyBorder="1" applyAlignment="1" applyProtection="1">
      <alignment horizontal="left" indent="3"/>
      <protection/>
    </xf>
    <xf numFmtId="0" fontId="2" fillId="19" borderId="12" xfId="0" applyFont="1" applyFill="1" applyBorder="1" applyAlignment="1" applyProtection="1">
      <alignment/>
      <protection locked="0"/>
    </xf>
    <xf numFmtId="0" fontId="2" fillId="40" borderId="11" xfId="0" applyFont="1" applyFill="1" applyBorder="1" applyAlignment="1" applyProtection="1">
      <alignment horizontal="center"/>
      <protection locked="0"/>
    </xf>
    <xf numFmtId="174" fontId="2" fillId="40" borderId="11" xfId="0" applyNumberFormat="1" applyFont="1" applyFill="1" applyBorder="1" applyAlignment="1" applyProtection="1">
      <alignment/>
      <protection locked="0"/>
    </xf>
    <xf numFmtId="174" fontId="2" fillId="40" borderId="12" xfId="0" applyNumberFormat="1" applyFont="1" applyFill="1" applyBorder="1" applyAlignment="1" applyProtection="1">
      <alignment/>
      <protection locked="0"/>
    </xf>
    <xf numFmtId="174" fontId="2" fillId="40" borderId="12" xfId="0" applyNumberFormat="1" applyFont="1" applyFill="1" applyBorder="1" applyAlignment="1" applyProtection="1">
      <alignment horizontal="left" indent="4"/>
      <protection locked="0"/>
    </xf>
    <xf numFmtId="175" fontId="2" fillId="40" borderId="16" xfId="0" applyNumberFormat="1" applyFont="1" applyFill="1" applyBorder="1" applyAlignment="1" applyProtection="1">
      <alignment/>
      <protection/>
    </xf>
    <xf numFmtId="2" fontId="2" fillId="40" borderId="16" xfId="0" applyNumberFormat="1" applyFont="1" applyFill="1" applyBorder="1" applyAlignment="1" applyProtection="1">
      <alignment horizontal="left" indent="3"/>
      <protection/>
    </xf>
    <xf numFmtId="2" fontId="2" fillId="40" borderId="36" xfId="0" applyNumberFormat="1" applyFont="1" applyFill="1" applyBorder="1" applyAlignment="1" applyProtection="1">
      <alignment horizontal="left" indent="3"/>
      <protection/>
    </xf>
    <xf numFmtId="0" fontId="2" fillId="19" borderId="11" xfId="0" applyFont="1" applyFill="1" applyBorder="1" applyAlignment="1" applyProtection="1">
      <alignment/>
      <protection locked="0"/>
    </xf>
    <xf numFmtId="174" fontId="2" fillId="40" borderId="11" xfId="0" applyNumberFormat="1" applyFont="1" applyFill="1" applyBorder="1" applyAlignment="1" applyProtection="1">
      <alignment horizontal="left" indent="4"/>
      <protection locked="0"/>
    </xf>
    <xf numFmtId="175" fontId="2" fillId="40" borderId="11" xfId="0" applyNumberFormat="1" applyFont="1" applyFill="1" applyBorder="1" applyAlignment="1" applyProtection="1">
      <alignment/>
      <protection/>
    </xf>
    <xf numFmtId="2" fontId="2" fillId="40" borderId="17" xfId="0" applyNumberFormat="1" applyFont="1" applyFill="1" applyBorder="1" applyAlignment="1" applyProtection="1">
      <alignment horizontal="left" indent="3"/>
      <protection/>
    </xf>
    <xf numFmtId="174" fontId="2" fillId="41" borderId="12" xfId="0" applyNumberFormat="1" applyFont="1" applyFill="1" applyBorder="1" applyAlignment="1" applyProtection="1">
      <alignment horizontal="left" indent="4"/>
      <protection locked="0"/>
    </xf>
    <xf numFmtId="174" fontId="2" fillId="41" borderId="16" xfId="0" applyNumberFormat="1" applyFont="1" applyFill="1" applyBorder="1" applyAlignment="1" applyProtection="1">
      <alignment/>
      <protection locked="0"/>
    </xf>
    <xf numFmtId="175" fontId="2" fillId="41" borderId="16" xfId="0" applyNumberFormat="1" applyFont="1" applyFill="1" applyBorder="1" applyAlignment="1" applyProtection="1">
      <alignment/>
      <protection/>
    </xf>
    <xf numFmtId="2" fontId="2" fillId="41" borderId="16" xfId="0" applyNumberFormat="1" applyFont="1" applyFill="1" applyBorder="1" applyAlignment="1" applyProtection="1">
      <alignment horizontal="left" indent="3"/>
      <protection/>
    </xf>
    <xf numFmtId="2" fontId="2" fillId="41" borderId="36" xfId="0" applyNumberFormat="1" applyFont="1" applyFill="1" applyBorder="1" applyAlignment="1" applyProtection="1">
      <alignment horizontal="left" indent="3"/>
      <protection/>
    </xf>
    <xf numFmtId="174" fontId="2" fillId="41" borderId="11" xfId="0" applyNumberFormat="1" applyFont="1" applyFill="1" applyBorder="1" applyAlignment="1" applyProtection="1">
      <alignment horizontal="left" indent="4"/>
      <protection locked="0"/>
    </xf>
    <xf numFmtId="0" fontId="2" fillId="35" borderId="12" xfId="0" applyFont="1" applyFill="1" applyBorder="1" applyAlignment="1" applyProtection="1">
      <alignment/>
      <protection locked="0"/>
    </xf>
    <xf numFmtId="0" fontId="2" fillId="35" borderId="12" xfId="0" applyFont="1" applyFill="1" applyBorder="1" applyAlignment="1" applyProtection="1">
      <alignment horizontal="center"/>
      <protection locked="0"/>
    </xf>
    <xf numFmtId="174" fontId="2" fillId="35" borderId="12" xfId="0" applyNumberFormat="1" applyFont="1" applyFill="1" applyBorder="1" applyAlignment="1" applyProtection="1">
      <alignment horizontal="left" indent="4"/>
      <protection locked="0"/>
    </xf>
    <xf numFmtId="174" fontId="2" fillId="35" borderId="16" xfId="0" applyNumberFormat="1" applyFont="1" applyFill="1" applyBorder="1" applyAlignment="1" applyProtection="1">
      <alignment/>
      <protection locked="0"/>
    </xf>
    <xf numFmtId="175" fontId="2" fillId="35" borderId="16" xfId="0" applyNumberFormat="1" applyFont="1" applyFill="1" applyBorder="1" applyAlignment="1" applyProtection="1">
      <alignment/>
      <protection/>
    </xf>
    <xf numFmtId="2" fontId="2" fillId="35" borderId="16" xfId="0" applyNumberFormat="1" applyFont="1" applyFill="1" applyBorder="1" applyAlignment="1" applyProtection="1">
      <alignment horizontal="left" indent="3"/>
      <protection/>
    </xf>
    <xf numFmtId="2" fontId="2" fillId="35" borderId="36" xfId="0" applyNumberFormat="1" applyFont="1" applyFill="1" applyBorder="1" applyAlignment="1" applyProtection="1">
      <alignment horizontal="left" indent="3"/>
      <protection/>
    </xf>
    <xf numFmtId="0" fontId="2" fillId="35" borderId="16" xfId="0" applyFont="1" applyFill="1" applyBorder="1" applyAlignment="1" applyProtection="1">
      <alignment horizontal="center"/>
      <protection locked="0"/>
    </xf>
    <xf numFmtId="174" fontId="2" fillId="35" borderId="11" xfId="0" applyNumberFormat="1" applyFont="1" applyFill="1" applyBorder="1" applyAlignment="1" applyProtection="1">
      <alignment horizontal="left" indent="4"/>
      <protection locked="0"/>
    </xf>
    <xf numFmtId="2" fontId="2" fillId="30" borderId="16" xfId="0" applyNumberFormat="1" applyFont="1" applyFill="1" applyBorder="1" applyAlignment="1" applyProtection="1">
      <alignment horizontal="left" indent="3"/>
      <protection/>
    </xf>
    <xf numFmtId="175" fontId="2" fillId="30" borderId="11" xfId="0" applyNumberFormat="1" applyFont="1" applyFill="1" applyBorder="1" applyAlignment="1" applyProtection="1">
      <alignment/>
      <protection/>
    </xf>
    <xf numFmtId="174" fontId="2" fillId="42" borderId="11" xfId="0" applyNumberFormat="1" applyFont="1" applyFill="1" applyBorder="1" applyAlignment="1">
      <alignment/>
    </xf>
    <xf numFmtId="174" fontId="2" fillId="42" borderId="11" xfId="0" applyNumberFormat="1" applyFont="1" applyFill="1" applyBorder="1" applyAlignment="1">
      <alignment horizontal="left" indent="4"/>
    </xf>
    <xf numFmtId="175" fontId="2" fillId="42" borderId="11" xfId="0" applyNumberFormat="1" applyFont="1" applyFill="1" applyBorder="1" applyAlignment="1">
      <alignment/>
    </xf>
    <xf numFmtId="2" fontId="2" fillId="42" borderId="11" xfId="0" applyNumberFormat="1" applyFont="1" applyFill="1" applyBorder="1" applyAlignment="1">
      <alignment/>
    </xf>
    <xf numFmtId="2" fontId="2" fillId="42" borderId="11" xfId="0" applyNumberFormat="1" applyFont="1" applyFill="1" applyBorder="1" applyAlignment="1">
      <alignment horizontal="left" indent="3"/>
    </xf>
    <xf numFmtId="2" fontId="2" fillId="42" borderId="16" xfId="0" applyNumberFormat="1" applyFont="1" applyFill="1" applyBorder="1" applyAlignment="1">
      <alignment horizontal="left" indent="3"/>
    </xf>
    <xf numFmtId="2" fontId="2" fillId="42" borderId="17" xfId="0" applyNumberFormat="1" applyFont="1" applyFill="1" applyBorder="1" applyAlignment="1">
      <alignment horizontal="left" indent="3"/>
    </xf>
    <xf numFmtId="0" fontId="2" fillId="43" borderId="16" xfId="0" applyFont="1" applyFill="1" applyBorder="1" applyAlignment="1" applyProtection="1">
      <alignment/>
      <protection locked="0"/>
    </xf>
    <xf numFmtId="2" fontId="2" fillId="43" borderId="16" xfId="0" applyNumberFormat="1" applyFont="1" applyFill="1" applyBorder="1" applyAlignment="1" applyProtection="1">
      <alignment/>
      <protection locked="0"/>
    </xf>
    <xf numFmtId="0" fontId="2" fillId="43" borderId="11" xfId="0" applyFont="1" applyFill="1" applyBorder="1" applyAlignment="1" applyProtection="1">
      <alignment/>
      <protection locked="0"/>
    </xf>
    <xf numFmtId="2" fontId="2" fillId="43" borderId="11" xfId="0" applyNumberFormat="1" applyFont="1" applyFill="1" applyBorder="1" applyAlignment="1" applyProtection="1">
      <alignment/>
      <protection locked="0"/>
    </xf>
    <xf numFmtId="2" fontId="2" fillId="33" borderId="11" xfId="0" applyNumberFormat="1" applyFont="1" applyFill="1" applyBorder="1" applyAlignment="1" applyProtection="1">
      <alignment/>
      <protection locked="0"/>
    </xf>
    <xf numFmtId="0" fontId="2" fillId="30" borderId="11" xfId="0" applyFont="1" applyFill="1" applyBorder="1" applyAlignment="1" applyProtection="1">
      <alignment/>
      <protection locked="0"/>
    </xf>
    <xf numFmtId="2" fontId="2" fillId="30" borderId="11" xfId="0" applyNumberFormat="1" applyFont="1" applyFill="1" applyBorder="1" applyAlignment="1" applyProtection="1">
      <alignment/>
      <protection locked="0"/>
    </xf>
    <xf numFmtId="2" fontId="2" fillId="30" borderId="11" xfId="0" applyNumberFormat="1" applyFont="1" applyFill="1" applyBorder="1" applyAlignment="1" applyProtection="1">
      <alignment horizontal="left" indent="3"/>
      <protection/>
    </xf>
    <xf numFmtId="2" fontId="2" fillId="30" borderId="17" xfId="0" applyNumberFormat="1" applyFont="1" applyFill="1" applyBorder="1" applyAlignment="1" applyProtection="1">
      <alignment horizontal="left" indent="3"/>
      <protection/>
    </xf>
    <xf numFmtId="0" fontId="2" fillId="43" borderId="10" xfId="0" applyFont="1" applyFill="1" applyBorder="1" applyAlignment="1" applyProtection="1">
      <alignment/>
      <protection locked="0"/>
    </xf>
    <xf numFmtId="0" fontId="2" fillId="43" borderId="10" xfId="0" applyFont="1" applyFill="1" applyBorder="1" applyAlignment="1" applyProtection="1">
      <alignment horizontal="center"/>
      <protection locked="0"/>
    </xf>
    <xf numFmtId="2" fontId="2" fillId="43" borderId="10" xfId="0" applyNumberFormat="1" applyFont="1" applyFill="1" applyBorder="1" applyAlignment="1" applyProtection="1">
      <alignment/>
      <protection locked="0"/>
    </xf>
    <xf numFmtId="0" fontId="2" fillId="44" borderId="0" xfId="0" applyFont="1" applyFill="1" applyAlignment="1">
      <alignment horizontal="center"/>
    </xf>
    <xf numFmtId="0" fontId="2" fillId="30" borderId="10" xfId="0" applyFont="1" applyFill="1" applyBorder="1" applyAlignment="1">
      <alignment horizontal="center"/>
    </xf>
    <xf numFmtId="174" fontId="2" fillId="30" borderId="10" xfId="0" applyNumberFormat="1" applyFont="1" applyFill="1" applyBorder="1" applyAlignment="1">
      <alignment/>
    </xf>
    <xf numFmtId="174" fontId="2" fillId="30" borderId="12" xfId="0" applyNumberFormat="1" applyFont="1" applyFill="1" applyBorder="1" applyAlignment="1">
      <alignment horizontal="left" indent="4"/>
    </xf>
    <xf numFmtId="175" fontId="2" fillId="30" borderId="12" xfId="0" applyNumberFormat="1" applyFont="1" applyFill="1" applyBorder="1" applyAlignment="1">
      <alignment/>
    </xf>
    <xf numFmtId="2" fontId="2" fillId="30" borderId="12" xfId="0" applyNumberFormat="1" applyFont="1" applyFill="1" applyBorder="1" applyAlignment="1">
      <alignment horizontal="left" indent="3"/>
    </xf>
    <xf numFmtId="2" fontId="2" fillId="30" borderId="27" xfId="0" applyNumberFormat="1" applyFont="1" applyFill="1" applyBorder="1" applyAlignment="1">
      <alignment horizontal="left" indent="3"/>
    </xf>
    <xf numFmtId="0" fontId="2" fillId="30" borderId="11" xfId="0" applyFont="1" applyFill="1" applyBorder="1" applyAlignment="1">
      <alignment horizontal="center"/>
    </xf>
    <xf numFmtId="174" fontId="2" fillId="42" borderId="16" xfId="0" applyNumberFormat="1" applyFont="1" applyFill="1" applyBorder="1" applyAlignment="1">
      <alignment/>
    </xf>
    <xf numFmtId="174" fontId="2" fillId="42" borderId="16" xfId="0" applyNumberFormat="1" applyFont="1" applyFill="1" applyBorder="1" applyAlignment="1">
      <alignment horizontal="left" indent="4"/>
    </xf>
    <xf numFmtId="175" fontId="2" fillId="42" borderId="16" xfId="0" applyNumberFormat="1" applyFont="1" applyFill="1" applyBorder="1" applyAlignment="1">
      <alignment/>
    </xf>
    <xf numFmtId="2" fontId="2" fillId="42" borderId="36" xfId="0" applyNumberFormat="1" applyFont="1" applyFill="1" applyBorder="1" applyAlignment="1">
      <alignment horizontal="left" indent="3"/>
    </xf>
    <xf numFmtId="0" fontId="2" fillId="42" borderId="16" xfId="0" applyFont="1" applyFill="1" applyBorder="1" applyAlignment="1">
      <alignment/>
    </xf>
    <xf numFmtId="0" fontId="2" fillId="43" borderId="13" xfId="0" applyFont="1" applyFill="1" applyBorder="1" applyAlignment="1" applyProtection="1">
      <alignment/>
      <protection locked="0"/>
    </xf>
    <xf numFmtId="0" fontId="2" fillId="41" borderId="12" xfId="0" applyFont="1" applyFill="1" applyBorder="1" applyAlignment="1" applyProtection="1">
      <alignment/>
      <protection locked="0"/>
    </xf>
    <xf numFmtId="2" fontId="2" fillId="41" borderId="12" xfId="0" applyNumberFormat="1" applyFont="1" applyFill="1" applyBorder="1" applyAlignment="1" applyProtection="1">
      <alignment/>
      <protection locked="0"/>
    </xf>
    <xf numFmtId="0" fontId="2" fillId="41" borderId="11" xfId="0" applyFont="1" applyFill="1" applyBorder="1" applyAlignment="1" applyProtection="1">
      <alignment/>
      <protection locked="0"/>
    </xf>
    <xf numFmtId="2" fontId="2" fillId="41" borderId="16" xfId="0" applyNumberFormat="1" applyFont="1" applyFill="1" applyBorder="1" applyAlignment="1" applyProtection="1">
      <alignment/>
      <protection locked="0"/>
    </xf>
    <xf numFmtId="0" fontId="2" fillId="41" borderId="13" xfId="0" applyFont="1" applyFill="1" applyBorder="1" applyAlignment="1" applyProtection="1">
      <alignment/>
      <protection locked="0"/>
    </xf>
    <xf numFmtId="2" fontId="2" fillId="41" borderId="13" xfId="0" applyNumberFormat="1" applyFont="1" applyFill="1" applyBorder="1" applyAlignment="1" applyProtection="1">
      <alignment horizontal="left" indent="3"/>
      <protection/>
    </xf>
    <xf numFmtId="2" fontId="2" fillId="41" borderId="15" xfId="0" applyNumberFormat="1" applyFont="1" applyFill="1" applyBorder="1" applyAlignment="1" applyProtection="1">
      <alignment horizontal="left" indent="3"/>
      <protection/>
    </xf>
    <xf numFmtId="2" fontId="2" fillId="41" borderId="10" xfId="0" applyNumberFormat="1" applyFont="1" applyFill="1" applyBorder="1" applyAlignment="1" applyProtection="1">
      <alignment horizontal="left" indent="3"/>
      <protection/>
    </xf>
    <xf numFmtId="2" fontId="2" fillId="41" borderId="39" xfId="0" applyNumberFormat="1" applyFont="1" applyFill="1" applyBorder="1" applyAlignment="1" applyProtection="1">
      <alignment horizontal="left" indent="3"/>
      <protection/>
    </xf>
    <xf numFmtId="2" fontId="2" fillId="35" borderId="12" xfId="0" applyNumberFormat="1" applyFont="1" applyFill="1" applyBorder="1" applyAlignment="1" applyProtection="1">
      <alignment/>
      <protection locked="0"/>
    </xf>
    <xf numFmtId="0" fontId="2" fillId="35" borderId="11" xfId="0" applyFont="1" applyFill="1" applyBorder="1" applyAlignment="1" applyProtection="1">
      <alignment/>
      <protection locked="0"/>
    </xf>
    <xf numFmtId="0" fontId="2" fillId="35" borderId="13" xfId="0" applyFont="1" applyFill="1" applyBorder="1" applyAlignment="1" applyProtection="1">
      <alignment/>
      <protection locked="0"/>
    </xf>
    <xf numFmtId="2" fontId="2" fillId="35" borderId="13" xfId="0" applyNumberFormat="1" applyFont="1" applyFill="1" applyBorder="1" applyAlignment="1" applyProtection="1">
      <alignment horizontal="left" indent="3"/>
      <protection/>
    </xf>
    <xf numFmtId="2" fontId="2" fillId="35" borderId="15" xfId="0" applyNumberFormat="1" applyFont="1" applyFill="1" applyBorder="1" applyAlignment="1" applyProtection="1">
      <alignment horizontal="left" indent="3"/>
      <protection/>
    </xf>
    <xf numFmtId="2" fontId="2" fillId="41" borderId="11" xfId="0" applyNumberFormat="1" applyFont="1" applyFill="1" applyBorder="1" applyAlignment="1" applyProtection="1">
      <alignment/>
      <protection locked="0"/>
    </xf>
    <xf numFmtId="2" fontId="2" fillId="35" borderId="11" xfId="0" applyNumberFormat="1" applyFont="1" applyFill="1" applyBorder="1" applyAlignment="1" applyProtection="1">
      <alignment/>
      <protection locked="0"/>
    </xf>
    <xf numFmtId="175" fontId="2" fillId="35" borderId="13" xfId="0" applyNumberFormat="1" applyFont="1" applyFill="1" applyBorder="1" applyAlignment="1" applyProtection="1">
      <alignment/>
      <protection/>
    </xf>
    <xf numFmtId="2" fontId="2" fillId="35" borderId="13" xfId="0" applyNumberFormat="1" applyFont="1" applyFill="1" applyBorder="1" applyAlignment="1" applyProtection="1">
      <alignment/>
      <protection locked="0"/>
    </xf>
    <xf numFmtId="175" fontId="2" fillId="43" borderId="13" xfId="0" applyNumberFormat="1" applyFont="1" applyFill="1" applyBorder="1" applyAlignment="1" applyProtection="1">
      <alignment/>
      <protection/>
    </xf>
    <xf numFmtId="2" fontId="2" fillId="43" borderId="13" xfId="0" applyNumberFormat="1" applyFont="1" applyFill="1" applyBorder="1" applyAlignment="1" applyProtection="1">
      <alignment/>
      <protection locked="0"/>
    </xf>
    <xf numFmtId="2" fontId="2" fillId="43" borderId="13" xfId="0" applyNumberFormat="1" applyFont="1" applyFill="1" applyBorder="1" applyAlignment="1" applyProtection="1">
      <alignment horizontal="left" indent="3"/>
      <protection/>
    </xf>
    <xf numFmtId="2" fontId="2" fillId="43" borderId="15" xfId="0" applyNumberFormat="1" applyFont="1" applyFill="1" applyBorder="1" applyAlignment="1" applyProtection="1">
      <alignment horizontal="left" indent="3"/>
      <protection/>
    </xf>
    <xf numFmtId="175" fontId="2" fillId="41" borderId="13" xfId="0" applyNumberFormat="1" applyFont="1" applyFill="1" applyBorder="1" applyAlignment="1" applyProtection="1">
      <alignment/>
      <protection/>
    </xf>
    <xf numFmtId="2" fontId="2" fillId="41" borderId="13" xfId="0" applyNumberFormat="1" applyFont="1" applyFill="1" applyBorder="1" applyAlignment="1" applyProtection="1">
      <alignment/>
      <protection locked="0"/>
    </xf>
    <xf numFmtId="2" fontId="2" fillId="42" borderId="16" xfId="0" applyNumberFormat="1" applyFont="1" applyFill="1" applyBorder="1" applyAlignment="1">
      <alignment/>
    </xf>
    <xf numFmtId="0" fontId="2" fillId="30" borderId="12" xfId="0" applyFont="1" applyFill="1" applyBorder="1" applyAlignment="1">
      <alignment/>
    </xf>
    <xf numFmtId="2" fontId="2" fillId="30" borderId="12" xfId="0" applyNumberFormat="1" applyFont="1" applyFill="1" applyBorder="1" applyAlignment="1">
      <alignment/>
    </xf>
    <xf numFmtId="173" fontId="2" fillId="43" borderId="16" xfId="0" applyNumberFormat="1" applyFont="1" applyFill="1" applyBorder="1" applyAlignment="1" applyProtection="1">
      <alignment/>
      <protection locked="0"/>
    </xf>
    <xf numFmtId="173" fontId="2" fillId="43" borderId="16" xfId="0" applyNumberFormat="1" applyFont="1" applyFill="1" applyBorder="1" applyAlignment="1" applyProtection="1">
      <alignment horizontal="center"/>
      <protection locked="0"/>
    </xf>
    <xf numFmtId="173" fontId="2" fillId="43" borderId="11" xfId="0" applyNumberFormat="1" applyFont="1" applyFill="1" applyBorder="1" applyAlignment="1" applyProtection="1">
      <alignment/>
      <protection locked="0"/>
    </xf>
    <xf numFmtId="173" fontId="2" fillId="43" borderId="11" xfId="0" applyNumberFormat="1" applyFont="1" applyFill="1" applyBorder="1" applyAlignment="1" applyProtection="1">
      <alignment horizontal="center"/>
      <protection locked="0"/>
    </xf>
    <xf numFmtId="0" fontId="2" fillId="43" borderId="13" xfId="0" applyFont="1" applyFill="1" applyBorder="1" applyAlignment="1" applyProtection="1">
      <alignment horizontal="center"/>
      <protection locked="0"/>
    </xf>
    <xf numFmtId="2" fontId="2" fillId="33" borderId="19" xfId="0" applyNumberFormat="1" applyFont="1" applyFill="1" applyBorder="1" applyAlignment="1" applyProtection="1">
      <alignment horizontal="left" indent="3"/>
      <protection/>
    </xf>
    <xf numFmtId="2" fontId="2" fillId="33" borderId="13" xfId="0" applyNumberFormat="1" applyFont="1" applyFill="1" applyBorder="1" applyAlignment="1" applyProtection="1">
      <alignment horizontal="left" indent="3"/>
      <protection/>
    </xf>
    <xf numFmtId="2" fontId="2" fillId="33" borderId="15" xfId="0" applyNumberFormat="1" applyFont="1" applyFill="1" applyBorder="1" applyAlignment="1" applyProtection="1">
      <alignment horizontal="left" indent="3"/>
      <protection/>
    </xf>
    <xf numFmtId="173" fontId="2" fillId="40" borderId="12" xfId="0" applyNumberFormat="1" applyFont="1" applyFill="1" applyBorder="1" applyAlignment="1" applyProtection="1">
      <alignment/>
      <protection locked="0"/>
    </xf>
    <xf numFmtId="173" fontId="2" fillId="40" borderId="11" xfId="0" applyNumberFormat="1" applyFont="1" applyFill="1" applyBorder="1" applyAlignment="1" applyProtection="1">
      <alignment/>
      <protection locked="0"/>
    </xf>
    <xf numFmtId="2" fontId="2" fillId="40" borderId="12" xfId="0" applyNumberFormat="1" applyFont="1" applyFill="1" applyBorder="1" applyAlignment="1" applyProtection="1">
      <alignment/>
      <protection locked="0"/>
    </xf>
    <xf numFmtId="173" fontId="2" fillId="40" borderId="12" xfId="0" applyNumberFormat="1" applyFont="1" applyFill="1" applyBorder="1" applyAlignment="1" applyProtection="1">
      <alignment horizontal="center"/>
      <protection locked="0"/>
    </xf>
    <xf numFmtId="2" fontId="2" fillId="40" borderId="16" xfId="0" applyNumberFormat="1" applyFont="1" applyFill="1" applyBorder="1" applyAlignment="1" applyProtection="1">
      <alignment/>
      <protection locked="0"/>
    </xf>
    <xf numFmtId="173" fontId="2" fillId="40" borderId="11" xfId="0" applyNumberFormat="1" applyFont="1" applyFill="1" applyBorder="1" applyAlignment="1" applyProtection="1">
      <alignment horizontal="center"/>
      <protection locked="0"/>
    </xf>
    <xf numFmtId="174" fontId="2" fillId="40" borderId="16" xfId="0" applyNumberFormat="1" applyFont="1" applyFill="1" applyBorder="1" applyAlignment="1" applyProtection="1">
      <alignment/>
      <protection locked="0"/>
    </xf>
    <xf numFmtId="0" fontId="2" fillId="40" borderId="13" xfId="0" applyFont="1" applyFill="1" applyBorder="1" applyAlignment="1" applyProtection="1">
      <alignment/>
      <protection locked="0"/>
    </xf>
    <xf numFmtId="0" fontId="2" fillId="40" borderId="13" xfId="0" applyFont="1" applyFill="1" applyBorder="1" applyAlignment="1" applyProtection="1">
      <alignment horizontal="center"/>
      <protection locked="0"/>
    </xf>
    <xf numFmtId="2" fontId="2" fillId="40" borderId="13" xfId="0" applyNumberFormat="1" applyFont="1" applyFill="1" applyBorder="1" applyAlignment="1" applyProtection="1">
      <alignment/>
      <protection locked="0"/>
    </xf>
    <xf numFmtId="173" fontId="2" fillId="40" borderId="13" xfId="0" applyNumberFormat="1" applyFont="1" applyFill="1" applyBorder="1" applyAlignment="1" applyProtection="1">
      <alignment horizontal="center"/>
      <protection locked="0"/>
    </xf>
    <xf numFmtId="175" fontId="2" fillId="40" borderId="13" xfId="0" applyNumberFormat="1" applyFont="1" applyFill="1" applyBorder="1" applyAlignment="1" applyProtection="1">
      <alignment/>
      <protection/>
    </xf>
    <xf numFmtId="2" fontId="2" fillId="40" borderId="13" xfId="0" applyNumberFormat="1" applyFont="1" applyFill="1" applyBorder="1" applyAlignment="1" applyProtection="1">
      <alignment horizontal="left" indent="3"/>
      <protection/>
    </xf>
    <xf numFmtId="2" fontId="2" fillId="40" borderId="15" xfId="0" applyNumberFormat="1" applyFont="1" applyFill="1" applyBorder="1" applyAlignment="1" applyProtection="1">
      <alignment horizontal="left" indent="3"/>
      <protection/>
    </xf>
    <xf numFmtId="0" fontId="2" fillId="41" borderId="12" xfId="0" applyFont="1" applyFill="1" applyBorder="1" applyAlignment="1" applyProtection="1">
      <alignment horizontal="center"/>
      <protection locked="0"/>
    </xf>
    <xf numFmtId="173" fontId="2" fillId="41" borderId="12" xfId="0" applyNumberFormat="1" applyFont="1" applyFill="1" applyBorder="1" applyAlignment="1" applyProtection="1">
      <alignment/>
      <protection locked="0"/>
    </xf>
    <xf numFmtId="173" fontId="2" fillId="41" borderId="12" xfId="0" applyNumberFormat="1" applyFont="1" applyFill="1" applyBorder="1" applyAlignment="1" applyProtection="1">
      <alignment horizontal="center"/>
      <protection locked="0"/>
    </xf>
    <xf numFmtId="0" fontId="2" fillId="41" borderId="11" xfId="0" applyFont="1" applyFill="1" applyBorder="1" applyAlignment="1" applyProtection="1">
      <alignment horizontal="center"/>
      <protection locked="0"/>
    </xf>
    <xf numFmtId="173" fontId="2" fillId="41" borderId="11" xfId="0" applyNumberFormat="1" applyFont="1" applyFill="1" applyBorder="1" applyAlignment="1" applyProtection="1">
      <alignment/>
      <protection locked="0"/>
    </xf>
    <xf numFmtId="173" fontId="2" fillId="41" borderId="11" xfId="0" applyNumberFormat="1" applyFont="1" applyFill="1" applyBorder="1" applyAlignment="1" applyProtection="1">
      <alignment horizontal="center"/>
      <protection locked="0"/>
    </xf>
    <xf numFmtId="0" fontId="2" fillId="41" borderId="13" xfId="0" applyFont="1" applyFill="1" applyBorder="1" applyAlignment="1" applyProtection="1">
      <alignment horizontal="center"/>
      <protection locked="0"/>
    </xf>
    <xf numFmtId="173" fontId="2" fillId="41" borderId="13" xfId="0" applyNumberFormat="1" applyFont="1" applyFill="1" applyBorder="1" applyAlignment="1" applyProtection="1">
      <alignment/>
      <protection locked="0"/>
    </xf>
    <xf numFmtId="173" fontId="2" fillId="41" borderId="13" xfId="0" applyNumberFormat="1" applyFont="1" applyFill="1" applyBorder="1" applyAlignment="1" applyProtection="1">
      <alignment horizontal="center"/>
      <protection locked="0"/>
    </xf>
    <xf numFmtId="173" fontId="2" fillId="35" borderId="12" xfId="0" applyNumberFormat="1" applyFont="1" applyFill="1" applyBorder="1" applyAlignment="1" applyProtection="1">
      <alignment/>
      <protection locked="0"/>
    </xf>
    <xf numFmtId="0" fontId="2" fillId="35" borderId="11" xfId="0" applyFont="1" applyFill="1" applyBorder="1" applyAlignment="1" applyProtection="1">
      <alignment horizontal="center"/>
      <protection locked="0"/>
    </xf>
    <xf numFmtId="173" fontId="2" fillId="35" borderId="11" xfId="0" applyNumberFormat="1" applyFont="1" applyFill="1" applyBorder="1" applyAlignment="1" applyProtection="1">
      <alignment/>
      <protection locked="0"/>
    </xf>
    <xf numFmtId="173" fontId="2" fillId="35" borderId="11" xfId="0" applyNumberFormat="1" applyFont="1" applyFill="1" applyBorder="1" applyAlignment="1" applyProtection="1">
      <alignment horizontal="center"/>
      <protection locked="0"/>
    </xf>
    <xf numFmtId="0" fontId="4" fillId="35" borderId="11" xfId="0" applyFont="1" applyFill="1" applyBorder="1" applyAlignment="1" applyProtection="1">
      <alignment/>
      <protection locked="0"/>
    </xf>
    <xf numFmtId="0" fontId="4" fillId="35" borderId="13" xfId="0" applyFont="1" applyFill="1" applyBorder="1" applyAlignment="1" applyProtection="1">
      <alignment/>
      <protection locked="0"/>
    </xf>
    <xf numFmtId="0" fontId="2" fillId="35" borderId="13" xfId="0" applyFont="1" applyFill="1" applyBorder="1" applyAlignment="1" applyProtection="1">
      <alignment horizontal="center"/>
      <protection locked="0"/>
    </xf>
    <xf numFmtId="174" fontId="2" fillId="35" borderId="13" xfId="0" applyNumberFormat="1" applyFont="1" applyFill="1" applyBorder="1" applyAlignment="1" applyProtection="1">
      <alignment/>
      <protection locked="0"/>
    </xf>
    <xf numFmtId="173" fontId="2" fillId="35" borderId="13" xfId="0" applyNumberFormat="1" applyFont="1" applyFill="1" applyBorder="1" applyAlignment="1" applyProtection="1">
      <alignment/>
      <protection locked="0"/>
    </xf>
    <xf numFmtId="0" fontId="8" fillId="0" borderId="4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175" fontId="2" fillId="41" borderId="10" xfId="0" applyNumberFormat="1" applyFont="1" applyFill="1" applyBorder="1" applyAlignment="1" applyProtection="1">
      <alignment/>
      <protection/>
    </xf>
    <xf numFmtId="0" fontId="2" fillId="41" borderId="10" xfId="0" applyFont="1" applyFill="1" applyBorder="1" applyAlignment="1" applyProtection="1">
      <alignment/>
      <protection locked="0"/>
    </xf>
    <xf numFmtId="0" fontId="2" fillId="41" borderId="10" xfId="0" applyFont="1" applyFill="1" applyBorder="1" applyAlignment="1" applyProtection="1">
      <alignment horizontal="center"/>
      <protection locked="0"/>
    </xf>
    <xf numFmtId="2" fontId="2" fillId="41" borderId="10" xfId="0" applyNumberFormat="1" applyFont="1" applyFill="1" applyBorder="1" applyAlignment="1" applyProtection="1">
      <alignment/>
      <protection locked="0"/>
    </xf>
    <xf numFmtId="174" fontId="2" fillId="41" borderId="13" xfId="0" applyNumberFormat="1" applyFont="1" applyFill="1" applyBorder="1" applyAlignment="1" applyProtection="1">
      <alignment/>
      <protection locked="0"/>
    </xf>
    <xf numFmtId="2" fontId="2" fillId="43" borderId="16" xfId="0" applyNumberFormat="1" applyFont="1" applyFill="1" applyBorder="1" applyAlignment="1" applyProtection="1">
      <alignment horizontal="center"/>
      <protection locked="0"/>
    </xf>
    <xf numFmtId="2" fontId="2" fillId="43" borderId="11" xfId="0" applyNumberFormat="1" applyFont="1" applyFill="1" applyBorder="1" applyAlignment="1" applyProtection="1">
      <alignment horizontal="center"/>
      <protection locked="0"/>
    </xf>
    <xf numFmtId="173" fontId="2" fillId="43" borderId="13" xfId="0" applyNumberFormat="1" applyFont="1" applyFill="1" applyBorder="1" applyAlignment="1" applyProtection="1">
      <alignment/>
      <protection locked="0"/>
    </xf>
    <xf numFmtId="173" fontId="2" fillId="43" borderId="13" xfId="0" applyNumberFormat="1" applyFont="1" applyFill="1" applyBorder="1" applyAlignment="1" applyProtection="1">
      <alignment horizontal="center"/>
      <protection locked="0"/>
    </xf>
    <xf numFmtId="2" fontId="2" fillId="43" borderId="13" xfId="0" applyNumberFormat="1" applyFont="1" applyFill="1" applyBorder="1" applyAlignment="1" applyProtection="1">
      <alignment horizontal="center"/>
      <protection locked="0"/>
    </xf>
    <xf numFmtId="0" fontId="2" fillId="40" borderId="11" xfId="0" applyFont="1" applyFill="1" applyBorder="1" applyAlignment="1" applyProtection="1">
      <alignment horizontal="left"/>
      <protection locked="0"/>
    </xf>
    <xf numFmtId="2" fontId="2" fillId="40" borderId="12" xfId="0" applyNumberFormat="1" applyFont="1" applyFill="1" applyBorder="1" applyAlignment="1" applyProtection="1">
      <alignment horizontal="center"/>
      <protection locked="0"/>
    </xf>
    <xf numFmtId="2" fontId="2" fillId="40" borderId="16" xfId="0" applyNumberFormat="1" applyFont="1" applyFill="1" applyBorder="1" applyAlignment="1" applyProtection="1">
      <alignment horizontal="center"/>
      <protection locked="0"/>
    </xf>
    <xf numFmtId="2" fontId="2" fillId="40" borderId="11" xfId="0" applyNumberFormat="1" applyFont="1" applyFill="1" applyBorder="1" applyAlignment="1" applyProtection="1">
      <alignment horizontal="center"/>
      <protection locked="0"/>
    </xf>
    <xf numFmtId="2" fontId="2" fillId="40" borderId="13" xfId="0" applyNumberFormat="1" applyFont="1" applyFill="1" applyBorder="1" applyAlignment="1" applyProtection="1">
      <alignment horizontal="center"/>
      <protection locked="0"/>
    </xf>
    <xf numFmtId="2" fontId="2" fillId="41" borderId="12" xfId="0" applyNumberFormat="1" applyFont="1" applyFill="1" applyBorder="1" applyAlignment="1" applyProtection="1">
      <alignment horizontal="center"/>
      <protection locked="0"/>
    </xf>
    <xf numFmtId="2" fontId="2" fillId="41" borderId="16" xfId="0" applyNumberFormat="1" applyFont="1" applyFill="1" applyBorder="1" applyAlignment="1" applyProtection="1">
      <alignment horizontal="center"/>
      <protection locked="0"/>
    </xf>
    <xf numFmtId="2" fontId="2" fillId="41" borderId="11" xfId="0" applyNumberFormat="1" applyFont="1" applyFill="1" applyBorder="1" applyAlignment="1" applyProtection="1">
      <alignment horizontal="center"/>
      <protection locked="0"/>
    </xf>
    <xf numFmtId="173" fontId="2" fillId="41" borderId="18" xfId="0" applyNumberFormat="1" applyFont="1" applyFill="1" applyBorder="1" applyAlignment="1" applyProtection="1">
      <alignment horizontal="center"/>
      <protection locked="0"/>
    </xf>
    <xf numFmtId="2" fontId="2" fillId="41" borderId="13" xfId="0" applyNumberFormat="1" applyFont="1" applyFill="1" applyBorder="1" applyAlignment="1" applyProtection="1">
      <alignment horizontal="center"/>
      <protection locked="0"/>
    </xf>
    <xf numFmtId="2" fontId="2" fillId="35" borderId="16" xfId="0" applyNumberFormat="1" applyFont="1" applyFill="1" applyBorder="1" applyAlignment="1" applyProtection="1">
      <alignment horizontal="center"/>
      <protection locked="0"/>
    </xf>
    <xf numFmtId="173" fontId="2" fillId="35" borderId="16" xfId="0" applyNumberFormat="1" applyFont="1" applyFill="1" applyBorder="1" applyAlignment="1" applyProtection="1">
      <alignment horizontal="center"/>
      <protection locked="0"/>
    </xf>
    <xf numFmtId="2" fontId="2" fillId="35" borderId="11" xfId="0" applyNumberFormat="1" applyFont="1" applyFill="1" applyBorder="1" applyAlignment="1" applyProtection="1">
      <alignment horizontal="center"/>
      <protection locked="0"/>
    </xf>
    <xf numFmtId="2" fontId="2" fillId="35" borderId="13" xfId="0" applyNumberFormat="1" applyFont="1" applyFill="1" applyBorder="1" applyAlignment="1" applyProtection="1">
      <alignment horizontal="center"/>
      <protection locked="0"/>
    </xf>
    <xf numFmtId="174" fontId="2" fillId="40" borderId="13" xfId="0" applyNumberFormat="1" applyFont="1" applyFill="1" applyBorder="1" applyAlignment="1" applyProtection="1">
      <alignment/>
      <protection locked="0"/>
    </xf>
    <xf numFmtId="174" fontId="2" fillId="40" borderId="13" xfId="0" applyNumberFormat="1" applyFont="1" applyFill="1" applyBorder="1" applyAlignment="1" applyProtection="1">
      <alignment horizontal="left" indent="4"/>
      <protection locked="0"/>
    </xf>
    <xf numFmtId="174" fontId="2" fillId="41" borderId="13" xfId="0" applyNumberFormat="1" applyFont="1" applyFill="1" applyBorder="1" applyAlignment="1" applyProtection="1">
      <alignment horizontal="left" indent="4"/>
      <protection locked="0"/>
    </xf>
    <xf numFmtId="174" fontId="2" fillId="35" borderId="11" xfId="0" applyNumberFormat="1" applyFont="1" applyFill="1" applyBorder="1" applyAlignment="1" applyProtection="1">
      <alignment horizontal="center"/>
      <protection locked="0"/>
    </xf>
    <xf numFmtId="174" fontId="2" fillId="35" borderId="13" xfId="0" applyNumberFormat="1" applyFont="1" applyFill="1" applyBorder="1" applyAlignment="1" applyProtection="1">
      <alignment horizontal="center"/>
      <protection locked="0"/>
    </xf>
    <xf numFmtId="174" fontId="2" fillId="43" borderId="28" xfId="0" applyNumberFormat="1" applyFont="1" applyFill="1" applyBorder="1" applyAlignment="1" applyProtection="1">
      <alignment/>
      <protection locked="0"/>
    </xf>
    <xf numFmtId="174" fontId="2" fillId="43" borderId="10" xfId="0" applyNumberFormat="1" applyFont="1" applyFill="1" applyBorder="1" applyAlignment="1" applyProtection="1">
      <alignment horizontal="left" indent="4"/>
      <protection locked="0"/>
    </xf>
    <xf numFmtId="2" fontId="2" fillId="33" borderId="42" xfId="0" applyNumberFormat="1" applyFont="1" applyFill="1" applyBorder="1" applyAlignment="1" applyProtection="1">
      <alignment horizontal="left" indent="3"/>
      <protection/>
    </xf>
    <xf numFmtId="2" fontId="2" fillId="33" borderId="10" xfId="0" applyNumberFormat="1" applyFont="1" applyFill="1" applyBorder="1" applyAlignment="1" applyProtection="1">
      <alignment horizontal="left" indent="3"/>
      <protection/>
    </xf>
    <xf numFmtId="2" fontId="2" fillId="33" borderId="39" xfId="0" applyNumberFormat="1" applyFont="1" applyFill="1" applyBorder="1" applyAlignment="1" applyProtection="1">
      <alignment horizontal="left" indent="3"/>
      <protection/>
    </xf>
    <xf numFmtId="0" fontId="2" fillId="40" borderId="12" xfId="0" applyFont="1" applyFill="1" applyBorder="1" applyAlignment="1" applyProtection="1">
      <alignment horizontal="center"/>
      <protection locked="0"/>
    </xf>
    <xf numFmtId="174" fontId="2" fillId="45" borderId="33" xfId="0" applyNumberFormat="1" applyFont="1" applyFill="1" applyBorder="1" applyAlignment="1" applyProtection="1">
      <alignment/>
      <protection locked="0"/>
    </xf>
    <xf numFmtId="175" fontId="2" fillId="40" borderId="12" xfId="0" applyNumberFormat="1" applyFont="1" applyFill="1" applyBorder="1" applyAlignment="1" applyProtection="1">
      <alignment/>
      <protection/>
    </xf>
    <xf numFmtId="2" fontId="2" fillId="40" borderId="12" xfId="0" applyNumberFormat="1" applyFont="1" applyFill="1" applyBorder="1" applyAlignment="1" applyProtection="1">
      <alignment horizontal="left" indent="3"/>
      <protection/>
    </xf>
    <xf numFmtId="2" fontId="2" fillId="40" borderId="27" xfId="0" applyNumberFormat="1" applyFont="1" applyFill="1" applyBorder="1" applyAlignment="1" applyProtection="1">
      <alignment horizontal="left" indent="3"/>
      <protection/>
    </xf>
    <xf numFmtId="0" fontId="2" fillId="40" borderId="14" xfId="0" applyFont="1" applyFill="1" applyBorder="1" applyAlignment="1" applyProtection="1">
      <alignment horizontal="center"/>
      <protection locked="0"/>
    </xf>
    <xf numFmtId="174" fontId="2" fillId="45" borderId="11" xfId="0" applyNumberFormat="1" applyFont="1" applyFill="1" applyBorder="1" applyAlignment="1" applyProtection="1">
      <alignment/>
      <protection locked="0"/>
    </xf>
    <xf numFmtId="174" fontId="2" fillId="40" borderId="43" xfId="0" applyNumberFormat="1" applyFont="1" applyFill="1" applyBorder="1" applyAlignment="1" applyProtection="1">
      <alignment/>
      <protection locked="0"/>
    </xf>
    <xf numFmtId="174" fontId="2" fillId="45" borderId="16" xfId="0" applyNumberFormat="1" applyFont="1" applyFill="1" applyBorder="1" applyAlignment="1" applyProtection="1">
      <alignment/>
      <protection locked="0"/>
    </xf>
    <xf numFmtId="0" fontId="50" fillId="0" borderId="25" xfId="0" applyFont="1" applyBorder="1" applyAlignment="1">
      <alignment/>
    </xf>
    <xf numFmtId="0" fontId="50" fillId="0" borderId="25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174" fontId="2" fillId="43" borderId="13" xfId="0" applyNumberFormat="1" applyFont="1" applyFill="1" applyBorder="1" applyAlignment="1" applyProtection="1">
      <alignment/>
      <protection locked="0"/>
    </xf>
    <xf numFmtId="174" fontId="2" fillId="43" borderId="13" xfId="0" applyNumberFormat="1" applyFont="1" applyFill="1" applyBorder="1" applyAlignment="1" applyProtection="1">
      <alignment horizontal="left" indent="4"/>
      <protection locked="0"/>
    </xf>
    <xf numFmtId="0" fontId="2" fillId="41" borderId="16" xfId="0" applyFont="1" applyFill="1" applyBorder="1" applyAlignment="1" applyProtection="1">
      <alignment horizontal="center"/>
      <protection locked="0"/>
    </xf>
    <xf numFmtId="2" fontId="2" fillId="35" borderId="16" xfId="0" applyNumberFormat="1" applyFont="1" applyFill="1" applyBorder="1" applyAlignment="1" applyProtection="1">
      <alignment horizontal="left" indent="4"/>
      <protection locked="0"/>
    </xf>
    <xf numFmtId="0" fontId="2" fillId="38" borderId="11" xfId="67" applyFont="1" applyFill="1" applyBorder="1" applyAlignment="1">
      <alignment vertical="center"/>
      <protection/>
    </xf>
    <xf numFmtId="0" fontId="2" fillId="38" borderId="11" xfId="67" applyFont="1" applyFill="1" applyBorder="1" applyAlignment="1">
      <alignment horizontal="center" vertical="center"/>
      <protection/>
    </xf>
    <xf numFmtId="174" fontId="2" fillId="38" borderId="11" xfId="67" applyNumberFormat="1" applyFont="1" applyFill="1" applyBorder="1" applyAlignment="1">
      <alignment horizontal="center" vertical="center"/>
      <protection/>
    </xf>
    <xf numFmtId="175" fontId="2" fillId="38" borderId="11" xfId="67" applyNumberFormat="1" applyFont="1" applyFill="1" applyBorder="1" applyAlignment="1">
      <alignment horizontal="center" vertical="center"/>
      <protection/>
    </xf>
    <xf numFmtId="2" fontId="2" fillId="38" borderId="11" xfId="67" applyNumberFormat="1" applyFont="1" applyFill="1" applyBorder="1" applyAlignment="1">
      <alignment horizontal="center" vertical="center"/>
      <protection/>
    </xf>
    <xf numFmtId="2" fontId="2" fillId="38" borderId="17" xfId="67" applyNumberFormat="1" applyFont="1" applyFill="1" applyBorder="1" applyAlignment="1">
      <alignment horizontal="center" vertical="center"/>
      <protection/>
    </xf>
    <xf numFmtId="0" fontId="2" fillId="38" borderId="13" xfId="67" applyFont="1" applyFill="1" applyBorder="1" applyAlignment="1">
      <alignment vertical="center"/>
      <protection/>
    </xf>
    <xf numFmtId="0" fontId="2" fillId="38" borderId="13" xfId="67" applyFont="1" applyFill="1" applyBorder="1" applyAlignment="1">
      <alignment horizontal="center" vertical="center"/>
      <protection/>
    </xf>
    <xf numFmtId="174" fontId="2" fillId="38" borderId="13" xfId="67" applyNumberFormat="1" applyFont="1" applyFill="1" applyBorder="1" applyAlignment="1">
      <alignment horizontal="center" vertical="center"/>
      <protection/>
    </xf>
    <xf numFmtId="175" fontId="2" fillId="38" borderId="13" xfId="67" applyNumberFormat="1" applyFont="1" applyFill="1" applyBorder="1" applyAlignment="1">
      <alignment horizontal="center" vertical="center"/>
      <protection/>
    </xf>
    <xf numFmtId="2" fontId="2" fillId="38" borderId="13" xfId="67" applyNumberFormat="1" applyFont="1" applyFill="1" applyBorder="1" applyAlignment="1">
      <alignment horizontal="center" vertical="center"/>
      <protection/>
    </xf>
    <xf numFmtId="2" fontId="2" fillId="38" borderId="15" xfId="67" applyNumberFormat="1" applyFont="1" applyFill="1" applyBorder="1" applyAlignment="1">
      <alignment horizontal="center" vertical="center"/>
      <protection/>
    </xf>
    <xf numFmtId="1" fontId="2" fillId="43" borderId="16" xfId="0" applyNumberFormat="1" applyFont="1" applyFill="1" applyBorder="1" applyAlignment="1" applyProtection="1">
      <alignment horizontal="center"/>
      <protection locked="0"/>
    </xf>
    <xf numFmtId="1" fontId="2" fillId="43" borderId="11" xfId="0" applyNumberFormat="1" applyFont="1" applyFill="1" applyBorder="1" applyAlignment="1" applyProtection="1">
      <alignment horizontal="center"/>
      <protection locked="0"/>
    </xf>
    <xf numFmtId="1" fontId="2" fillId="43" borderId="13" xfId="0" applyNumberFormat="1" applyFont="1" applyFill="1" applyBorder="1" applyAlignment="1" applyProtection="1">
      <alignment horizontal="center"/>
      <protection locked="0"/>
    </xf>
    <xf numFmtId="1" fontId="2" fillId="40" borderId="11" xfId="0" applyNumberFormat="1" applyFont="1" applyFill="1" applyBorder="1" applyAlignment="1" applyProtection="1">
      <alignment horizontal="center"/>
      <protection locked="0"/>
    </xf>
    <xf numFmtId="1" fontId="2" fillId="41" borderId="12" xfId="0" applyNumberFormat="1" applyFont="1" applyFill="1" applyBorder="1" applyAlignment="1" applyProtection="1">
      <alignment horizontal="center"/>
      <protection locked="0"/>
    </xf>
    <xf numFmtId="1" fontId="2" fillId="41" borderId="11" xfId="0" applyNumberFormat="1" applyFont="1" applyFill="1" applyBorder="1" applyAlignment="1" applyProtection="1">
      <alignment horizontal="center"/>
      <protection locked="0"/>
    </xf>
    <xf numFmtId="1" fontId="2" fillId="41" borderId="13" xfId="0" applyNumberFormat="1" applyFont="1" applyFill="1" applyBorder="1" applyAlignment="1" applyProtection="1">
      <alignment horizontal="center"/>
      <protection locked="0"/>
    </xf>
    <xf numFmtId="1" fontId="2" fillId="35" borderId="12" xfId="0" applyNumberFormat="1" applyFont="1" applyFill="1" applyBorder="1" applyAlignment="1" applyProtection="1">
      <alignment horizontal="center"/>
      <protection locked="0"/>
    </xf>
    <xf numFmtId="1" fontId="2" fillId="35" borderId="11" xfId="0" applyNumberFormat="1" applyFont="1" applyFill="1" applyBorder="1" applyAlignment="1" applyProtection="1">
      <alignment horizontal="center"/>
      <protection locked="0"/>
    </xf>
    <xf numFmtId="1" fontId="2" fillId="35" borderId="13" xfId="0" applyNumberFormat="1" applyFont="1" applyFill="1" applyBorder="1" applyAlignment="1" applyProtection="1">
      <alignment horizontal="center"/>
      <protection locked="0"/>
    </xf>
    <xf numFmtId="0" fontId="2" fillId="33" borderId="13" xfId="0" applyFont="1" applyFill="1" applyBorder="1" applyAlignment="1">
      <alignment horizontal="center" vertical="center"/>
    </xf>
    <xf numFmtId="0" fontId="2" fillId="30" borderId="16" xfId="0" applyFont="1" applyFill="1" applyBorder="1" applyAlignment="1">
      <alignment horizontal="center" vertical="center"/>
    </xf>
    <xf numFmtId="0" fontId="2" fillId="30" borderId="11" xfId="0" applyFont="1" applyFill="1" applyBorder="1" applyAlignment="1">
      <alignment horizontal="center" vertical="center"/>
    </xf>
    <xf numFmtId="0" fontId="2" fillId="30" borderId="13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173" fontId="2" fillId="41" borderId="16" xfId="0" applyNumberFormat="1" applyFont="1" applyFill="1" applyBorder="1" applyAlignment="1" applyProtection="1">
      <alignment horizontal="center"/>
      <protection locked="0"/>
    </xf>
    <xf numFmtId="173" fontId="2" fillId="35" borderId="18" xfId="0" applyNumberFormat="1" applyFont="1" applyFill="1" applyBorder="1" applyAlignment="1" applyProtection="1">
      <alignment/>
      <protection locked="0"/>
    </xf>
    <xf numFmtId="0" fontId="2" fillId="30" borderId="11" xfId="0" applyFont="1" applyFill="1" applyBorder="1" applyAlignment="1" applyProtection="1">
      <alignment horizontal="center"/>
      <protection locked="0"/>
    </xf>
    <xf numFmtId="2" fontId="2" fillId="35" borderId="18" xfId="0" applyNumberFormat="1" applyFont="1" applyFill="1" applyBorder="1" applyAlignment="1" applyProtection="1">
      <alignment/>
      <protection locked="0"/>
    </xf>
    <xf numFmtId="173" fontId="2" fillId="30" borderId="12" xfId="0" applyNumberFormat="1" applyFont="1" applyFill="1" applyBorder="1" applyAlignment="1">
      <alignment/>
    </xf>
    <xf numFmtId="173" fontId="2" fillId="40" borderId="16" xfId="0" applyNumberFormat="1" applyFont="1" applyFill="1" applyBorder="1" applyAlignment="1" applyProtection="1">
      <alignment horizontal="center"/>
      <protection locked="0"/>
    </xf>
    <xf numFmtId="0" fontId="2" fillId="38" borderId="10" xfId="0" applyFont="1" applyFill="1" applyBorder="1" applyAlignment="1">
      <alignment horizontal="center"/>
    </xf>
    <xf numFmtId="0" fontId="2" fillId="40" borderId="16" xfId="0" applyFont="1" applyFill="1" applyBorder="1" applyAlignment="1" applyProtection="1">
      <alignment horizontal="center"/>
      <protection locked="0"/>
    </xf>
    <xf numFmtId="0" fontId="2" fillId="43" borderId="12" xfId="0" applyFont="1" applyFill="1" applyBorder="1" applyAlignment="1" applyProtection="1">
      <alignment/>
      <protection locked="0"/>
    </xf>
    <xf numFmtId="0" fontId="2" fillId="43" borderId="12" xfId="0" applyFont="1" applyFill="1" applyBorder="1" applyAlignment="1" applyProtection="1">
      <alignment horizontal="center"/>
      <protection locked="0"/>
    </xf>
    <xf numFmtId="174" fontId="2" fillId="43" borderId="12" xfId="0" applyNumberFormat="1" applyFont="1" applyFill="1" applyBorder="1" applyAlignment="1" applyProtection="1">
      <alignment/>
      <protection locked="0"/>
    </xf>
    <xf numFmtId="174" fontId="2" fillId="43" borderId="12" xfId="0" applyNumberFormat="1" applyFont="1" applyFill="1" applyBorder="1" applyAlignment="1" applyProtection="1">
      <alignment horizontal="left" indent="4"/>
      <protection locked="0"/>
    </xf>
    <xf numFmtId="175" fontId="2" fillId="43" borderId="12" xfId="0" applyNumberFormat="1" applyFont="1" applyFill="1" applyBorder="1" applyAlignment="1" applyProtection="1">
      <alignment/>
      <protection/>
    </xf>
    <xf numFmtId="2" fontId="2" fillId="43" borderId="12" xfId="0" applyNumberFormat="1" applyFont="1" applyFill="1" applyBorder="1" applyAlignment="1" applyProtection="1">
      <alignment/>
      <protection locked="0"/>
    </xf>
    <xf numFmtId="2" fontId="2" fillId="33" borderId="31" xfId="0" applyNumberFormat="1" applyFont="1" applyFill="1" applyBorder="1" applyAlignment="1" applyProtection="1">
      <alignment horizontal="left" indent="3"/>
      <protection/>
    </xf>
    <xf numFmtId="2" fontId="2" fillId="44" borderId="12" xfId="0" applyNumberFormat="1" applyFont="1" applyFill="1" applyBorder="1" applyAlignment="1">
      <alignment horizontal="center"/>
    </xf>
    <xf numFmtId="2" fontId="2" fillId="44" borderId="11" xfId="0" applyNumberFormat="1" applyFont="1" applyFill="1" applyBorder="1" applyAlignment="1">
      <alignment horizontal="center"/>
    </xf>
    <xf numFmtId="0" fontId="2" fillId="40" borderId="30" xfId="0" applyFont="1" applyFill="1" applyBorder="1" applyAlignment="1">
      <alignment/>
    </xf>
    <xf numFmtId="2" fontId="2" fillId="40" borderId="12" xfId="0" applyNumberFormat="1" applyFont="1" applyFill="1" applyBorder="1" applyAlignment="1">
      <alignment horizontal="center"/>
    </xf>
    <xf numFmtId="2" fontId="2" fillId="40" borderId="31" xfId="0" applyNumberFormat="1" applyFont="1" applyFill="1" applyBorder="1" applyAlignment="1">
      <alignment horizontal="center"/>
    </xf>
    <xf numFmtId="173" fontId="2" fillId="40" borderId="12" xfId="0" applyNumberFormat="1" applyFont="1" applyFill="1" applyBorder="1" applyAlignment="1">
      <alignment horizontal="center"/>
    </xf>
    <xf numFmtId="174" fontId="2" fillId="40" borderId="12" xfId="0" applyNumberFormat="1" applyFont="1" applyFill="1" applyBorder="1" applyAlignment="1">
      <alignment horizontal="center"/>
    </xf>
    <xf numFmtId="175" fontId="2" fillId="40" borderId="12" xfId="0" applyNumberFormat="1" applyFont="1" applyFill="1" applyBorder="1" applyAlignment="1">
      <alignment horizontal="center"/>
    </xf>
    <xf numFmtId="2" fontId="2" fillId="40" borderId="31" xfId="0" applyNumberFormat="1" applyFont="1" applyFill="1" applyBorder="1" applyAlignment="1">
      <alignment horizontal="left" indent="3"/>
    </xf>
    <xf numFmtId="0" fontId="2" fillId="40" borderId="32" xfId="0" applyFont="1" applyFill="1" applyBorder="1" applyAlignment="1">
      <alignment/>
    </xf>
    <xf numFmtId="2" fontId="2" fillId="40" borderId="19" xfId="0" applyNumberFormat="1" applyFont="1" applyFill="1" applyBorder="1" applyAlignment="1">
      <alignment horizontal="center"/>
    </xf>
    <xf numFmtId="174" fontId="2" fillId="40" borderId="13" xfId="0" applyNumberFormat="1" applyFont="1" applyFill="1" applyBorder="1" applyAlignment="1">
      <alignment horizontal="center"/>
    </xf>
    <xf numFmtId="2" fontId="2" fillId="40" borderId="22" xfId="0" applyNumberFormat="1" applyFont="1" applyFill="1" applyBorder="1" applyAlignment="1">
      <alignment horizontal="left" indent="3"/>
    </xf>
    <xf numFmtId="174" fontId="2" fillId="35" borderId="13" xfId="0" applyNumberFormat="1" applyFont="1" applyFill="1" applyBorder="1" applyAlignment="1" applyProtection="1">
      <alignment horizontal="left" indent="4"/>
      <protection locked="0"/>
    </xf>
    <xf numFmtId="0" fontId="2" fillId="33" borderId="12" xfId="66" applyFont="1" applyFill="1" applyBorder="1" applyAlignment="1" applyProtection="1">
      <alignment horizontal="center" vertical="center" wrapText="1"/>
      <protection locked="0"/>
    </xf>
    <xf numFmtId="0" fontId="2" fillId="33" borderId="12" xfId="66" applyFont="1" applyFill="1" applyBorder="1" applyAlignment="1" applyProtection="1">
      <alignment horizontal="center" vertical="center"/>
      <protection locked="0"/>
    </xf>
    <xf numFmtId="4" fontId="2" fillId="33" borderId="12" xfId="66" applyNumberFormat="1" applyFont="1" applyFill="1" applyBorder="1" applyAlignment="1" applyProtection="1">
      <alignment horizontal="right" vertical="center" wrapText="1"/>
      <protection locked="0"/>
    </xf>
    <xf numFmtId="0" fontId="2" fillId="33" borderId="11" xfId="66" applyFont="1" applyFill="1" applyBorder="1" applyAlignment="1" applyProtection="1">
      <alignment horizontal="center" vertical="center" wrapText="1"/>
      <protection locked="0"/>
    </xf>
    <xf numFmtId="0" fontId="2" fillId="33" borderId="11" xfId="66" applyFont="1" applyFill="1" applyBorder="1" applyAlignment="1" applyProtection="1">
      <alignment horizontal="center" vertical="center"/>
      <protection locked="0"/>
    </xf>
    <xf numFmtId="4" fontId="2" fillId="33" borderId="11" xfId="66" applyNumberFormat="1" applyFont="1" applyFill="1" applyBorder="1" applyAlignment="1" applyProtection="1">
      <alignment horizontal="right" vertical="center" wrapText="1"/>
      <protection locked="0"/>
    </xf>
    <xf numFmtId="0" fontId="2" fillId="33" borderId="13" xfId="66" applyFont="1" applyFill="1" applyBorder="1" applyAlignment="1" applyProtection="1">
      <alignment horizontal="center" vertical="center" wrapText="1"/>
      <protection locked="0"/>
    </xf>
    <xf numFmtId="0" fontId="2" fillId="33" borderId="13" xfId="66" applyFont="1" applyFill="1" applyBorder="1" applyAlignment="1" applyProtection="1">
      <alignment horizontal="center" vertical="center"/>
      <protection locked="0"/>
    </xf>
    <xf numFmtId="4" fontId="2" fillId="33" borderId="13" xfId="66" applyNumberFormat="1" applyFont="1" applyFill="1" applyBorder="1" applyAlignment="1" applyProtection="1">
      <alignment horizontal="right" vertical="center" wrapText="1"/>
      <protection locked="0"/>
    </xf>
    <xf numFmtId="2" fontId="2" fillId="30" borderId="13" xfId="0" applyNumberFormat="1" applyFont="1" applyFill="1" applyBorder="1" applyAlignment="1" applyProtection="1">
      <alignment/>
      <protection locked="0"/>
    </xf>
    <xf numFmtId="0" fontId="2" fillId="36" borderId="12" xfId="66" applyFont="1" applyFill="1" applyBorder="1" applyAlignment="1" applyProtection="1">
      <alignment horizontal="center" vertical="center" wrapText="1"/>
      <protection locked="0"/>
    </xf>
    <xf numFmtId="0" fontId="2" fillId="36" borderId="12" xfId="66" applyFont="1" applyFill="1" applyBorder="1" applyAlignment="1" applyProtection="1">
      <alignment horizontal="center" vertical="center"/>
      <protection locked="0"/>
    </xf>
    <xf numFmtId="4" fontId="2" fillId="36" borderId="12" xfId="66" applyNumberFormat="1" applyFont="1" applyFill="1" applyBorder="1" applyAlignment="1" applyProtection="1">
      <alignment horizontal="right" vertical="center" wrapText="1"/>
      <protection locked="0"/>
    </xf>
    <xf numFmtId="0" fontId="2" fillId="36" borderId="11" xfId="66" applyFont="1" applyFill="1" applyBorder="1" applyAlignment="1" applyProtection="1">
      <alignment horizontal="center" vertical="center" wrapText="1"/>
      <protection locked="0"/>
    </xf>
    <xf numFmtId="0" fontId="2" fillId="36" borderId="11" xfId="66" applyFont="1" applyFill="1" applyBorder="1" applyAlignment="1" applyProtection="1">
      <alignment horizontal="center" vertical="center"/>
      <protection locked="0"/>
    </xf>
    <xf numFmtId="4" fontId="2" fillId="36" borderId="11" xfId="66" applyNumberFormat="1" applyFont="1" applyFill="1" applyBorder="1" applyAlignment="1" applyProtection="1">
      <alignment horizontal="right" vertical="center" wrapText="1"/>
      <protection locked="0"/>
    </xf>
    <xf numFmtId="0" fontId="2" fillId="36" borderId="13" xfId="66" applyFont="1" applyFill="1" applyBorder="1" applyAlignment="1" applyProtection="1">
      <alignment horizontal="center" vertical="center" wrapText="1"/>
      <protection locked="0"/>
    </xf>
    <xf numFmtId="4" fontId="2" fillId="36" borderId="13" xfId="66" applyNumberFormat="1" applyFont="1" applyFill="1" applyBorder="1" applyAlignment="1" applyProtection="1">
      <alignment horizontal="right" vertical="center" wrapText="1"/>
      <protection locked="0"/>
    </xf>
    <xf numFmtId="4" fontId="2" fillId="34" borderId="12" xfId="66" applyNumberFormat="1" applyFont="1" applyFill="1" applyBorder="1" applyAlignment="1" applyProtection="1">
      <alignment horizontal="center" vertical="center"/>
      <protection locked="0"/>
    </xf>
    <xf numFmtId="4" fontId="2" fillId="34" borderId="12" xfId="66" applyNumberFormat="1" applyFont="1" applyFill="1" applyBorder="1" applyAlignment="1" applyProtection="1">
      <alignment horizontal="right" vertical="center" wrapText="1"/>
      <protection locked="0"/>
    </xf>
    <xf numFmtId="0" fontId="2" fillId="34" borderId="11" xfId="66" applyFont="1" applyFill="1" applyBorder="1" applyAlignment="1" applyProtection="1">
      <alignment horizontal="center" vertical="center" wrapText="1"/>
      <protection locked="0"/>
    </xf>
    <xf numFmtId="4" fontId="2" fillId="34" borderId="11" xfId="66" applyNumberFormat="1" applyFont="1" applyFill="1" applyBorder="1" applyAlignment="1" applyProtection="1">
      <alignment horizontal="center" vertical="center"/>
      <protection locked="0"/>
    </xf>
    <xf numFmtId="4" fontId="2" fillId="34" borderId="11" xfId="66" applyNumberFormat="1" applyFont="1" applyFill="1" applyBorder="1" applyAlignment="1" applyProtection="1">
      <alignment horizontal="right" vertical="center" wrapText="1"/>
      <protection locked="0"/>
    </xf>
    <xf numFmtId="0" fontId="2" fillId="34" borderId="13" xfId="66" applyFont="1" applyFill="1" applyBorder="1" applyAlignment="1" applyProtection="1">
      <alignment horizontal="center" vertical="center" wrapText="1"/>
      <protection locked="0"/>
    </xf>
    <xf numFmtId="0" fontId="2" fillId="34" borderId="13" xfId="66" applyFont="1" applyFill="1" applyBorder="1" applyAlignment="1" applyProtection="1">
      <alignment horizontal="center" vertical="center"/>
      <protection locked="0"/>
    </xf>
    <xf numFmtId="4" fontId="2" fillId="34" borderId="13" xfId="66" applyNumberFormat="1" applyFont="1" applyFill="1" applyBorder="1" applyAlignment="1" applyProtection="1">
      <alignment horizontal="right" vertical="center" wrapText="1"/>
      <protection locked="0"/>
    </xf>
    <xf numFmtId="173" fontId="2" fillId="35" borderId="18" xfId="0" applyNumberFormat="1" applyFont="1" applyFill="1" applyBorder="1" applyAlignment="1" applyProtection="1">
      <alignment horizontal="center"/>
      <protection locked="0"/>
    </xf>
    <xf numFmtId="174" fontId="2" fillId="30" borderId="11" xfId="0" applyNumberFormat="1" applyFont="1" applyFill="1" applyBorder="1" applyAlignment="1" applyProtection="1">
      <alignment/>
      <protection locked="0"/>
    </xf>
    <xf numFmtId="174" fontId="2" fillId="30" borderId="11" xfId="0" applyNumberFormat="1" applyFont="1" applyFill="1" applyBorder="1" applyAlignment="1" applyProtection="1">
      <alignment horizontal="left" indent="4"/>
      <protection locked="0"/>
    </xf>
    <xf numFmtId="0" fontId="2" fillId="42" borderId="10" xfId="0" applyFont="1" applyFill="1" applyBorder="1" applyAlignment="1">
      <alignment/>
    </xf>
    <xf numFmtId="174" fontId="2" fillId="42" borderId="10" xfId="0" applyNumberFormat="1" applyFont="1" applyFill="1" applyBorder="1" applyAlignment="1">
      <alignment/>
    </xf>
    <xf numFmtId="175" fontId="2" fillId="42" borderId="10" xfId="0" applyNumberFormat="1" applyFont="1" applyFill="1" applyBorder="1" applyAlignment="1">
      <alignment/>
    </xf>
    <xf numFmtId="2" fontId="2" fillId="42" borderId="10" xfId="0" applyNumberFormat="1" applyFont="1" applyFill="1" applyBorder="1" applyAlignment="1">
      <alignment/>
    </xf>
    <xf numFmtId="2" fontId="2" fillId="42" borderId="10" xfId="0" applyNumberFormat="1" applyFont="1" applyFill="1" applyBorder="1" applyAlignment="1">
      <alignment horizontal="left" indent="3"/>
    </xf>
    <xf numFmtId="2" fontId="2" fillId="42" borderId="39" xfId="0" applyNumberFormat="1" applyFont="1" applyFill="1" applyBorder="1" applyAlignment="1">
      <alignment horizontal="left" indent="3"/>
    </xf>
    <xf numFmtId="0" fontId="2" fillId="46" borderId="44" xfId="46" applyFont="1" applyFill="1" applyBorder="1" applyProtection="1">
      <alignment/>
      <protection locked="0"/>
    </xf>
    <xf numFmtId="0" fontId="2" fillId="46" borderId="45" xfId="46" applyFont="1" applyFill="1" applyBorder="1" applyAlignment="1" applyProtection="1">
      <alignment horizontal="center"/>
      <protection locked="0"/>
    </xf>
    <xf numFmtId="174" fontId="2" fillId="46" borderId="45" xfId="46" applyNumberFormat="1" applyFont="1" applyFill="1" applyBorder="1" applyProtection="1">
      <alignment/>
      <protection locked="0"/>
    </xf>
    <xf numFmtId="174" fontId="2" fillId="46" borderId="45" xfId="46" applyNumberFormat="1" applyFont="1" applyFill="1" applyBorder="1" applyAlignment="1" applyProtection="1">
      <alignment horizontal="left" indent="3"/>
      <protection locked="0"/>
    </xf>
    <xf numFmtId="175" fontId="2" fillId="46" borderId="45" xfId="46" applyNumberFormat="1" applyFont="1" applyFill="1" applyBorder="1" applyProtection="1">
      <alignment/>
      <protection/>
    </xf>
    <xf numFmtId="2" fontId="2" fillId="46" borderId="45" xfId="46" applyNumberFormat="1" applyFont="1" applyFill="1" applyBorder="1" applyProtection="1">
      <alignment/>
      <protection locked="0"/>
    </xf>
    <xf numFmtId="2" fontId="2" fillId="46" borderId="46" xfId="46" applyNumberFormat="1" applyFont="1" applyFill="1" applyBorder="1" applyAlignment="1" applyProtection="1">
      <alignment horizontal="left" indent="3"/>
      <protection/>
    </xf>
    <xf numFmtId="0" fontId="2" fillId="46" borderId="44" xfId="46" applyFont="1" applyFill="1" applyBorder="1" applyAlignment="1" applyProtection="1">
      <alignment horizontal="center"/>
      <protection locked="0"/>
    </xf>
    <xf numFmtId="174" fontId="2" fillId="46" borderId="44" xfId="46" applyNumberFormat="1" applyFont="1" applyFill="1" applyBorder="1" applyProtection="1">
      <alignment/>
      <protection locked="0"/>
    </xf>
    <xf numFmtId="175" fontId="2" fillId="46" borderId="44" xfId="46" applyNumberFormat="1" applyFont="1" applyFill="1" applyBorder="1" applyProtection="1">
      <alignment/>
      <protection/>
    </xf>
    <xf numFmtId="2" fontId="2" fillId="46" borderId="44" xfId="46" applyNumberFormat="1" applyFont="1" applyFill="1" applyBorder="1" applyAlignment="1" applyProtection="1">
      <alignment horizontal="left" indent="3"/>
      <protection/>
    </xf>
    <xf numFmtId="2" fontId="2" fillId="46" borderId="47" xfId="46" applyNumberFormat="1" applyFont="1" applyFill="1" applyBorder="1" applyAlignment="1" applyProtection="1">
      <alignment horizontal="left" indent="3"/>
      <protection/>
    </xf>
    <xf numFmtId="0" fontId="2" fillId="46" borderId="48" xfId="46" applyFont="1" applyFill="1" applyBorder="1" applyAlignment="1" applyProtection="1">
      <alignment horizontal="center"/>
      <protection locked="0"/>
    </xf>
    <xf numFmtId="174" fontId="2" fillId="46" borderId="49" xfId="46" applyNumberFormat="1" applyFont="1" applyFill="1" applyBorder="1" applyProtection="1">
      <alignment/>
      <protection locked="0"/>
    </xf>
    <xf numFmtId="174" fontId="2" fillId="46" borderId="48" xfId="46" applyNumberFormat="1" applyFont="1" applyFill="1" applyBorder="1" applyProtection="1">
      <alignment/>
      <protection locked="0"/>
    </xf>
    <xf numFmtId="174" fontId="2" fillId="46" borderId="49" xfId="46" applyNumberFormat="1" applyFont="1" applyFill="1" applyBorder="1" applyAlignment="1" applyProtection="1">
      <alignment horizontal="left" indent="3"/>
      <protection locked="0"/>
    </xf>
    <xf numFmtId="175" fontId="2" fillId="46" borderId="48" xfId="46" applyNumberFormat="1" applyFont="1" applyFill="1" applyBorder="1" applyProtection="1">
      <alignment/>
      <protection/>
    </xf>
    <xf numFmtId="2" fontId="2" fillId="46" borderId="50" xfId="46" applyNumberFormat="1" applyFont="1" applyFill="1" applyBorder="1" applyProtection="1">
      <alignment/>
      <protection locked="0"/>
    </xf>
    <xf numFmtId="2" fontId="2" fillId="46" borderId="51" xfId="46" applyNumberFormat="1" applyFont="1" applyFill="1" applyBorder="1" applyAlignment="1" applyProtection="1">
      <alignment horizontal="left" indent="3"/>
      <protection/>
    </xf>
    <xf numFmtId="2" fontId="2" fillId="46" borderId="48" xfId="46" applyNumberFormat="1" applyFont="1" applyFill="1" applyBorder="1" applyAlignment="1" applyProtection="1">
      <alignment horizontal="left" indent="3"/>
      <protection/>
    </xf>
    <xf numFmtId="2" fontId="2" fillId="46" borderId="52" xfId="46" applyNumberFormat="1" applyFont="1" applyFill="1" applyBorder="1" applyAlignment="1" applyProtection="1">
      <alignment horizontal="left" indent="3"/>
      <protection/>
    </xf>
    <xf numFmtId="0" fontId="2" fillId="47" borderId="53" xfId="46" applyFont="1" applyFill="1" applyBorder="1" applyProtection="1">
      <alignment/>
      <protection locked="0"/>
    </xf>
    <xf numFmtId="0" fontId="2" fillId="47" borderId="53" xfId="46" applyFont="1" applyFill="1" applyBorder="1" applyAlignment="1" applyProtection="1">
      <alignment horizontal="center"/>
      <protection locked="0"/>
    </xf>
    <xf numFmtId="0" fontId="2" fillId="47" borderId="54" xfId="46" applyFont="1" applyFill="1" applyBorder="1" applyAlignment="1" applyProtection="1">
      <alignment horizontal="center"/>
      <protection locked="0"/>
    </xf>
    <xf numFmtId="174" fontId="2" fillId="47" borderId="16" xfId="46" applyNumberFormat="1" applyFont="1" applyFill="1" applyBorder="1" applyProtection="1">
      <alignment/>
      <protection locked="0"/>
    </xf>
    <xf numFmtId="174" fontId="2" fillId="47" borderId="55" xfId="46" applyNumberFormat="1" applyFont="1" applyFill="1" applyBorder="1" applyProtection="1">
      <alignment/>
      <protection locked="0"/>
    </xf>
    <xf numFmtId="174" fontId="2" fillId="47" borderId="53" xfId="46" applyNumberFormat="1" applyFont="1" applyFill="1" applyBorder="1" applyProtection="1">
      <alignment/>
      <protection locked="0"/>
    </xf>
    <xf numFmtId="174" fontId="2" fillId="47" borderId="45" xfId="46" applyNumberFormat="1" applyFont="1" applyFill="1" applyBorder="1" applyAlignment="1" applyProtection="1">
      <alignment horizontal="left" indent="3"/>
      <protection locked="0"/>
    </xf>
    <xf numFmtId="174" fontId="2" fillId="47" borderId="45" xfId="46" applyNumberFormat="1" applyFont="1" applyFill="1" applyBorder="1" applyProtection="1">
      <alignment/>
      <protection locked="0"/>
    </xf>
    <xf numFmtId="175" fontId="2" fillId="47" borderId="45" xfId="46" applyNumberFormat="1" applyFont="1" applyFill="1" applyBorder="1" applyProtection="1">
      <alignment/>
      <protection/>
    </xf>
    <xf numFmtId="2" fontId="2" fillId="47" borderId="45" xfId="46" applyNumberFormat="1" applyFont="1" applyFill="1" applyBorder="1" applyProtection="1">
      <alignment/>
      <protection locked="0"/>
    </xf>
    <xf numFmtId="2" fontId="2" fillId="47" borderId="45" xfId="46" applyNumberFormat="1" applyFont="1" applyFill="1" applyBorder="1" applyAlignment="1" applyProtection="1">
      <alignment horizontal="left" indent="3"/>
      <protection/>
    </xf>
    <xf numFmtId="2" fontId="2" fillId="47" borderId="56" xfId="46" applyNumberFormat="1" applyFont="1" applyFill="1" applyBorder="1" applyAlignment="1" applyProtection="1">
      <alignment horizontal="left" indent="3"/>
      <protection/>
    </xf>
    <xf numFmtId="0" fontId="2" fillId="47" borderId="44" xfId="46" applyFont="1" applyFill="1" applyBorder="1" applyProtection="1">
      <alignment/>
      <protection locked="0"/>
    </xf>
    <xf numFmtId="0" fontId="2" fillId="47" borderId="44" xfId="46" applyFont="1" applyFill="1" applyBorder="1" applyAlignment="1" applyProtection="1">
      <alignment horizontal="center"/>
      <protection locked="0"/>
    </xf>
    <xf numFmtId="0" fontId="2" fillId="47" borderId="57" xfId="46" applyFont="1" applyFill="1" applyBorder="1" applyAlignment="1" applyProtection="1">
      <alignment horizontal="center"/>
      <protection locked="0"/>
    </xf>
    <xf numFmtId="174" fontId="2" fillId="47" borderId="11" xfId="46" applyNumberFormat="1" applyFont="1" applyFill="1" applyBorder="1" applyProtection="1">
      <alignment/>
      <protection locked="0"/>
    </xf>
    <xf numFmtId="174" fontId="2" fillId="47" borderId="58" xfId="46" applyNumberFormat="1" applyFont="1" applyFill="1" applyBorder="1" applyProtection="1">
      <alignment/>
      <protection locked="0"/>
    </xf>
    <xf numFmtId="174" fontId="2" fillId="47" borderId="44" xfId="46" applyNumberFormat="1" applyFont="1" applyFill="1" applyBorder="1" applyProtection="1">
      <alignment/>
      <protection locked="0"/>
    </xf>
    <xf numFmtId="175" fontId="2" fillId="47" borderId="44" xfId="46" applyNumberFormat="1" applyFont="1" applyFill="1" applyBorder="1" applyProtection="1">
      <alignment/>
      <protection/>
    </xf>
    <xf numFmtId="2" fontId="2" fillId="47" borderId="44" xfId="46" applyNumberFormat="1" applyFont="1" applyFill="1" applyBorder="1" applyAlignment="1" applyProtection="1">
      <alignment horizontal="left" indent="3"/>
      <protection/>
    </xf>
    <xf numFmtId="2" fontId="2" fillId="47" borderId="47" xfId="46" applyNumberFormat="1" applyFont="1" applyFill="1" applyBorder="1" applyAlignment="1" applyProtection="1">
      <alignment horizontal="left" indent="3"/>
      <protection/>
    </xf>
    <xf numFmtId="0" fontId="2" fillId="47" borderId="48" xfId="46" applyFont="1" applyFill="1" applyBorder="1" applyProtection="1">
      <alignment/>
      <protection locked="0"/>
    </xf>
    <xf numFmtId="0" fontId="2" fillId="47" borderId="48" xfId="46" applyFont="1" applyFill="1" applyBorder="1" applyAlignment="1" applyProtection="1">
      <alignment horizontal="center"/>
      <protection locked="0"/>
    </xf>
    <xf numFmtId="174" fontId="2" fillId="47" borderId="50" xfId="46" applyNumberFormat="1" applyFont="1" applyFill="1" applyBorder="1" applyProtection="1">
      <alignment/>
      <protection locked="0"/>
    </xf>
    <xf numFmtId="174" fontId="2" fillId="47" borderId="48" xfId="46" applyNumberFormat="1" applyFont="1" applyFill="1" applyBorder="1" applyProtection="1">
      <alignment/>
      <protection locked="0"/>
    </xf>
    <xf numFmtId="174" fontId="2" fillId="47" borderId="49" xfId="46" applyNumberFormat="1" applyFont="1" applyFill="1" applyBorder="1" applyAlignment="1" applyProtection="1">
      <alignment horizontal="left" indent="3"/>
      <protection locked="0"/>
    </xf>
    <xf numFmtId="174" fontId="2" fillId="47" borderId="49" xfId="46" applyNumberFormat="1" applyFont="1" applyFill="1" applyBorder="1" applyProtection="1">
      <alignment/>
      <protection locked="0"/>
    </xf>
    <xf numFmtId="175" fontId="2" fillId="47" borderId="48" xfId="46" applyNumberFormat="1" applyFont="1" applyFill="1" applyBorder="1" applyProtection="1">
      <alignment/>
      <protection/>
    </xf>
    <xf numFmtId="2" fontId="2" fillId="47" borderId="48" xfId="46" applyNumberFormat="1" applyFont="1" applyFill="1" applyBorder="1" applyAlignment="1" applyProtection="1">
      <alignment horizontal="left" indent="3"/>
      <protection/>
    </xf>
    <xf numFmtId="2" fontId="2" fillId="47" borderId="52" xfId="46" applyNumberFormat="1" applyFont="1" applyFill="1" applyBorder="1" applyAlignment="1" applyProtection="1">
      <alignment horizontal="left" indent="3"/>
      <protection/>
    </xf>
    <xf numFmtId="0" fontId="2" fillId="48" borderId="53" xfId="46" applyFont="1" applyFill="1" applyBorder="1" applyProtection="1">
      <alignment/>
      <protection locked="0"/>
    </xf>
    <xf numFmtId="0" fontId="2" fillId="48" borderId="53" xfId="46" applyFont="1" applyFill="1" applyBorder="1" applyAlignment="1" applyProtection="1">
      <alignment horizontal="center"/>
      <protection locked="0"/>
    </xf>
    <xf numFmtId="0" fontId="2" fillId="48" borderId="54" xfId="46" applyFont="1" applyFill="1" applyBorder="1" applyAlignment="1" applyProtection="1">
      <alignment horizontal="center"/>
      <protection locked="0"/>
    </xf>
    <xf numFmtId="174" fontId="2" fillId="48" borderId="16" xfId="46" applyNumberFormat="1" applyFont="1" applyFill="1" applyBorder="1" applyProtection="1">
      <alignment/>
      <protection locked="0"/>
    </xf>
    <xf numFmtId="174" fontId="2" fillId="48" borderId="55" xfId="46" applyNumberFormat="1" applyFont="1" applyFill="1" applyBorder="1" applyProtection="1">
      <alignment/>
      <protection locked="0"/>
    </xf>
    <xf numFmtId="174" fontId="2" fillId="48" borderId="53" xfId="46" applyNumberFormat="1" applyFont="1" applyFill="1" applyBorder="1" applyProtection="1">
      <alignment/>
      <protection locked="0"/>
    </xf>
    <xf numFmtId="174" fontId="2" fillId="48" borderId="54" xfId="46" applyNumberFormat="1" applyFont="1" applyFill="1" applyBorder="1" applyProtection="1">
      <alignment/>
      <protection locked="0"/>
    </xf>
    <xf numFmtId="174" fontId="2" fillId="48" borderId="16" xfId="46" applyNumberFormat="1" applyFont="1" applyFill="1" applyBorder="1" applyAlignment="1" applyProtection="1">
      <alignment horizontal="left" indent="3"/>
      <protection locked="0"/>
    </xf>
    <xf numFmtId="174" fontId="2" fillId="48" borderId="59" xfId="46" applyNumberFormat="1" applyFont="1" applyFill="1" applyBorder="1" applyProtection="1">
      <alignment/>
      <protection locked="0"/>
    </xf>
    <xf numFmtId="175" fontId="2" fillId="48" borderId="45" xfId="46" applyNumberFormat="1" applyFont="1" applyFill="1" applyBorder="1" applyProtection="1">
      <alignment/>
      <protection/>
    </xf>
    <xf numFmtId="2" fontId="2" fillId="48" borderId="45" xfId="46" applyNumberFormat="1" applyFont="1" applyFill="1" applyBorder="1" applyProtection="1">
      <alignment/>
      <protection locked="0"/>
    </xf>
    <xf numFmtId="2" fontId="2" fillId="48" borderId="45" xfId="46" applyNumberFormat="1" applyFont="1" applyFill="1" applyBorder="1" applyAlignment="1" applyProtection="1">
      <alignment horizontal="left" indent="3"/>
      <protection/>
    </xf>
    <xf numFmtId="2" fontId="2" fillId="48" borderId="56" xfId="46" applyNumberFormat="1" applyFont="1" applyFill="1" applyBorder="1" applyAlignment="1" applyProtection="1">
      <alignment horizontal="left" indent="3"/>
      <protection/>
    </xf>
    <xf numFmtId="0" fontId="2" fillId="48" borderId="44" xfId="46" applyFont="1" applyFill="1" applyBorder="1" applyProtection="1">
      <alignment/>
      <protection locked="0"/>
    </xf>
    <xf numFmtId="0" fontId="2" fillId="48" borderId="44" xfId="46" applyFont="1" applyFill="1" applyBorder="1" applyAlignment="1" applyProtection="1">
      <alignment horizontal="center"/>
      <protection locked="0"/>
    </xf>
    <xf numFmtId="0" fontId="2" fillId="48" borderId="57" xfId="46" applyFont="1" applyFill="1" applyBorder="1" applyAlignment="1" applyProtection="1">
      <alignment horizontal="center"/>
      <protection locked="0"/>
    </xf>
    <xf numFmtId="174" fontId="2" fillId="48" borderId="11" xfId="46" applyNumberFormat="1" applyFont="1" applyFill="1" applyBorder="1" applyProtection="1">
      <alignment/>
      <protection locked="0"/>
    </xf>
    <xf numFmtId="174" fontId="2" fillId="48" borderId="58" xfId="46" applyNumberFormat="1" applyFont="1" applyFill="1" applyBorder="1" applyProtection="1">
      <alignment/>
      <protection locked="0"/>
    </xf>
    <xf numFmtId="174" fontId="2" fillId="48" borderId="44" xfId="46" applyNumberFormat="1" applyFont="1" applyFill="1" applyBorder="1" applyProtection="1">
      <alignment/>
      <protection locked="0"/>
    </xf>
    <xf numFmtId="174" fontId="2" fillId="48" borderId="57" xfId="46" applyNumberFormat="1" applyFont="1" applyFill="1" applyBorder="1" applyProtection="1">
      <alignment/>
      <protection locked="0"/>
    </xf>
    <xf numFmtId="174" fontId="2" fillId="48" borderId="11" xfId="46" applyNumberFormat="1" applyFont="1" applyFill="1" applyBorder="1" applyAlignment="1" applyProtection="1">
      <alignment horizontal="left" indent="3"/>
      <protection locked="0"/>
    </xf>
    <xf numFmtId="175" fontId="2" fillId="48" borderId="44" xfId="46" applyNumberFormat="1" applyFont="1" applyFill="1" applyBorder="1" applyProtection="1">
      <alignment/>
      <protection/>
    </xf>
    <xf numFmtId="2" fontId="2" fillId="48" borderId="44" xfId="46" applyNumberFormat="1" applyFont="1" applyFill="1" applyBorder="1" applyAlignment="1" applyProtection="1">
      <alignment horizontal="left" indent="3"/>
      <protection/>
    </xf>
    <xf numFmtId="2" fontId="2" fillId="48" borderId="47" xfId="46" applyNumberFormat="1" applyFont="1" applyFill="1" applyBorder="1" applyAlignment="1" applyProtection="1">
      <alignment horizontal="left" indent="3"/>
      <protection/>
    </xf>
    <xf numFmtId="2" fontId="2" fillId="48" borderId="58" xfId="46" applyNumberFormat="1" applyFont="1" applyFill="1" applyBorder="1" applyProtection="1">
      <alignment/>
      <protection locked="0"/>
    </xf>
    <xf numFmtId="0" fontId="2" fillId="48" borderId="57" xfId="46" applyFont="1" applyFill="1" applyBorder="1" applyProtection="1">
      <alignment/>
      <protection locked="0"/>
    </xf>
    <xf numFmtId="0" fontId="2" fillId="48" borderId="48" xfId="46" applyFont="1" applyFill="1" applyBorder="1" applyAlignment="1" applyProtection="1">
      <alignment horizontal="center"/>
      <protection locked="0"/>
    </xf>
    <xf numFmtId="174" fontId="2" fillId="48" borderId="50" xfId="46" applyNumberFormat="1" applyFont="1" applyFill="1" applyBorder="1" applyProtection="1">
      <alignment/>
      <protection locked="0"/>
    </xf>
    <xf numFmtId="2" fontId="2" fillId="48" borderId="48" xfId="46" applyNumberFormat="1" applyFont="1" applyFill="1" applyBorder="1" applyProtection="1">
      <alignment/>
      <protection locked="0"/>
    </xf>
    <xf numFmtId="0" fontId="2" fillId="48" borderId="48" xfId="46" applyFont="1" applyFill="1" applyBorder="1" applyProtection="1">
      <alignment/>
      <protection locked="0"/>
    </xf>
    <xf numFmtId="174" fontId="2" fillId="48" borderId="48" xfId="46" applyNumberFormat="1" applyFont="1" applyFill="1" applyBorder="1" applyProtection="1">
      <alignment/>
      <protection locked="0"/>
    </xf>
    <xf numFmtId="174" fontId="2" fillId="48" borderId="60" xfId="46" applyNumberFormat="1" applyFont="1" applyFill="1" applyBorder="1" applyAlignment="1" applyProtection="1">
      <alignment horizontal="left" indent="3"/>
      <protection locked="0"/>
    </xf>
    <xf numFmtId="174" fontId="2" fillId="48" borderId="61" xfId="46" applyNumberFormat="1" applyFont="1" applyFill="1" applyBorder="1" applyProtection="1">
      <alignment/>
      <protection locked="0"/>
    </xf>
    <xf numFmtId="175" fontId="2" fillId="48" borderId="48" xfId="46" applyNumberFormat="1" applyFont="1" applyFill="1" applyBorder="1" applyProtection="1">
      <alignment/>
      <protection/>
    </xf>
    <xf numFmtId="2" fontId="2" fillId="48" borderId="50" xfId="46" applyNumberFormat="1" applyFont="1" applyFill="1" applyBorder="1" applyProtection="1">
      <alignment/>
      <protection locked="0"/>
    </xf>
    <xf numFmtId="2" fontId="2" fillId="48" borderId="48" xfId="46" applyNumberFormat="1" applyFont="1" applyFill="1" applyBorder="1" applyAlignment="1" applyProtection="1">
      <alignment horizontal="left" indent="3"/>
      <protection/>
    </xf>
    <xf numFmtId="2" fontId="2" fillId="48" borderId="52" xfId="46" applyNumberFormat="1" applyFont="1" applyFill="1" applyBorder="1" applyAlignment="1" applyProtection="1">
      <alignment horizontal="left" indent="3"/>
      <protection/>
    </xf>
    <xf numFmtId="0" fontId="2" fillId="49" borderId="44" xfId="46" applyFont="1" applyFill="1" applyBorder="1" applyProtection="1">
      <alignment/>
      <protection locked="0"/>
    </xf>
    <xf numFmtId="0" fontId="2" fillId="50" borderId="44" xfId="46" applyFont="1" applyFill="1" applyBorder="1" applyAlignment="1" applyProtection="1">
      <alignment horizontal="center"/>
      <protection locked="0"/>
    </xf>
    <xf numFmtId="0" fontId="2" fillId="50" borderId="57" xfId="46" applyFont="1" applyFill="1" applyBorder="1" applyAlignment="1" applyProtection="1">
      <alignment horizontal="center"/>
      <protection locked="0"/>
    </xf>
    <xf numFmtId="174" fontId="2" fillId="50" borderId="16" xfId="46" applyNumberFormat="1" applyFont="1" applyFill="1" applyBorder="1" applyProtection="1">
      <alignment/>
      <protection locked="0"/>
    </xf>
    <xf numFmtId="174" fontId="2" fillId="50" borderId="55" xfId="46" applyNumberFormat="1" applyFont="1" applyFill="1" applyBorder="1" applyProtection="1">
      <alignment/>
      <protection locked="0"/>
    </xf>
    <xf numFmtId="174" fontId="2" fillId="50" borderId="53" xfId="46" applyNumberFormat="1" applyFont="1" applyFill="1" applyBorder="1" applyProtection="1">
      <alignment/>
      <protection locked="0"/>
    </xf>
    <xf numFmtId="174" fontId="2" fillId="50" borderId="44" xfId="46" applyNumberFormat="1" applyFont="1" applyFill="1" applyBorder="1" applyProtection="1">
      <alignment/>
      <protection locked="0"/>
    </xf>
    <xf numFmtId="174" fontId="2" fillId="50" borderId="16" xfId="46" applyNumberFormat="1" applyFont="1" applyFill="1" applyBorder="1" applyAlignment="1" applyProtection="1">
      <alignment horizontal="left" indent="3"/>
      <protection locked="0"/>
    </xf>
    <xf numFmtId="175" fontId="2" fillId="50" borderId="59" xfId="46" applyNumberFormat="1" applyFont="1" applyFill="1" applyBorder="1" applyProtection="1">
      <alignment/>
      <protection/>
    </xf>
    <xf numFmtId="2" fontId="2" fillId="50" borderId="45" xfId="46" applyNumberFormat="1" applyFont="1" applyFill="1" applyBorder="1" applyProtection="1">
      <alignment/>
      <protection locked="0"/>
    </xf>
    <xf numFmtId="2" fontId="2" fillId="50" borderId="45" xfId="46" applyNumberFormat="1" applyFont="1" applyFill="1" applyBorder="1" applyAlignment="1" applyProtection="1">
      <alignment horizontal="left" indent="3"/>
      <protection/>
    </xf>
    <xf numFmtId="2" fontId="2" fillId="50" borderId="56" xfId="46" applyNumberFormat="1" applyFont="1" applyFill="1" applyBorder="1" applyAlignment="1" applyProtection="1">
      <alignment horizontal="left" indent="3"/>
      <protection/>
    </xf>
    <xf numFmtId="174" fontId="2" fillId="50" borderId="11" xfId="46" applyNumberFormat="1" applyFont="1" applyFill="1" applyBorder="1" applyProtection="1">
      <alignment/>
      <protection locked="0"/>
    </xf>
    <xf numFmtId="174" fontId="2" fillId="50" borderId="58" xfId="46" applyNumberFormat="1" applyFont="1" applyFill="1" applyBorder="1" applyProtection="1">
      <alignment/>
      <protection locked="0"/>
    </xf>
    <xf numFmtId="174" fontId="2" fillId="50" borderId="57" xfId="46" applyNumberFormat="1" applyFont="1" applyFill="1" applyBorder="1" applyProtection="1">
      <alignment/>
      <protection locked="0"/>
    </xf>
    <xf numFmtId="174" fontId="2" fillId="50" borderId="11" xfId="46" applyNumberFormat="1" applyFont="1" applyFill="1" applyBorder="1" applyAlignment="1" applyProtection="1">
      <alignment horizontal="left" indent="3"/>
      <protection locked="0"/>
    </xf>
    <xf numFmtId="2" fontId="2" fillId="50" borderId="47" xfId="46" applyNumberFormat="1" applyFont="1" applyFill="1" applyBorder="1" applyAlignment="1" applyProtection="1">
      <alignment horizontal="left" indent="3"/>
      <protection/>
    </xf>
    <xf numFmtId="0" fontId="2" fillId="50" borderId="44" xfId="46" applyFont="1" applyFill="1" applyBorder="1" applyProtection="1">
      <alignment/>
      <protection locked="0"/>
    </xf>
    <xf numFmtId="175" fontId="2" fillId="50" borderId="58" xfId="46" applyNumberFormat="1" applyFont="1" applyFill="1" applyBorder="1" applyProtection="1">
      <alignment/>
      <protection/>
    </xf>
    <xf numFmtId="2" fontId="2" fillId="50" borderId="44" xfId="46" applyNumberFormat="1" applyFont="1" applyFill="1" applyBorder="1" applyAlignment="1" applyProtection="1">
      <alignment horizontal="left" indent="3"/>
      <protection/>
    </xf>
    <xf numFmtId="0" fontId="2" fillId="50" borderId="48" xfId="46" applyFont="1" applyFill="1" applyBorder="1" applyProtection="1">
      <alignment/>
      <protection locked="0"/>
    </xf>
    <xf numFmtId="0" fontId="2" fillId="50" borderId="48" xfId="46" applyFont="1" applyFill="1" applyBorder="1" applyAlignment="1" applyProtection="1">
      <alignment horizontal="center"/>
      <protection locked="0"/>
    </xf>
    <xf numFmtId="174" fontId="2" fillId="50" borderId="50" xfId="46" applyNumberFormat="1" applyFont="1" applyFill="1" applyBorder="1" applyProtection="1">
      <alignment/>
      <protection locked="0"/>
    </xf>
    <xf numFmtId="174" fontId="2" fillId="50" borderId="48" xfId="46" applyNumberFormat="1" applyFont="1" applyFill="1" applyBorder="1" applyProtection="1">
      <alignment/>
      <protection locked="0"/>
    </xf>
    <xf numFmtId="174" fontId="2" fillId="50" borderId="51" xfId="46" applyNumberFormat="1" applyFont="1" applyFill="1" applyBorder="1" applyProtection="1">
      <alignment/>
      <protection locked="0"/>
    </xf>
    <xf numFmtId="174" fontId="2" fillId="50" borderId="13" xfId="46" applyNumberFormat="1" applyFont="1" applyFill="1" applyBorder="1" applyAlignment="1" applyProtection="1">
      <alignment horizontal="left" indent="3"/>
      <protection locked="0"/>
    </xf>
    <xf numFmtId="174" fontId="2" fillId="50" borderId="13" xfId="46" applyNumberFormat="1" applyFont="1" applyFill="1" applyBorder="1" applyProtection="1">
      <alignment/>
      <protection locked="0"/>
    </xf>
    <xf numFmtId="175" fontId="2" fillId="50" borderId="62" xfId="46" applyNumberFormat="1" applyFont="1" applyFill="1" applyBorder="1" applyProtection="1">
      <alignment/>
      <protection/>
    </xf>
    <xf numFmtId="2" fontId="2" fillId="50" borderId="48" xfId="46" applyNumberFormat="1" applyFont="1" applyFill="1" applyBorder="1" applyAlignment="1" applyProtection="1">
      <alignment horizontal="left" indent="3"/>
      <protection/>
    </xf>
    <xf numFmtId="2" fontId="2" fillId="50" borderId="52" xfId="46" applyNumberFormat="1" applyFont="1" applyFill="1" applyBorder="1" applyAlignment="1" applyProtection="1">
      <alignment horizontal="left" indent="3"/>
      <protection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174" fontId="2" fillId="33" borderId="16" xfId="0" applyNumberFormat="1" applyFont="1" applyFill="1" applyBorder="1" applyAlignment="1">
      <alignment horizontal="center" vertical="center"/>
    </xf>
    <xf numFmtId="175" fontId="2" fillId="33" borderId="16" xfId="0" applyNumberFormat="1" applyFont="1" applyFill="1" applyBorder="1" applyAlignment="1">
      <alignment horizontal="center" vertical="center"/>
    </xf>
    <xf numFmtId="2" fontId="2" fillId="33" borderId="16" xfId="0" applyNumberFormat="1" applyFont="1" applyFill="1" applyBorder="1" applyAlignment="1">
      <alignment horizontal="center" vertical="center"/>
    </xf>
    <xf numFmtId="2" fontId="2" fillId="33" borderId="36" xfId="0" applyNumberFormat="1" applyFont="1" applyFill="1" applyBorder="1" applyAlignment="1">
      <alignment horizontal="center" vertical="center"/>
    </xf>
    <xf numFmtId="174" fontId="2" fillId="32" borderId="11" xfId="0" applyNumberFormat="1" applyFont="1" applyFill="1" applyBorder="1" applyAlignment="1">
      <alignment vertical="center"/>
    </xf>
    <xf numFmtId="174" fontId="2" fillId="32" borderId="11" xfId="0" applyNumberFormat="1" applyFont="1" applyFill="1" applyBorder="1" applyAlignment="1">
      <alignment horizontal="center" vertical="center"/>
    </xf>
    <xf numFmtId="175" fontId="2" fillId="32" borderId="11" xfId="0" applyNumberFormat="1" applyFont="1" applyFill="1" applyBorder="1" applyAlignment="1">
      <alignment horizontal="center" vertical="center"/>
    </xf>
    <xf numFmtId="2" fontId="2" fillId="32" borderId="17" xfId="0" applyNumberFormat="1" applyFont="1" applyFill="1" applyBorder="1" applyAlignment="1">
      <alignment horizontal="center" vertical="center"/>
    </xf>
    <xf numFmtId="174" fontId="2" fillId="32" borderId="13" xfId="0" applyNumberFormat="1" applyFont="1" applyFill="1" applyBorder="1" applyAlignment="1">
      <alignment vertical="center"/>
    </xf>
    <xf numFmtId="174" fontId="2" fillId="32" borderId="13" xfId="0" applyNumberFormat="1" applyFont="1" applyFill="1" applyBorder="1" applyAlignment="1">
      <alignment horizontal="center" vertical="center"/>
    </xf>
    <xf numFmtId="175" fontId="2" fillId="32" borderId="13" xfId="0" applyNumberFormat="1" applyFont="1" applyFill="1" applyBorder="1" applyAlignment="1">
      <alignment horizontal="center" vertical="center"/>
    </xf>
    <xf numFmtId="2" fontId="2" fillId="32" borderId="15" xfId="0" applyNumberFormat="1" applyFont="1" applyFill="1" applyBorder="1" applyAlignment="1">
      <alignment horizontal="center" vertical="center"/>
    </xf>
    <xf numFmtId="0" fontId="2" fillId="32" borderId="11" xfId="65" applyFont="1" applyFill="1" applyBorder="1" applyAlignment="1">
      <alignment horizontal="left"/>
      <protection/>
    </xf>
    <xf numFmtId="0" fontId="2" fillId="32" borderId="11" xfId="65" applyFont="1" applyFill="1" applyBorder="1" applyAlignment="1">
      <alignment horizontal="center"/>
      <protection/>
    </xf>
    <xf numFmtId="174" fontId="2" fillId="32" borderId="11" xfId="65" applyNumberFormat="1" applyFont="1" applyFill="1" applyBorder="1" applyAlignment="1">
      <alignment horizontal="right"/>
      <protection/>
    </xf>
    <xf numFmtId="174" fontId="2" fillId="32" borderId="11" xfId="65" applyNumberFormat="1" applyFont="1" applyFill="1" applyBorder="1">
      <alignment/>
      <protection/>
    </xf>
    <xf numFmtId="174" fontId="2" fillId="32" borderId="11" xfId="65" applyNumberFormat="1" applyFont="1" applyFill="1" applyBorder="1" applyAlignment="1">
      <alignment horizontal="center"/>
      <protection/>
    </xf>
    <xf numFmtId="175" fontId="2" fillId="32" borderId="11" xfId="65" applyNumberFormat="1" applyFont="1" applyFill="1" applyBorder="1">
      <alignment/>
      <protection/>
    </xf>
    <xf numFmtId="2" fontId="2" fillId="32" borderId="11" xfId="65" applyNumberFormat="1" applyFont="1" applyFill="1" applyBorder="1">
      <alignment/>
      <protection/>
    </xf>
    <xf numFmtId="2" fontId="2" fillId="32" borderId="11" xfId="65" applyNumberFormat="1" applyFont="1" applyFill="1" applyBorder="1" applyAlignment="1">
      <alignment horizontal="center"/>
      <protection/>
    </xf>
    <xf numFmtId="2" fontId="2" fillId="32" borderId="11" xfId="65" applyNumberFormat="1" applyFont="1" applyFill="1" applyBorder="1" applyAlignment="1">
      <alignment horizontal="left" indent="3"/>
      <protection/>
    </xf>
    <xf numFmtId="2" fontId="2" fillId="32" borderId="36" xfId="65" applyNumberFormat="1" applyFont="1" applyFill="1" applyBorder="1" applyAlignment="1">
      <alignment horizontal="left" indent="3"/>
      <protection/>
    </xf>
    <xf numFmtId="0" fontId="2" fillId="36" borderId="16" xfId="54" applyFont="1" applyFill="1" applyBorder="1">
      <alignment/>
      <protection/>
    </xf>
    <xf numFmtId="0" fontId="2" fillId="36" borderId="16" xfId="54" applyFont="1" applyFill="1" applyBorder="1" applyAlignment="1">
      <alignment horizontal="center"/>
      <protection/>
    </xf>
    <xf numFmtId="174" fontId="2" fillId="36" borderId="16" xfId="54" applyNumberFormat="1" applyFont="1" applyFill="1" applyBorder="1">
      <alignment/>
      <protection/>
    </xf>
    <xf numFmtId="174" fontId="2" fillId="36" borderId="16" xfId="54" applyNumberFormat="1" applyFont="1" applyFill="1" applyBorder="1" applyAlignment="1">
      <alignment horizontal="center"/>
      <protection/>
    </xf>
    <xf numFmtId="175" fontId="2" fillId="36" borderId="16" xfId="54" applyNumberFormat="1" applyFont="1" applyFill="1" applyBorder="1">
      <alignment/>
      <protection/>
    </xf>
    <xf numFmtId="2" fontId="2" fillId="36" borderId="16" xfId="54" applyNumberFormat="1" applyFont="1" applyFill="1" applyBorder="1">
      <alignment/>
      <protection/>
    </xf>
    <xf numFmtId="2" fontId="2" fillId="36" borderId="16" xfId="54" applyNumberFormat="1" applyFont="1" applyFill="1" applyBorder="1" applyAlignment="1">
      <alignment horizontal="center"/>
      <protection/>
    </xf>
    <xf numFmtId="2" fontId="2" fillId="36" borderId="16" xfId="54" applyNumberFormat="1" applyFont="1" applyFill="1" applyBorder="1" applyAlignment="1">
      <alignment horizontal="left" indent="3"/>
      <protection/>
    </xf>
    <xf numFmtId="2" fontId="2" fillId="36" borderId="36" xfId="54" applyNumberFormat="1" applyFont="1" applyFill="1" applyBorder="1" applyAlignment="1">
      <alignment horizontal="left" indent="3"/>
      <protection/>
    </xf>
    <xf numFmtId="0" fontId="2" fillId="36" borderId="28" xfId="54" applyFont="1" applyFill="1" applyBorder="1">
      <alignment/>
      <protection/>
    </xf>
    <xf numFmtId="0" fontId="2" fillId="36" borderId="28" xfId="54" applyFont="1" applyFill="1" applyBorder="1" applyAlignment="1">
      <alignment horizontal="center"/>
      <protection/>
    </xf>
    <xf numFmtId="174" fontId="2" fillId="36" borderId="28" xfId="54" applyNumberFormat="1" applyFont="1" applyFill="1" applyBorder="1">
      <alignment/>
      <protection/>
    </xf>
    <xf numFmtId="174" fontId="2" fillId="36" borderId="28" xfId="54" applyNumberFormat="1" applyFont="1" applyFill="1" applyBorder="1" applyAlignment="1">
      <alignment horizontal="center"/>
      <protection/>
    </xf>
    <xf numFmtId="175" fontId="2" fillId="36" borderId="28" xfId="54" applyNumberFormat="1" applyFont="1" applyFill="1" applyBorder="1">
      <alignment/>
      <protection/>
    </xf>
    <xf numFmtId="2" fontId="2" fillId="36" borderId="28" xfId="54" applyNumberFormat="1" applyFont="1" applyFill="1" applyBorder="1">
      <alignment/>
      <protection/>
    </xf>
    <xf numFmtId="2" fontId="2" fillId="36" borderId="28" xfId="54" applyNumberFormat="1" applyFont="1" applyFill="1" applyBorder="1" applyAlignment="1">
      <alignment horizontal="center"/>
      <protection/>
    </xf>
    <xf numFmtId="2" fontId="2" fillId="36" borderId="28" xfId="54" applyNumberFormat="1" applyFont="1" applyFill="1" applyBorder="1" applyAlignment="1">
      <alignment horizontal="left" indent="3"/>
      <protection/>
    </xf>
    <xf numFmtId="2" fontId="2" fillId="36" borderId="38" xfId="54" applyNumberFormat="1" applyFont="1" applyFill="1" applyBorder="1" applyAlignment="1">
      <alignment horizontal="left" indent="3"/>
      <protection/>
    </xf>
    <xf numFmtId="0" fontId="2" fillId="36" borderId="11" xfId="54" applyFont="1" applyFill="1" applyBorder="1" applyAlignment="1">
      <alignment horizontal="center"/>
      <protection/>
    </xf>
    <xf numFmtId="174" fontId="2" fillId="36" borderId="11" xfId="54" applyNumberFormat="1" applyFont="1" applyFill="1" applyBorder="1">
      <alignment/>
      <protection/>
    </xf>
    <xf numFmtId="174" fontId="2" fillId="36" borderId="11" xfId="54" applyNumberFormat="1" applyFont="1" applyFill="1" applyBorder="1" applyAlignment="1">
      <alignment horizontal="center"/>
      <protection/>
    </xf>
    <xf numFmtId="175" fontId="2" fillId="36" borderId="11" xfId="54" applyNumberFormat="1" applyFont="1" applyFill="1" applyBorder="1">
      <alignment/>
      <protection/>
    </xf>
    <xf numFmtId="2" fontId="2" fillId="36" borderId="11" xfId="54" applyNumberFormat="1" applyFont="1" applyFill="1" applyBorder="1">
      <alignment/>
      <protection/>
    </xf>
    <xf numFmtId="2" fontId="2" fillId="36" borderId="11" xfId="54" applyNumberFormat="1" applyFont="1" applyFill="1" applyBorder="1" applyAlignment="1">
      <alignment horizontal="center"/>
      <protection/>
    </xf>
    <xf numFmtId="2" fontId="2" fillId="36" borderId="11" xfId="54" applyNumberFormat="1" applyFont="1" applyFill="1" applyBorder="1" applyAlignment="1">
      <alignment horizontal="left" indent="3"/>
      <protection/>
    </xf>
    <xf numFmtId="0" fontId="2" fillId="34" borderId="11" xfId="54" applyFont="1" applyFill="1" applyBorder="1" applyAlignment="1">
      <alignment horizontal="center"/>
      <protection/>
    </xf>
    <xf numFmtId="174" fontId="2" fillId="34" borderId="11" xfId="54" applyNumberFormat="1" applyFont="1" applyFill="1" applyBorder="1">
      <alignment/>
      <protection/>
    </xf>
    <xf numFmtId="174" fontId="2" fillId="34" borderId="11" xfId="54" applyNumberFormat="1" applyFont="1" applyFill="1" applyBorder="1" applyAlignment="1">
      <alignment horizontal="center"/>
      <protection/>
    </xf>
    <xf numFmtId="175" fontId="2" fillId="34" borderId="11" xfId="54" applyNumberFormat="1" applyFont="1" applyFill="1" applyBorder="1">
      <alignment/>
      <protection/>
    </xf>
    <xf numFmtId="2" fontId="2" fillId="34" borderId="11" xfId="54" applyNumberFormat="1" applyFont="1" applyFill="1" applyBorder="1">
      <alignment/>
      <protection/>
    </xf>
    <xf numFmtId="2" fontId="2" fillId="34" borderId="11" xfId="54" applyNumberFormat="1" applyFont="1" applyFill="1" applyBorder="1" applyAlignment="1">
      <alignment horizontal="center"/>
      <protection/>
    </xf>
    <xf numFmtId="2" fontId="2" fillId="34" borderId="11" xfId="54" applyNumberFormat="1" applyFont="1" applyFill="1" applyBorder="1" applyAlignment="1">
      <alignment horizontal="left" indent="3"/>
      <protection/>
    </xf>
    <xf numFmtId="0" fontId="2" fillId="36" borderId="11" xfId="54" applyFont="1" applyFill="1" applyBorder="1">
      <alignment/>
      <protection/>
    </xf>
    <xf numFmtId="2" fontId="2" fillId="36" borderId="17" xfId="54" applyNumberFormat="1" applyFont="1" applyFill="1" applyBorder="1" applyAlignment="1">
      <alignment horizontal="left" indent="3"/>
      <protection/>
    </xf>
    <xf numFmtId="0" fontId="2" fillId="36" borderId="13" xfId="54" applyFont="1" applyFill="1" applyBorder="1">
      <alignment/>
      <protection/>
    </xf>
    <xf numFmtId="0" fontId="2" fillId="36" borderId="13" xfId="54" applyFont="1" applyFill="1" applyBorder="1" applyAlignment="1">
      <alignment horizontal="center"/>
      <protection/>
    </xf>
    <xf numFmtId="174" fontId="2" fillId="36" borderId="13" xfId="54" applyNumberFormat="1" applyFont="1" applyFill="1" applyBorder="1">
      <alignment/>
      <protection/>
    </xf>
    <xf numFmtId="174" fontId="2" fillId="36" borderId="13" xfId="54" applyNumberFormat="1" applyFont="1" applyFill="1" applyBorder="1" applyAlignment="1">
      <alignment horizontal="center"/>
      <protection/>
    </xf>
    <xf numFmtId="175" fontId="2" fillId="36" borderId="13" xfId="54" applyNumberFormat="1" applyFont="1" applyFill="1" applyBorder="1">
      <alignment/>
      <protection/>
    </xf>
    <xf numFmtId="2" fontId="2" fillId="36" borderId="13" xfId="54" applyNumberFormat="1" applyFont="1" applyFill="1" applyBorder="1">
      <alignment/>
      <protection/>
    </xf>
    <xf numFmtId="2" fontId="2" fillId="36" borderId="13" xfId="54" applyNumberFormat="1" applyFont="1" applyFill="1" applyBorder="1" applyAlignment="1">
      <alignment horizontal="center"/>
      <protection/>
    </xf>
    <xf numFmtId="2" fontId="2" fillId="36" borderId="13" xfId="54" applyNumberFormat="1" applyFont="1" applyFill="1" applyBorder="1" applyAlignment="1">
      <alignment horizontal="left" indent="3"/>
      <protection/>
    </xf>
    <xf numFmtId="2" fontId="2" fillId="36" borderId="15" xfId="54" applyNumberFormat="1" applyFont="1" applyFill="1" applyBorder="1" applyAlignment="1">
      <alignment horizontal="left" indent="3"/>
      <protection/>
    </xf>
    <xf numFmtId="0" fontId="2" fillId="34" borderId="16" xfId="54" applyFont="1" applyFill="1" applyBorder="1">
      <alignment/>
      <protection/>
    </xf>
    <xf numFmtId="0" fontId="2" fillId="34" borderId="16" xfId="54" applyFont="1" applyFill="1" applyBorder="1" applyAlignment="1">
      <alignment horizontal="center"/>
      <protection/>
    </xf>
    <xf numFmtId="174" fontId="2" fillId="34" borderId="16" xfId="54" applyNumberFormat="1" applyFont="1" applyFill="1" applyBorder="1">
      <alignment/>
      <protection/>
    </xf>
    <xf numFmtId="174" fontId="2" fillId="34" borderId="16" xfId="54" applyNumberFormat="1" applyFont="1" applyFill="1" applyBorder="1" applyAlignment="1">
      <alignment horizontal="center"/>
      <protection/>
    </xf>
    <xf numFmtId="175" fontId="2" fillId="34" borderId="16" xfId="54" applyNumberFormat="1" applyFont="1" applyFill="1" applyBorder="1">
      <alignment/>
      <protection/>
    </xf>
    <xf numFmtId="2" fontId="2" fillId="34" borderId="16" xfId="54" applyNumberFormat="1" applyFont="1" applyFill="1" applyBorder="1">
      <alignment/>
      <protection/>
    </xf>
    <xf numFmtId="2" fontId="2" fillId="34" borderId="16" xfId="54" applyNumberFormat="1" applyFont="1" applyFill="1" applyBorder="1" applyAlignment="1">
      <alignment horizontal="center"/>
      <protection/>
    </xf>
    <xf numFmtId="2" fontId="2" fillId="34" borderId="16" xfId="54" applyNumberFormat="1" applyFont="1" applyFill="1" applyBorder="1" applyAlignment="1">
      <alignment horizontal="left" indent="3"/>
      <protection/>
    </xf>
    <xf numFmtId="2" fontId="2" fillId="34" borderId="36" xfId="54" applyNumberFormat="1" applyFont="1" applyFill="1" applyBorder="1" applyAlignment="1">
      <alignment horizontal="left" indent="3"/>
      <protection/>
    </xf>
    <xf numFmtId="0" fontId="2" fillId="34" borderId="11" xfId="54" applyFont="1" applyFill="1" applyBorder="1">
      <alignment/>
      <protection/>
    </xf>
    <xf numFmtId="2" fontId="2" fillId="34" borderId="17" xfId="54" applyNumberFormat="1" applyFont="1" applyFill="1" applyBorder="1" applyAlignment="1">
      <alignment horizontal="left" indent="3"/>
      <protection/>
    </xf>
    <xf numFmtId="0" fontId="2" fillId="34" borderId="13" xfId="54" applyFont="1" applyFill="1" applyBorder="1">
      <alignment/>
      <protection/>
    </xf>
    <xf numFmtId="0" fontId="2" fillId="34" borderId="13" xfId="54" applyFont="1" applyFill="1" applyBorder="1" applyAlignment="1">
      <alignment horizontal="center"/>
      <protection/>
    </xf>
    <xf numFmtId="174" fontId="2" fillId="34" borderId="13" xfId="54" applyNumberFormat="1" applyFont="1" applyFill="1" applyBorder="1">
      <alignment/>
      <protection/>
    </xf>
    <xf numFmtId="174" fontId="2" fillId="34" borderId="13" xfId="54" applyNumberFormat="1" applyFont="1" applyFill="1" applyBorder="1" applyAlignment="1">
      <alignment horizontal="center"/>
      <protection/>
    </xf>
    <xf numFmtId="175" fontId="2" fillId="34" borderId="13" xfId="54" applyNumberFormat="1" applyFont="1" applyFill="1" applyBorder="1">
      <alignment/>
      <protection/>
    </xf>
    <xf numFmtId="2" fontId="2" fillId="34" borderId="13" xfId="54" applyNumberFormat="1" applyFont="1" applyFill="1" applyBorder="1">
      <alignment/>
      <protection/>
    </xf>
    <xf numFmtId="2" fontId="2" fillId="34" borderId="13" xfId="54" applyNumberFormat="1" applyFont="1" applyFill="1" applyBorder="1" applyAlignment="1">
      <alignment horizontal="center"/>
      <protection/>
    </xf>
    <xf numFmtId="2" fontId="2" fillId="34" borderId="13" xfId="54" applyNumberFormat="1" applyFont="1" applyFill="1" applyBorder="1" applyAlignment="1">
      <alignment horizontal="left" indent="3"/>
      <protection/>
    </xf>
    <xf numFmtId="2" fontId="2" fillId="34" borderId="15" xfId="54" applyNumberFormat="1" applyFont="1" applyFill="1" applyBorder="1" applyAlignment="1">
      <alignment horizontal="left" indent="3"/>
      <protection/>
    </xf>
    <xf numFmtId="174" fontId="2" fillId="37" borderId="11" xfId="54" applyNumberFormat="1" applyFont="1" applyFill="1" applyBorder="1" applyAlignment="1">
      <alignment horizontal="left" indent="3"/>
      <protection/>
    </xf>
    <xf numFmtId="174" fontId="2" fillId="37" borderId="13" xfId="54" applyNumberFormat="1" applyFont="1" applyFill="1" applyBorder="1" applyAlignment="1">
      <alignment horizontal="left" indent="3"/>
      <protection/>
    </xf>
    <xf numFmtId="0" fontId="2" fillId="36" borderId="16" xfId="56" applyFont="1" applyFill="1" applyBorder="1">
      <alignment/>
      <protection/>
    </xf>
    <xf numFmtId="0" fontId="2" fillId="36" borderId="16" xfId="56" applyFont="1" applyFill="1" applyBorder="1" applyAlignment="1">
      <alignment horizontal="center"/>
      <protection/>
    </xf>
    <xf numFmtId="174" fontId="2" fillId="36" borderId="16" xfId="56" applyNumberFormat="1" applyFont="1" applyFill="1" applyBorder="1">
      <alignment/>
      <protection/>
    </xf>
    <xf numFmtId="174" fontId="2" fillId="36" borderId="16" xfId="56" applyNumberFormat="1" applyFont="1" applyFill="1" applyBorder="1" applyAlignment="1">
      <alignment horizontal="center"/>
      <protection/>
    </xf>
    <xf numFmtId="175" fontId="2" fillId="36" borderId="16" xfId="56" applyNumberFormat="1" applyFont="1" applyFill="1" applyBorder="1">
      <alignment/>
      <protection/>
    </xf>
    <xf numFmtId="2" fontId="2" fillId="36" borderId="16" xfId="56" applyNumberFormat="1" applyFont="1" applyFill="1" applyBorder="1">
      <alignment/>
      <protection/>
    </xf>
    <xf numFmtId="2" fontId="2" fillId="36" borderId="16" xfId="56" applyNumberFormat="1" applyFont="1" applyFill="1" applyBorder="1" applyAlignment="1">
      <alignment horizontal="center"/>
      <protection/>
    </xf>
    <xf numFmtId="2" fontId="2" fillId="36" borderId="16" xfId="56" applyNumberFormat="1" applyFont="1" applyFill="1" applyBorder="1" applyAlignment="1">
      <alignment horizontal="left" indent="3"/>
      <protection/>
    </xf>
    <xf numFmtId="2" fontId="2" fillId="36" borderId="36" xfId="56" applyNumberFormat="1" applyFont="1" applyFill="1" applyBorder="1" applyAlignment="1">
      <alignment horizontal="left" indent="3"/>
      <protection/>
    </xf>
    <xf numFmtId="0" fontId="2" fillId="38" borderId="12" xfId="56" applyFont="1" applyFill="1" applyBorder="1">
      <alignment/>
      <protection/>
    </xf>
    <xf numFmtId="0" fontId="2" fillId="38" borderId="12" xfId="56" applyFont="1" applyFill="1" applyBorder="1" applyAlignment="1">
      <alignment horizontal="center"/>
      <protection/>
    </xf>
    <xf numFmtId="174" fontId="2" fillId="38" borderId="12" xfId="56" applyNumberFormat="1" applyFont="1" applyFill="1" applyBorder="1">
      <alignment/>
      <protection/>
    </xf>
    <xf numFmtId="174" fontId="2" fillId="38" borderId="12" xfId="56" applyNumberFormat="1" applyFont="1" applyFill="1" applyBorder="1" applyAlignment="1">
      <alignment horizontal="center"/>
      <protection/>
    </xf>
    <xf numFmtId="175" fontId="2" fillId="38" borderId="12" xfId="56" applyNumberFormat="1" applyFont="1" applyFill="1" applyBorder="1">
      <alignment/>
      <protection/>
    </xf>
    <xf numFmtId="2" fontId="2" fillId="38" borderId="12" xfId="56" applyNumberFormat="1" applyFont="1" applyFill="1" applyBorder="1">
      <alignment/>
      <protection/>
    </xf>
    <xf numFmtId="2" fontId="2" fillId="38" borderId="12" xfId="56" applyNumberFormat="1" applyFont="1" applyFill="1" applyBorder="1" applyAlignment="1">
      <alignment horizontal="center"/>
      <protection/>
    </xf>
    <xf numFmtId="2" fontId="2" fillId="38" borderId="12" xfId="56" applyNumberFormat="1" applyFont="1" applyFill="1" applyBorder="1" applyAlignment="1">
      <alignment horizontal="left" indent="3"/>
      <protection/>
    </xf>
    <xf numFmtId="2" fontId="2" fillId="38" borderId="27" xfId="56" applyNumberFormat="1" applyFont="1" applyFill="1" applyBorder="1" applyAlignment="1">
      <alignment horizontal="left" indent="3"/>
      <protection/>
    </xf>
    <xf numFmtId="0" fontId="2" fillId="38" borderId="11" xfId="56" applyFont="1" applyFill="1" applyBorder="1">
      <alignment/>
      <protection/>
    </xf>
    <xf numFmtId="0" fontId="2" fillId="38" borderId="11" xfId="56" applyFont="1" applyFill="1" applyBorder="1" applyAlignment="1">
      <alignment horizontal="center"/>
      <protection/>
    </xf>
    <xf numFmtId="174" fontId="2" fillId="38" borderId="11" xfId="56" applyNumberFormat="1" applyFont="1" applyFill="1" applyBorder="1">
      <alignment/>
      <protection/>
    </xf>
    <xf numFmtId="174" fontId="2" fillId="38" borderId="11" xfId="56" applyNumberFormat="1" applyFont="1" applyFill="1" applyBorder="1" applyAlignment="1">
      <alignment horizontal="center"/>
      <protection/>
    </xf>
    <xf numFmtId="175" fontId="2" fillId="38" borderId="11" xfId="56" applyNumberFormat="1" applyFont="1" applyFill="1" applyBorder="1">
      <alignment/>
      <protection/>
    </xf>
    <xf numFmtId="2" fontId="2" fillId="38" borderId="11" xfId="56" applyNumberFormat="1" applyFont="1" applyFill="1" applyBorder="1">
      <alignment/>
      <protection/>
    </xf>
    <xf numFmtId="2" fontId="2" fillId="38" borderId="11" xfId="56" applyNumberFormat="1" applyFont="1" applyFill="1" applyBorder="1" applyAlignment="1">
      <alignment horizontal="center"/>
      <protection/>
    </xf>
    <xf numFmtId="2" fontId="2" fillId="38" borderId="11" xfId="56" applyNumberFormat="1" applyFont="1" applyFill="1" applyBorder="1" applyAlignment="1">
      <alignment horizontal="left" indent="3"/>
      <protection/>
    </xf>
    <xf numFmtId="2" fontId="2" fillId="38" borderId="17" xfId="56" applyNumberFormat="1" applyFont="1" applyFill="1" applyBorder="1" applyAlignment="1">
      <alignment horizontal="left" indent="3"/>
      <protection/>
    </xf>
    <xf numFmtId="0" fontId="2" fillId="35" borderId="12" xfId="56" applyFont="1" applyFill="1" applyBorder="1">
      <alignment/>
      <protection/>
    </xf>
    <xf numFmtId="0" fontId="2" fillId="35" borderId="12" xfId="56" applyFont="1" applyFill="1" applyBorder="1" applyAlignment="1">
      <alignment horizontal="center"/>
      <protection/>
    </xf>
    <xf numFmtId="174" fontId="2" fillId="35" borderId="12" xfId="56" applyNumberFormat="1" applyFont="1" applyFill="1" applyBorder="1">
      <alignment/>
      <protection/>
    </xf>
    <xf numFmtId="175" fontId="2" fillId="35" borderId="12" xfId="56" applyNumberFormat="1" applyFont="1" applyFill="1" applyBorder="1">
      <alignment/>
      <protection/>
    </xf>
    <xf numFmtId="2" fontId="2" fillId="35" borderId="12" xfId="56" applyNumberFormat="1" applyFont="1" applyFill="1" applyBorder="1">
      <alignment/>
      <protection/>
    </xf>
    <xf numFmtId="2" fontId="2" fillId="35" borderId="12" xfId="56" applyNumberFormat="1" applyFont="1" applyFill="1" applyBorder="1" applyAlignment="1">
      <alignment horizontal="center"/>
      <protection/>
    </xf>
    <xf numFmtId="2" fontId="2" fillId="35" borderId="12" xfId="56" applyNumberFormat="1" applyFont="1" applyFill="1" applyBorder="1" applyAlignment="1">
      <alignment horizontal="left" indent="3"/>
      <protection/>
    </xf>
    <xf numFmtId="2" fontId="2" fillId="35" borderId="27" xfId="56" applyNumberFormat="1" applyFont="1" applyFill="1" applyBorder="1" applyAlignment="1">
      <alignment horizontal="left" indent="3"/>
      <protection/>
    </xf>
    <xf numFmtId="0" fontId="2" fillId="35" borderId="11" xfId="56" applyFont="1" applyFill="1" applyBorder="1">
      <alignment/>
      <protection/>
    </xf>
    <xf numFmtId="0" fontId="2" fillId="35" borderId="11" xfId="56" applyFont="1" applyFill="1" applyBorder="1" applyAlignment="1">
      <alignment horizontal="center"/>
      <protection/>
    </xf>
    <xf numFmtId="174" fontId="2" fillId="35" borderId="11" xfId="56" applyNumberFormat="1" applyFont="1" applyFill="1" applyBorder="1">
      <alignment/>
      <protection/>
    </xf>
    <xf numFmtId="174" fontId="2" fillId="35" borderId="11" xfId="56" applyNumberFormat="1" applyFont="1" applyFill="1" applyBorder="1" applyAlignment="1">
      <alignment horizontal="center"/>
      <protection/>
    </xf>
    <xf numFmtId="175" fontId="2" fillId="35" borderId="11" xfId="56" applyNumberFormat="1" applyFont="1" applyFill="1" applyBorder="1">
      <alignment/>
      <protection/>
    </xf>
    <xf numFmtId="2" fontId="2" fillId="35" borderId="11" xfId="56" applyNumberFormat="1" applyFont="1" applyFill="1" applyBorder="1">
      <alignment/>
      <protection/>
    </xf>
    <xf numFmtId="2" fontId="2" fillId="35" borderId="11" xfId="56" applyNumberFormat="1" applyFont="1" applyFill="1" applyBorder="1" applyAlignment="1">
      <alignment horizontal="center"/>
      <protection/>
    </xf>
    <xf numFmtId="2" fontId="2" fillId="35" borderId="11" xfId="56" applyNumberFormat="1" applyFont="1" applyFill="1" applyBorder="1" applyAlignment="1">
      <alignment horizontal="left" indent="3"/>
      <protection/>
    </xf>
    <xf numFmtId="2" fontId="2" fillId="35" borderId="17" xfId="56" applyNumberFormat="1" applyFont="1" applyFill="1" applyBorder="1" applyAlignment="1">
      <alignment horizontal="left" indent="3"/>
      <protection/>
    </xf>
    <xf numFmtId="2" fontId="2" fillId="38" borderId="11" xfId="65" applyNumberFormat="1" applyFont="1" applyFill="1" applyBorder="1" applyAlignment="1">
      <alignment horizontal="center" vertical="center"/>
      <protection/>
    </xf>
    <xf numFmtId="2" fontId="2" fillId="38" borderId="17" xfId="65" applyNumberFormat="1" applyFont="1" applyFill="1" applyBorder="1" applyAlignment="1">
      <alignment horizontal="center" vertical="center"/>
      <protection/>
    </xf>
    <xf numFmtId="2" fontId="2" fillId="37" borderId="11" xfId="65" applyNumberFormat="1" applyFont="1" applyFill="1" applyBorder="1" applyAlignment="1">
      <alignment horizontal="left" vertical="center"/>
      <protection/>
    </xf>
    <xf numFmtId="2" fontId="2" fillId="37" borderId="11" xfId="65" applyNumberFormat="1" applyFont="1" applyFill="1" applyBorder="1" applyAlignment="1">
      <alignment horizontal="center" vertical="center"/>
      <protection/>
    </xf>
    <xf numFmtId="2" fontId="2" fillId="37" borderId="17" xfId="65" applyNumberFormat="1" applyFont="1" applyFill="1" applyBorder="1" applyAlignment="1">
      <alignment horizontal="center" vertical="center"/>
      <protection/>
    </xf>
    <xf numFmtId="0" fontId="2" fillId="36" borderId="16" xfId="65" applyFont="1" applyFill="1" applyBorder="1" applyAlignment="1">
      <alignment horizontal="left" vertical="center"/>
      <protection/>
    </xf>
    <xf numFmtId="0" fontId="2" fillId="36" borderId="18" xfId="65" applyFont="1" applyFill="1" applyBorder="1" applyAlignment="1">
      <alignment horizontal="left" vertical="center"/>
      <protection/>
    </xf>
    <xf numFmtId="2" fontId="2" fillId="38" borderId="11" xfId="65" applyNumberFormat="1" applyFont="1" applyFill="1" applyBorder="1" applyAlignment="1">
      <alignment horizontal="left" vertical="center"/>
      <protection/>
    </xf>
    <xf numFmtId="0" fontId="2" fillId="32" borderId="16" xfId="65" applyFont="1" applyFill="1" applyBorder="1" applyAlignment="1">
      <alignment horizontal="left"/>
      <protection/>
    </xf>
    <xf numFmtId="0" fontId="2" fillId="32" borderId="16" xfId="65" applyFont="1" applyFill="1" applyBorder="1" applyAlignment="1">
      <alignment horizontal="center"/>
      <protection/>
    </xf>
    <xf numFmtId="174" fontId="2" fillId="32" borderId="16" xfId="65" applyNumberFormat="1" applyFont="1" applyFill="1" applyBorder="1" applyAlignment="1">
      <alignment horizontal="right"/>
      <protection/>
    </xf>
    <xf numFmtId="174" fontId="2" fillId="32" borderId="16" xfId="65" applyNumberFormat="1" applyFont="1" applyFill="1" applyBorder="1">
      <alignment/>
      <protection/>
    </xf>
    <xf numFmtId="174" fontId="2" fillId="32" borderId="16" xfId="65" applyNumberFormat="1" applyFont="1" applyFill="1" applyBorder="1" applyAlignment="1">
      <alignment horizontal="center"/>
      <protection/>
    </xf>
    <xf numFmtId="2" fontId="2" fillId="32" borderId="16" xfId="65" applyNumberFormat="1" applyFont="1" applyFill="1" applyBorder="1">
      <alignment/>
      <protection/>
    </xf>
    <xf numFmtId="2" fontId="2" fillId="32" borderId="16" xfId="65" applyNumberFormat="1" applyFont="1" applyFill="1" applyBorder="1" applyAlignment="1">
      <alignment horizontal="center"/>
      <protection/>
    </xf>
    <xf numFmtId="2" fontId="2" fillId="32" borderId="17" xfId="65" applyNumberFormat="1" applyFont="1" applyFill="1" applyBorder="1" applyAlignment="1">
      <alignment horizontal="left" indent="3"/>
      <protection/>
    </xf>
    <xf numFmtId="2" fontId="2" fillId="32" borderId="37" xfId="65" applyNumberFormat="1" applyFont="1" applyFill="1" applyBorder="1" applyAlignment="1">
      <alignment horizontal="left" indent="3"/>
      <protection/>
    </xf>
    <xf numFmtId="0" fontId="2" fillId="33" borderId="12" xfId="65" applyFont="1" applyFill="1" applyBorder="1">
      <alignment/>
      <protection/>
    </xf>
    <xf numFmtId="0" fontId="2" fillId="33" borderId="12" xfId="65" applyFont="1" applyFill="1" applyBorder="1" applyAlignment="1">
      <alignment horizontal="center"/>
      <protection/>
    </xf>
    <xf numFmtId="174" fontId="2" fillId="33" borderId="12" xfId="65" applyNumberFormat="1" applyFont="1" applyFill="1" applyBorder="1">
      <alignment/>
      <protection/>
    </xf>
    <xf numFmtId="174" fontId="2" fillId="33" borderId="12" xfId="65" applyNumberFormat="1" applyFont="1" applyFill="1" applyBorder="1" applyAlignment="1">
      <alignment horizontal="center"/>
      <protection/>
    </xf>
    <xf numFmtId="2" fontId="2" fillId="33" borderId="12" xfId="65" applyNumberFormat="1" applyFont="1" applyFill="1" applyBorder="1">
      <alignment/>
      <protection/>
    </xf>
    <xf numFmtId="2" fontId="2" fillId="33" borderId="12" xfId="65" applyNumberFormat="1" applyFont="1" applyFill="1" applyBorder="1" applyAlignment="1">
      <alignment horizontal="center"/>
      <protection/>
    </xf>
    <xf numFmtId="2" fontId="2" fillId="33" borderId="12" xfId="65" applyNumberFormat="1" applyFont="1" applyFill="1" applyBorder="1" applyAlignment="1">
      <alignment horizontal="left" indent="3"/>
      <protection/>
    </xf>
    <xf numFmtId="2" fontId="2" fillId="33" borderId="27" xfId="65" applyNumberFormat="1" applyFont="1" applyFill="1" applyBorder="1" applyAlignment="1">
      <alignment horizontal="left" indent="3"/>
      <protection/>
    </xf>
    <xf numFmtId="0" fontId="2" fillId="33" borderId="11" xfId="65" applyFont="1" applyFill="1" applyBorder="1">
      <alignment/>
      <protection/>
    </xf>
    <xf numFmtId="0" fontId="2" fillId="33" borderId="11" xfId="65" applyFont="1" applyFill="1" applyBorder="1" applyAlignment="1">
      <alignment horizontal="center"/>
      <protection/>
    </xf>
    <xf numFmtId="174" fontId="2" fillId="33" borderId="11" xfId="65" applyNumberFormat="1" applyFont="1" applyFill="1" applyBorder="1">
      <alignment/>
      <protection/>
    </xf>
    <xf numFmtId="174" fontId="2" fillId="33" borderId="11" xfId="65" applyNumberFormat="1" applyFont="1" applyFill="1" applyBorder="1" applyAlignment="1">
      <alignment horizontal="center"/>
      <protection/>
    </xf>
    <xf numFmtId="2" fontId="2" fillId="33" borderId="11" xfId="65" applyNumberFormat="1" applyFont="1" applyFill="1" applyBorder="1">
      <alignment/>
      <protection/>
    </xf>
    <xf numFmtId="2" fontId="2" fillId="33" borderId="11" xfId="65" applyNumberFormat="1" applyFont="1" applyFill="1" applyBorder="1" applyAlignment="1">
      <alignment horizontal="center"/>
      <protection/>
    </xf>
    <xf numFmtId="2" fontId="2" fillId="33" borderId="11" xfId="65" applyNumberFormat="1" applyFont="1" applyFill="1" applyBorder="1" applyAlignment="1">
      <alignment horizontal="left" indent="3"/>
      <protection/>
    </xf>
    <xf numFmtId="2" fontId="2" fillId="33" borderId="17" xfId="65" applyNumberFormat="1" applyFont="1" applyFill="1" applyBorder="1" applyAlignment="1">
      <alignment horizontal="left" indent="3"/>
      <protection/>
    </xf>
    <xf numFmtId="0" fontId="2" fillId="37" borderId="12" xfId="65" applyFont="1" applyFill="1" applyBorder="1">
      <alignment/>
      <protection/>
    </xf>
    <xf numFmtId="0" fontId="2" fillId="37" borderId="12" xfId="65" applyFont="1" applyFill="1" applyBorder="1" applyAlignment="1">
      <alignment horizontal="center"/>
      <protection/>
    </xf>
    <xf numFmtId="174" fontId="2" fillId="37" borderId="12" xfId="65" applyNumberFormat="1" applyFont="1" applyFill="1" applyBorder="1">
      <alignment/>
      <protection/>
    </xf>
    <xf numFmtId="174" fontId="2" fillId="37" borderId="12" xfId="65" applyNumberFormat="1" applyFont="1" applyFill="1" applyBorder="1" applyAlignment="1">
      <alignment horizontal="center"/>
      <protection/>
    </xf>
    <xf numFmtId="2" fontId="2" fillId="37" borderId="12" xfId="65" applyNumberFormat="1" applyFont="1" applyFill="1" applyBorder="1">
      <alignment/>
      <protection/>
    </xf>
    <xf numFmtId="2" fontId="2" fillId="37" borderId="12" xfId="65" applyNumberFormat="1" applyFont="1" applyFill="1" applyBorder="1" applyAlignment="1">
      <alignment horizontal="center"/>
      <protection/>
    </xf>
    <xf numFmtId="2" fontId="2" fillId="37" borderId="12" xfId="65" applyNumberFormat="1" applyFont="1" applyFill="1" applyBorder="1" applyAlignment="1">
      <alignment horizontal="left" indent="3"/>
      <protection/>
    </xf>
    <xf numFmtId="2" fontId="2" fillId="37" borderId="27" xfId="65" applyNumberFormat="1" applyFont="1" applyFill="1" applyBorder="1" applyAlignment="1">
      <alignment horizontal="left" indent="3"/>
      <protection/>
    </xf>
    <xf numFmtId="0" fontId="2" fillId="37" borderId="11" xfId="65" applyFont="1" applyFill="1" applyBorder="1">
      <alignment/>
      <protection/>
    </xf>
    <xf numFmtId="0" fontId="2" fillId="37" borderId="11" xfId="65" applyFont="1" applyFill="1" applyBorder="1" applyAlignment="1">
      <alignment horizontal="center"/>
      <protection/>
    </xf>
    <xf numFmtId="174" fontId="2" fillId="37" borderId="11" xfId="65" applyNumberFormat="1" applyFont="1" applyFill="1" applyBorder="1">
      <alignment/>
      <protection/>
    </xf>
    <xf numFmtId="174" fontId="2" fillId="37" borderId="11" xfId="65" applyNumberFormat="1" applyFont="1" applyFill="1" applyBorder="1" applyAlignment="1">
      <alignment horizontal="center"/>
      <protection/>
    </xf>
    <xf numFmtId="2" fontId="2" fillId="37" borderId="11" xfId="65" applyNumberFormat="1" applyFont="1" applyFill="1" applyBorder="1">
      <alignment/>
      <protection/>
    </xf>
    <xf numFmtId="2" fontId="2" fillId="37" borderId="11" xfId="65" applyNumberFormat="1" applyFont="1" applyFill="1" applyBorder="1" applyAlignment="1">
      <alignment horizontal="center"/>
      <protection/>
    </xf>
    <xf numFmtId="2" fontId="2" fillId="37" borderId="11" xfId="65" applyNumberFormat="1" applyFont="1" applyFill="1" applyBorder="1" applyAlignment="1">
      <alignment horizontal="left" indent="3"/>
      <protection/>
    </xf>
    <xf numFmtId="2" fontId="2" fillId="37" borderId="17" xfId="65" applyNumberFormat="1" applyFont="1" applyFill="1" applyBorder="1" applyAlignment="1">
      <alignment horizontal="left" indent="3"/>
      <protection/>
    </xf>
    <xf numFmtId="175" fontId="2" fillId="37" borderId="11" xfId="65" applyNumberFormat="1" applyFont="1" applyFill="1" applyBorder="1">
      <alignment/>
      <protection/>
    </xf>
    <xf numFmtId="0" fontId="2" fillId="37" borderId="13" xfId="65" applyFont="1" applyFill="1" applyBorder="1">
      <alignment/>
      <protection/>
    </xf>
    <xf numFmtId="0" fontId="2" fillId="37" borderId="13" xfId="65" applyFont="1" applyFill="1" applyBorder="1" applyAlignment="1">
      <alignment horizontal="center"/>
      <protection/>
    </xf>
    <xf numFmtId="174" fontId="2" fillId="37" borderId="13" xfId="65" applyNumberFormat="1" applyFont="1" applyFill="1" applyBorder="1">
      <alignment/>
      <protection/>
    </xf>
    <xf numFmtId="174" fontId="2" fillId="37" borderId="13" xfId="65" applyNumberFormat="1" applyFont="1" applyFill="1" applyBorder="1" applyAlignment="1">
      <alignment horizontal="center"/>
      <protection/>
    </xf>
    <xf numFmtId="175" fontId="2" fillId="37" borderId="13" xfId="65" applyNumberFormat="1" applyFont="1" applyFill="1" applyBorder="1">
      <alignment/>
      <protection/>
    </xf>
    <xf numFmtId="2" fontId="2" fillId="37" borderId="13" xfId="65" applyNumberFormat="1" applyFont="1" applyFill="1" applyBorder="1">
      <alignment/>
      <protection/>
    </xf>
    <xf numFmtId="2" fontId="2" fillId="37" borderId="13" xfId="65" applyNumberFormat="1" applyFont="1" applyFill="1" applyBorder="1" applyAlignment="1">
      <alignment horizontal="center"/>
      <protection/>
    </xf>
    <xf numFmtId="2" fontId="2" fillId="37" borderId="13" xfId="65" applyNumberFormat="1" applyFont="1" applyFill="1" applyBorder="1" applyAlignment="1">
      <alignment horizontal="left" indent="3"/>
      <protection/>
    </xf>
    <xf numFmtId="2" fontId="2" fillId="37" borderId="15" xfId="65" applyNumberFormat="1" applyFont="1" applyFill="1" applyBorder="1" applyAlignment="1">
      <alignment horizontal="left" indent="3"/>
      <protection/>
    </xf>
    <xf numFmtId="0" fontId="2" fillId="32" borderId="16" xfId="65" applyFont="1" applyFill="1" applyBorder="1" applyAlignment="1">
      <alignment vertical="center"/>
      <protection/>
    </xf>
    <xf numFmtId="0" fontId="2" fillId="32" borderId="11" xfId="65" applyFont="1" applyFill="1" applyBorder="1" applyAlignment="1">
      <alignment vertical="center"/>
      <protection/>
    </xf>
    <xf numFmtId="0" fontId="2" fillId="35" borderId="16" xfId="0" applyFont="1" applyFill="1" applyBorder="1" applyAlignment="1" applyProtection="1">
      <alignment/>
      <protection locked="0"/>
    </xf>
    <xf numFmtId="0" fontId="2" fillId="30" borderId="14" xfId="0" applyFont="1" applyFill="1" applyBorder="1" applyAlignment="1" applyProtection="1">
      <alignment horizontal="center"/>
      <protection locked="0"/>
    </xf>
    <xf numFmtId="174" fontId="2" fillId="30" borderId="43" xfId="0" applyNumberFormat="1" applyFont="1" applyFill="1" applyBorder="1" applyAlignment="1" applyProtection="1">
      <alignment/>
      <protection locked="0"/>
    </xf>
    <xf numFmtId="0" fontId="2" fillId="30" borderId="13" xfId="0" applyFont="1" applyFill="1" applyBorder="1" applyAlignment="1" applyProtection="1">
      <alignment/>
      <protection locked="0"/>
    </xf>
    <xf numFmtId="0" fontId="2" fillId="30" borderId="13" xfId="0" applyFont="1" applyFill="1" applyBorder="1" applyAlignment="1" applyProtection="1">
      <alignment horizontal="center"/>
      <protection locked="0"/>
    </xf>
    <xf numFmtId="174" fontId="2" fillId="30" borderId="18" xfId="0" applyNumberFormat="1" applyFont="1" applyFill="1" applyBorder="1" applyAlignment="1" applyProtection="1">
      <alignment/>
      <protection locked="0"/>
    </xf>
    <xf numFmtId="174" fontId="2" fillId="30" borderId="13" xfId="0" applyNumberFormat="1" applyFont="1" applyFill="1" applyBorder="1" applyAlignment="1" applyProtection="1">
      <alignment/>
      <protection locked="0"/>
    </xf>
    <xf numFmtId="174" fontId="2" fillId="30" borderId="13" xfId="0" applyNumberFormat="1" applyFont="1" applyFill="1" applyBorder="1" applyAlignment="1" applyProtection="1">
      <alignment horizontal="left" indent="4"/>
      <protection locked="0"/>
    </xf>
    <xf numFmtId="175" fontId="2" fillId="30" borderId="13" xfId="0" applyNumberFormat="1" applyFont="1" applyFill="1" applyBorder="1" applyAlignment="1" applyProtection="1">
      <alignment/>
      <protection/>
    </xf>
    <xf numFmtId="2" fontId="2" fillId="30" borderId="13" xfId="0" applyNumberFormat="1" applyFont="1" applyFill="1" applyBorder="1" applyAlignment="1" applyProtection="1">
      <alignment horizontal="left" indent="3"/>
      <protection/>
    </xf>
    <xf numFmtId="2" fontId="2" fillId="30" borderId="15" xfId="0" applyNumberFormat="1" applyFont="1" applyFill="1" applyBorder="1" applyAlignment="1" applyProtection="1">
      <alignment horizontal="left" indent="3"/>
      <protection/>
    </xf>
    <xf numFmtId="173" fontId="2" fillId="41" borderId="16" xfId="0" applyNumberFormat="1" applyFont="1" applyFill="1" applyBorder="1" applyAlignment="1" applyProtection="1">
      <alignment/>
      <protection locked="0"/>
    </xf>
    <xf numFmtId="174" fontId="2" fillId="35" borderId="16" xfId="0" applyNumberFormat="1" applyFont="1" applyFill="1" applyBorder="1" applyAlignment="1" applyProtection="1">
      <alignment horizontal="left" indent="4"/>
      <protection locked="0"/>
    </xf>
    <xf numFmtId="173" fontId="2" fillId="35" borderId="16" xfId="0" applyNumberFormat="1" applyFont="1" applyFill="1" applyBorder="1" applyAlignment="1" applyProtection="1">
      <alignment/>
      <protection locked="0"/>
    </xf>
    <xf numFmtId="172" fontId="2" fillId="43" borderId="12" xfId="0" applyNumberFormat="1" applyFont="1" applyFill="1" applyBorder="1" applyAlignment="1">
      <alignment horizontal="left" indent="4"/>
    </xf>
    <xf numFmtId="172" fontId="2" fillId="43" borderId="11" xfId="0" applyNumberFormat="1" applyFont="1" applyFill="1" applyBorder="1" applyAlignment="1">
      <alignment horizontal="left" indent="4"/>
    </xf>
    <xf numFmtId="172" fontId="2" fillId="42" borderId="11" xfId="0" applyNumberFormat="1" applyFont="1" applyFill="1" applyBorder="1" applyAlignment="1">
      <alignment/>
    </xf>
    <xf numFmtId="177" fontId="2" fillId="42" borderId="11" xfId="0" applyNumberFormat="1" applyFont="1" applyFill="1" applyBorder="1" applyAlignment="1">
      <alignment/>
    </xf>
    <xf numFmtId="173" fontId="2" fillId="42" borderId="11" xfId="0" applyNumberFormat="1" applyFont="1" applyFill="1" applyBorder="1" applyAlignment="1">
      <alignment/>
    </xf>
    <xf numFmtId="2" fontId="2" fillId="42" borderId="11" xfId="0" applyNumberFormat="1" applyFont="1" applyFill="1" applyBorder="1" applyAlignment="1">
      <alignment horizontal="left" indent="4"/>
    </xf>
    <xf numFmtId="178" fontId="2" fillId="42" borderId="11" xfId="42" applyNumberFormat="1" applyFont="1" applyFill="1" applyBorder="1" applyAlignment="1">
      <alignment horizontal="right"/>
    </xf>
    <xf numFmtId="43" fontId="2" fillId="42" borderId="11" xfId="42" applyNumberFormat="1" applyFont="1" applyFill="1" applyBorder="1" applyAlignment="1">
      <alignment horizontal="right"/>
    </xf>
    <xf numFmtId="2" fontId="2" fillId="33" borderId="16" xfId="0" applyNumberFormat="1" applyFont="1" applyFill="1" applyBorder="1" applyAlignment="1">
      <alignment/>
    </xf>
    <xf numFmtId="2" fontId="2" fillId="33" borderId="16" xfId="0" applyNumberFormat="1" applyFont="1" applyFill="1" applyBorder="1" applyAlignment="1">
      <alignment horizontal="left" indent="3"/>
    </xf>
    <xf numFmtId="2" fontId="2" fillId="33" borderId="36" xfId="0" applyNumberFormat="1" applyFont="1" applyFill="1" applyBorder="1" applyAlignment="1">
      <alignment horizontal="left" indent="3"/>
    </xf>
    <xf numFmtId="43" fontId="2" fillId="42" borderId="10" xfId="42" applyNumberFormat="1" applyFont="1" applyFill="1" applyBorder="1" applyAlignment="1">
      <alignment horizontal="right"/>
    </xf>
    <xf numFmtId="172" fontId="2" fillId="42" borderId="10" xfId="0" applyNumberFormat="1" applyFont="1" applyFill="1" applyBorder="1" applyAlignment="1">
      <alignment/>
    </xf>
    <xf numFmtId="2" fontId="2" fillId="42" borderId="10" xfId="0" applyNumberFormat="1" applyFont="1" applyFill="1" applyBorder="1" applyAlignment="1">
      <alignment horizontal="left" indent="4"/>
    </xf>
    <xf numFmtId="177" fontId="2" fillId="42" borderId="10" xfId="0" applyNumberFormat="1" applyFont="1" applyFill="1" applyBorder="1" applyAlignment="1">
      <alignment/>
    </xf>
    <xf numFmtId="173" fontId="2" fillId="42" borderId="10" xfId="0" applyNumberFormat="1" applyFont="1" applyFill="1" applyBorder="1" applyAlignment="1">
      <alignment/>
    </xf>
    <xf numFmtId="174" fontId="2" fillId="35" borderId="12" xfId="0" applyNumberFormat="1" applyFont="1" applyFill="1" applyBorder="1" applyAlignment="1" applyProtection="1">
      <alignment horizontal="center"/>
      <protection locked="0"/>
    </xf>
    <xf numFmtId="0" fontId="2" fillId="39" borderId="0" xfId="0" applyFont="1" applyFill="1" applyBorder="1" applyAlignment="1" applyProtection="1">
      <alignment/>
      <protection locked="0"/>
    </xf>
    <xf numFmtId="0" fontId="2" fillId="39" borderId="0" xfId="0" applyFont="1" applyFill="1" applyBorder="1" applyAlignment="1" applyProtection="1">
      <alignment horizontal="center"/>
      <protection locked="0"/>
    </xf>
    <xf numFmtId="174" fontId="2" fillId="39" borderId="0" xfId="0" applyNumberFormat="1" applyFont="1" applyFill="1" applyBorder="1" applyAlignment="1" applyProtection="1">
      <alignment/>
      <protection locked="0"/>
    </xf>
    <xf numFmtId="174" fontId="2" fillId="39" borderId="0" xfId="0" applyNumberFormat="1" applyFont="1" applyFill="1" applyBorder="1" applyAlignment="1" applyProtection="1">
      <alignment horizontal="left" indent="4"/>
      <protection locked="0"/>
    </xf>
    <xf numFmtId="175" fontId="2" fillId="39" borderId="0" xfId="0" applyNumberFormat="1" applyFont="1" applyFill="1" applyBorder="1" applyAlignment="1" applyProtection="1">
      <alignment/>
      <protection/>
    </xf>
    <xf numFmtId="2" fontId="2" fillId="39" borderId="0" xfId="0" applyNumberFormat="1" applyFont="1" applyFill="1" applyBorder="1" applyAlignment="1" applyProtection="1">
      <alignment/>
      <protection locked="0"/>
    </xf>
    <xf numFmtId="2" fontId="2" fillId="39" borderId="0" xfId="0" applyNumberFormat="1" applyFont="1" applyFill="1" applyBorder="1" applyAlignment="1" applyProtection="1">
      <alignment horizontal="left" indent="3"/>
      <protection/>
    </xf>
    <xf numFmtId="2" fontId="2" fillId="34" borderId="12" xfId="0" applyNumberFormat="1" applyFont="1" applyFill="1" applyBorder="1" applyAlignment="1" applyProtection="1">
      <alignment/>
      <protection locked="0"/>
    </xf>
    <xf numFmtId="0" fontId="11" fillId="43" borderId="11" xfId="0" applyFont="1" applyFill="1" applyBorder="1" applyAlignment="1" applyProtection="1">
      <alignment/>
      <protection locked="0"/>
    </xf>
    <xf numFmtId="174" fontId="2" fillId="42" borderId="10" xfId="0" applyNumberFormat="1" applyFont="1" applyFill="1" applyBorder="1" applyAlignment="1">
      <alignment horizontal="left" indent="4"/>
    </xf>
    <xf numFmtId="2" fontId="2" fillId="33" borderId="13" xfId="0" applyNumberFormat="1" applyFont="1" applyFill="1" applyBorder="1" applyAlignment="1" applyProtection="1">
      <alignment/>
      <protection locked="0"/>
    </xf>
    <xf numFmtId="2" fontId="2" fillId="32" borderId="17" xfId="0" applyNumberFormat="1" applyFont="1" applyFill="1" applyBorder="1" applyAlignment="1">
      <alignment horizontal="left" indent="3"/>
    </xf>
    <xf numFmtId="2" fontId="2" fillId="50" borderId="49" xfId="46" applyNumberFormat="1" applyFont="1" applyFill="1" applyBorder="1" applyProtection="1">
      <alignment/>
      <protection locked="0"/>
    </xf>
    <xf numFmtId="0" fontId="2" fillId="33" borderId="16" xfId="0" applyFont="1" applyFill="1" applyBorder="1" applyAlignment="1">
      <alignment/>
    </xf>
    <xf numFmtId="174" fontId="2" fillId="33" borderId="16" xfId="0" applyNumberFormat="1" applyFont="1" applyFill="1" applyBorder="1" applyAlignment="1">
      <alignment/>
    </xf>
    <xf numFmtId="174" fontId="2" fillId="33" borderId="16" xfId="0" applyNumberFormat="1" applyFont="1" applyFill="1" applyBorder="1" applyAlignment="1">
      <alignment horizontal="center"/>
    </xf>
    <xf numFmtId="175" fontId="2" fillId="33" borderId="16" xfId="0" applyNumberFormat="1" applyFont="1" applyFill="1" applyBorder="1" applyAlignment="1">
      <alignment/>
    </xf>
    <xf numFmtId="2" fontId="2" fillId="33" borderId="16" xfId="0" applyNumberFormat="1" applyFont="1" applyFill="1" applyBorder="1" applyAlignment="1">
      <alignment horizontal="center"/>
    </xf>
    <xf numFmtId="0" fontId="2" fillId="32" borderId="13" xfId="0" applyFont="1" applyFill="1" applyBorder="1" applyAlignment="1">
      <alignment horizontal="left"/>
    </xf>
    <xf numFmtId="174" fontId="2" fillId="32" borderId="13" xfId="0" applyNumberFormat="1" applyFont="1" applyFill="1" applyBorder="1" applyAlignment="1">
      <alignment horizontal="right"/>
    </xf>
    <xf numFmtId="174" fontId="2" fillId="32" borderId="13" xfId="0" applyNumberFormat="1" applyFont="1" applyFill="1" applyBorder="1" applyAlignment="1">
      <alignment/>
    </xf>
    <xf numFmtId="174" fontId="2" fillId="32" borderId="13" xfId="0" applyNumberFormat="1" applyFont="1" applyFill="1" applyBorder="1" applyAlignment="1">
      <alignment horizontal="center"/>
    </xf>
    <xf numFmtId="175" fontId="2" fillId="32" borderId="13" xfId="0" applyNumberFormat="1" applyFont="1" applyFill="1" applyBorder="1" applyAlignment="1">
      <alignment/>
    </xf>
    <xf numFmtId="2" fontId="2" fillId="32" borderId="13" xfId="0" applyNumberFormat="1" applyFont="1" applyFill="1" applyBorder="1" applyAlignment="1">
      <alignment/>
    </xf>
    <xf numFmtId="2" fontId="2" fillId="32" borderId="13" xfId="0" applyNumberFormat="1" applyFont="1" applyFill="1" applyBorder="1" applyAlignment="1">
      <alignment horizontal="center"/>
    </xf>
    <xf numFmtId="2" fontId="2" fillId="32" borderId="13" xfId="0" applyNumberFormat="1" applyFont="1" applyFill="1" applyBorder="1" applyAlignment="1">
      <alignment horizontal="left" indent="3"/>
    </xf>
    <xf numFmtId="2" fontId="2" fillId="32" borderId="15" xfId="0" applyNumberFormat="1" applyFont="1" applyFill="1" applyBorder="1" applyAlignment="1">
      <alignment horizontal="left" indent="3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41" borderId="16" xfId="0" applyFont="1" applyFill="1" applyBorder="1" applyAlignment="1" applyProtection="1">
      <alignment/>
      <protection locked="0"/>
    </xf>
    <xf numFmtId="1" fontId="2" fillId="40" borderId="13" xfId="0" applyNumberFormat="1" applyFont="1" applyFill="1" applyBorder="1" applyAlignment="1" applyProtection="1">
      <alignment horizontal="center"/>
      <protection locked="0"/>
    </xf>
    <xf numFmtId="173" fontId="2" fillId="40" borderId="13" xfId="0" applyNumberFormat="1" applyFont="1" applyFill="1" applyBorder="1" applyAlignment="1" applyProtection="1">
      <alignment/>
      <protection locked="0"/>
    </xf>
    <xf numFmtId="173" fontId="2" fillId="35" borderId="13" xfId="0" applyNumberFormat="1" applyFont="1" applyFill="1" applyBorder="1" applyAlignment="1" applyProtection="1">
      <alignment horizontal="center"/>
      <protection locked="0"/>
    </xf>
    <xf numFmtId="2" fontId="2" fillId="41" borderId="12" xfId="0" applyNumberFormat="1" applyFont="1" applyFill="1" applyBorder="1" applyAlignment="1">
      <alignment/>
    </xf>
    <xf numFmtId="173" fontId="2" fillId="41" borderId="12" xfId="0" applyNumberFormat="1" applyFont="1" applyFill="1" applyBorder="1" applyAlignment="1">
      <alignment/>
    </xf>
    <xf numFmtId="2" fontId="2" fillId="32" borderId="27" xfId="0" applyNumberFormat="1" applyFont="1" applyFill="1" applyBorder="1" applyAlignment="1">
      <alignment horizontal="left" indent="3"/>
    </xf>
    <xf numFmtId="4" fontId="51" fillId="33" borderId="12" xfId="0" applyNumberFormat="1" applyFont="1" applyFill="1" applyBorder="1" applyAlignment="1" applyProtection="1">
      <alignment vertical="top" wrapText="1"/>
      <protection locked="0"/>
    </xf>
    <xf numFmtId="2" fontId="2" fillId="33" borderId="12" xfId="0" applyNumberFormat="1" applyFont="1" applyFill="1" applyBorder="1" applyAlignment="1" applyProtection="1">
      <alignment/>
      <protection locked="0"/>
    </xf>
    <xf numFmtId="4" fontId="51" fillId="33" borderId="11" xfId="0" applyNumberFormat="1" applyFont="1" applyFill="1" applyBorder="1" applyAlignment="1" applyProtection="1">
      <alignment vertical="top" wrapText="1"/>
      <protection locked="0"/>
    </xf>
    <xf numFmtId="4" fontId="2" fillId="33" borderId="11" xfId="0" applyNumberFormat="1" applyFont="1" applyFill="1" applyBorder="1" applyAlignment="1" applyProtection="1">
      <alignment horizontal="right" vertical="top" wrapText="1"/>
      <protection locked="0"/>
    </xf>
    <xf numFmtId="4" fontId="51" fillId="33" borderId="13" xfId="0" applyNumberFormat="1" applyFont="1" applyFill="1" applyBorder="1" applyAlignment="1" applyProtection="1">
      <alignment vertical="top" wrapText="1"/>
      <protection locked="0"/>
    </xf>
    <xf numFmtId="0" fontId="2" fillId="30" borderId="11" xfId="66" applyFont="1" applyFill="1" applyBorder="1" applyAlignment="1" applyProtection="1">
      <alignment horizontal="center" vertical="center" wrapText="1"/>
      <protection locked="0"/>
    </xf>
    <xf numFmtId="0" fontId="2" fillId="30" borderId="11" xfId="66" applyFont="1" applyFill="1" applyBorder="1" applyAlignment="1" applyProtection="1">
      <alignment horizontal="center" vertical="center"/>
      <protection locked="0"/>
    </xf>
    <xf numFmtId="4" fontId="51" fillId="30" borderId="11" xfId="0" applyNumberFormat="1" applyFont="1" applyFill="1" applyBorder="1" applyAlignment="1" applyProtection="1">
      <alignment vertical="top" wrapText="1"/>
      <protection locked="0"/>
    </xf>
    <xf numFmtId="4" fontId="2" fillId="30" borderId="11" xfId="66" applyNumberFormat="1" applyFont="1" applyFill="1" applyBorder="1" applyAlignment="1" applyProtection="1">
      <alignment horizontal="right" vertical="center" wrapText="1"/>
      <protection locked="0"/>
    </xf>
    <xf numFmtId="0" fontId="2" fillId="30" borderId="13" xfId="66" applyFont="1" applyFill="1" applyBorder="1" applyAlignment="1" applyProtection="1">
      <alignment horizontal="center" vertical="center" wrapText="1"/>
      <protection locked="0"/>
    </xf>
    <xf numFmtId="0" fontId="2" fillId="30" borderId="13" xfId="66" applyFont="1" applyFill="1" applyBorder="1" applyAlignment="1" applyProtection="1">
      <alignment horizontal="center" vertical="center"/>
      <protection locked="0"/>
    </xf>
    <xf numFmtId="4" fontId="51" fillId="30" borderId="13" xfId="0" applyNumberFormat="1" applyFont="1" applyFill="1" applyBorder="1" applyAlignment="1" applyProtection="1">
      <alignment vertical="top" wrapText="1"/>
      <protection locked="0"/>
    </xf>
    <xf numFmtId="4" fontId="2" fillId="30" borderId="13" xfId="66" applyNumberFormat="1" applyFont="1" applyFill="1" applyBorder="1" applyAlignment="1" applyProtection="1">
      <alignment horizontal="right" vertical="center" wrapText="1"/>
      <protection locked="0"/>
    </xf>
    <xf numFmtId="4" fontId="51" fillId="36" borderId="12" xfId="0" applyNumberFormat="1" applyFont="1" applyFill="1" applyBorder="1" applyAlignment="1" applyProtection="1">
      <alignment vertical="top" wrapText="1"/>
      <protection locked="0"/>
    </xf>
    <xf numFmtId="2" fontId="2" fillId="36" borderId="12" xfId="0" applyNumberFormat="1" applyFont="1" applyFill="1" applyBorder="1" applyAlignment="1" applyProtection="1">
      <alignment/>
      <protection locked="0"/>
    </xf>
    <xf numFmtId="4" fontId="51" fillId="36" borderId="11" xfId="0" applyNumberFormat="1" applyFont="1" applyFill="1" applyBorder="1" applyAlignment="1" applyProtection="1">
      <alignment vertical="top" wrapText="1"/>
      <protection locked="0"/>
    </xf>
    <xf numFmtId="2" fontId="2" fillId="36" borderId="11" xfId="0" applyNumberFormat="1" applyFont="1" applyFill="1" applyBorder="1" applyAlignment="1" applyProtection="1">
      <alignment/>
      <protection locked="0"/>
    </xf>
    <xf numFmtId="4" fontId="51" fillId="36" borderId="13" xfId="0" applyNumberFormat="1" applyFont="1" applyFill="1" applyBorder="1" applyAlignment="1" applyProtection="1">
      <alignment vertical="top" wrapText="1"/>
      <protection locked="0"/>
    </xf>
    <xf numFmtId="2" fontId="2" fillId="36" borderId="13" xfId="0" applyNumberFormat="1" applyFont="1" applyFill="1" applyBorder="1" applyAlignment="1" applyProtection="1">
      <alignment/>
      <protection locked="0"/>
    </xf>
    <xf numFmtId="0" fontId="2" fillId="34" borderId="12" xfId="66" applyFont="1" applyFill="1" applyBorder="1" applyAlignment="1" applyProtection="1">
      <alignment horizontal="center" vertical="center" wrapText="1"/>
      <protection locked="0"/>
    </xf>
    <xf numFmtId="4" fontId="51" fillId="34" borderId="12" xfId="0" applyNumberFormat="1" applyFont="1" applyFill="1" applyBorder="1" applyAlignment="1" applyProtection="1">
      <alignment vertical="top" wrapText="1"/>
      <protection locked="0"/>
    </xf>
    <xf numFmtId="0" fontId="2" fillId="34" borderId="11" xfId="0" applyFont="1" applyFill="1" applyBorder="1" applyAlignment="1" applyProtection="1">
      <alignment horizontal="center" vertical="top" wrapText="1"/>
      <protection locked="0"/>
    </xf>
    <xf numFmtId="4" fontId="51" fillId="34" borderId="11" xfId="0" applyNumberFormat="1" applyFont="1" applyFill="1" applyBorder="1" applyAlignment="1" applyProtection="1">
      <alignment vertical="top" wrapText="1"/>
      <protection locked="0"/>
    </xf>
    <xf numFmtId="2" fontId="2" fillId="34" borderId="11" xfId="0" applyNumberFormat="1" applyFont="1" applyFill="1" applyBorder="1" applyAlignment="1" applyProtection="1">
      <alignment/>
      <protection locked="0"/>
    </xf>
    <xf numFmtId="4" fontId="2" fillId="34" borderId="11" xfId="0" applyNumberFormat="1" applyFont="1" applyFill="1" applyBorder="1" applyAlignment="1" applyProtection="1">
      <alignment horizontal="right" vertical="top" wrapText="1"/>
      <protection locked="0"/>
    </xf>
    <xf numFmtId="4" fontId="51" fillId="34" borderId="13" xfId="0" applyNumberFormat="1" applyFont="1" applyFill="1" applyBorder="1" applyAlignment="1" applyProtection="1">
      <alignment vertical="top" wrapText="1"/>
      <protection locked="0"/>
    </xf>
    <xf numFmtId="2" fontId="2" fillId="34" borderId="13" xfId="0" applyNumberFormat="1" applyFont="1" applyFill="1" applyBorder="1" applyAlignment="1" applyProtection="1">
      <alignment/>
      <protection locked="0"/>
    </xf>
    <xf numFmtId="173" fontId="2" fillId="43" borderId="11" xfId="0" applyNumberFormat="1" applyFont="1" applyFill="1" applyBorder="1" applyAlignment="1">
      <alignment horizontal="left" indent="4"/>
    </xf>
    <xf numFmtId="172" fontId="2" fillId="43" borderId="13" xfId="0" applyNumberFormat="1" applyFont="1" applyFill="1" applyBorder="1" applyAlignment="1">
      <alignment/>
    </xf>
    <xf numFmtId="172" fontId="2" fillId="43" borderId="13" xfId="0" applyNumberFormat="1" applyFont="1" applyFill="1" applyBorder="1" applyAlignment="1">
      <alignment horizontal="left" indent="4"/>
    </xf>
    <xf numFmtId="177" fontId="2" fillId="43" borderId="13" xfId="0" applyNumberFormat="1" applyFont="1" applyFill="1" applyBorder="1" applyAlignment="1">
      <alignment/>
    </xf>
    <xf numFmtId="176" fontId="2" fillId="40" borderId="12" xfId="42" applyNumberFormat="1" applyFont="1" applyFill="1" applyBorder="1" applyAlignment="1">
      <alignment horizontal="right" vertical="distributed"/>
    </xf>
    <xf numFmtId="2" fontId="2" fillId="40" borderId="12" xfId="0" applyNumberFormat="1" applyFont="1" applyFill="1" applyBorder="1" applyAlignment="1">
      <alignment horizontal="right"/>
    </xf>
    <xf numFmtId="172" fontId="2" fillId="40" borderId="12" xfId="0" applyNumberFormat="1" applyFont="1" applyFill="1" applyBorder="1" applyAlignment="1">
      <alignment/>
    </xf>
    <xf numFmtId="172" fontId="2" fillId="40" borderId="12" xfId="0" applyNumberFormat="1" applyFont="1" applyFill="1" applyBorder="1" applyAlignment="1">
      <alignment horizontal="left" indent="4"/>
    </xf>
    <xf numFmtId="177" fontId="2" fillId="40" borderId="12" xfId="0" applyNumberFormat="1" applyFont="1" applyFill="1" applyBorder="1" applyAlignment="1">
      <alignment/>
    </xf>
    <xf numFmtId="172" fontId="2" fillId="40" borderId="11" xfId="0" applyNumberFormat="1" applyFont="1" applyFill="1" applyBorder="1" applyAlignment="1">
      <alignment/>
    </xf>
    <xf numFmtId="172" fontId="2" fillId="40" borderId="11" xfId="0" applyNumberFormat="1" applyFont="1" applyFill="1" applyBorder="1" applyAlignment="1">
      <alignment horizontal="left" indent="4"/>
    </xf>
    <xf numFmtId="177" fontId="2" fillId="40" borderId="11" xfId="0" applyNumberFormat="1" applyFont="1" applyFill="1" applyBorder="1" applyAlignment="1">
      <alignment/>
    </xf>
    <xf numFmtId="178" fontId="2" fillId="40" borderId="13" xfId="42" applyNumberFormat="1" applyFont="1" applyFill="1" applyBorder="1" applyAlignment="1">
      <alignment horizontal="right"/>
    </xf>
    <xf numFmtId="172" fontId="2" fillId="40" borderId="13" xfId="0" applyNumberFormat="1" applyFont="1" applyFill="1" applyBorder="1" applyAlignment="1">
      <alignment/>
    </xf>
    <xf numFmtId="172" fontId="2" fillId="40" borderId="13" xfId="0" applyNumberFormat="1" applyFont="1" applyFill="1" applyBorder="1" applyAlignment="1">
      <alignment horizontal="left" indent="4"/>
    </xf>
    <xf numFmtId="177" fontId="2" fillId="40" borderId="13" xfId="0" applyNumberFormat="1" applyFont="1" applyFill="1" applyBorder="1" applyAlignment="1">
      <alignment/>
    </xf>
    <xf numFmtId="172" fontId="2" fillId="41" borderId="12" xfId="0" applyNumberFormat="1" applyFont="1" applyFill="1" applyBorder="1" applyAlignment="1">
      <alignment/>
    </xf>
    <xf numFmtId="172" fontId="2" fillId="41" borderId="12" xfId="0" applyNumberFormat="1" applyFont="1" applyFill="1" applyBorder="1" applyAlignment="1">
      <alignment horizontal="left" indent="4"/>
    </xf>
    <xf numFmtId="177" fontId="2" fillId="41" borderId="12" xfId="0" applyNumberFormat="1" applyFont="1" applyFill="1" applyBorder="1" applyAlignment="1">
      <alignment/>
    </xf>
    <xf numFmtId="172" fontId="2" fillId="41" borderId="11" xfId="0" applyNumberFormat="1" applyFont="1" applyFill="1" applyBorder="1" applyAlignment="1">
      <alignment horizontal="left" indent="4"/>
    </xf>
    <xf numFmtId="2" fontId="2" fillId="41" borderId="63" xfId="0" applyNumberFormat="1" applyFont="1" applyFill="1" applyBorder="1" applyAlignment="1">
      <alignment horizontal="left" indent="3"/>
    </xf>
    <xf numFmtId="0" fontId="2" fillId="41" borderId="11" xfId="0" applyFont="1" applyFill="1" applyBorder="1" applyAlignment="1">
      <alignment horizontal="left"/>
    </xf>
    <xf numFmtId="1" fontId="2" fillId="41" borderId="11" xfId="0" applyNumberFormat="1" applyFont="1" applyFill="1" applyBorder="1" applyAlignment="1">
      <alignment horizontal="center"/>
    </xf>
    <xf numFmtId="2" fontId="2" fillId="41" borderId="11" xfId="0" applyNumberFormat="1" applyFont="1" applyFill="1" applyBorder="1" applyAlignment="1">
      <alignment horizontal="right"/>
    </xf>
    <xf numFmtId="172" fontId="2" fillId="41" borderId="11" xfId="0" applyNumberFormat="1" applyFont="1" applyFill="1" applyBorder="1" applyAlignment="1">
      <alignment horizontal="right"/>
    </xf>
    <xf numFmtId="2" fontId="2" fillId="35" borderId="12" xfId="0" applyNumberFormat="1" applyFont="1" applyFill="1" applyBorder="1" applyAlignment="1">
      <alignment horizontal="left" indent="4"/>
    </xf>
    <xf numFmtId="177" fontId="2" fillId="35" borderId="12" xfId="0" applyNumberFormat="1" applyFont="1" applyFill="1" applyBorder="1" applyAlignment="1">
      <alignment/>
    </xf>
    <xf numFmtId="173" fontId="2" fillId="40" borderId="16" xfId="0" applyNumberFormat="1" applyFont="1" applyFill="1" applyBorder="1" applyAlignment="1" applyProtection="1">
      <alignment/>
      <protection locked="0"/>
    </xf>
    <xf numFmtId="173" fontId="2" fillId="35" borderId="28" xfId="0" applyNumberFormat="1" applyFont="1" applyFill="1" applyBorder="1" applyAlignment="1" applyProtection="1">
      <alignment/>
      <protection locked="0"/>
    </xf>
    <xf numFmtId="173" fontId="2" fillId="35" borderId="28" xfId="0" applyNumberFormat="1" applyFont="1" applyFill="1" applyBorder="1" applyAlignment="1" applyProtection="1">
      <alignment horizontal="center"/>
      <protection locked="0"/>
    </xf>
    <xf numFmtId="2" fontId="2" fillId="35" borderId="28" xfId="0" applyNumberFormat="1" applyFont="1" applyFill="1" applyBorder="1" applyAlignment="1" applyProtection="1">
      <alignment/>
      <protection locked="0"/>
    </xf>
    <xf numFmtId="174" fontId="2" fillId="41" borderId="10" xfId="0" applyNumberFormat="1" applyFont="1" applyFill="1" applyBorder="1" applyAlignment="1" applyProtection="1">
      <alignment/>
      <protection locked="0"/>
    </xf>
    <xf numFmtId="174" fontId="2" fillId="41" borderId="10" xfId="0" applyNumberFormat="1" applyFont="1" applyFill="1" applyBorder="1" applyAlignment="1" applyProtection="1">
      <alignment horizontal="left" indent="4"/>
      <protection locked="0"/>
    </xf>
    <xf numFmtId="2" fontId="2" fillId="41" borderId="28" xfId="0" applyNumberFormat="1" applyFont="1" applyFill="1" applyBorder="1" applyAlignment="1" applyProtection="1">
      <alignment horizontal="left" indent="3"/>
      <protection/>
    </xf>
    <xf numFmtId="173" fontId="2" fillId="41" borderId="11" xfId="0" applyNumberFormat="1" applyFont="1" applyFill="1" applyBorder="1" applyAlignment="1" applyProtection="1">
      <alignment/>
      <protection locked="0"/>
    </xf>
    <xf numFmtId="0" fontId="2" fillId="46" borderId="64" xfId="46" applyFont="1" applyFill="1" applyBorder="1" applyProtection="1">
      <alignment/>
      <protection locked="0"/>
    </xf>
    <xf numFmtId="174" fontId="2" fillId="46" borderId="64" xfId="46" applyNumberFormat="1" applyFont="1" applyFill="1" applyBorder="1" applyProtection="1">
      <alignment/>
      <protection locked="0"/>
    </xf>
    <xf numFmtId="0" fontId="2" fillId="38" borderId="11" xfId="57" applyFont="1" applyFill="1" applyBorder="1">
      <alignment/>
      <protection/>
    </xf>
    <xf numFmtId="0" fontId="2" fillId="38" borderId="11" xfId="57" applyFont="1" applyFill="1" applyBorder="1" applyAlignment="1">
      <alignment horizontal="center"/>
      <protection/>
    </xf>
    <xf numFmtId="174" fontId="2" fillId="38" borderId="11" xfId="57" applyNumberFormat="1" applyFont="1" applyFill="1" applyBorder="1">
      <alignment/>
      <protection/>
    </xf>
    <xf numFmtId="174" fontId="2" fillId="38" borderId="11" xfId="57" applyNumberFormat="1" applyFont="1" applyFill="1" applyBorder="1" applyAlignment="1">
      <alignment horizontal="center"/>
      <protection/>
    </xf>
    <xf numFmtId="175" fontId="2" fillId="38" borderId="11" xfId="57" applyNumberFormat="1" applyFont="1" applyFill="1" applyBorder="1">
      <alignment/>
      <protection/>
    </xf>
    <xf numFmtId="2" fontId="2" fillId="38" borderId="11" xfId="57" applyNumberFormat="1" applyFont="1" applyFill="1" applyBorder="1">
      <alignment/>
      <protection/>
    </xf>
    <xf numFmtId="2" fontId="2" fillId="38" borderId="11" xfId="57" applyNumberFormat="1" applyFont="1" applyFill="1" applyBorder="1" applyAlignment="1">
      <alignment horizontal="center"/>
      <protection/>
    </xf>
    <xf numFmtId="2" fontId="2" fillId="38" borderId="11" xfId="57" applyNumberFormat="1" applyFont="1" applyFill="1" applyBorder="1" applyAlignment="1">
      <alignment horizontal="left" indent="3"/>
      <protection/>
    </xf>
    <xf numFmtId="2" fontId="2" fillId="38" borderId="17" xfId="57" applyNumberFormat="1" applyFont="1" applyFill="1" applyBorder="1" applyAlignment="1">
      <alignment horizontal="left" indent="3"/>
      <protection/>
    </xf>
    <xf numFmtId="0" fontId="2" fillId="32" borderId="12" xfId="57" applyFont="1" applyFill="1" applyBorder="1" applyAlignment="1">
      <alignment horizontal="left"/>
      <protection/>
    </xf>
    <xf numFmtId="0" fontId="2" fillId="38" borderId="10" xfId="65" applyFont="1" applyFill="1" applyBorder="1">
      <alignment/>
      <protection/>
    </xf>
    <xf numFmtId="0" fontId="2" fillId="38" borderId="10" xfId="65" applyFont="1" applyFill="1" applyBorder="1" applyAlignment="1">
      <alignment horizontal="center"/>
      <protection/>
    </xf>
    <xf numFmtId="174" fontId="2" fillId="38" borderId="10" xfId="65" applyNumberFormat="1" applyFont="1" applyFill="1" applyBorder="1">
      <alignment/>
      <protection/>
    </xf>
    <xf numFmtId="174" fontId="2" fillId="38" borderId="10" xfId="65" applyNumberFormat="1" applyFont="1" applyFill="1" applyBorder="1" applyAlignment="1">
      <alignment horizontal="center"/>
      <protection/>
    </xf>
    <xf numFmtId="175" fontId="2" fillId="38" borderId="10" xfId="65" applyNumberFormat="1" applyFont="1" applyFill="1" applyBorder="1">
      <alignment/>
      <protection/>
    </xf>
    <xf numFmtId="2" fontId="2" fillId="38" borderId="10" xfId="65" applyNumberFormat="1" applyFont="1" applyFill="1" applyBorder="1">
      <alignment/>
      <protection/>
    </xf>
    <xf numFmtId="2" fontId="2" fillId="38" borderId="10" xfId="65" applyNumberFormat="1" applyFont="1" applyFill="1" applyBorder="1" applyAlignment="1">
      <alignment horizontal="center"/>
      <protection/>
    </xf>
    <xf numFmtId="2" fontId="2" fillId="38" borderId="10" xfId="65" applyNumberFormat="1" applyFont="1" applyFill="1" applyBorder="1" applyAlignment="1">
      <alignment horizontal="left" indent="3"/>
      <protection/>
    </xf>
    <xf numFmtId="2" fontId="2" fillId="38" borderId="39" xfId="65" applyNumberFormat="1" applyFont="1" applyFill="1" applyBorder="1" applyAlignment="1">
      <alignment horizontal="left" indent="3"/>
      <protection/>
    </xf>
    <xf numFmtId="0" fontId="2" fillId="36" borderId="16" xfId="56" applyFont="1" applyFill="1" applyBorder="1" applyAlignment="1">
      <alignment horizontal="center" vertical="center"/>
      <protection/>
    </xf>
    <xf numFmtId="174" fontId="2" fillId="36" borderId="16" xfId="56" applyNumberFormat="1" applyFont="1" applyFill="1" applyBorder="1" applyAlignment="1">
      <alignment horizontal="center" vertical="center"/>
      <protection/>
    </xf>
    <xf numFmtId="175" fontId="2" fillId="36" borderId="16" xfId="56" applyNumberFormat="1" applyFont="1" applyFill="1" applyBorder="1" applyAlignment="1">
      <alignment horizontal="center" vertical="center"/>
      <protection/>
    </xf>
    <xf numFmtId="2" fontId="2" fillId="36" borderId="16" xfId="56" applyNumberFormat="1" applyFont="1" applyFill="1" applyBorder="1" applyAlignment="1">
      <alignment horizontal="center" vertical="center"/>
      <protection/>
    </xf>
    <xf numFmtId="2" fontId="2" fillId="36" borderId="36" xfId="56" applyNumberFormat="1" applyFont="1" applyFill="1" applyBorder="1" applyAlignment="1">
      <alignment horizontal="center" vertical="center"/>
      <protection/>
    </xf>
    <xf numFmtId="0" fontId="2" fillId="36" borderId="18" xfId="56" applyFont="1" applyFill="1" applyBorder="1" applyAlignment="1">
      <alignment horizontal="center" vertical="center"/>
      <protection/>
    </xf>
    <xf numFmtId="174" fontId="2" fillId="36" borderId="18" xfId="56" applyNumberFormat="1" applyFont="1" applyFill="1" applyBorder="1" applyAlignment="1">
      <alignment horizontal="center" vertical="center"/>
      <protection/>
    </xf>
    <xf numFmtId="175" fontId="2" fillId="36" borderId="18" xfId="56" applyNumberFormat="1" applyFont="1" applyFill="1" applyBorder="1" applyAlignment="1">
      <alignment horizontal="center" vertical="center"/>
      <protection/>
    </xf>
    <xf numFmtId="2" fontId="2" fillId="36" borderId="18" xfId="56" applyNumberFormat="1" applyFont="1" applyFill="1" applyBorder="1" applyAlignment="1">
      <alignment horizontal="center" vertical="center"/>
      <protection/>
    </xf>
    <xf numFmtId="2" fontId="2" fillId="36" borderId="37" xfId="56" applyNumberFormat="1" applyFont="1" applyFill="1" applyBorder="1" applyAlignment="1">
      <alignment horizontal="center" vertical="center"/>
      <protection/>
    </xf>
    <xf numFmtId="174" fontId="2" fillId="41" borderId="16" xfId="0" applyNumberFormat="1" applyFont="1" applyFill="1" applyBorder="1" applyAlignment="1" applyProtection="1">
      <alignment horizontal="left" indent="4"/>
      <protection locked="0"/>
    </xf>
    <xf numFmtId="0" fontId="2" fillId="30" borderId="12" xfId="0" applyFont="1" applyFill="1" applyBorder="1" applyAlignment="1">
      <alignment horizontal="center" vertical="top"/>
    </xf>
    <xf numFmtId="2" fontId="2" fillId="40" borderId="18" xfId="0" applyNumberFormat="1" applyFont="1" applyFill="1" applyBorder="1" applyAlignment="1" applyProtection="1">
      <alignment horizontal="left" indent="3"/>
      <protection/>
    </xf>
    <xf numFmtId="2" fontId="2" fillId="43" borderId="28" xfId="0" applyNumberFormat="1" applyFont="1" applyFill="1" applyBorder="1" applyAlignment="1" applyProtection="1">
      <alignment/>
      <protection locked="0"/>
    </xf>
    <xf numFmtId="174" fontId="2" fillId="43" borderId="18" xfId="0" applyNumberFormat="1" applyFont="1" applyFill="1" applyBorder="1" applyAlignment="1" applyProtection="1">
      <alignment/>
      <protection locked="0"/>
    </xf>
    <xf numFmtId="0" fontId="2" fillId="40" borderId="16" xfId="0" applyFont="1" applyFill="1" applyBorder="1" applyAlignment="1" applyProtection="1">
      <alignment/>
      <protection locked="0"/>
    </xf>
    <xf numFmtId="173" fontId="2" fillId="41" borderId="11" xfId="0" applyNumberFormat="1" applyFont="1" applyFill="1" applyBorder="1" applyAlignment="1" applyProtection="1">
      <alignment horizontal="left" indent="4"/>
      <protection locked="0"/>
    </xf>
    <xf numFmtId="173" fontId="2" fillId="35" borderId="16" xfId="0" applyNumberFormat="1" applyFont="1" applyFill="1" applyBorder="1" applyAlignment="1" applyProtection="1">
      <alignment horizontal="left" indent="4"/>
      <protection locked="0"/>
    </xf>
    <xf numFmtId="173" fontId="2" fillId="35" borderId="11" xfId="0" applyNumberFormat="1" applyFont="1" applyFill="1" applyBorder="1" applyAlignment="1" applyProtection="1">
      <alignment horizontal="left" indent="4"/>
      <protection locked="0"/>
    </xf>
    <xf numFmtId="0" fontId="2" fillId="32" borderId="12" xfId="0" applyFont="1" applyFill="1" applyBorder="1" applyAlignment="1">
      <alignment/>
    </xf>
    <xf numFmtId="2" fontId="2" fillId="32" borderId="12" xfId="0" applyNumberFormat="1" applyFont="1" applyFill="1" applyBorder="1" applyAlignment="1">
      <alignment/>
    </xf>
    <xf numFmtId="174" fontId="2" fillId="32" borderId="12" xfId="0" applyNumberFormat="1" applyFont="1" applyFill="1" applyBorder="1" applyAlignment="1">
      <alignment/>
    </xf>
    <xf numFmtId="173" fontId="2" fillId="32" borderId="12" xfId="0" applyNumberFormat="1" applyFont="1" applyFill="1" applyBorder="1" applyAlignment="1">
      <alignment/>
    </xf>
    <xf numFmtId="175" fontId="2" fillId="32" borderId="12" xfId="0" applyNumberFormat="1" applyFont="1" applyFill="1" applyBorder="1" applyAlignment="1">
      <alignment/>
    </xf>
    <xf numFmtId="2" fontId="2" fillId="32" borderId="12" xfId="0" applyNumberFormat="1" applyFont="1" applyFill="1" applyBorder="1" applyAlignment="1">
      <alignment horizontal="left" indent="3"/>
    </xf>
    <xf numFmtId="0" fontId="2" fillId="32" borderId="11" xfId="0" applyFont="1" applyFill="1" applyBorder="1" applyAlignment="1">
      <alignment/>
    </xf>
    <xf numFmtId="173" fontId="2" fillId="32" borderId="11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174" fontId="2" fillId="32" borderId="10" xfId="0" applyNumberFormat="1" applyFont="1" applyFill="1" applyBorder="1" applyAlignment="1">
      <alignment/>
    </xf>
    <xf numFmtId="175" fontId="2" fillId="32" borderId="10" xfId="0" applyNumberFormat="1" applyFont="1" applyFill="1" applyBorder="1" applyAlignment="1">
      <alignment/>
    </xf>
    <xf numFmtId="2" fontId="2" fillId="32" borderId="10" xfId="0" applyNumberFormat="1" applyFont="1" applyFill="1" applyBorder="1" applyAlignment="1">
      <alignment/>
    </xf>
    <xf numFmtId="2" fontId="2" fillId="32" borderId="10" xfId="0" applyNumberFormat="1" applyFont="1" applyFill="1" applyBorder="1" applyAlignment="1">
      <alignment horizontal="left" indent="3"/>
    </xf>
    <xf numFmtId="2" fontId="2" fillId="32" borderId="39" xfId="0" applyNumberFormat="1" applyFont="1" applyFill="1" applyBorder="1" applyAlignment="1">
      <alignment horizontal="left" indent="3"/>
    </xf>
    <xf numFmtId="0" fontId="2" fillId="30" borderId="10" xfId="0" applyFont="1" applyFill="1" applyBorder="1" applyAlignment="1">
      <alignment/>
    </xf>
    <xf numFmtId="175" fontId="2" fillId="30" borderId="10" xfId="0" applyNumberFormat="1" applyFont="1" applyFill="1" applyBorder="1" applyAlignment="1">
      <alignment/>
    </xf>
    <xf numFmtId="2" fontId="2" fillId="30" borderId="10" xfId="0" applyNumberFormat="1" applyFont="1" applyFill="1" applyBorder="1" applyAlignment="1">
      <alignment/>
    </xf>
    <xf numFmtId="2" fontId="2" fillId="30" borderId="10" xfId="0" applyNumberFormat="1" applyFont="1" applyFill="1" applyBorder="1" applyAlignment="1">
      <alignment horizontal="left" indent="3"/>
    </xf>
    <xf numFmtId="2" fontId="2" fillId="30" borderId="39" xfId="0" applyNumberFormat="1" applyFont="1" applyFill="1" applyBorder="1" applyAlignment="1">
      <alignment horizontal="left" indent="3"/>
    </xf>
    <xf numFmtId="0" fontId="2" fillId="42" borderId="12" xfId="0" applyFont="1" applyFill="1" applyBorder="1" applyAlignment="1">
      <alignment/>
    </xf>
    <xf numFmtId="174" fontId="2" fillId="42" borderId="12" xfId="0" applyNumberFormat="1" applyFont="1" applyFill="1" applyBorder="1" applyAlignment="1">
      <alignment/>
    </xf>
    <xf numFmtId="2" fontId="2" fillId="42" borderId="12" xfId="0" applyNumberFormat="1" applyFont="1" applyFill="1" applyBorder="1" applyAlignment="1">
      <alignment/>
    </xf>
    <xf numFmtId="173" fontId="2" fillId="42" borderId="12" xfId="0" applyNumberFormat="1" applyFont="1" applyFill="1" applyBorder="1" applyAlignment="1">
      <alignment/>
    </xf>
    <xf numFmtId="175" fontId="2" fillId="42" borderId="12" xfId="0" applyNumberFormat="1" applyFont="1" applyFill="1" applyBorder="1" applyAlignment="1">
      <alignment/>
    </xf>
    <xf numFmtId="2" fontId="2" fillId="42" borderId="12" xfId="0" applyNumberFormat="1" applyFont="1" applyFill="1" applyBorder="1" applyAlignment="1">
      <alignment horizontal="left" indent="3"/>
    </xf>
    <xf numFmtId="2" fontId="2" fillId="42" borderId="27" xfId="0" applyNumberFormat="1" applyFont="1" applyFill="1" applyBorder="1" applyAlignment="1">
      <alignment horizontal="left" indent="3"/>
    </xf>
    <xf numFmtId="173" fontId="2" fillId="43" borderId="16" xfId="0" applyNumberFormat="1" applyFont="1" applyFill="1" applyBorder="1" applyAlignment="1" applyProtection="1">
      <alignment horizontal="left" indent="4"/>
      <protection locked="0"/>
    </xf>
    <xf numFmtId="173" fontId="2" fillId="43" borderId="11" xfId="0" applyNumberFormat="1" applyFont="1" applyFill="1" applyBorder="1" applyAlignment="1" applyProtection="1">
      <alignment horizontal="left" indent="4"/>
      <protection locked="0"/>
    </xf>
    <xf numFmtId="173" fontId="2" fillId="43" borderId="13" xfId="0" applyNumberFormat="1" applyFont="1" applyFill="1" applyBorder="1" applyAlignment="1" applyProtection="1">
      <alignment horizontal="left" indent="4"/>
      <protection locked="0"/>
    </xf>
    <xf numFmtId="173" fontId="2" fillId="40" borderId="12" xfId="0" applyNumberFormat="1" applyFont="1" applyFill="1" applyBorder="1" applyAlignment="1" applyProtection="1">
      <alignment horizontal="left" indent="4"/>
      <protection locked="0"/>
    </xf>
    <xf numFmtId="173" fontId="2" fillId="40" borderId="11" xfId="0" applyNumberFormat="1" applyFont="1" applyFill="1" applyBorder="1" applyAlignment="1" applyProtection="1">
      <alignment horizontal="left" indent="4"/>
      <protection locked="0"/>
    </xf>
    <xf numFmtId="173" fontId="2" fillId="40" borderId="13" xfId="0" applyNumberFormat="1" applyFont="1" applyFill="1" applyBorder="1" applyAlignment="1" applyProtection="1">
      <alignment horizontal="left" indent="4"/>
      <protection locked="0"/>
    </xf>
    <xf numFmtId="173" fontId="2" fillId="41" borderId="12" xfId="0" applyNumberFormat="1" applyFont="1" applyFill="1" applyBorder="1" applyAlignment="1" applyProtection="1">
      <alignment horizontal="left" indent="4"/>
      <protection locked="0"/>
    </xf>
    <xf numFmtId="173" fontId="2" fillId="41" borderId="13" xfId="0" applyNumberFormat="1" applyFont="1" applyFill="1" applyBorder="1" applyAlignment="1" applyProtection="1">
      <alignment horizontal="left" indent="4"/>
      <protection locked="0"/>
    </xf>
    <xf numFmtId="173" fontId="2" fillId="35" borderId="12" xfId="0" applyNumberFormat="1" applyFont="1" applyFill="1" applyBorder="1" applyAlignment="1" applyProtection="1">
      <alignment horizontal="left" indent="4"/>
      <protection locked="0"/>
    </xf>
    <xf numFmtId="0" fontId="2" fillId="33" borderId="30" xfId="66" applyFont="1" applyFill="1" applyBorder="1" applyAlignment="1" applyProtection="1">
      <alignment vertical="center" wrapText="1"/>
      <protection locked="0"/>
    </xf>
    <xf numFmtId="0" fontId="2" fillId="33" borderId="29" xfId="0" applyFont="1" applyFill="1" applyBorder="1" applyAlignment="1" applyProtection="1">
      <alignment vertical="top" wrapText="1"/>
      <protection locked="0"/>
    </xf>
    <xf numFmtId="0" fontId="2" fillId="33" borderId="29" xfId="66" applyFont="1" applyFill="1" applyBorder="1" applyAlignment="1" applyProtection="1">
      <alignment vertical="center" wrapText="1"/>
      <protection locked="0"/>
    </xf>
    <xf numFmtId="0" fontId="2" fillId="33" borderId="29" xfId="0" applyFont="1" applyFill="1" applyBorder="1" applyAlignment="1" applyProtection="1">
      <alignment vertical="center" wrapText="1"/>
      <protection locked="0"/>
    </xf>
    <xf numFmtId="0" fontId="2" fillId="33" borderId="32" xfId="66" applyFont="1" applyFill="1" applyBorder="1" applyAlignment="1" applyProtection="1">
      <alignment vertical="center" wrapText="1"/>
      <protection locked="0"/>
    </xf>
    <xf numFmtId="0" fontId="2" fillId="30" borderId="30" xfId="0" applyFont="1" applyFill="1" applyBorder="1" applyAlignment="1" applyProtection="1">
      <alignment vertical="center" wrapText="1"/>
      <protection locked="0"/>
    </xf>
    <xf numFmtId="0" fontId="2" fillId="30" borderId="12" xfId="66" applyFont="1" applyFill="1" applyBorder="1" applyAlignment="1" applyProtection="1">
      <alignment horizontal="center" vertical="center" wrapText="1"/>
      <protection locked="0"/>
    </xf>
    <xf numFmtId="0" fontId="2" fillId="30" borderId="12" xfId="66" applyFont="1" applyFill="1" applyBorder="1" applyAlignment="1" applyProtection="1">
      <alignment horizontal="center" vertical="center"/>
      <protection locked="0"/>
    </xf>
    <xf numFmtId="4" fontId="51" fillId="30" borderId="12" xfId="0" applyNumberFormat="1" applyFont="1" applyFill="1" applyBorder="1" applyAlignment="1" applyProtection="1">
      <alignment vertical="top" wrapText="1"/>
      <protection locked="0"/>
    </xf>
    <xf numFmtId="4" fontId="2" fillId="30" borderId="12" xfId="66" applyNumberFormat="1" applyFont="1" applyFill="1" applyBorder="1" applyAlignment="1" applyProtection="1">
      <alignment horizontal="right" vertical="center" wrapText="1"/>
      <protection locked="0"/>
    </xf>
    <xf numFmtId="2" fontId="2" fillId="30" borderId="12" xfId="0" applyNumberFormat="1" applyFont="1" applyFill="1" applyBorder="1" applyAlignment="1" applyProtection="1">
      <alignment/>
      <protection locked="0"/>
    </xf>
    <xf numFmtId="0" fontId="2" fillId="30" borderId="29" xfId="0" applyFont="1" applyFill="1" applyBorder="1" applyAlignment="1" applyProtection="1">
      <alignment vertical="center" wrapText="1"/>
      <protection locked="0"/>
    </xf>
    <xf numFmtId="0" fontId="2" fillId="30" borderId="32" xfId="0" applyFont="1" applyFill="1" applyBorder="1" applyAlignment="1" applyProtection="1">
      <alignment vertical="center" wrapText="1"/>
      <protection locked="0"/>
    </xf>
    <xf numFmtId="0" fontId="2" fillId="36" borderId="30" xfId="0" applyFont="1" applyFill="1" applyBorder="1" applyAlignment="1" applyProtection="1">
      <alignment/>
      <protection locked="0"/>
    </xf>
    <xf numFmtId="0" fontId="2" fillId="36" borderId="29" xfId="0" applyFont="1" applyFill="1" applyBorder="1" applyAlignment="1" applyProtection="1">
      <alignment vertical="center" wrapText="1"/>
      <protection locked="0"/>
    </xf>
    <xf numFmtId="0" fontId="2" fillId="36" borderId="29" xfId="0" applyFont="1" applyFill="1" applyBorder="1" applyAlignment="1" applyProtection="1">
      <alignment vertical="top" wrapText="1"/>
      <protection locked="0"/>
    </xf>
    <xf numFmtId="0" fontId="51" fillId="36" borderId="11" xfId="0" applyFont="1" applyFill="1" applyBorder="1" applyAlignment="1" applyProtection="1">
      <alignment/>
      <protection locked="0"/>
    </xf>
    <xf numFmtId="0" fontId="2" fillId="36" borderId="32" xfId="0" applyFont="1" applyFill="1" applyBorder="1" applyAlignment="1" applyProtection="1">
      <alignment vertical="center" wrapText="1"/>
      <protection locked="0"/>
    </xf>
    <xf numFmtId="4" fontId="2" fillId="36" borderId="13" xfId="66" applyNumberFormat="1" applyFont="1" applyFill="1" applyBorder="1" applyAlignment="1" applyProtection="1">
      <alignment horizontal="center" vertical="center"/>
      <protection locked="0"/>
    </xf>
    <xf numFmtId="0" fontId="2" fillId="34" borderId="30" xfId="0" applyFont="1" applyFill="1" applyBorder="1" applyAlignment="1" applyProtection="1">
      <alignment vertical="top" wrapText="1"/>
      <protection locked="0"/>
    </xf>
    <xf numFmtId="0" fontId="51" fillId="34" borderId="12" xfId="0" applyFont="1" applyFill="1" applyBorder="1" applyAlignment="1" applyProtection="1">
      <alignment/>
      <protection locked="0"/>
    </xf>
    <xf numFmtId="0" fontId="2" fillId="34" borderId="65" xfId="0" applyFont="1" applyFill="1" applyBorder="1" applyAlignment="1" applyProtection="1">
      <alignment vertical="center" wrapText="1"/>
      <protection locked="0"/>
    </xf>
    <xf numFmtId="0" fontId="2" fillId="34" borderId="16" xfId="0" applyFont="1" applyFill="1" applyBorder="1" applyAlignment="1" applyProtection="1">
      <alignment horizontal="center" vertical="top" wrapText="1"/>
      <protection locked="0"/>
    </xf>
    <xf numFmtId="4" fontId="2" fillId="34" borderId="16" xfId="66" applyNumberFormat="1" applyFont="1" applyFill="1" applyBorder="1" applyAlignment="1" applyProtection="1">
      <alignment horizontal="center" vertical="center"/>
      <protection locked="0"/>
    </xf>
    <xf numFmtId="4" fontId="51" fillId="34" borderId="16" xfId="0" applyNumberFormat="1" applyFont="1" applyFill="1" applyBorder="1" applyAlignment="1" applyProtection="1">
      <alignment vertical="top" wrapText="1"/>
      <protection locked="0"/>
    </xf>
    <xf numFmtId="4" fontId="2" fillId="34" borderId="16" xfId="66" applyNumberFormat="1" applyFont="1" applyFill="1" applyBorder="1" applyAlignment="1" applyProtection="1">
      <alignment horizontal="right" vertical="center" wrapText="1"/>
      <protection locked="0"/>
    </xf>
    <xf numFmtId="2" fontId="2" fillId="34" borderId="16" xfId="0" applyNumberFormat="1" applyFont="1" applyFill="1" applyBorder="1" applyAlignment="1" applyProtection="1">
      <alignment/>
      <protection locked="0"/>
    </xf>
    <xf numFmtId="0" fontId="2" fillId="34" borderId="29" xfId="0" applyFont="1" applyFill="1" applyBorder="1" applyAlignment="1" applyProtection="1">
      <alignment vertical="center" wrapText="1"/>
      <protection locked="0"/>
    </xf>
    <xf numFmtId="0" fontId="2" fillId="34" borderId="29" xfId="0" applyFont="1" applyFill="1" applyBorder="1" applyAlignment="1" applyProtection="1">
      <alignment vertical="top" wrapText="1"/>
      <protection locked="0"/>
    </xf>
    <xf numFmtId="0" fontId="51" fillId="34" borderId="11" xfId="0" applyFont="1" applyFill="1" applyBorder="1" applyAlignment="1" applyProtection="1">
      <alignment vertical="top" wrapText="1"/>
      <protection locked="0"/>
    </xf>
    <xf numFmtId="4" fontId="51" fillId="34" borderId="0" xfId="0" applyNumberFormat="1" applyFont="1" applyFill="1" applyBorder="1" applyAlignment="1" applyProtection="1">
      <alignment vertical="top" wrapText="1"/>
      <protection locked="0"/>
    </xf>
    <xf numFmtId="0" fontId="2" fillId="34" borderId="32" xfId="0" applyFont="1" applyFill="1" applyBorder="1" applyAlignment="1" applyProtection="1">
      <alignment vertical="center" wrapText="1"/>
      <protection locked="0"/>
    </xf>
    <xf numFmtId="4" fontId="51" fillId="34" borderId="25" xfId="0" applyNumberFormat="1" applyFont="1" applyFill="1" applyBorder="1" applyAlignment="1" applyProtection="1">
      <alignment vertical="top" wrapText="1"/>
      <protection locked="0"/>
    </xf>
    <xf numFmtId="173" fontId="2" fillId="43" borderId="12" xfId="0" applyNumberFormat="1" applyFont="1" applyFill="1" applyBorder="1" applyAlignment="1" applyProtection="1">
      <alignment/>
      <protection locked="0"/>
    </xf>
    <xf numFmtId="173" fontId="2" fillId="43" borderId="12" xfId="0" applyNumberFormat="1" applyFont="1" applyFill="1" applyBorder="1" applyAlignment="1" applyProtection="1">
      <alignment horizontal="left" indent="4"/>
      <protection locked="0"/>
    </xf>
    <xf numFmtId="173" fontId="2" fillId="43" borderId="18" xfId="0" applyNumberFormat="1" applyFont="1" applyFill="1" applyBorder="1" applyAlignment="1" applyProtection="1">
      <alignment/>
      <protection locked="0"/>
    </xf>
    <xf numFmtId="173" fontId="2" fillId="43" borderId="18" xfId="0" applyNumberFormat="1" applyFont="1" applyFill="1" applyBorder="1" applyAlignment="1" applyProtection="1">
      <alignment horizontal="left" indent="4"/>
      <protection locked="0"/>
    </xf>
    <xf numFmtId="2" fontId="2" fillId="43" borderId="18" xfId="0" applyNumberFormat="1" applyFont="1" applyFill="1" applyBorder="1" applyAlignment="1" applyProtection="1">
      <alignment/>
      <protection locked="0"/>
    </xf>
    <xf numFmtId="173" fontId="2" fillId="40" borderId="18" xfId="0" applyNumberFormat="1" applyFont="1" applyFill="1" applyBorder="1" applyAlignment="1" applyProtection="1">
      <alignment/>
      <protection locked="0"/>
    </xf>
    <xf numFmtId="2" fontId="2" fillId="40" borderId="18" xfId="0" applyNumberFormat="1" applyFont="1" applyFill="1" applyBorder="1" applyAlignment="1" applyProtection="1">
      <alignment/>
      <protection locked="0"/>
    </xf>
    <xf numFmtId="2" fontId="2" fillId="40" borderId="66" xfId="0" applyNumberFormat="1" applyFont="1" applyFill="1" applyBorder="1" applyAlignment="1">
      <alignment horizontal="left" indent="3"/>
    </xf>
    <xf numFmtId="174" fontId="2" fillId="34" borderId="12" xfId="0" applyNumberFormat="1" applyFont="1" applyFill="1" applyBorder="1" applyAlignment="1" applyProtection="1">
      <alignment/>
      <protection locked="0"/>
    </xf>
    <xf numFmtId="175" fontId="2" fillId="34" borderId="16" xfId="0" applyNumberFormat="1" applyFont="1" applyFill="1" applyBorder="1" applyAlignment="1" applyProtection="1">
      <alignment/>
      <protection/>
    </xf>
    <xf numFmtId="2" fontId="2" fillId="34" borderId="16" xfId="0" applyNumberFormat="1" applyFont="1" applyFill="1" applyBorder="1" applyAlignment="1" applyProtection="1">
      <alignment horizontal="left" indent="3"/>
      <protection/>
    </xf>
    <xf numFmtId="2" fontId="2" fillId="34" borderId="36" xfId="0" applyNumberFormat="1" applyFont="1" applyFill="1" applyBorder="1" applyAlignment="1" applyProtection="1">
      <alignment horizontal="left" indent="3"/>
      <protection/>
    </xf>
    <xf numFmtId="0" fontId="2" fillId="34" borderId="11" xfId="0" applyFont="1" applyFill="1" applyBorder="1" applyAlignment="1" applyProtection="1">
      <alignment/>
      <protection locked="0"/>
    </xf>
    <xf numFmtId="0" fontId="2" fillId="34" borderId="11" xfId="0" applyFont="1" applyFill="1" applyBorder="1" applyAlignment="1" applyProtection="1">
      <alignment horizontal="center"/>
      <protection locked="0"/>
    </xf>
    <xf numFmtId="174" fontId="2" fillId="34" borderId="11" xfId="0" applyNumberFormat="1" applyFont="1" applyFill="1" applyBorder="1" applyAlignment="1" applyProtection="1">
      <alignment/>
      <protection locked="0"/>
    </xf>
    <xf numFmtId="175" fontId="2" fillId="34" borderId="11" xfId="0" applyNumberFormat="1" applyFont="1" applyFill="1" applyBorder="1" applyAlignment="1" applyProtection="1">
      <alignment/>
      <protection/>
    </xf>
    <xf numFmtId="2" fontId="2" fillId="34" borderId="11" xfId="0" applyNumberFormat="1" applyFont="1" applyFill="1" applyBorder="1" applyAlignment="1" applyProtection="1">
      <alignment horizontal="left" indent="3"/>
      <protection/>
    </xf>
    <xf numFmtId="2" fontId="2" fillId="34" borderId="17" xfId="0" applyNumberFormat="1" applyFont="1" applyFill="1" applyBorder="1" applyAlignment="1" applyProtection="1">
      <alignment horizontal="left" indent="3"/>
      <protection/>
    </xf>
    <xf numFmtId="0" fontId="2" fillId="42" borderId="11" xfId="0" applyFont="1" applyFill="1" applyBorder="1" applyAlignment="1" applyProtection="1">
      <alignment horizontal="left"/>
      <protection locked="0"/>
    </xf>
    <xf numFmtId="0" fontId="2" fillId="42" borderId="11" xfId="0" applyFont="1" applyFill="1" applyBorder="1" applyAlignment="1" applyProtection="1">
      <alignment horizontal="center"/>
      <protection locked="0"/>
    </xf>
    <xf numFmtId="173" fontId="2" fillId="42" borderId="16" xfId="0" applyNumberFormat="1" applyFont="1" applyFill="1" applyBorder="1" applyAlignment="1" applyProtection="1">
      <alignment/>
      <protection locked="0"/>
    </xf>
    <xf numFmtId="174" fontId="2" fillId="42" borderId="12" xfId="0" applyNumberFormat="1" applyFont="1" applyFill="1" applyBorder="1" applyAlignment="1" applyProtection="1">
      <alignment/>
      <protection locked="0"/>
    </xf>
    <xf numFmtId="175" fontId="2" fillId="42" borderId="16" xfId="0" applyNumberFormat="1" applyFont="1" applyFill="1" applyBorder="1" applyAlignment="1" applyProtection="1">
      <alignment/>
      <protection/>
    </xf>
    <xf numFmtId="2" fontId="2" fillId="42" borderId="23" xfId="0" applyNumberFormat="1" applyFont="1" applyFill="1" applyBorder="1" applyAlignment="1" applyProtection="1">
      <alignment horizontal="left" indent="3"/>
      <protection/>
    </xf>
    <xf numFmtId="2" fontId="2" fillId="42" borderId="27" xfId="0" applyNumberFormat="1" applyFont="1" applyFill="1" applyBorder="1" applyAlignment="1" applyProtection="1">
      <alignment horizontal="left" indent="3"/>
      <protection/>
    </xf>
    <xf numFmtId="173" fontId="2" fillId="42" borderId="11" xfId="0" applyNumberFormat="1" applyFont="1" applyFill="1" applyBorder="1" applyAlignment="1" applyProtection="1">
      <alignment/>
      <protection locked="0"/>
    </xf>
    <xf numFmtId="174" fontId="2" fillId="42" borderId="11" xfId="0" applyNumberFormat="1" applyFont="1" applyFill="1" applyBorder="1" applyAlignment="1" applyProtection="1">
      <alignment/>
      <protection locked="0"/>
    </xf>
    <xf numFmtId="175" fontId="2" fillId="42" borderId="11" xfId="0" applyNumberFormat="1" applyFont="1" applyFill="1" applyBorder="1" applyAlignment="1" applyProtection="1">
      <alignment/>
      <protection/>
    </xf>
    <xf numFmtId="2" fontId="2" fillId="42" borderId="11" xfId="0" applyNumberFormat="1" applyFont="1" applyFill="1" applyBorder="1" applyAlignment="1" applyProtection="1">
      <alignment horizontal="left" indent="3"/>
      <protection/>
    </xf>
    <xf numFmtId="2" fontId="2" fillId="42" borderId="17" xfId="0" applyNumberFormat="1" applyFont="1" applyFill="1" applyBorder="1" applyAlignment="1" applyProtection="1">
      <alignment horizontal="left" indent="3"/>
      <protection/>
    </xf>
    <xf numFmtId="173" fontId="2" fillId="42" borderId="13" xfId="0" applyNumberFormat="1" applyFont="1" applyFill="1" applyBorder="1" applyAlignment="1" applyProtection="1">
      <alignment/>
      <protection locked="0"/>
    </xf>
    <xf numFmtId="174" fontId="2" fillId="42" borderId="13" xfId="0" applyNumberFormat="1" applyFont="1" applyFill="1" applyBorder="1" applyAlignment="1" applyProtection="1">
      <alignment/>
      <protection locked="0"/>
    </xf>
    <xf numFmtId="175" fontId="2" fillId="42" borderId="13" xfId="0" applyNumberFormat="1" applyFont="1" applyFill="1" applyBorder="1" applyAlignment="1" applyProtection="1">
      <alignment/>
      <protection/>
    </xf>
    <xf numFmtId="2" fontId="2" fillId="42" borderId="19" xfId="0" applyNumberFormat="1" applyFont="1" applyFill="1" applyBorder="1" applyAlignment="1" applyProtection="1">
      <alignment horizontal="left" indent="3"/>
      <protection/>
    </xf>
    <xf numFmtId="2" fontId="2" fillId="42" borderId="13" xfId="0" applyNumberFormat="1" applyFont="1" applyFill="1" applyBorder="1" applyAlignment="1" applyProtection="1">
      <alignment horizontal="left" indent="3"/>
      <protection/>
    </xf>
    <xf numFmtId="2" fontId="2" fillId="42" borderId="15" xfId="0" applyNumberFormat="1" applyFont="1" applyFill="1" applyBorder="1" applyAlignment="1" applyProtection="1">
      <alignment horizontal="left" indent="3"/>
      <protection/>
    </xf>
    <xf numFmtId="0" fontId="2" fillId="34" borderId="11" xfId="0" applyFont="1" applyFill="1" applyBorder="1" applyAlignment="1" applyProtection="1">
      <alignment horizontal="left"/>
      <protection locked="0"/>
    </xf>
    <xf numFmtId="173" fontId="2" fillId="34" borderId="12" xfId="0" applyNumberFormat="1" applyFont="1" applyFill="1" applyBorder="1" applyAlignment="1" applyProtection="1">
      <alignment/>
      <protection locked="0"/>
    </xf>
    <xf numFmtId="173" fontId="2" fillId="34" borderId="11" xfId="0" applyNumberFormat="1" applyFont="1" applyFill="1" applyBorder="1" applyAlignment="1" applyProtection="1">
      <alignment/>
      <protection locked="0"/>
    </xf>
    <xf numFmtId="173" fontId="2" fillId="34" borderId="16" xfId="0" applyNumberFormat="1" applyFont="1" applyFill="1" applyBorder="1" applyAlignment="1" applyProtection="1">
      <alignment/>
      <protection locked="0"/>
    </xf>
    <xf numFmtId="173" fontId="2" fillId="34" borderId="13" xfId="0" applyNumberFormat="1" applyFont="1" applyFill="1" applyBorder="1" applyAlignment="1" applyProtection="1">
      <alignment/>
      <protection locked="0"/>
    </xf>
    <xf numFmtId="0" fontId="2" fillId="34" borderId="13" xfId="0" applyFont="1" applyFill="1" applyBorder="1" applyAlignment="1" applyProtection="1">
      <alignment/>
      <protection locked="0"/>
    </xf>
    <xf numFmtId="175" fontId="2" fillId="34" borderId="13" xfId="0" applyNumberFormat="1" applyFont="1" applyFill="1" applyBorder="1" applyAlignment="1" applyProtection="1">
      <alignment/>
      <protection/>
    </xf>
    <xf numFmtId="2" fontId="2" fillId="34" borderId="13" xfId="0" applyNumberFormat="1" applyFont="1" applyFill="1" applyBorder="1" applyAlignment="1" applyProtection="1">
      <alignment horizontal="left" indent="3"/>
      <protection/>
    </xf>
    <xf numFmtId="2" fontId="2" fillId="34" borderId="15" xfId="0" applyNumberFormat="1" applyFont="1" applyFill="1" applyBorder="1" applyAlignment="1" applyProtection="1">
      <alignment horizontal="left" indent="3"/>
      <protection/>
    </xf>
    <xf numFmtId="0" fontId="2" fillId="34" borderId="31" xfId="0" applyFont="1" applyFill="1" applyBorder="1" applyAlignment="1">
      <alignment horizontal="center"/>
    </xf>
    <xf numFmtId="0" fontId="2" fillId="35" borderId="30" xfId="0" applyFont="1" applyFill="1" applyBorder="1" applyAlignment="1" applyProtection="1">
      <alignment/>
      <protection locked="0"/>
    </xf>
    <xf numFmtId="0" fontId="2" fillId="35" borderId="29" xfId="0" applyFont="1" applyFill="1" applyBorder="1" applyAlignment="1" applyProtection="1">
      <alignment/>
      <protection locked="0"/>
    </xf>
    <xf numFmtId="0" fontId="2" fillId="35" borderId="32" xfId="0" applyFont="1" applyFill="1" applyBorder="1" applyAlignment="1" applyProtection="1">
      <alignment/>
      <protection locked="0"/>
    </xf>
    <xf numFmtId="2" fontId="2" fillId="41" borderId="28" xfId="0" applyNumberFormat="1" applyFont="1" applyFill="1" applyBorder="1" applyAlignment="1" applyProtection="1">
      <alignment/>
      <protection locked="0"/>
    </xf>
    <xf numFmtId="2" fontId="2" fillId="46" borderId="67" xfId="46" applyNumberFormat="1" applyFont="1" applyFill="1" applyBorder="1" applyAlignment="1" applyProtection="1">
      <alignment horizontal="left" indent="3"/>
      <protection/>
    </xf>
    <xf numFmtId="0" fontId="2" fillId="46" borderId="68" xfId="46" applyFont="1" applyFill="1" applyBorder="1" applyProtection="1">
      <alignment/>
      <protection locked="0"/>
    </xf>
    <xf numFmtId="174" fontId="2" fillId="46" borderId="68" xfId="46" applyNumberFormat="1" applyFont="1" applyFill="1" applyBorder="1" applyProtection="1">
      <alignment/>
      <protection locked="0"/>
    </xf>
    <xf numFmtId="0" fontId="2" fillId="46" borderId="11" xfId="46" applyFont="1" applyFill="1" applyBorder="1" applyProtection="1">
      <alignment/>
      <protection locked="0"/>
    </xf>
    <xf numFmtId="0" fontId="2" fillId="46" borderId="58" xfId="46" applyFont="1" applyFill="1" applyBorder="1" applyAlignment="1" applyProtection="1">
      <alignment horizontal="center"/>
      <protection locked="0"/>
    </xf>
    <xf numFmtId="174" fontId="2" fillId="46" borderId="57" xfId="46" applyNumberFormat="1" applyFont="1" applyFill="1" applyBorder="1" applyProtection="1">
      <alignment/>
      <protection locked="0"/>
    </xf>
    <xf numFmtId="174" fontId="2" fillId="46" borderId="11" xfId="46" applyNumberFormat="1" applyFont="1" applyFill="1" applyBorder="1" applyProtection="1">
      <alignment/>
      <protection locked="0"/>
    </xf>
    <xf numFmtId="174" fontId="2" fillId="46" borderId="59" xfId="46" applyNumberFormat="1" applyFont="1" applyFill="1" applyBorder="1" applyAlignment="1" applyProtection="1">
      <alignment horizontal="left" indent="3"/>
      <protection locked="0"/>
    </xf>
    <xf numFmtId="0" fontId="2" fillId="46" borderId="69" xfId="46" applyFont="1" applyFill="1" applyBorder="1" applyProtection="1">
      <alignment/>
      <protection locked="0"/>
    </xf>
    <xf numFmtId="174" fontId="2" fillId="46" borderId="69" xfId="46" applyNumberFormat="1" applyFont="1" applyFill="1" applyBorder="1" applyProtection="1">
      <alignment/>
      <protection locked="0"/>
    </xf>
    <xf numFmtId="2" fontId="2" fillId="47" borderId="49" xfId="46" applyNumberFormat="1" applyFont="1" applyFill="1" applyBorder="1" applyProtection="1">
      <alignment/>
      <protection locked="0"/>
    </xf>
    <xf numFmtId="0" fontId="2" fillId="38" borderId="12" xfId="54" applyFont="1" applyFill="1" applyBorder="1">
      <alignment/>
      <protection/>
    </xf>
    <xf numFmtId="0" fontId="2" fillId="38" borderId="12" xfId="54" applyFont="1" applyFill="1" applyBorder="1" applyAlignment="1">
      <alignment horizontal="center"/>
      <protection/>
    </xf>
    <xf numFmtId="174" fontId="2" fillId="38" borderId="12" xfId="54" applyNumberFormat="1" applyFont="1" applyFill="1" applyBorder="1">
      <alignment/>
      <protection/>
    </xf>
    <xf numFmtId="174" fontId="2" fillId="38" borderId="12" xfId="54" applyNumberFormat="1" applyFont="1" applyFill="1" applyBorder="1" applyAlignment="1">
      <alignment horizontal="center"/>
      <protection/>
    </xf>
    <xf numFmtId="175" fontId="2" fillId="38" borderId="12" xfId="54" applyNumberFormat="1" applyFont="1" applyFill="1" applyBorder="1">
      <alignment/>
      <protection/>
    </xf>
    <xf numFmtId="2" fontId="2" fillId="38" borderId="12" xfId="54" applyNumberFormat="1" applyFont="1" applyFill="1" applyBorder="1">
      <alignment/>
      <protection/>
    </xf>
    <xf numFmtId="2" fontId="2" fillId="38" borderId="12" xfId="54" applyNumberFormat="1" applyFont="1" applyFill="1" applyBorder="1" applyAlignment="1">
      <alignment horizontal="center"/>
      <protection/>
    </xf>
    <xf numFmtId="2" fontId="2" fillId="38" borderId="12" xfId="54" applyNumberFormat="1" applyFont="1" applyFill="1" applyBorder="1" applyAlignment="1">
      <alignment horizontal="left" indent="3"/>
      <protection/>
    </xf>
    <xf numFmtId="2" fontId="2" fillId="38" borderId="27" xfId="54" applyNumberFormat="1" applyFont="1" applyFill="1" applyBorder="1" applyAlignment="1">
      <alignment horizontal="left" indent="3"/>
      <protection/>
    </xf>
    <xf numFmtId="0" fontId="2" fillId="38" borderId="11" xfId="54" applyFont="1" applyFill="1" applyBorder="1">
      <alignment/>
      <protection/>
    </xf>
    <xf numFmtId="0" fontId="2" fillId="38" borderId="11" xfId="54" applyFont="1" applyFill="1" applyBorder="1" applyAlignment="1">
      <alignment horizontal="center"/>
      <protection/>
    </xf>
    <xf numFmtId="174" fontId="2" fillId="38" borderId="11" xfId="54" applyNumberFormat="1" applyFont="1" applyFill="1" applyBorder="1" applyAlignment="1">
      <alignment horizontal="center"/>
      <protection/>
    </xf>
    <xf numFmtId="175" fontId="2" fillId="38" borderId="11" xfId="54" applyNumberFormat="1" applyFont="1" applyFill="1" applyBorder="1">
      <alignment/>
      <protection/>
    </xf>
    <xf numFmtId="2" fontId="2" fillId="38" borderId="11" xfId="54" applyNumberFormat="1" applyFont="1" applyFill="1" applyBorder="1">
      <alignment/>
      <protection/>
    </xf>
    <xf numFmtId="2" fontId="2" fillId="38" borderId="11" xfId="54" applyNumberFormat="1" applyFont="1" applyFill="1" applyBorder="1" applyAlignment="1">
      <alignment horizontal="center"/>
      <protection/>
    </xf>
    <xf numFmtId="2" fontId="2" fillId="38" borderId="11" xfId="54" applyNumberFormat="1" applyFont="1" applyFill="1" applyBorder="1" applyAlignment="1">
      <alignment horizontal="left" indent="3"/>
      <protection/>
    </xf>
    <xf numFmtId="2" fontId="2" fillId="38" borderId="17" xfId="54" applyNumberFormat="1" applyFont="1" applyFill="1" applyBorder="1" applyAlignment="1">
      <alignment horizontal="left" indent="3"/>
      <protection/>
    </xf>
    <xf numFmtId="0" fontId="2" fillId="36" borderId="18" xfId="0" applyFont="1" applyFill="1" applyBorder="1" applyAlignment="1">
      <alignment horizontal="center"/>
    </xf>
    <xf numFmtId="0" fontId="2" fillId="36" borderId="28" xfId="56" applyFont="1" applyFill="1" applyBorder="1">
      <alignment/>
      <protection/>
    </xf>
    <xf numFmtId="0" fontId="2" fillId="36" borderId="28" xfId="56" applyFont="1" applyFill="1" applyBorder="1" applyAlignment="1">
      <alignment horizontal="center"/>
      <protection/>
    </xf>
    <xf numFmtId="174" fontId="2" fillId="36" borderId="28" xfId="56" applyNumberFormat="1" applyFont="1" applyFill="1" applyBorder="1">
      <alignment/>
      <protection/>
    </xf>
    <xf numFmtId="174" fontId="2" fillId="36" borderId="28" xfId="56" applyNumberFormat="1" applyFont="1" applyFill="1" applyBorder="1" applyAlignment="1">
      <alignment horizontal="center"/>
      <protection/>
    </xf>
    <xf numFmtId="175" fontId="2" fillId="36" borderId="28" xfId="56" applyNumberFormat="1" applyFont="1" applyFill="1" applyBorder="1">
      <alignment/>
      <protection/>
    </xf>
    <xf numFmtId="2" fontId="2" fillId="36" borderId="28" xfId="56" applyNumberFormat="1" applyFont="1" applyFill="1" applyBorder="1">
      <alignment/>
      <protection/>
    </xf>
    <xf numFmtId="2" fontId="2" fillId="36" borderId="28" xfId="56" applyNumberFormat="1" applyFont="1" applyFill="1" applyBorder="1" applyAlignment="1">
      <alignment horizontal="center"/>
      <protection/>
    </xf>
    <xf numFmtId="2" fontId="2" fillId="36" borderId="28" xfId="56" applyNumberFormat="1" applyFont="1" applyFill="1" applyBorder="1" applyAlignment="1">
      <alignment horizontal="left" indent="3"/>
      <protection/>
    </xf>
    <xf numFmtId="2" fontId="2" fillId="36" borderId="38" xfId="56" applyNumberFormat="1" applyFont="1" applyFill="1" applyBorder="1" applyAlignment="1">
      <alignment horizontal="left" indent="3"/>
      <protection/>
    </xf>
    <xf numFmtId="0" fontId="2" fillId="38" borderId="13" xfId="56" applyFont="1" applyFill="1" applyBorder="1">
      <alignment/>
      <protection/>
    </xf>
    <xf numFmtId="0" fontId="2" fillId="38" borderId="13" xfId="56" applyFont="1" applyFill="1" applyBorder="1" applyAlignment="1">
      <alignment horizontal="center"/>
      <protection/>
    </xf>
    <xf numFmtId="174" fontId="2" fillId="38" borderId="13" xfId="56" applyNumberFormat="1" applyFont="1" applyFill="1" applyBorder="1">
      <alignment/>
      <protection/>
    </xf>
    <xf numFmtId="174" fontId="2" fillId="38" borderId="13" xfId="56" applyNumberFormat="1" applyFont="1" applyFill="1" applyBorder="1" applyAlignment="1">
      <alignment horizontal="center"/>
      <protection/>
    </xf>
    <xf numFmtId="175" fontId="2" fillId="38" borderId="13" xfId="56" applyNumberFormat="1" applyFont="1" applyFill="1" applyBorder="1">
      <alignment/>
      <protection/>
    </xf>
    <xf numFmtId="2" fontId="2" fillId="38" borderId="13" xfId="56" applyNumberFormat="1" applyFont="1" applyFill="1" applyBorder="1">
      <alignment/>
      <protection/>
    </xf>
    <xf numFmtId="2" fontId="2" fillId="38" borderId="13" xfId="56" applyNumberFormat="1" applyFont="1" applyFill="1" applyBorder="1" applyAlignment="1">
      <alignment horizontal="center"/>
      <protection/>
    </xf>
    <xf numFmtId="2" fontId="2" fillId="38" borderId="13" xfId="56" applyNumberFormat="1" applyFont="1" applyFill="1" applyBorder="1" applyAlignment="1">
      <alignment horizontal="left" indent="3"/>
      <protection/>
    </xf>
    <xf numFmtId="2" fontId="2" fillId="38" borderId="15" xfId="56" applyNumberFormat="1" applyFont="1" applyFill="1" applyBorder="1" applyAlignment="1">
      <alignment horizontal="left" indent="3"/>
      <protection/>
    </xf>
    <xf numFmtId="174" fontId="2" fillId="35" borderId="12" xfId="56" applyNumberFormat="1" applyFont="1" applyFill="1" applyBorder="1" applyAlignment="1">
      <alignment horizontal="center"/>
      <protection/>
    </xf>
    <xf numFmtId="174" fontId="2" fillId="35" borderId="12" xfId="54" applyNumberFormat="1" applyFont="1" applyFill="1" applyBorder="1" applyAlignment="1">
      <alignment horizontal="right"/>
      <protection/>
    </xf>
    <xf numFmtId="0" fontId="2" fillId="32" borderId="11" xfId="66" applyFont="1" applyFill="1" applyBorder="1" applyAlignment="1">
      <alignment horizontal="center"/>
      <protection/>
    </xf>
    <xf numFmtId="174" fontId="2" fillId="32" borderId="11" xfId="66" applyNumberFormat="1" applyFont="1" applyFill="1" applyBorder="1" applyAlignment="1">
      <alignment horizontal="right"/>
      <protection/>
    </xf>
    <xf numFmtId="174" fontId="2" fillId="32" borderId="11" xfId="66" applyNumberFormat="1" applyFont="1" applyFill="1" applyBorder="1">
      <alignment/>
      <protection/>
    </xf>
    <xf numFmtId="174" fontId="2" fillId="32" borderId="11" xfId="66" applyNumberFormat="1" applyFont="1" applyFill="1" applyBorder="1" applyAlignment="1">
      <alignment horizontal="center"/>
      <protection/>
    </xf>
    <xf numFmtId="175" fontId="2" fillId="32" borderId="11" xfId="66" applyNumberFormat="1" applyFont="1" applyFill="1" applyBorder="1">
      <alignment/>
      <protection/>
    </xf>
    <xf numFmtId="2" fontId="2" fillId="32" borderId="11" xfId="66" applyNumberFormat="1" applyFont="1" applyFill="1" applyBorder="1">
      <alignment/>
      <protection/>
    </xf>
    <xf numFmtId="2" fontId="2" fillId="32" borderId="11" xfId="66" applyNumberFormat="1" applyFont="1" applyFill="1" applyBorder="1" applyAlignment="1">
      <alignment horizontal="center"/>
      <protection/>
    </xf>
    <xf numFmtId="2" fontId="2" fillId="32" borderId="11" xfId="66" applyNumberFormat="1" applyFont="1" applyFill="1" applyBorder="1" applyAlignment="1">
      <alignment horizontal="left" indent="3"/>
      <protection/>
    </xf>
    <xf numFmtId="2" fontId="2" fillId="32" borderId="27" xfId="66" applyNumberFormat="1" applyFont="1" applyFill="1" applyBorder="1" applyAlignment="1">
      <alignment horizontal="left" indent="3"/>
      <protection/>
    </xf>
    <xf numFmtId="0" fontId="2" fillId="36" borderId="16" xfId="66" applyFont="1" applyFill="1" applyBorder="1">
      <alignment/>
      <protection/>
    </xf>
    <xf numFmtId="0" fontId="2" fillId="36" borderId="16" xfId="66" applyFont="1" applyFill="1" applyBorder="1" applyAlignment="1">
      <alignment horizontal="center"/>
      <protection/>
    </xf>
    <xf numFmtId="174" fontId="2" fillId="36" borderId="16" xfId="66" applyNumberFormat="1" applyFont="1" applyFill="1" applyBorder="1">
      <alignment/>
      <protection/>
    </xf>
    <xf numFmtId="174" fontId="2" fillId="36" borderId="16" xfId="66" applyNumberFormat="1" applyFont="1" applyFill="1" applyBorder="1" applyAlignment="1">
      <alignment horizontal="center"/>
      <protection/>
    </xf>
    <xf numFmtId="175" fontId="2" fillId="36" borderId="16" xfId="66" applyNumberFormat="1" applyFont="1" applyFill="1" applyBorder="1">
      <alignment/>
      <protection/>
    </xf>
    <xf numFmtId="2" fontId="2" fillId="36" borderId="16" xfId="66" applyNumberFormat="1" applyFont="1" applyFill="1" applyBorder="1">
      <alignment/>
      <protection/>
    </xf>
    <xf numFmtId="2" fontId="2" fillId="36" borderId="16" xfId="66" applyNumberFormat="1" applyFont="1" applyFill="1" applyBorder="1" applyAlignment="1">
      <alignment horizontal="center"/>
      <protection/>
    </xf>
    <xf numFmtId="2" fontId="2" fillId="36" borderId="16" xfId="66" applyNumberFormat="1" applyFont="1" applyFill="1" applyBorder="1" applyAlignment="1">
      <alignment horizontal="left" indent="3"/>
      <protection/>
    </xf>
    <xf numFmtId="2" fontId="2" fillId="36" borderId="36" xfId="66" applyNumberFormat="1" applyFont="1" applyFill="1" applyBorder="1" applyAlignment="1">
      <alignment horizontal="left" indent="3"/>
      <protection/>
    </xf>
    <xf numFmtId="0" fontId="2" fillId="36" borderId="13" xfId="66" applyFont="1" applyFill="1" applyBorder="1">
      <alignment/>
      <protection/>
    </xf>
    <xf numFmtId="0" fontId="2" fillId="36" borderId="13" xfId="66" applyFont="1" applyFill="1" applyBorder="1" applyAlignment="1">
      <alignment horizontal="center"/>
      <protection/>
    </xf>
    <xf numFmtId="174" fontId="2" fillId="36" borderId="13" xfId="66" applyNumberFormat="1" applyFont="1" applyFill="1" applyBorder="1">
      <alignment/>
      <protection/>
    </xf>
    <xf numFmtId="174" fontId="2" fillId="36" borderId="13" xfId="66" applyNumberFormat="1" applyFont="1" applyFill="1" applyBorder="1" applyAlignment="1">
      <alignment horizontal="center"/>
      <protection/>
    </xf>
    <xf numFmtId="175" fontId="2" fillId="36" borderId="13" xfId="66" applyNumberFormat="1" applyFont="1" applyFill="1" applyBorder="1">
      <alignment/>
      <protection/>
    </xf>
    <xf numFmtId="2" fontId="2" fillId="36" borderId="13" xfId="66" applyNumberFormat="1" applyFont="1" applyFill="1" applyBorder="1">
      <alignment/>
      <protection/>
    </xf>
    <xf numFmtId="2" fontId="2" fillId="36" borderId="13" xfId="66" applyNumberFormat="1" applyFont="1" applyFill="1" applyBorder="1" applyAlignment="1">
      <alignment horizontal="center"/>
      <protection/>
    </xf>
    <xf numFmtId="2" fontId="2" fillId="36" borderId="13" xfId="66" applyNumberFormat="1" applyFont="1" applyFill="1" applyBorder="1" applyAlignment="1">
      <alignment horizontal="left" indent="3"/>
      <protection/>
    </xf>
    <xf numFmtId="2" fontId="2" fillId="36" borderId="15" xfId="66" applyNumberFormat="1" applyFont="1" applyFill="1" applyBorder="1" applyAlignment="1">
      <alignment horizontal="left" indent="3"/>
      <protection/>
    </xf>
    <xf numFmtId="0" fontId="2" fillId="38" borderId="16" xfId="66" applyFont="1" applyFill="1" applyBorder="1">
      <alignment/>
      <protection/>
    </xf>
    <xf numFmtId="0" fontId="2" fillId="38" borderId="16" xfId="66" applyFont="1" applyFill="1" applyBorder="1" applyAlignment="1">
      <alignment horizontal="center"/>
      <protection/>
    </xf>
    <xf numFmtId="174" fontId="2" fillId="38" borderId="16" xfId="66" applyNumberFormat="1" applyFont="1" applyFill="1" applyBorder="1">
      <alignment/>
      <protection/>
    </xf>
    <xf numFmtId="174" fontId="2" fillId="38" borderId="16" xfId="66" applyNumberFormat="1" applyFont="1" applyFill="1" applyBorder="1" applyAlignment="1">
      <alignment horizontal="center"/>
      <protection/>
    </xf>
    <xf numFmtId="175" fontId="2" fillId="38" borderId="16" xfId="66" applyNumberFormat="1" applyFont="1" applyFill="1" applyBorder="1">
      <alignment/>
      <protection/>
    </xf>
    <xf numFmtId="2" fontId="2" fillId="38" borderId="16" xfId="66" applyNumberFormat="1" applyFont="1" applyFill="1" applyBorder="1">
      <alignment/>
      <protection/>
    </xf>
    <xf numFmtId="2" fontId="2" fillId="38" borderId="16" xfId="66" applyNumberFormat="1" applyFont="1" applyFill="1" applyBorder="1" applyAlignment="1">
      <alignment horizontal="center"/>
      <protection/>
    </xf>
    <xf numFmtId="2" fontId="2" fillId="38" borderId="16" xfId="66" applyNumberFormat="1" applyFont="1" applyFill="1" applyBorder="1" applyAlignment="1">
      <alignment horizontal="left" indent="3"/>
      <protection/>
    </xf>
    <xf numFmtId="2" fontId="2" fillId="38" borderId="36" xfId="66" applyNumberFormat="1" applyFont="1" applyFill="1" applyBorder="1" applyAlignment="1">
      <alignment horizontal="left" indent="3"/>
      <protection/>
    </xf>
    <xf numFmtId="0" fontId="2" fillId="38" borderId="11" xfId="66" applyFont="1" applyFill="1" applyBorder="1">
      <alignment/>
      <protection/>
    </xf>
    <xf numFmtId="0" fontId="2" fillId="38" borderId="11" xfId="66" applyFont="1" applyFill="1" applyBorder="1" applyAlignment="1">
      <alignment horizontal="center"/>
      <protection/>
    </xf>
    <xf numFmtId="174" fontId="2" fillId="38" borderId="11" xfId="66" applyNumberFormat="1" applyFont="1" applyFill="1" applyBorder="1">
      <alignment/>
      <protection/>
    </xf>
    <xf numFmtId="174" fontId="2" fillId="38" borderId="11" xfId="66" applyNumberFormat="1" applyFont="1" applyFill="1" applyBorder="1" applyAlignment="1">
      <alignment horizontal="center"/>
      <protection/>
    </xf>
    <xf numFmtId="175" fontId="2" fillId="38" borderId="11" xfId="66" applyNumberFormat="1" applyFont="1" applyFill="1" applyBorder="1">
      <alignment/>
      <protection/>
    </xf>
    <xf numFmtId="2" fontId="2" fillId="38" borderId="11" xfId="66" applyNumberFormat="1" applyFont="1" applyFill="1" applyBorder="1">
      <alignment/>
      <protection/>
    </xf>
    <xf numFmtId="2" fontId="2" fillId="38" borderId="11" xfId="66" applyNumberFormat="1" applyFont="1" applyFill="1" applyBorder="1" applyAlignment="1">
      <alignment horizontal="center"/>
      <protection/>
    </xf>
    <xf numFmtId="2" fontId="2" fillId="38" borderId="11" xfId="66" applyNumberFormat="1" applyFont="1" applyFill="1" applyBorder="1" applyAlignment="1">
      <alignment horizontal="left" indent="3"/>
      <protection/>
    </xf>
    <xf numFmtId="2" fontId="2" fillId="38" borderId="17" xfId="66" applyNumberFormat="1" applyFont="1" applyFill="1" applyBorder="1" applyAlignment="1">
      <alignment horizontal="left" indent="3"/>
      <protection/>
    </xf>
    <xf numFmtId="0" fontId="2" fillId="36" borderId="12" xfId="54" applyFont="1" applyFill="1" applyBorder="1" applyAlignment="1">
      <alignment horizontal="left" vertical="center"/>
      <protection/>
    </xf>
    <xf numFmtId="0" fontId="2" fillId="36" borderId="12" xfId="54" applyFont="1" applyFill="1" applyBorder="1" applyAlignment="1">
      <alignment horizontal="center" vertical="center"/>
      <protection/>
    </xf>
    <xf numFmtId="174" fontId="2" fillId="36" borderId="12" xfId="54" applyNumberFormat="1" applyFont="1" applyFill="1" applyBorder="1" applyAlignment="1">
      <alignment horizontal="center" vertical="center"/>
      <protection/>
    </xf>
    <xf numFmtId="175" fontId="2" fillId="36" borderId="12" xfId="54" applyNumberFormat="1" applyFont="1" applyFill="1" applyBorder="1" applyAlignment="1">
      <alignment horizontal="center" vertical="center"/>
      <protection/>
    </xf>
    <xf numFmtId="2" fontId="2" fillId="36" borderId="12" xfId="54" applyNumberFormat="1" applyFont="1" applyFill="1" applyBorder="1" applyAlignment="1">
      <alignment horizontal="center" vertical="center"/>
      <protection/>
    </xf>
    <xf numFmtId="2" fontId="2" fillId="36" borderId="27" xfId="54" applyNumberFormat="1" applyFont="1" applyFill="1" applyBorder="1" applyAlignment="1">
      <alignment horizontal="center" vertical="center"/>
      <protection/>
    </xf>
    <xf numFmtId="0" fontId="2" fillId="36" borderId="16" xfId="54" applyFont="1" applyFill="1" applyBorder="1" applyAlignment="1">
      <alignment horizontal="left" vertical="center"/>
      <protection/>
    </xf>
    <xf numFmtId="0" fontId="2" fillId="36" borderId="16" xfId="54" applyFont="1" applyFill="1" applyBorder="1" applyAlignment="1">
      <alignment horizontal="center" vertical="center"/>
      <protection/>
    </xf>
    <xf numFmtId="174" fontId="2" fillId="36" borderId="16" xfId="54" applyNumberFormat="1" applyFont="1" applyFill="1" applyBorder="1" applyAlignment="1">
      <alignment horizontal="center" vertical="center"/>
      <protection/>
    </xf>
    <xf numFmtId="175" fontId="2" fillId="36" borderId="16" xfId="54" applyNumberFormat="1" applyFont="1" applyFill="1" applyBorder="1" applyAlignment="1">
      <alignment horizontal="center" vertical="center"/>
      <protection/>
    </xf>
    <xf numFmtId="2" fontId="2" fillId="36" borderId="16" xfId="54" applyNumberFormat="1" applyFont="1" applyFill="1" applyBorder="1" applyAlignment="1">
      <alignment horizontal="center" vertical="center"/>
      <protection/>
    </xf>
    <xf numFmtId="2" fontId="2" fillId="36" borderId="36" xfId="54" applyNumberFormat="1" applyFont="1" applyFill="1" applyBorder="1" applyAlignment="1">
      <alignment horizontal="center" vertical="center"/>
      <protection/>
    </xf>
    <xf numFmtId="2" fontId="2" fillId="38" borderId="16" xfId="54" applyNumberFormat="1" applyFont="1" applyFill="1" applyBorder="1" applyAlignment="1">
      <alignment horizontal="left" vertical="center"/>
      <protection/>
    </xf>
    <xf numFmtId="0" fontId="2" fillId="38" borderId="16" xfId="54" applyFont="1" applyFill="1" applyBorder="1" applyAlignment="1">
      <alignment horizontal="center" vertical="center"/>
      <protection/>
    </xf>
    <xf numFmtId="174" fontId="2" fillId="38" borderId="16" xfId="54" applyNumberFormat="1" applyFont="1" applyFill="1" applyBorder="1" applyAlignment="1">
      <alignment horizontal="center" vertical="center"/>
      <protection/>
    </xf>
    <xf numFmtId="175" fontId="2" fillId="38" borderId="16" xfId="54" applyNumberFormat="1" applyFont="1" applyFill="1" applyBorder="1" applyAlignment="1">
      <alignment horizontal="center" vertical="center"/>
      <protection/>
    </xf>
    <xf numFmtId="2" fontId="2" fillId="38" borderId="16" xfId="54" applyNumberFormat="1" applyFont="1" applyFill="1" applyBorder="1" applyAlignment="1">
      <alignment horizontal="center" vertical="center"/>
      <protection/>
    </xf>
    <xf numFmtId="2" fontId="2" fillId="38" borderId="36" xfId="54" applyNumberFormat="1" applyFont="1" applyFill="1" applyBorder="1" applyAlignment="1">
      <alignment horizontal="center" vertical="center"/>
      <protection/>
    </xf>
    <xf numFmtId="2" fontId="2" fillId="38" borderId="11" xfId="54" applyNumberFormat="1" applyFont="1" applyFill="1" applyBorder="1" applyAlignment="1">
      <alignment horizontal="left" vertical="center"/>
      <protection/>
    </xf>
    <xf numFmtId="1" fontId="2" fillId="38" borderId="11" xfId="54" applyNumberFormat="1" applyFont="1" applyFill="1" applyBorder="1" applyAlignment="1">
      <alignment horizontal="center" vertical="center"/>
      <protection/>
    </xf>
    <xf numFmtId="2" fontId="2" fillId="38" borderId="11" xfId="54" applyNumberFormat="1" applyFont="1" applyFill="1" applyBorder="1" applyAlignment="1">
      <alignment horizontal="center" vertical="center"/>
      <protection/>
    </xf>
    <xf numFmtId="174" fontId="2" fillId="38" borderId="11" xfId="54" applyNumberFormat="1" applyFont="1" applyFill="1" applyBorder="1" applyAlignment="1">
      <alignment horizontal="center" vertical="center"/>
      <protection/>
    </xf>
    <xf numFmtId="175" fontId="2" fillId="38" borderId="11" xfId="54" applyNumberFormat="1" applyFont="1" applyFill="1" applyBorder="1" applyAlignment="1">
      <alignment horizontal="center" vertical="center"/>
      <protection/>
    </xf>
    <xf numFmtId="2" fontId="2" fillId="38" borderId="17" xfId="54" applyNumberFormat="1" applyFont="1" applyFill="1" applyBorder="1" applyAlignment="1">
      <alignment horizontal="center" vertical="center"/>
      <protection/>
    </xf>
    <xf numFmtId="0" fontId="2" fillId="36" borderId="16" xfId="66" applyFont="1" applyFill="1" applyBorder="1" applyAlignment="1">
      <alignment vertical="center"/>
      <protection/>
    </xf>
    <xf numFmtId="0" fontId="2" fillId="36" borderId="16" xfId="66" applyFont="1" applyFill="1" applyBorder="1" applyAlignment="1">
      <alignment horizontal="center" vertical="center"/>
      <protection/>
    </xf>
    <xf numFmtId="174" fontId="2" fillId="36" borderId="16" xfId="66" applyNumberFormat="1" applyFont="1" applyFill="1" applyBorder="1" applyAlignment="1">
      <alignment horizontal="center" vertical="center"/>
      <protection/>
    </xf>
    <xf numFmtId="175" fontId="2" fillId="36" borderId="16" xfId="66" applyNumberFormat="1" applyFont="1" applyFill="1" applyBorder="1" applyAlignment="1">
      <alignment horizontal="center" vertical="center"/>
      <protection/>
    </xf>
    <xf numFmtId="2" fontId="2" fillId="36" borderId="16" xfId="66" applyNumberFormat="1" applyFont="1" applyFill="1" applyBorder="1" applyAlignment="1">
      <alignment horizontal="center" vertical="center"/>
      <protection/>
    </xf>
    <xf numFmtId="2" fontId="2" fillId="36" borderId="36" xfId="66" applyNumberFormat="1" applyFont="1" applyFill="1" applyBorder="1" applyAlignment="1">
      <alignment horizontal="center" vertical="center"/>
      <protection/>
    </xf>
    <xf numFmtId="0" fontId="2" fillId="36" borderId="28" xfId="66" applyFont="1" applyFill="1" applyBorder="1" applyAlignment="1">
      <alignment vertical="center"/>
      <protection/>
    </xf>
    <xf numFmtId="0" fontId="2" fillId="36" borderId="28" xfId="66" applyFont="1" applyFill="1" applyBorder="1" applyAlignment="1">
      <alignment horizontal="center" vertical="center"/>
      <protection/>
    </xf>
    <xf numFmtId="174" fontId="2" fillId="36" borderId="28" xfId="66" applyNumberFormat="1" applyFont="1" applyFill="1" applyBorder="1" applyAlignment="1">
      <alignment horizontal="center" vertical="center"/>
      <protection/>
    </xf>
    <xf numFmtId="175" fontId="2" fillId="36" borderId="28" xfId="66" applyNumberFormat="1" applyFont="1" applyFill="1" applyBorder="1" applyAlignment="1">
      <alignment horizontal="center" vertical="center"/>
      <protection/>
    </xf>
    <xf numFmtId="2" fontId="2" fillId="36" borderId="28" xfId="66" applyNumberFormat="1" applyFont="1" applyFill="1" applyBorder="1" applyAlignment="1">
      <alignment horizontal="center" vertical="center"/>
      <protection/>
    </xf>
    <xf numFmtId="2" fontId="2" fillId="36" borderId="38" xfId="66" applyNumberFormat="1" applyFont="1" applyFill="1" applyBorder="1" applyAlignment="1">
      <alignment horizontal="center" vertical="center"/>
      <protection/>
    </xf>
    <xf numFmtId="0" fontId="2" fillId="38" borderId="12" xfId="66" applyFont="1" applyFill="1" applyBorder="1" applyAlignment="1">
      <alignment vertical="center"/>
      <protection/>
    </xf>
    <xf numFmtId="0" fontId="2" fillId="38" borderId="12" xfId="66" applyFont="1" applyFill="1" applyBorder="1" applyAlignment="1">
      <alignment horizontal="center" vertical="center"/>
      <protection/>
    </xf>
    <xf numFmtId="174" fontId="2" fillId="38" borderId="12" xfId="66" applyNumberFormat="1" applyFont="1" applyFill="1" applyBorder="1" applyAlignment="1">
      <alignment horizontal="center" vertical="center"/>
      <protection/>
    </xf>
    <xf numFmtId="175" fontId="2" fillId="38" borderId="12" xfId="66" applyNumberFormat="1" applyFont="1" applyFill="1" applyBorder="1" applyAlignment="1">
      <alignment horizontal="center" vertical="center"/>
      <protection/>
    </xf>
    <xf numFmtId="2" fontId="2" fillId="38" borderId="12" xfId="66" applyNumberFormat="1" applyFont="1" applyFill="1" applyBorder="1" applyAlignment="1">
      <alignment horizontal="center" vertical="center"/>
      <protection/>
    </xf>
    <xf numFmtId="2" fontId="2" fillId="38" borderId="27" xfId="66" applyNumberFormat="1" applyFont="1" applyFill="1" applyBorder="1" applyAlignment="1">
      <alignment horizontal="center" vertical="center"/>
      <protection/>
    </xf>
    <xf numFmtId="0" fontId="2" fillId="38" borderId="11" xfId="66" applyFont="1" applyFill="1" applyBorder="1" applyAlignment="1">
      <alignment vertical="center"/>
      <protection/>
    </xf>
    <xf numFmtId="0" fontId="2" fillId="38" borderId="11" xfId="66" applyFont="1" applyFill="1" applyBorder="1" applyAlignment="1">
      <alignment horizontal="center" vertical="center"/>
      <protection/>
    </xf>
    <xf numFmtId="174" fontId="2" fillId="38" borderId="11" xfId="66" applyNumberFormat="1" applyFont="1" applyFill="1" applyBorder="1" applyAlignment="1">
      <alignment horizontal="center" vertical="center"/>
      <protection/>
    </xf>
    <xf numFmtId="175" fontId="2" fillId="38" borderId="11" xfId="66" applyNumberFormat="1" applyFont="1" applyFill="1" applyBorder="1" applyAlignment="1">
      <alignment horizontal="center" vertical="center"/>
      <protection/>
    </xf>
    <xf numFmtId="2" fontId="2" fillId="38" borderId="11" xfId="66" applyNumberFormat="1" applyFont="1" applyFill="1" applyBorder="1" applyAlignment="1">
      <alignment horizontal="center" vertical="center"/>
      <protection/>
    </xf>
    <xf numFmtId="2" fontId="2" fillId="38" borderId="17" xfId="66" applyNumberFormat="1" applyFont="1" applyFill="1" applyBorder="1" applyAlignment="1">
      <alignment horizontal="center" vertical="center"/>
      <protection/>
    </xf>
    <xf numFmtId="174" fontId="2" fillId="32" borderId="11" xfId="66" applyNumberFormat="1" applyFont="1" applyFill="1" applyBorder="1" applyAlignment="1">
      <alignment horizontal="center" vertical="center"/>
      <protection/>
    </xf>
    <xf numFmtId="2" fontId="2" fillId="32" borderId="11" xfId="66" applyNumberFormat="1" applyFont="1" applyFill="1" applyBorder="1" applyAlignment="1">
      <alignment horizontal="center" vertical="center"/>
      <protection/>
    </xf>
    <xf numFmtId="2" fontId="2" fillId="32" borderId="17" xfId="66" applyNumberFormat="1" applyFont="1" applyFill="1" applyBorder="1" applyAlignment="1">
      <alignment horizontal="center" vertical="center"/>
      <protection/>
    </xf>
    <xf numFmtId="174" fontId="2" fillId="32" borderId="16" xfId="66" applyNumberFormat="1" applyFont="1" applyFill="1" applyBorder="1" applyAlignment="1">
      <alignment vertical="center"/>
      <protection/>
    </xf>
    <xf numFmtId="1" fontId="2" fillId="32" borderId="16" xfId="66" applyNumberFormat="1" applyFont="1" applyFill="1" applyBorder="1" applyAlignment="1">
      <alignment horizontal="center" vertical="center"/>
      <protection/>
    </xf>
    <xf numFmtId="174" fontId="2" fillId="32" borderId="16" xfId="66" applyNumberFormat="1" applyFont="1" applyFill="1" applyBorder="1" applyAlignment="1">
      <alignment horizontal="center" vertical="center"/>
      <protection/>
    </xf>
    <xf numFmtId="175" fontId="2" fillId="32" borderId="16" xfId="66" applyNumberFormat="1" applyFont="1" applyFill="1" applyBorder="1" applyAlignment="1">
      <alignment horizontal="center" vertical="center"/>
      <protection/>
    </xf>
    <xf numFmtId="2" fontId="2" fillId="32" borderId="16" xfId="66" applyNumberFormat="1" applyFont="1" applyFill="1" applyBorder="1" applyAlignment="1">
      <alignment horizontal="center" vertical="center"/>
      <protection/>
    </xf>
    <xf numFmtId="2" fontId="2" fillId="32" borderId="36" xfId="66" applyNumberFormat="1" applyFont="1" applyFill="1" applyBorder="1" applyAlignment="1">
      <alignment horizontal="center" vertical="center"/>
      <protection/>
    </xf>
    <xf numFmtId="0" fontId="2" fillId="32" borderId="12" xfId="66" applyFont="1" applyFill="1" applyBorder="1" applyAlignment="1">
      <alignment horizontal="left" vertical="center"/>
      <protection/>
    </xf>
    <xf numFmtId="0" fontId="2" fillId="32" borderId="12" xfId="66" applyFont="1" applyFill="1" applyBorder="1" applyAlignment="1">
      <alignment horizontal="center" vertical="center"/>
      <protection/>
    </xf>
    <xf numFmtId="174" fontId="2" fillId="32" borderId="12" xfId="66" applyNumberFormat="1" applyFont="1" applyFill="1" applyBorder="1" applyAlignment="1">
      <alignment horizontal="center" vertical="center"/>
      <protection/>
    </xf>
    <xf numFmtId="175" fontId="2" fillId="32" borderId="12" xfId="66" applyNumberFormat="1" applyFont="1" applyFill="1" applyBorder="1" applyAlignment="1">
      <alignment horizontal="center" vertical="center"/>
      <protection/>
    </xf>
    <xf numFmtId="2" fontId="2" fillId="32" borderId="12" xfId="66" applyNumberFormat="1" applyFont="1" applyFill="1" applyBorder="1" applyAlignment="1">
      <alignment horizontal="center" vertical="center"/>
      <protection/>
    </xf>
    <xf numFmtId="2" fontId="2" fillId="32" borderId="27" xfId="66" applyNumberFormat="1" applyFont="1" applyFill="1" applyBorder="1" applyAlignment="1">
      <alignment horizontal="center" vertical="center"/>
      <protection/>
    </xf>
    <xf numFmtId="0" fontId="2" fillId="38" borderId="12" xfId="66" applyFont="1" applyFill="1" applyBorder="1">
      <alignment/>
      <protection/>
    </xf>
    <xf numFmtId="0" fontId="2" fillId="38" borderId="12" xfId="66" applyFont="1" applyFill="1" applyBorder="1" applyAlignment="1">
      <alignment horizontal="center"/>
      <protection/>
    </xf>
    <xf numFmtId="174" fontId="2" fillId="38" borderId="12" xfId="66" applyNumberFormat="1" applyFont="1" applyFill="1" applyBorder="1">
      <alignment/>
      <protection/>
    </xf>
    <xf numFmtId="174" fontId="2" fillId="38" borderId="12" xfId="66" applyNumberFormat="1" applyFont="1" applyFill="1" applyBorder="1" applyAlignment="1">
      <alignment horizontal="center"/>
      <protection/>
    </xf>
    <xf numFmtId="175" fontId="2" fillId="38" borderId="12" xfId="66" applyNumberFormat="1" applyFont="1" applyFill="1" applyBorder="1">
      <alignment/>
      <protection/>
    </xf>
    <xf numFmtId="2" fontId="2" fillId="38" borderId="12" xfId="66" applyNumberFormat="1" applyFont="1" applyFill="1" applyBorder="1">
      <alignment/>
      <protection/>
    </xf>
    <xf numFmtId="2" fontId="2" fillId="38" borderId="12" xfId="66" applyNumberFormat="1" applyFont="1" applyFill="1" applyBorder="1" applyAlignment="1">
      <alignment horizontal="center"/>
      <protection/>
    </xf>
    <xf numFmtId="2" fontId="2" fillId="38" borderId="12" xfId="66" applyNumberFormat="1" applyFont="1" applyFill="1" applyBorder="1" applyAlignment="1">
      <alignment horizontal="left" indent="3"/>
      <protection/>
    </xf>
    <xf numFmtId="2" fontId="2" fillId="38" borderId="27" xfId="66" applyNumberFormat="1" applyFont="1" applyFill="1" applyBorder="1" applyAlignment="1">
      <alignment horizontal="left" indent="3"/>
      <protection/>
    </xf>
    <xf numFmtId="0" fontId="2" fillId="32" borderId="16" xfId="66" applyFont="1" applyFill="1" applyBorder="1" applyAlignment="1">
      <alignment vertical="center"/>
      <protection/>
    </xf>
    <xf numFmtId="172" fontId="2" fillId="32" borderId="16" xfId="66" applyNumberFormat="1" applyFont="1" applyFill="1" applyBorder="1" applyAlignment="1">
      <alignment horizontal="center" vertical="center"/>
      <protection/>
    </xf>
    <xf numFmtId="2" fontId="2" fillId="32" borderId="16" xfId="66" applyNumberFormat="1" applyFont="1" applyFill="1" applyBorder="1" applyAlignment="1">
      <alignment vertical="center"/>
      <protection/>
    </xf>
    <xf numFmtId="0" fontId="2" fillId="32" borderId="11" xfId="66" applyFont="1" applyFill="1" applyBorder="1" applyAlignment="1">
      <alignment vertical="center"/>
      <protection/>
    </xf>
    <xf numFmtId="174" fontId="2" fillId="32" borderId="11" xfId="66" applyNumberFormat="1" applyFont="1" applyFill="1" applyBorder="1" applyAlignment="1">
      <alignment vertical="center"/>
      <protection/>
    </xf>
    <xf numFmtId="172" fontId="2" fillId="32" borderId="11" xfId="66" applyNumberFormat="1" applyFont="1" applyFill="1" applyBorder="1" applyAlignment="1">
      <alignment horizontal="center" vertical="center"/>
      <protection/>
    </xf>
    <xf numFmtId="2" fontId="2" fillId="32" borderId="11" xfId="66" applyNumberFormat="1" applyFont="1" applyFill="1" applyBorder="1" applyAlignment="1">
      <alignment vertical="center"/>
      <protection/>
    </xf>
    <xf numFmtId="0" fontId="51" fillId="0" borderId="0" xfId="0" applyFont="1" applyAlignment="1">
      <alignment/>
    </xf>
    <xf numFmtId="2" fontId="2" fillId="43" borderId="16" xfId="0" applyNumberFormat="1" applyFont="1" applyFill="1" applyBorder="1" applyAlignment="1" applyProtection="1">
      <alignment horizontal="left" indent="3"/>
      <protection/>
    </xf>
    <xf numFmtId="2" fontId="2" fillId="43" borderId="36" xfId="0" applyNumberFormat="1" applyFont="1" applyFill="1" applyBorder="1" applyAlignment="1" applyProtection="1">
      <alignment horizontal="left" indent="3"/>
      <protection/>
    </xf>
    <xf numFmtId="0" fontId="2" fillId="42" borderId="11" xfId="0" applyFont="1" applyFill="1" applyBorder="1" applyAlignment="1" applyProtection="1">
      <alignment/>
      <protection locked="0"/>
    </xf>
    <xf numFmtId="2" fontId="2" fillId="42" borderId="11" xfId="0" applyNumberFormat="1" applyFont="1" applyFill="1" applyBorder="1" applyAlignment="1" applyProtection="1">
      <alignment/>
      <protection locked="0"/>
    </xf>
    <xf numFmtId="2" fontId="2" fillId="42" borderId="16" xfId="0" applyNumberFormat="1" applyFont="1" applyFill="1" applyBorder="1" applyAlignment="1" applyProtection="1">
      <alignment horizontal="left" indent="3"/>
      <protection/>
    </xf>
    <xf numFmtId="2" fontId="2" fillId="42" borderId="16" xfId="0" applyNumberFormat="1" applyFont="1" applyFill="1" applyBorder="1" applyAlignment="1" applyProtection="1">
      <alignment/>
      <protection locked="0"/>
    </xf>
    <xf numFmtId="0" fontId="2" fillId="42" borderId="13" xfId="0" applyFont="1" applyFill="1" applyBorder="1" applyAlignment="1" applyProtection="1">
      <alignment/>
      <protection locked="0"/>
    </xf>
    <xf numFmtId="0" fontId="2" fillId="42" borderId="13" xfId="0" applyFont="1" applyFill="1" applyBorder="1" applyAlignment="1" applyProtection="1">
      <alignment horizontal="center"/>
      <protection locked="0"/>
    </xf>
    <xf numFmtId="2" fontId="2" fillId="42" borderId="13" xfId="0" applyNumberFormat="1" applyFont="1" applyFill="1" applyBorder="1" applyAlignment="1" applyProtection="1">
      <alignment/>
      <protection locked="0"/>
    </xf>
    <xf numFmtId="2" fontId="2" fillId="42" borderId="13" xfId="0" applyNumberFormat="1" applyFont="1" applyFill="1" applyBorder="1" applyAlignment="1" applyProtection="1">
      <alignment horizontal="left" indent="4"/>
      <protection locked="0"/>
    </xf>
    <xf numFmtId="2" fontId="2" fillId="42" borderId="18" xfId="0" applyNumberFormat="1" applyFont="1" applyFill="1" applyBorder="1" applyAlignment="1" applyProtection="1">
      <alignment horizontal="left" indent="3"/>
      <protection/>
    </xf>
    <xf numFmtId="2" fontId="2" fillId="41" borderId="16" xfId="0" applyNumberFormat="1" applyFont="1" applyFill="1" applyBorder="1" applyAlignment="1" applyProtection="1">
      <alignment horizontal="left" indent="4"/>
      <protection locked="0"/>
    </xf>
    <xf numFmtId="2" fontId="2" fillId="41" borderId="11" xfId="0" applyNumberFormat="1" applyFont="1" applyFill="1" applyBorder="1" applyAlignment="1" applyProtection="1">
      <alignment horizontal="left" indent="4"/>
      <protection locked="0"/>
    </xf>
    <xf numFmtId="172" fontId="2" fillId="40" borderId="12" xfId="0" applyNumberFormat="1" applyFont="1" applyFill="1" applyBorder="1" applyAlignment="1">
      <alignment horizontal="center"/>
    </xf>
    <xf numFmtId="172" fontId="2" fillId="40" borderId="16" xfId="0" applyNumberFormat="1" applyFont="1" applyFill="1" applyBorder="1" applyAlignment="1">
      <alignment horizontal="center"/>
    </xf>
    <xf numFmtId="172" fontId="2" fillId="41" borderId="12" xfId="0" applyNumberFormat="1" applyFont="1" applyFill="1" applyBorder="1" applyAlignment="1">
      <alignment horizontal="center"/>
    </xf>
    <xf numFmtId="172" fontId="2" fillId="41" borderId="11" xfId="0" applyNumberFormat="1" applyFont="1" applyFill="1" applyBorder="1" applyAlignment="1">
      <alignment horizontal="center"/>
    </xf>
    <xf numFmtId="2" fontId="2" fillId="51" borderId="33" xfId="0" applyNumberFormat="1" applyFont="1" applyFill="1" applyBorder="1" applyAlignment="1">
      <alignment horizontal="center"/>
    </xf>
    <xf numFmtId="2" fontId="2" fillId="51" borderId="10" xfId="0" applyNumberFormat="1" applyFont="1" applyFill="1" applyBorder="1" applyAlignment="1">
      <alignment horizontal="center"/>
    </xf>
    <xf numFmtId="173" fontId="2" fillId="51" borderId="13" xfId="0" applyNumberFormat="1" applyFont="1" applyFill="1" applyBorder="1" applyAlignment="1">
      <alignment horizontal="center"/>
    </xf>
    <xf numFmtId="0" fontId="51" fillId="0" borderId="0" xfId="0" applyFont="1" applyAlignment="1">
      <alignment vertic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/>
    </xf>
    <xf numFmtId="174" fontId="2" fillId="35" borderId="10" xfId="0" applyNumberFormat="1" applyFont="1" applyFill="1" applyBorder="1" applyAlignment="1">
      <alignment/>
    </xf>
    <xf numFmtId="2" fontId="2" fillId="35" borderId="10" xfId="0" applyNumberFormat="1" applyFont="1" applyFill="1" applyBorder="1" applyAlignment="1">
      <alignment horizontal="left" indent="4"/>
    </xf>
    <xf numFmtId="177" fontId="2" fillId="35" borderId="10" xfId="0" applyNumberFormat="1" applyFont="1" applyFill="1" applyBorder="1" applyAlignment="1">
      <alignment/>
    </xf>
    <xf numFmtId="2" fontId="2" fillId="35" borderId="10" xfId="0" applyNumberFormat="1" applyFont="1" applyFill="1" applyBorder="1" applyAlignment="1">
      <alignment horizontal="left" indent="3"/>
    </xf>
    <xf numFmtId="2" fontId="2" fillId="35" borderId="39" xfId="0" applyNumberFormat="1" applyFont="1" applyFill="1" applyBorder="1" applyAlignment="1">
      <alignment horizontal="left" indent="3"/>
    </xf>
    <xf numFmtId="173" fontId="2" fillId="40" borderId="33" xfId="0" applyNumberFormat="1" applyFont="1" applyFill="1" applyBorder="1" applyAlignment="1" applyProtection="1">
      <alignment/>
      <protection locked="0"/>
    </xf>
    <xf numFmtId="173" fontId="2" fillId="40" borderId="33" xfId="0" applyNumberFormat="1" applyFont="1" applyFill="1" applyBorder="1" applyAlignment="1" applyProtection="1">
      <alignment horizontal="center"/>
      <protection locked="0"/>
    </xf>
    <xf numFmtId="2" fontId="2" fillId="40" borderId="33" xfId="0" applyNumberFormat="1" applyFont="1" applyFill="1" applyBorder="1" applyAlignment="1" applyProtection="1">
      <alignment/>
      <protection locked="0"/>
    </xf>
    <xf numFmtId="173" fontId="2" fillId="40" borderId="10" xfId="0" applyNumberFormat="1" applyFont="1" applyFill="1" applyBorder="1" applyAlignment="1" applyProtection="1">
      <alignment horizontal="center"/>
      <protection locked="0"/>
    </xf>
    <xf numFmtId="2" fontId="2" fillId="40" borderId="10" xfId="0" applyNumberFormat="1" applyFont="1" applyFill="1" applyBorder="1" applyAlignment="1" applyProtection="1">
      <alignment/>
      <protection locked="0"/>
    </xf>
    <xf numFmtId="173" fontId="2" fillId="40" borderId="28" xfId="0" applyNumberFormat="1" applyFont="1" applyFill="1" applyBorder="1" applyAlignment="1" applyProtection="1">
      <alignment/>
      <protection locked="0"/>
    </xf>
    <xf numFmtId="173" fontId="2" fillId="40" borderId="28" xfId="0" applyNumberFormat="1" applyFont="1" applyFill="1" applyBorder="1" applyAlignment="1" applyProtection="1">
      <alignment horizontal="center"/>
      <protection locked="0"/>
    </xf>
    <xf numFmtId="2" fontId="2" fillId="40" borderId="28" xfId="0" applyNumberFormat="1" applyFont="1" applyFill="1" applyBorder="1" applyAlignment="1" applyProtection="1">
      <alignment/>
      <protection locked="0"/>
    </xf>
    <xf numFmtId="173" fontId="2" fillId="40" borderId="18" xfId="0" applyNumberFormat="1" applyFont="1" applyFill="1" applyBorder="1" applyAlignment="1" applyProtection="1">
      <alignment horizontal="center"/>
      <protection locked="0"/>
    </xf>
    <xf numFmtId="0" fontId="2" fillId="41" borderId="28" xfId="0" applyFont="1" applyFill="1" applyBorder="1" applyAlignment="1" applyProtection="1">
      <alignment/>
      <protection locked="0"/>
    </xf>
    <xf numFmtId="173" fontId="2" fillId="41" borderId="10" xfId="0" applyNumberFormat="1" applyFont="1" applyFill="1" applyBorder="1" applyAlignment="1" applyProtection="1">
      <alignment/>
      <protection locked="0"/>
    </xf>
    <xf numFmtId="173" fontId="2" fillId="41" borderId="10" xfId="0" applyNumberFormat="1" applyFont="1" applyFill="1" applyBorder="1" applyAlignment="1" applyProtection="1">
      <alignment horizontal="center"/>
      <protection locked="0"/>
    </xf>
    <xf numFmtId="173" fontId="2" fillId="35" borderId="33" xfId="0" applyNumberFormat="1" applyFont="1" applyFill="1" applyBorder="1" applyAlignment="1" applyProtection="1">
      <alignment/>
      <protection locked="0"/>
    </xf>
    <xf numFmtId="173" fontId="2" fillId="35" borderId="33" xfId="0" applyNumberFormat="1" applyFont="1" applyFill="1" applyBorder="1" applyAlignment="1" applyProtection="1">
      <alignment horizontal="center"/>
      <protection locked="0"/>
    </xf>
    <xf numFmtId="2" fontId="2" fillId="35" borderId="33" xfId="0" applyNumberFormat="1" applyFont="1" applyFill="1" applyBorder="1" applyAlignment="1" applyProtection="1">
      <alignment/>
      <protection locked="0"/>
    </xf>
    <xf numFmtId="2" fontId="2" fillId="35" borderId="12" xfId="0" applyNumberFormat="1" applyFont="1" applyFill="1" applyBorder="1" applyAlignment="1" applyProtection="1">
      <alignment horizontal="center"/>
      <protection locked="0"/>
    </xf>
    <xf numFmtId="0" fontId="2" fillId="35" borderId="12" xfId="0" applyFont="1" applyFill="1" applyBorder="1" applyAlignment="1">
      <alignment wrapText="1"/>
    </xf>
    <xf numFmtId="0" fontId="2" fillId="52" borderId="11" xfId="0" applyFont="1" applyFill="1" applyBorder="1" applyAlignment="1" applyProtection="1">
      <alignment horizontal="left"/>
      <protection locked="0"/>
    </xf>
    <xf numFmtId="0" fontId="2" fillId="52" borderId="11" xfId="0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vertical="center"/>
    </xf>
    <xf numFmtId="0" fontId="49" fillId="0" borderId="0" xfId="54" applyFont="1">
      <alignment/>
      <protection/>
    </xf>
    <xf numFmtId="0" fontId="9" fillId="0" borderId="0" xfId="54" applyFont="1">
      <alignment/>
      <protection/>
    </xf>
    <xf numFmtId="0" fontId="2" fillId="33" borderId="10" xfId="54" applyFont="1" applyFill="1" applyBorder="1" applyAlignment="1">
      <alignment horizontal="center"/>
      <protection/>
    </xf>
    <xf numFmtId="174" fontId="2" fillId="33" borderId="10" xfId="54" applyNumberFormat="1" applyFont="1" applyFill="1" applyBorder="1">
      <alignment/>
      <protection/>
    </xf>
    <xf numFmtId="174" fontId="2" fillId="33" borderId="10" xfId="54" applyNumberFormat="1" applyFont="1" applyFill="1" applyBorder="1" applyAlignment="1">
      <alignment horizontal="center"/>
      <protection/>
    </xf>
    <xf numFmtId="175" fontId="2" fillId="33" borderId="10" xfId="54" applyNumberFormat="1" applyFont="1" applyFill="1" applyBorder="1">
      <alignment/>
      <protection/>
    </xf>
    <xf numFmtId="2" fontId="2" fillId="33" borderId="10" xfId="54" applyNumberFormat="1" applyFont="1" applyFill="1" applyBorder="1">
      <alignment/>
      <protection/>
    </xf>
    <xf numFmtId="2" fontId="2" fillId="33" borderId="10" xfId="54" applyNumberFormat="1" applyFont="1" applyFill="1" applyBorder="1" applyAlignment="1">
      <alignment horizontal="center"/>
      <protection/>
    </xf>
    <xf numFmtId="0" fontId="2" fillId="32" borderId="10" xfId="54" applyFont="1" applyFill="1" applyBorder="1" applyAlignment="1">
      <alignment horizontal="left"/>
      <protection/>
    </xf>
    <xf numFmtId="0" fontId="2" fillId="32" borderId="10" xfId="54" applyFont="1" applyFill="1" applyBorder="1" applyAlignment="1">
      <alignment horizontal="center"/>
      <protection/>
    </xf>
    <xf numFmtId="174" fontId="2" fillId="32" borderId="10" xfId="54" applyNumberFormat="1" applyFont="1" applyFill="1" applyBorder="1" applyAlignment="1">
      <alignment horizontal="right"/>
      <protection/>
    </xf>
    <xf numFmtId="174" fontId="2" fillId="32" borderId="10" xfId="54" applyNumberFormat="1" applyFont="1" applyFill="1" applyBorder="1" applyAlignment="1">
      <alignment horizontal="center"/>
      <protection/>
    </xf>
    <xf numFmtId="2" fontId="2" fillId="32" borderId="10" xfId="54" applyNumberFormat="1" applyFont="1" applyFill="1" applyBorder="1" applyAlignment="1">
      <alignment horizontal="center"/>
      <protection/>
    </xf>
    <xf numFmtId="0" fontId="2" fillId="32" borderId="11" xfId="54" applyFont="1" applyFill="1" applyBorder="1">
      <alignment/>
      <protection/>
    </xf>
    <xf numFmtId="175" fontId="2" fillId="32" borderId="10" xfId="54" applyNumberFormat="1" applyFont="1" applyFill="1" applyBorder="1" applyAlignment="1">
      <alignment horizontal="right"/>
      <protection/>
    </xf>
    <xf numFmtId="2" fontId="2" fillId="32" borderId="10" xfId="54" applyNumberFormat="1" applyFont="1" applyFill="1" applyBorder="1" applyAlignment="1">
      <alignment horizontal="right"/>
      <protection/>
    </xf>
    <xf numFmtId="0" fontId="2" fillId="53" borderId="11" xfId="0" applyFont="1" applyFill="1" applyBorder="1" applyAlignment="1">
      <alignment horizontal="center"/>
    </xf>
    <xf numFmtId="0" fontId="2" fillId="53" borderId="11" xfId="54" applyFont="1" applyFill="1" applyBorder="1">
      <alignment/>
      <protection/>
    </xf>
    <xf numFmtId="0" fontId="2" fillId="53" borderId="11" xfId="54" applyFont="1" applyFill="1" applyBorder="1" applyAlignment="1">
      <alignment horizontal="center"/>
      <protection/>
    </xf>
    <xf numFmtId="174" fontId="2" fillId="53" borderId="11" xfId="54" applyNumberFormat="1" applyFont="1" applyFill="1" applyBorder="1">
      <alignment/>
      <protection/>
    </xf>
    <xf numFmtId="174" fontId="2" fillId="53" borderId="11" xfId="54" applyNumberFormat="1" applyFont="1" applyFill="1" applyBorder="1" applyAlignment="1">
      <alignment horizontal="center"/>
      <protection/>
    </xf>
    <xf numFmtId="175" fontId="2" fillId="53" borderId="11" xfId="54" applyNumberFormat="1" applyFont="1" applyFill="1" applyBorder="1">
      <alignment/>
      <protection/>
    </xf>
    <xf numFmtId="2" fontId="2" fillId="53" borderId="11" xfId="54" applyNumberFormat="1" applyFont="1" applyFill="1" applyBorder="1">
      <alignment/>
      <protection/>
    </xf>
    <xf numFmtId="2" fontId="2" fillId="53" borderId="11" xfId="54" applyNumberFormat="1" applyFont="1" applyFill="1" applyBorder="1" applyAlignment="1">
      <alignment horizontal="center"/>
      <protection/>
    </xf>
    <xf numFmtId="0" fontId="2" fillId="54" borderId="11" xfId="0" applyFont="1" applyFill="1" applyBorder="1" applyAlignment="1">
      <alignment horizontal="center"/>
    </xf>
    <xf numFmtId="0" fontId="2" fillId="54" borderId="11" xfId="54" applyFont="1" applyFill="1" applyBorder="1">
      <alignment/>
      <protection/>
    </xf>
    <xf numFmtId="0" fontId="2" fillId="54" borderId="11" xfId="54" applyFont="1" applyFill="1" applyBorder="1" applyAlignment="1">
      <alignment horizontal="center"/>
      <protection/>
    </xf>
    <xf numFmtId="174" fontId="2" fillId="54" borderId="11" xfId="54" applyNumberFormat="1" applyFont="1" applyFill="1" applyBorder="1">
      <alignment/>
      <protection/>
    </xf>
    <xf numFmtId="174" fontId="2" fillId="54" borderId="11" xfId="54" applyNumberFormat="1" applyFont="1" applyFill="1" applyBorder="1" applyAlignment="1">
      <alignment horizontal="center"/>
      <protection/>
    </xf>
    <xf numFmtId="175" fontId="2" fillId="54" borderId="11" xfId="54" applyNumberFormat="1" applyFont="1" applyFill="1" applyBorder="1">
      <alignment/>
      <protection/>
    </xf>
    <xf numFmtId="2" fontId="2" fillId="54" borderId="11" xfId="54" applyNumberFormat="1" applyFont="1" applyFill="1" applyBorder="1">
      <alignment/>
      <protection/>
    </xf>
    <xf numFmtId="2" fontId="2" fillId="54" borderId="11" xfId="54" applyNumberFormat="1" applyFont="1" applyFill="1" applyBorder="1" applyAlignment="1">
      <alignment horizontal="center"/>
      <protection/>
    </xf>
    <xf numFmtId="0" fontId="2" fillId="33" borderId="10" xfId="54" applyFont="1" applyFill="1" applyBorder="1">
      <alignment/>
      <protection/>
    </xf>
    <xf numFmtId="0" fontId="2" fillId="34" borderId="12" xfId="54" applyFont="1" applyFill="1" applyBorder="1">
      <alignment/>
      <protection/>
    </xf>
    <xf numFmtId="0" fontId="2" fillId="34" borderId="12" xfId="54" applyFont="1" applyFill="1" applyBorder="1" applyAlignment="1">
      <alignment horizontal="center"/>
      <protection/>
    </xf>
    <xf numFmtId="174" fontId="2" fillId="34" borderId="12" xfId="54" applyNumberFormat="1" applyFont="1" applyFill="1" applyBorder="1">
      <alignment/>
      <protection/>
    </xf>
    <xf numFmtId="174" fontId="2" fillId="34" borderId="12" xfId="54" applyNumberFormat="1" applyFont="1" applyFill="1" applyBorder="1" applyAlignment="1">
      <alignment horizontal="center"/>
      <protection/>
    </xf>
    <xf numFmtId="175" fontId="2" fillId="34" borderId="12" xfId="54" applyNumberFormat="1" applyFont="1" applyFill="1" applyBorder="1">
      <alignment/>
      <protection/>
    </xf>
    <xf numFmtId="2" fontId="2" fillId="34" borderId="12" xfId="54" applyNumberFormat="1" applyFont="1" applyFill="1" applyBorder="1">
      <alignment/>
      <protection/>
    </xf>
    <xf numFmtId="2" fontId="2" fillId="34" borderId="12" xfId="54" applyNumberFormat="1" applyFont="1" applyFill="1" applyBorder="1" applyAlignment="1">
      <alignment horizontal="center"/>
      <protection/>
    </xf>
    <xf numFmtId="0" fontId="2" fillId="53" borderId="12" xfId="0" applyFont="1" applyFill="1" applyBorder="1" applyAlignment="1">
      <alignment horizontal="center"/>
    </xf>
    <xf numFmtId="0" fontId="2" fillId="53" borderId="12" xfId="54" applyFont="1" applyFill="1" applyBorder="1">
      <alignment/>
      <protection/>
    </xf>
    <xf numFmtId="0" fontId="2" fillId="53" borderId="12" xfId="54" applyFont="1" applyFill="1" applyBorder="1" applyAlignment="1">
      <alignment horizontal="center"/>
      <protection/>
    </xf>
    <xf numFmtId="174" fontId="2" fillId="53" borderId="12" xfId="54" applyNumberFormat="1" applyFont="1" applyFill="1" applyBorder="1">
      <alignment/>
      <protection/>
    </xf>
    <xf numFmtId="174" fontId="2" fillId="53" borderId="12" xfId="54" applyNumberFormat="1" applyFont="1" applyFill="1" applyBorder="1" applyAlignment="1">
      <alignment horizontal="center"/>
      <protection/>
    </xf>
    <xf numFmtId="175" fontId="2" fillId="53" borderId="12" xfId="54" applyNumberFormat="1" applyFont="1" applyFill="1" applyBorder="1">
      <alignment/>
      <protection/>
    </xf>
    <xf numFmtId="2" fontId="2" fillId="53" borderId="12" xfId="54" applyNumberFormat="1" applyFont="1" applyFill="1" applyBorder="1">
      <alignment/>
      <protection/>
    </xf>
    <xf numFmtId="2" fontId="2" fillId="53" borderId="12" xfId="54" applyNumberFormat="1" applyFont="1" applyFill="1" applyBorder="1" applyAlignment="1">
      <alignment horizontal="center"/>
      <protection/>
    </xf>
    <xf numFmtId="0" fontId="2" fillId="36" borderId="12" xfId="54" applyFont="1" applyFill="1" applyBorder="1">
      <alignment/>
      <protection/>
    </xf>
    <xf numFmtId="0" fontId="2" fillId="36" borderId="12" xfId="54" applyFont="1" applyFill="1" applyBorder="1" applyAlignment="1">
      <alignment horizontal="center"/>
      <protection/>
    </xf>
    <xf numFmtId="174" fontId="2" fillId="36" borderId="12" xfId="54" applyNumberFormat="1" applyFont="1" applyFill="1" applyBorder="1">
      <alignment/>
      <protection/>
    </xf>
    <xf numFmtId="174" fontId="2" fillId="36" borderId="12" xfId="54" applyNumberFormat="1" applyFont="1" applyFill="1" applyBorder="1" applyAlignment="1">
      <alignment horizontal="center"/>
      <protection/>
    </xf>
    <xf numFmtId="175" fontId="2" fillId="36" borderId="12" xfId="54" applyNumberFormat="1" applyFont="1" applyFill="1" applyBorder="1">
      <alignment/>
      <protection/>
    </xf>
    <xf numFmtId="2" fontId="2" fillId="36" borderId="12" xfId="54" applyNumberFormat="1" applyFont="1" applyFill="1" applyBorder="1">
      <alignment/>
      <protection/>
    </xf>
    <xf numFmtId="2" fontId="2" fillId="36" borderId="12" xfId="54" applyNumberFormat="1" applyFont="1" applyFill="1" applyBorder="1" applyAlignment="1">
      <alignment horizontal="center"/>
      <protection/>
    </xf>
    <xf numFmtId="0" fontId="2" fillId="53" borderId="10" xfId="0" applyFont="1" applyFill="1" applyBorder="1" applyAlignment="1">
      <alignment horizontal="center"/>
    </xf>
    <xf numFmtId="0" fontId="2" fillId="53" borderId="10" xfId="54" applyFont="1" applyFill="1" applyBorder="1">
      <alignment/>
      <protection/>
    </xf>
    <xf numFmtId="0" fontId="2" fillId="53" borderId="10" xfId="54" applyFont="1" applyFill="1" applyBorder="1" applyAlignment="1">
      <alignment horizontal="center"/>
      <protection/>
    </xf>
    <xf numFmtId="174" fontId="2" fillId="53" borderId="10" xfId="54" applyNumberFormat="1" applyFont="1" applyFill="1" applyBorder="1">
      <alignment/>
      <protection/>
    </xf>
    <xf numFmtId="174" fontId="2" fillId="53" borderId="10" xfId="54" applyNumberFormat="1" applyFont="1" applyFill="1" applyBorder="1" applyAlignment="1">
      <alignment horizontal="center"/>
      <protection/>
    </xf>
    <xf numFmtId="175" fontId="2" fillId="53" borderId="10" xfId="54" applyNumberFormat="1" applyFont="1" applyFill="1" applyBorder="1">
      <alignment/>
      <protection/>
    </xf>
    <xf numFmtId="2" fontId="2" fillId="53" borderId="10" xfId="54" applyNumberFormat="1" applyFont="1" applyFill="1" applyBorder="1">
      <alignment/>
      <protection/>
    </xf>
    <xf numFmtId="2" fontId="2" fillId="53" borderId="10" xfId="54" applyNumberFormat="1" applyFont="1" applyFill="1" applyBorder="1" applyAlignment="1">
      <alignment horizontal="center"/>
      <protection/>
    </xf>
    <xf numFmtId="0" fontId="2" fillId="36" borderId="10" xfId="54" applyFont="1" applyFill="1" applyBorder="1">
      <alignment/>
      <protection/>
    </xf>
    <xf numFmtId="0" fontId="2" fillId="36" borderId="10" xfId="54" applyFont="1" applyFill="1" applyBorder="1" applyAlignment="1">
      <alignment horizontal="center"/>
      <protection/>
    </xf>
    <xf numFmtId="174" fontId="2" fillId="36" borderId="10" xfId="54" applyNumberFormat="1" applyFont="1" applyFill="1" applyBorder="1">
      <alignment/>
      <protection/>
    </xf>
    <xf numFmtId="174" fontId="2" fillId="36" borderId="10" xfId="54" applyNumberFormat="1" applyFont="1" applyFill="1" applyBorder="1" applyAlignment="1">
      <alignment horizontal="center"/>
      <protection/>
    </xf>
    <xf numFmtId="175" fontId="2" fillId="36" borderId="10" xfId="54" applyNumberFormat="1" applyFont="1" applyFill="1" applyBorder="1">
      <alignment/>
      <protection/>
    </xf>
    <xf numFmtId="2" fontId="2" fillId="36" borderId="10" xfId="54" applyNumberFormat="1" applyFont="1" applyFill="1" applyBorder="1">
      <alignment/>
      <protection/>
    </xf>
    <xf numFmtId="2" fontId="2" fillId="36" borderId="10" xfId="54" applyNumberFormat="1" applyFont="1" applyFill="1" applyBorder="1" applyAlignment="1">
      <alignment horizontal="center"/>
      <protection/>
    </xf>
    <xf numFmtId="0" fontId="2" fillId="54" borderId="12" xfId="0" applyFont="1" applyFill="1" applyBorder="1" applyAlignment="1">
      <alignment horizontal="center"/>
    </xf>
    <xf numFmtId="0" fontId="2" fillId="54" borderId="12" xfId="54" applyFont="1" applyFill="1" applyBorder="1">
      <alignment/>
      <protection/>
    </xf>
    <xf numFmtId="0" fontId="2" fillId="54" borderId="12" xfId="54" applyFont="1" applyFill="1" applyBorder="1" applyAlignment="1">
      <alignment horizontal="center"/>
      <protection/>
    </xf>
    <xf numFmtId="174" fontId="2" fillId="54" borderId="12" xfId="54" applyNumberFormat="1" applyFont="1" applyFill="1" applyBorder="1">
      <alignment/>
      <protection/>
    </xf>
    <xf numFmtId="174" fontId="2" fillId="54" borderId="12" xfId="54" applyNumberFormat="1" applyFont="1" applyFill="1" applyBorder="1" applyAlignment="1">
      <alignment horizontal="center"/>
      <protection/>
    </xf>
    <xf numFmtId="175" fontId="2" fillId="54" borderId="12" xfId="54" applyNumberFormat="1" applyFont="1" applyFill="1" applyBorder="1">
      <alignment/>
      <protection/>
    </xf>
    <xf numFmtId="2" fontId="2" fillId="54" borderId="12" xfId="54" applyNumberFormat="1" applyFont="1" applyFill="1" applyBorder="1">
      <alignment/>
      <protection/>
    </xf>
    <xf numFmtId="2" fontId="2" fillId="54" borderId="12" xfId="54" applyNumberFormat="1" applyFont="1" applyFill="1" applyBorder="1" applyAlignment="1">
      <alignment horizontal="center"/>
      <protection/>
    </xf>
    <xf numFmtId="0" fontId="2" fillId="54" borderId="10" xfId="0" applyFont="1" applyFill="1" applyBorder="1" applyAlignment="1">
      <alignment horizontal="center"/>
    </xf>
    <xf numFmtId="0" fontId="2" fillId="54" borderId="10" xfId="54" applyFont="1" applyFill="1" applyBorder="1">
      <alignment/>
      <protection/>
    </xf>
    <xf numFmtId="0" fontId="2" fillId="54" borderId="10" xfId="54" applyFont="1" applyFill="1" applyBorder="1" applyAlignment="1">
      <alignment horizontal="center"/>
      <protection/>
    </xf>
    <xf numFmtId="174" fontId="2" fillId="54" borderId="10" xfId="54" applyNumberFormat="1" applyFont="1" applyFill="1" applyBorder="1">
      <alignment/>
      <protection/>
    </xf>
    <xf numFmtId="174" fontId="2" fillId="54" borderId="10" xfId="54" applyNumberFormat="1" applyFont="1" applyFill="1" applyBorder="1" applyAlignment="1">
      <alignment horizontal="center"/>
      <protection/>
    </xf>
    <xf numFmtId="175" fontId="2" fillId="54" borderId="10" xfId="54" applyNumberFormat="1" applyFont="1" applyFill="1" applyBorder="1">
      <alignment/>
      <protection/>
    </xf>
    <xf numFmtId="2" fontId="2" fillId="54" borderId="10" xfId="54" applyNumberFormat="1" applyFont="1" applyFill="1" applyBorder="1">
      <alignment/>
      <protection/>
    </xf>
    <xf numFmtId="2" fontId="2" fillId="54" borderId="10" xfId="54" applyNumberFormat="1" applyFont="1" applyFill="1" applyBorder="1" applyAlignment="1">
      <alignment horizontal="center"/>
      <protection/>
    </xf>
    <xf numFmtId="0" fontId="2" fillId="32" borderId="11" xfId="58" applyFont="1" applyFill="1" applyBorder="1" applyAlignment="1">
      <alignment horizontal="left"/>
      <protection/>
    </xf>
    <xf numFmtId="0" fontId="2" fillId="32" borderId="11" xfId="58" applyFont="1" applyFill="1" applyBorder="1" applyAlignment="1">
      <alignment horizontal="center"/>
      <protection/>
    </xf>
    <xf numFmtId="174" fontId="2" fillId="32" borderId="11" xfId="58" applyNumberFormat="1" applyFont="1" applyFill="1" applyBorder="1" applyAlignment="1">
      <alignment horizontal="right"/>
      <protection/>
    </xf>
    <xf numFmtId="174" fontId="2" fillId="32" borderId="11" xfId="58" applyNumberFormat="1" applyFont="1" applyFill="1" applyBorder="1">
      <alignment/>
      <protection/>
    </xf>
    <xf numFmtId="174" fontId="2" fillId="32" borderId="11" xfId="58" applyNumberFormat="1" applyFont="1" applyFill="1" applyBorder="1" applyAlignment="1">
      <alignment horizontal="center"/>
      <protection/>
    </xf>
    <xf numFmtId="175" fontId="2" fillId="32" borderId="11" xfId="58" applyNumberFormat="1" applyFont="1" applyFill="1" applyBorder="1">
      <alignment/>
      <protection/>
    </xf>
    <xf numFmtId="2" fontId="2" fillId="32" borderId="11" xfId="58" applyNumberFormat="1" applyFont="1" applyFill="1" applyBorder="1">
      <alignment/>
      <protection/>
    </xf>
    <xf numFmtId="2" fontId="2" fillId="32" borderId="11" xfId="58" applyNumberFormat="1" applyFont="1" applyFill="1" applyBorder="1" applyAlignment="1">
      <alignment horizontal="center"/>
      <protection/>
    </xf>
    <xf numFmtId="2" fontId="2" fillId="32" borderId="11" xfId="58" applyNumberFormat="1" applyFont="1" applyFill="1" applyBorder="1" applyAlignment="1">
      <alignment horizontal="left" indent="3"/>
      <protection/>
    </xf>
    <xf numFmtId="2" fontId="2" fillId="32" borderId="27" xfId="58" applyNumberFormat="1" applyFont="1" applyFill="1" applyBorder="1" applyAlignment="1">
      <alignment horizontal="left" indent="3"/>
      <protection/>
    </xf>
    <xf numFmtId="2" fontId="2" fillId="32" borderId="36" xfId="58" applyNumberFormat="1" applyFont="1" applyFill="1" applyBorder="1" applyAlignment="1">
      <alignment horizontal="left" indent="3"/>
      <protection/>
    </xf>
    <xf numFmtId="0" fontId="2" fillId="33" borderId="12" xfId="58" applyFont="1" applyFill="1" applyBorder="1">
      <alignment/>
      <protection/>
    </xf>
    <xf numFmtId="0" fontId="2" fillId="33" borderId="12" xfId="58" applyFont="1" applyFill="1" applyBorder="1" applyAlignment="1">
      <alignment horizontal="center"/>
      <protection/>
    </xf>
    <xf numFmtId="174" fontId="2" fillId="33" borderId="12" xfId="58" applyNumberFormat="1" applyFont="1" applyFill="1" applyBorder="1">
      <alignment/>
      <protection/>
    </xf>
    <xf numFmtId="174" fontId="2" fillId="33" borderId="12" xfId="58" applyNumberFormat="1" applyFont="1" applyFill="1" applyBorder="1" applyAlignment="1">
      <alignment horizontal="center"/>
      <protection/>
    </xf>
    <xf numFmtId="175" fontId="2" fillId="33" borderId="12" xfId="58" applyNumberFormat="1" applyFont="1" applyFill="1" applyBorder="1">
      <alignment/>
      <protection/>
    </xf>
    <xf numFmtId="2" fontId="2" fillId="33" borderId="12" xfId="58" applyNumberFormat="1" applyFont="1" applyFill="1" applyBorder="1">
      <alignment/>
      <protection/>
    </xf>
    <xf numFmtId="2" fontId="2" fillId="33" borderId="12" xfId="58" applyNumberFormat="1" applyFont="1" applyFill="1" applyBorder="1" applyAlignment="1">
      <alignment horizontal="center"/>
      <protection/>
    </xf>
    <xf numFmtId="2" fontId="2" fillId="33" borderId="12" xfId="58" applyNumberFormat="1" applyFont="1" applyFill="1" applyBorder="1" applyAlignment="1">
      <alignment horizontal="left" indent="3"/>
      <protection/>
    </xf>
    <xf numFmtId="2" fontId="2" fillId="33" borderId="27" xfId="58" applyNumberFormat="1" applyFont="1" applyFill="1" applyBorder="1" applyAlignment="1">
      <alignment horizontal="left" indent="3"/>
      <protection/>
    </xf>
    <xf numFmtId="0" fontId="2" fillId="33" borderId="11" xfId="58" applyFont="1" applyFill="1" applyBorder="1">
      <alignment/>
      <protection/>
    </xf>
    <xf numFmtId="0" fontId="2" fillId="33" borderId="11" xfId="58" applyFont="1" applyFill="1" applyBorder="1" applyAlignment="1">
      <alignment horizontal="center"/>
      <protection/>
    </xf>
    <xf numFmtId="174" fontId="2" fillId="33" borderId="11" xfId="58" applyNumberFormat="1" applyFont="1" applyFill="1" applyBorder="1">
      <alignment/>
      <protection/>
    </xf>
    <xf numFmtId="174" fontId="2" fillId="33" borderId="11" xfId="58" applyNumberFormat="1" applyFont="1" applyFill="1" applyBorder="1" applyAlignment="1">
      <alignment horizontal="center"/>
      <protection/>
    </xf>
    <xf numFmtId="175" fontId="2" fillId="33" borderId="11" xfId="58" applyNumberFormat="1" applyFont="1" applyFill="1" applyBorder="1">
      <alignment/>
      <protection/>
    </xf>
    <xf numFmtId="2" fontId="2" fillId="33" borderId="11" xfId="58" applyNumberFormat="1" applyFont="1" applyFill="1" applyBorder="1">
      <alignment/>
      <protection/>
    </xf>
    <xf numFmtId="2" fontId="2" fillId="33" borderId="11" xfId="58" applyNumberFormat="1" applyFont="1" applyFill="1" applyBorder="1" applyAlignment="1">
      <alignment horizontal="center"/>
      <protection/>
    </xf>
    <xf numFmtId="2" fontId="2" fillId="33" borderId="11" xfId="58" applyNumberFormat="1" applyFont="1" applyFill="1" applyBorder="1" applyAlignment="1">
      <alignment horizontal="left" indent="3"/>
      <protection/>
    </xf>
    <xf numFmtId="2" fontId="2" fillId="33" borderId="17" xfId="58" applyNumberFormat="1" applyFont="1" applyFill="1" applyBorder="1" applyAlignment="1">
      <alignment horizontal="left" indent="3"/>
      <protection/>
    </xf>
    <xf numFmtId="2" fontId="2" fillId="33" borderId="15" xfId="58" applyNumberFormat="1" applyFont="1" applyFill="1" applyBorder="1" applyAlignment="1">
      <alignment horizontal="left" indent="3"/>
      <protection/>
    </xf>
    <xf numFmtId="0" fontId="2" fillId="36" borderId="16" xfId="58" applyFont="1" applyFill="1" applyBorder="1">
      <alignment/>
      <protection/>
    </xf>
    <xf numFmtId="0" fontId="2" fillId="36" borderId="16" xfId="58" applyFont="1" applyFill="1" applyBorder="1" applyAlignment="1">
      <alignment horizontal="center"/>
      <protection/>
    </xf>
    <xf numFmtId="174" fontId="2" fillId="36" borderId="16" xfId="58" applyNumberFormat="1" applyFont="1" applyFill="1" applyBorder="1">
      <alignment/>
      <protection/>
    </xf>
    <xf numFmtId="174" fontId="2" fillId="36" borderId="16" xfId="58" applyNumberFormat="1" applyFont="1" applyFill="1" applyBorder="1" applyAlignment="1">
      <alignment horizontal="center"/>
      <protection/>
    </xf>
    <xf numFmtId="175" fontId="2" fillId="36" borderId="16" xfId="58" applyNumberFormat="1" applyFont="1" applyFill="1" applyBorder="1">
      <alignment/>
      <protection/>
    </xf>
    <xf numFmtId="2" fontId="2" fillId="36" borderId="16" xfId="58" applyNumberFormat="1" applyFont="1" applyFill="1" applyBorder="1">
      <alignment/>
      <protection/>
    </xf>
    <xf numFmtId="2" fontId="2" fillId="36" borderId="16" xfId="58" applyNumberFormat="1" applyFont="1" applyFill="1" applyBorder="1" applyAlignment="1">
      <alignment horizontal="center"/>
      <protection/>
    </xf>
    <xf numFmtId="2" fontId="2" fillId="36" borderId="16" xfId="58" applyNumberFormat="1" applyFont="1" applyFill="1" applyBorder="1" applyAlignment="1">
      <alignment horizontal="left" indent="3"/>
      <protection/>
    </xf>
    <xf numFmtId="2" fontId="2" fillId="36" borderId="36" xfId="58" applyNumberFormat="1" applyFont="1" applyFill="1" applyBorder="1" applyAlignment="1">
      <alignment horizontal="left" indent="3"/>
      <protection/>
    </xf>
    <xf numFmtId="0" fontId="49" fillId="0" borderId="0" xfId="58" applyFont="1">
      <alignment/>
      <protection/>
    </xf>
    <xf numFmtId="0" fontId="49" fillId="0" borderId="0" xfId="56" applyFont="1">
      <alignment/>
      <protection/>
    </xf>
    <xf numFmtId="0" fontId="5" fillId="33" borderId="70" xfId="0" applyFont="1" applyFill="1" applyBorder="1" applyAlignment="1">
      <alignment horizontal="center" vertical="center" wrapText="1"/>
    </xf>
    <xf numFmtId="0" fontId="5" fillId="33" borderId="71" xfId="0" applyFont="1" applyFill="1" applyBorder="1" applyAlignment="1">
      <alignment horizontal="center" vertical="center" wrapText="1"/>
    </xf>
    <xf numFmtId="0" fontId="5" fillId="33" borderId="72" xfId="0" applyFont="1" applyFill="1" applyBorder="1" applyAlignment="1">
      <alignment horizontal="center" vertical="center" wrapText="1"/>
    </xf>
    <xf numFmtId="0" fontId="5" fillId="30" borderId="73" xfId="0" applyFont="1" applyFill="1" applyBorder="1" applyAlignment="1">
      <alignment horizontal="center" vertical="center" wrapText="1"/>
    </xf>
    <xf numFmtId="0" fontId="2" fillId="30" borderId="71" xfId="0" applyFont="1" applyFill="1" applyBorder="1" applyAlignment="1">
      <alignment horizontal="center" vertical="center" wrapText="1"/>
    </xf>
    <xf numFmtId="0" fontId="2" fillId="30" borderId="72" xfId="0" applyFont="1" applyFill="1" applyBorder="1" applyAlignment="1">
      <alignment horizontal="center" vertical="center" wrapText="1"/>
    </xf>
    <xf numFmtId="0" fontId="2" fillId="30" borderId="74" xfId="0" applyFont="1" applyFill="1" applyBorder="1" applyAlignment="1">
      <alignment horizontal="center" vertical="center" wrapText="1"/>
    </xf>
    <xf numFmtId="0" fontId="5" fillId="42" borderId="30" xfId="0" applyFont="1" applyFill="1" applyBorder="1" applyAlignment="1">
      <alignment horizontal="center" vertical="center" wrapText="1"/>
    </xf>
    <xf numFmtId="0" fontId="2" fillId="42" borderId="29" xfId="0" applyFont="1" applyFill="1" applyBorder="1" applyAlignment="1">
      <alignment horizontal="center" vertical="center" wrapText="1"/>
    </xf>
    <xf numFmtId="0" fontId="2" fillId="42" borderId="32" xfId="0" applyFont="1" applyFill="1" applyBorder="1" applyAlignment="1">
      <alignment horizontal="center" vertical="center" wrapText="1"/>
    </xf>
    <xf numFmtId="0" fontId="5" fillId="34" borderId="73" xfId="0" applyFont="1" applyFill="1" applyBorder="1" applyAlignment="1">
      <alignment horizontal="center" vertical="center" wrapText="1"/>
    </xf>
    <xf numFmtId="0" fontId="5" fillId="34" borderId="70" xfId="0" applyFont="1" applyFill="1" applyBorder="1" applyAlignment="1">
      <alignment horizontal="center" vertical="center" wrapText="1"/>
    </xf>
    <xf numFmtId="0" fontId="2" fillId="34" borderId="71" xfId="0" applyFont="1" applyFill="1" applyBorder="1" applyAlignment="1">
      <alignment horizontal="center" vertical="center" wrapText="1"/>
    </xf>
    <xf numFmtId="0" fontId="2" fillId="34" borderId="74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0" fillId="0" borderId="25" xfId="0" applyFont="1" applyBorder="1" applyAlignment="1">
      <alignment horizontal="right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8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 wrapText="1"/>
    </xf>
    <xf numFmtId="0" fontId="2" fillId="36" borderId="32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5" fillId="33" borderId="75" xfId="0" applyFont="1" applyFill="1" applyBorder="1" applyAlignment="1">
      <alignment horizontal="center" vertical="center" wrapText="1"/>
    </xf>
    <xf numFmtId="0" fontId="5" fillId="33" borderId="76" xfId="0" applyFont="1" applyFill="1" applyBorder="1" applyAlignment="1">
      <alignment horizontal="center" vertical="center" wrapText="1"/>
    </xf>
    <xf numFmtId="0" fontId="2" fillId="33" borderId="76" xfId="0" applyFont="1" applyFill="1" applyBorder="1" applyAlignment="1">
      <alignment horizontal="center" vertical="center" wrapText="1"/>
    </xf>
    <xf numFmtId="0" fontId="2" fillId="33" borderId="77" xfId="0" applyFont="1" applyFill="1" applyBorder="1" applyAlignment="1">
      <alignment horizontal="center" vertical="center" wrapText="1"/>
    </xf>
    <xf numFmtId="0" fontId="5" fillId="30" borderId="65" xfId="0" applyFont="1" applyFill="1" applyBorder="1" applyAlignment="1">
      <alignment horizontal="center" vertical="center" wrapText="1"/>
    </xf>
    <xf numFmtId="0" fontId="5" fillId="30" borderId="29" xfId="0" applyFont="1" applyFill="1" applyBorder="1" applyAlignment="1">
      <alignment horizontal="center" vertical="center" wrapText="1"/>
    </xf>
    <xf numFmtId="0" fontId="5" fillId="30" borderId="32" xfId="0" applyFont="1" applyFill="1" applyBorder="1" applyAlignment="1">
      <alignment horizontal="center" vertical="center" wrapText="1"/>
    </xf>
    <xf numFmtId="0" fontId="2" fillId="42" borderId="30" xfId="0" applyFont="1" applyFill="1" applyBorder="1" applyAlignment="1">
      <alignment horizontal="center" vertical="center" wrapText="1"/>
    </xf>
    <xf numFmtId="0" fontId="2" fillId="34" borderId="65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5" fillId="30" borderId="30" xfId="0" applyFont="1" applyFill="1" applyBorder="1" applyAlignment="1">
      <alignment horizontal="center" vertical="center" wrapText="1"/>
    </xf>
    <xf numFmtId="0" fontId="2" fillId="42" borderId="83" xfId="0" applyFont="1" applyFill="1" applyBorder="1" applyAlignment="1">
      <alignment horizontal="center" vertical="center" wrapText="1"/>
    </xf>
    <xf numFmtId="0" fontId="53" fillId="39" borderId="0" xfId="0" applyFont="1" applyFill="1" applyAlignment="1">
      <alignment horizontal="center"/>
    </xf>
    <xf numFmtId="0" fontId="5" fillId="32" borderId="30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83" xfId="0" applyFont="1" applyFill="1" applyBorder="1" applyAlignment="1">
      <alignment horizontal="center" vertical="center" wrapText="1"/>
    </xf>
    <xf numFmtId="0" fontId="5" fillId="30" borderId="83" xfId="0" applyFont="1" applyFill="1" applyBorder="1" applyAlignment="1">
      <alignment horizontal="center" vertical="center" wrapText="1"/>
    </xf>
    <xf numFmtId="0" fontId="5" fillId="42" borderId="65" xfId="0" applyFont="1" applyFill="1" applyBorder="1" applyAlignment="1">
      <alignment horizontal="center" vertical="center" wrapText="1"/>
    </xf>
    <xf numFmtId="0" fontId="5" fillId="13" borderId="75" xfId="0" applyFont="1" applyFill="1" applyBorder="1" applyAlignment="1">
      <alignment horizontal="center" vertical="center" wrapText="1"/>
    </xf>
    <xf numFmtId="0" fontId="5" fillId="13" borderId="76" xfId="0" applyFont="1" applyFill="1" applyBorder="1" applyAlignment="1">
      <alignment horizontal="center" vertical="center" wrapText="1"/>
    </xf>
    <xf numFmtId="0" fontId="5" fillId="13" borderId="77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2" fillId="36" borderId="83" xfId="0" applyFont="1" applyFill="1" applyBorder="1" applyAlignment="1">
      <alignment horizontal="center" vertical="center" wrapText="1"/>
    </xf>
    <xf numFmtId="0" fontId="2" fillId="42" borderId="6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/>
    </xf>
    <xf numFmtId="0" fontId="8" fillId="0" borderId="75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5" fillId="38" borderId="30" xfId="0" applyFont="1" applyFill="1" applyBorder="1" applyAlignment="1">
      <alignment horizontal="left" vertical="top" wrapText="1"/>
    </xf>
    <xf numFmtId="0" fontId="2" fillId="38" borderId="29" xfId="0" applyFont="1" applyFill="1" applyBorder="1" applyAlignment="1">
      <alignment horizontal="left" vertical="top" wrapText="1"/>
    </xf>
    <xf numFmtId="0" fontId="2" fillId="38" borderId="32" xfId="0" applyFont="1" applyFill="1" applyBorder="1" applyAlignment="1">
      <alignment horizontal="left" vertical="top" wrapText="1"/>
    </xf>
    <xf numFmtId="0" fontId="5" fillId="33" borderId="65" xfId="0" applyFont="1" applyFill="1" applyBorder="1" applyAlignment="1">
      <alignment horizontal="center" vertical="center" wrapText="1"/>
    </xf>
    <xf numFmtId="0" fontId="5" fillId="33" borderId="73" xfId="0" applyFont="1" applyFill="1" applyBorder="1" applyAlignment="1">
      <alignment horizontal="center" vertical="center" wrapText="1"/>
    </xf>
    <xf numFmtId="0" fontId="5" fillId="33" borderId="74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34" borderId="75" xfId="0" applyFont="1" applyFill="1" applyBorder="1" applyAlignment="1">
      <alignment horizontal="center" vertical="center" wrapText="1"/>
    </xf>
    <xf numFmtId="0" fontId="2" fillId="34" borderId="76" xfId="0" applyFont="1" applyFill="1" applyBorder="1" applyAlignment="1">
      <alignment horizontal="center" vertical="center" wrapText="1"/>
    </xf>
    <xf numFmtId="0" fontId="2" fillId="34" borderId="77" xfId="0" applyFont="1" applyFill="1" applyBorder="1" applyAlignment="1">
      <alignment horizontal="center" vertical="center" wrapText="1"/>
    </xf>
    <xf numFmtId="0" fontId="5" fillId="34" borderId="84" xfId="0" applyFont="1" applyFill="1" applyBorder="1" applyAlignment="1">
      <alignment horizontal="center" vertical="top" wrapText="1"/>
    </xf>
    <xf numFmtId="0" fontId="5" fillId="34" borderId="40" xfId="0" applyFont="1" applyFill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2" fillId="30" borderId="29" xfId="0" applyFont="1" applyFill="1" applyBorder="1" applyAlignment="1">
      <alignment horizontal="center" vertical="center" wrapText="1"/>
    </xf>
    <xf numFmtId="0" fontId="2" fillId="30" borderId="32" xfId="0" applyFont="1" applyFill="1" applyBorder="1" applyAlignment="1">
      <alignment horizontal="center" vertical="center" wrapText="1"/>
    </xf>
    <xf numFmtId="0" fontId="5" fillId="34" borderId="65" xfId="0" applyFont="1" applyFill="1" applyBorder="1" applyAlignment="1">
      <alignment horizontal="center" vertical="center" wrapText="1"/>
    </xf>
    <xf numFmtId="0" fontId="5" fillId="32" borderId="75" xfId="0" applyFont="1" applyFill="1" applyBorder="1" applyAlignment="1">
      <alignment horizontal="left" vertical="top" wrapText="1"/>
    </xf>
    <xf numFmtId="0" fontId="2" fillId="32" borderId="76" xfId="0" applyFont="1" applyFill="1" applyBorder="1" applyAlignment="1">
      <alignment horizontal="left" vertical="top" wrapText="1"/>
    </xf>
    <xf numFmtId="0" fontId="2" fillId="33" borderId="30" xfId="0" applyFont="1" applyFill="1" applyBorder="1" applyAlignment="1">
      <alignment horizontal="left" vertical="top" wrapText="1"/>
    </xf>
    <xf numFmtId="0" fontId="2" fillId="33" borderId="29" xfId="0" applyFont="1" applyFill="1" applyBorder="1" applyAlignment="1">
      <alignment horizontal="left" vertical="top" wrapText="1"/>
    </xf>
    <xf numFmtId="0" fontId="2" fillId="33" borderId="83" xfId="0" applyFont="1" applyFill="1" applyBorder="1" applyAlignment="1">
      <alignment horizontal="left" vertical="top" wrapText="1"/>
    </xf>
    <xf numFmtId="0" fontId="5" fillId="36" borderId="75" xfId="0" applyFont="1" applyFill="1" applyBorder="1" applyAlignment="1">
      <alignment horizontal="left" vertical="top" wrapText="1"/>
    </xf>
    <xf numFmtId="0" fontId="2" fillId="36" borderId="76" xfId="0" applyFont="1" applyFill="1" applyBorder="1" applyAlignment="1">
      <alignment horizontal="left" vertical="top" wrapText="1"/>
    </xf>
    <xf numFmtId="0" fontId="2" fillId="36" borderId="77" xfId="0" applyFont="1" applyFill="1" applyBorder="1" applyAlignment="1">
      <alignment horizontal="left" vertical="top" wrapText="1"/>
    </xf>
    <xf numFmtId="0" fontId="5" fillId="35" borderId="84" xfId="0" applyFont="1" applyFill="1" applyBorder="1" applyAlignment="1">
      <alignment horizontal="center" vertical="top" wrapText="1"/>
    </xf>
    <xf numFmtId="0" fontId="5" fillId="35" borderId="40" xfId="0" applyFont="1" applyFill="1" applyBorder="1" applyAlignment="1">
      <alignment horizontal="center" vertical="top" wrapText="1"/>
    </xf>
    <xf numFmtId="0" fontId="5" fillId="35" borderId="21" xfId="0" applyFont="1" applyFill="1" applyBorder="1" applyAlignment="1">
      <alignment horizontal="center" vertical="top" wrapText="1"/>
    </xf>
    <xf numFmtId="0" fontId="5" fillId="43" borderId="30" xfId="0" applyFont="1" applyFill="1" applyBorder="1" applyAlignment="1">
      <alignment horizontal="center" vertical="center" wrapText="1"/>
    </xf>
    <xf numFmtId="0" fontId="2" fillId="43" borderId="32" xfId="0" applyFont="1" applyFill="1" applyBorder="1" applyAlignment="1">
      <alignment horizontal="center" vertical="center" wrapText="1"/>
    </xf>
    <xf numFmtId="0" fontId="5" fillId="40" borderId="65" xfId="0" applyFont="1" applyFill="1" applyBorder="1" applyAlignment="1">
      <alignment horizontal="center" vertical="center" wrapText="1"/>
    </xf>
    <xf numFmtId="0" fontId="5" fillId="13" borderId="30" xfId="0" applyFont="1" applyFill="1" applyBorder="1" applyAlignment="1">
      <alignment horizontal="center" vertical="center" wrapText="1"/>
    </xf>
    <xf numFmtId="0" fontId="2" fillId="13" borderId="29" xfId="0" applyFont="1" applyFill="1" applyBorder="1" applyAlignment="1">
      <alignment horizontal="center" vertical="center" wrapText="1"/>
    </xf>
    <xf numFmtId="0" fontId="2" fillId="13" borderId="83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2" fillId="33" borderId="65" xfId="0" applyFont="1" applyFill="1" applyBorder="1" applyAlignment="1">
      <alignment horizontal="center" vertical="center" wrapText="1"/>
    </xf>
    <xf numFmtId="0" fontId="2" fillId="13" borderId="30" xfId="0" applyFont="1" applyFill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top" wrapText="1"/>
    </xf>
    <xf numFmtId="0" fontId="5" fillId="34" borderId="29" xfId="0" applyFont="1" applyFill="1" applyBorder="1" applyAlignment="1">
      <alignment horizontal="center" vertical="top" wrapText="1"/>
    </xf>
    <xf numFmtId="0" fontId="5" fillId="34" borderId="32" xfId="0" applyFont="1" applyFill="1" applyBorder="1" applyAlignment="1">
      <alignment horizontal="center" vertical="top" wrapText="1"/>
    </xf>
    <xf numFmtId="0" fontId="2" fillId="33" borderId="75" xfId="0" applyFont="1" applyFill="1" applyBorder="1" applyAlignment="1">
      <alignment horizontal="center" vertical="center" wrapText="1"/>
    </xf>
    <xf numFmtId="0" fontId="2" fillId="13" borderId="76" xfId="0" applyFont="1" applyFill="1" applyBorder="1" applyAlignment="1">
      <alignment horizontal="center" vertical="center" wrapText="1"/>
    </xf>
    <xf numFmtId="0" fontId="2" fillId="13" borderId="77" xfId="0" applyFont="1" applyFill="1" applyBorder="1" applyAlignment="1">
      <alignment horizontal="center" vertical="center" wrapText="1"/>
    </xf>
    <xf numFmtId="0" fontId="2" fillId="36" borderId="75" xfId="0" applyFont="1" applyFill="1" applyBorder="1" applyAlignment="1">
      <alignment horizontal="center" vertical="center" wrapText="1"/>
    </xf>
    <xf numFmtId="0" fontId="2" fillId="36" borderId="76" xfId="0" applyFont="1" applyFill="1" applyBorder="1" applyAlignment="1">
      <alignment horizontal="center" vertical="center" wrapText="1"/>
    </xf>
    <xf numFmtId="0" fontId="2" fillId="36" borderId="77" xfId="0" applyFont="1" applyFill="1" applyBorder="1" applyAlignment="1">
      <alignment horizontal="center" vertical="center" wrapText="1"/>
    </xf>
    <xf numFmtId="2" fontId="2" fillId="0" borderId="81" xfId="0" applyNumberFormat="1" applyFont="1" applyBorder="1" applyAlignment="1">
      <alignment horizontal="center" wrapText="1"/>
    </xf>
    <xf numFmtId="2" fontId="2" fillId="0" borderId="36" xfId="0" applyNumberFormat="1" applyFont="1" applyBorder="1" applyAlignment="1">
      <alignment horizontal="center" wrapText="1"/>
    </xf>
    <xf numFmtId="0" fontId="5" fillId="32" borderId="30" xfId="0" applyFont="1" applyFill="1" applyBorder="1" applyAlignment="1">
      <alignment horizontal="left" vertical="top" wrapText="1"/>
    </xf>
    <xf numFmtId="0" fontId="5" fillId="32" borderId="29" xfId="0" applyFont="1" applyFill="1" applyBorder="1" applyAlignment="1">
      <alignment horizontal="left" vertical="top" wrapText="1"/>
    </xf>
    <xf numFmtId="0" fontId="5" fillId="32" borderId="83" xfId="0" applyFont="1" applyFill="1" applyBorder="1" applyAlignment="1">
      <alignment horizontal="left" vertical="top" wrapText="1"/>
    </xf>
    <xf numFmtId="0" fontId="2" fillId="53" borderId="30" xfId="0" applyFont="1" applyFill="1" applyBorder="1" applyAlignment="1">
      <alignment horizontal="left" vertical="top" wrapText="1"/>
    </xf>
    <xf numFmtId="0" fontId="2" fillId="53" borderId="29" xfId="0" applyFont="1" applyFill="1" applyBorder="1" applyAlignment="1">
      <alignment horizontal="left" vertical="top" wrapText="1"/>
    </xf>
    <xf numFmtId="0" fontId="2" fillId="53" borderId="83" xfId="0" applyFont="1" applyFill="1" applyBorder="1" applyAlignment="1">
      <alignment horizontal="left" vertical="top" wrapText="1"/>
    </xf>
    <xf numFmtId="0" fontId="5" fillId="36" borderId="30" xfId="0" applyFont="1" applyFill="1" applyBorder="1" applyAlignment="1">
      <alignment horizontal="left" vertical="top" wrapText="1"/>
    </xf>
    <xf numFmtId="0" fontId="5" fillId="36" borderId="29" xfId="0" applyFont="1" applyFill="1" applyBorder="1" applyAlignment="1">
      <alignment horizontal="left" vertical="top" wrapText="1"/>
    </xf>
    <xf numFmtId="0" fontId="5" fillId="36" borderId="83" xfId="0" applyFont="1" applyFill="1" applyBorder="1" applyAlignment="1">
      <alignment horizontal="left" vertical="top" wrapText="1"/>
    </xf>
    <xf numFmtId="0" fontId="5" fillId="54" borderId="30" xfId="0" applyFont="1" applyFill="1" applyBorder="1" applyAlignment="1">
      <alignment horizontal="left" vertical="top" wrapText="1"/>
    </xf>
    <xf numFmtId="0" fontId="5" fillId="54" borderId="29" xfId="0" applyFont="1" applyFill="1" applyBorder="1" applyAlignment="1">
      <alignment horizontal="left" vertical="top" wrapText="1"/>
    </xf>
    <xf numFmtId="0" fontId="5" fillId="54" borderId="83" xfId="0" applyFont="1" applyFill="1" applyBorder="1" applyAlignment="1">
      <alignment horizontal="left" vertical="top" wrapText="1"/>
    </xf>
    <xf numFmtId="0" fontId="2" fillId="37" borderId="73" xfId="0" applyFont="1" applyFill="1" applyBorder="1" applyAlignment="1">
      <alignment horizontal="left" vertical="top" wrapText="1"/>
    </xf>
    <xf numFmtId="0" fontId="2" fillId="37" borderId="71" xfId="0" applyFont="1" applyFill="1" applyBorder="1" applyAlignment="1">
      <alignment horizontal="left" vertical="top" wrapText="1"/>
    </xf>
    <xf numFmtId="0" fontId="2" fillId="37" borderId="74" xfId="0" applyFont="1" applyFill="1" applyBorder="1" applyAlignment="1">
      <alignment horizontal="left" vertical="top" wrapText="1"/>
    </xf>
    <xf numFmtId="0" fontId="5" fillId="36" borderId="76" xfId="0" applyFont="1" applyFill="1" applyBorder="1" applyAlignment="1">
      <alignment horizontal="left" vertical="top" wrapText="1"/>
    </xf>
    <xf numFmtId="0" fontId="5" fillId="30" borderId="70" xfId="0" applyFont="1" applyFill="1" applyBorder="1" applyAlignment="1">
      <alignment horizontal="center" vertical="center" wrapText="1"/>
    </xf>
    <xf numFmtId="0" fontId="2" fillId="38" borderId="83" xfId="0" applyFont="1" applyFill="1" applyBorder="1" applyAlignment="1">
      <alignment horizontal="left" vertical="top" wrapText="1"/>
    </xf>
    <xf numFmtId="0" fontId="2" fillId="32" borderId="29" xfId="0" applyFont="1" applyFill="1" applyBorder="1" applyAlignment="1">
      <alignment horizontal="left" vertical="top" wrapText="1"/>
    </xf>
    <xf numFmtId="0" fontId="2" fillId="32" borderId="32" xfId="0" applyFont="1" applyFill="1" applyBorder="1" applyAlignment="1">
      <alignment horizontal="left" vertical="top" wrapText="1"/>
    </xf>
    <xf numFmtId="0" fontId="2" fillId="33" borderId="65" xfId="0" applyFont="1" applyFill="1" applyBorder="1" applyAlignment="1">
      <alignment horizontal="left" vertical="top" wrapText="1"/>
    </xf>
    <xf numFmtId="0" fontId="5" fillId="36" borderId="65" xfId="0" applyFont="1" applyFill="1" applyBorder="1" applyAlignment="1">
      <alignment horizontal="left" vertical="top" wrapText="1"/>
    </xf>
    <xf numFmtId="0" fontId="2" fillId="36" borderId="29" xfId="0" applyFont="1" applyFill="1" applyBorder="1" applyAlignment="1">
      <alignment horizontal="left" vertical="top" wrapText="1"/>
    </xf>
    <xf numFmtId="0" fontId="2" fillId="36" borderId="83" xfId="0" applyFont="1" applyFill="1" applyBorder="1" applyAlignment="1">
      <alignment horizontal="left" vertical="top" wrapText="1"/>
    </xf>
    <xf numFmtId="0" fontId="2" fillId="32" borderId="77" xfId="0" applyFont="1" applyFill="1" applyBorder="1" applyAlignment="1">
      <alignment horizontal="left" vertical="top" wrapText="1"/>
    </xf>
    <xf numFmtId="0" fontId="5" fillId="34" borderId="30" xfId="0" applyFont="1" applyFill="1" applyBorder="1" applyAlignment="1">
      <alignment horizontal="left" vertical="top" wrapText="1"/>
    </xf>
    <xf numFmtId="0" fontId="2" fillId="34" borderId="29" xfId="0" applyFont="1" applyFill="1" applyBorder="1" applyAlignment="1">
      <alignment horizontal="left" vertical="top" wrapText="1"/>
    </xf>
    <xf numFmtId="0" fontId="2" fillId="34" borderId="32" xfId="0" applyFont="1" applyFill="1" applyBorder="1" applyAlignment="1">
      <alignment horizontal="left" vertical="top" wrapText="1"/>
    </xf>
    <xf numFmtId="0" fontId="5" fillId="33" borderId="30" xfId="0" applyFont="1" applyFill="1" applyBorder="1" applyAlignment="1">
      <alignment horizontal="left" vertical="top" wrapText="1"/>
    </xf>
    <xf numFmtId="0" fontId="5" fillId="30" borderId="30" xfId="0" applyFont="1" applyFill="1" applyBorder="1" applyAlignment="1">
      <alignment horizontal="center" vertical="top" wrapText="1"/>
    </xf>
    <xf numFmtId="0" fontId="2" fillId="30" borderId="29" xfId="0" applyFont="1" applyFill="1" applyBorder="1" applyAlignment="1">
      <alignment horizontal="center" vertical="top" wrapText="1"/>
    </xf>
    <xf numFmtId="0" fontId="5" fillId="42" borderId="30" xfId="0" applyFont="1" applyFill="1" applyBorder="1" applyAlignment="1">
      <alignment horizontal="center" vertical="top" wrapText="1"/>
    </xf>
    <xf numFmtId="0" fontId="5" fillId="42" borderId="29" xfId="0" applyFont="1" applyFill="1" applyBorder="1" applyAlignment="1">
      <alignment horizontal="center" vertical="top" wrapText="1"/>
    </xf>
    <xf numFmtId="0" fontId="5" fillId="42" borderId="83" xfId="0" applyFont="1" applyFill="1" applyBorder="1" applyAlignment="1">
      <alignment horizontal="center" vertical="top" wrapText="1"/>
    </xf>
    <xf numFmtId="0" fontId="2" fillId="13" borderId="32" xfId="0" applyFont="1" applyFill="1" applyBorder="1" applyAlignment="1">
      <alignment horizontal="center" vertical="center" wrapText="1"/>
    </xf>
    <xf numFmtId="0" fontId="5" fillId="36" borderId="65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13" borderId="70" xfId="0" applyFont="1" applyFill="1" applyBorder="1" applyAlignment="1">
      <alignment horizontal="center" vertical="center" wrapText="1"/>
    </xf>
    <xf numFmtId="0" fontId="2" fillId="13" borderId="71" xfId="0" applyFont="1" applyFill="1" applyBorder="1" applyAlignment="1">
      <alignment horizontal="center" vertical="center" wrapText="1"/>
    </xf>
    <xf numFmtId="0" fontId="2" fillId="13" borderId="72" xfId="0" applyFont="1" applyFill="1" applyBorder="1" applyAlignment="1">
      <alignment horizontal="center" vertical="center" wrapText="1"/>
    </xf>
    <xf numFmtId="2" fontId="2" fillId="13" borderId="13" xfId="65" applyNumberFormat="1" applyFont="1" applyFill="1" applyBorder="1" applyAlignment="1">
      <alignment horizontal="left" vertical="center"/>
      <protection/>
    </xf>
    <xf numFmtId="0" fontId="5" fillId="33" borderId="75" xfId="0" applyFont="1" applyFill="1" applyBorder="1" applyAlignment="1">
      <alignment horizontal="left" vertical="top" wrapText="1"/>
    </xf>
    <xf numFmtId="0" fontId="2" fillId="33" borderId="12" xfId="54" applyFont="1" applyFill="1" applyBorder="1" applyAlignment="1">
      <alignment horizontal="left" vertical="center"/>
      <protection/>
    </xf>
    <xf numFmtId="0" fontId="2" fillId="33" borderId="12" xfId="54" applyFont="1" applyFill="1" applyBorder="1" applyAlignment="1">
      <alignment horizontal="center" vertical="center"/>
      <protection/>
    </xf>
    <xf numFmtId="174" fontId="2" fillId="33" borderId="12" xfId="54" applyNumberFormat="1" applyFont="1" applyFill="1" applyBorder="1" applyAlignment="1">
      <alignment horizontal="center" vertical="center"/>
      <protection/>
    </xf>
    <xf numFmtId="175" fontId="2" fillId="33" borderId="12" xfId="54" applyNumberFormat="1" applyFont="1" applyFill="1" applyBorder="1" applyAlignment="1">
      <alignment horizontal="center" vertical="center"/>
      <protection/>
    </xf>
    <xf numFmtId="2" fontId="2" fillId="33" borderId="12" xfId="54" applyNumberFormat="1" applyFont="1" applyFill="1" applyBorder="1" applyAlignment="1">
      <alignment horizontal="center" vertical="center"/>
      <protection/>
    </xf>
    <xf numFmtId="2" fontId="2" fillId="33" borderId="27" xfId="54" applyNumberFormat="1" applyFont="1" applyFill="1" applyBorder="1" applyAlignment="1">
      <alignment horizontal="center" vertical="center"/>
      <protection/>
    </xf>
    <xf numFmtId="0" fontId="2" fillId="33" borderId="76" xfId="0" applyFont="1" applyFill="1" applyBorder="1" applyAlignment="1">
      <alignment horizontal="left" vertical="top" wrapText="1"/>
    </xf>
    <xf numFmtId="0" fontId="2" fillId="33" borderId="11" xfId="54" applyFont="1" applyFill="1" applyBorder="1" applyAlignment="1">
      <alignment horizontal="left" vertical="center"/>
      <protection/>
    </xf>
    <xf numFmtId="0" fontId="2" fillId="33" borderId="11" xfId="54" applyFont="1" applyFill="1" applyBorder="1" applyAlignment="1">
      <alignment horizontal="center" vertical="center"/>
      <protection/>
    </xf>
    <xf numFmtId="174" fontId="2" fillId="33" borderId="11" xfId="54" applyNumberFormat="1" applyFont="1" applyFill="1" applyBorder="1" applyAlignment="1">
      <alignment horizontal="center" vertical="center"/>
      <protection/>
    </xf>
    <xf numFmtId="175" fontId="2" fillId="33" borderId="11" xfId="54" applyNumberFormat="1" applyFont="1" applyFill="1" applyBorder="1" applyAlignment="1">
      <alignment horizontal="center" vertical="center"/>
      <protection/>
    </xf>
    <xf numFmtId="2" fontId="2" fillId="33" borderId="11" xfId="54" applyNumberFormat="1" applyFont="1" applyFill="1" applyBorder="1" applyAlignment="1">
      <alignment horizontal="center" vertical="center"/>
      <protection/>
    </xf>
    <xf numFmtId="2" fontId="2" fillId="33" borderId="36" xfId="54" applyNumberFormat="1" applyFont="1" applyFill="1" applyBorder="1" applyAlignment="1">
      <alignment horizontal="center" vertical="center"/>
      <protection/>
    </xf>
    <xf numFmtId="2" fontId="2" fillId="33" borderId="13" xfId="65" applyNumberFormat="1" applyFont="1" applyFill="1" applyBorder="1" applyAlignment="1">
      <alignment horizontal="left" vertical="center"/>
      <protection/>
    </xf>
    <xf numFmtId="2" fontId="2" fillId="33" borderId="13" xfId="56" applyNumberFormat="1" applyFont="1" applyFill="1" applyBorder="1" applyAlignment="1">
      <alignment horizontal="center" vertical="center"/>
      <protection/>
    </xf>
    <xf numFmtId="2" fontId="2" fillId="33" borderId="37" xfId="56" applyNumberFormat="1" applyFont="1" applyFill="1" applyBorder="1" applyAlignment="1">
      <alignment horizontal="center" vertical="center"/>
      <protection/>
    </xf>
    <xf numFmtId="0" fontId="2" fillId="37" borderId="30" xfId="0" applyFont="1" applyFill="1" applyBorder="1" applyAlignment="1">
      <alignment horizontal="left" vertical="top" wrapText="1"/>
    </xf>
    <xf numFmtId="0" fontId="2" fillId="37" borderId="12" xfId="54" applyFont="1" applyFill="1" applyBorder="1" applyAlignment="1">
      <alignment horizontal="left" vertical="center"/>
      <protection/>
    </xf>
    <xf numFmtId="0" fontId="2" fillId="37" borderId="12" xfId="54" applyFont="1" applyFill="1" applyBorder="1" applyAlignment="1">
      <alignment horizontal="center" vertical="center"/>
      <protection/>
    </xf>
    <xf numFmtId="174" fontId="2" fillId="37" borderId="12" xfId="54" applyNumberFormat="1" applyFont="1" applyFill="1" applyBorder="1" applyAlignment="1">
      <alignment horizontal="center" vertical="center"/>
      <protection/>
    </xf>
    <xf numFmtId="175" fontId="2" fillId="37" borderId="12" xfId="54" applyNumberFormat="1" applyFont="1" applyFill="1" applyBorder="1" applyAlignment="1">
      <alignment horizontal="center" vertical="center"/>
      <protection/>
    </xf>
    <xf numFmtId="2" fontId="2" fillId="37" borderId="12" xfId="54" applyNumberFormat="1" applyFont="1" applyFill="1" applyBorder="1" applyAlignment="1">
      <alignment horizontal="center" vertical="center"/>
      <protection/>
    </xf>
    <xf numFmtId="2" fontId="2" fillId="37" borderId="27" xfId="54" applyNumberFormat="1" applyFont="1" applyFill="1" applyBorder="1" applyAlignment="1">
      <alignment horizontal="center" vertical="center"/>
      <protection/>
    </xf>
    <xf numFmtId="0" fontId="2" fillId="37" borderId="29" xfId="0" applyFont="1" applyFill="1" applyBorder="1" applyAlignment="1">
      <alignment horizontal="left" vertical="top" wrapText="1"/>
    </xf>
    <xf numFmtId="0" fontId="2" fillId="37" borderId="11" xfId="54" applyFont="1" applyFill="1" applyBorder="1" applyAlignment="1">
      <alignment horizontal="left" vertical="center"/>
      <protection/>
    </xf>
    <xf numFmtId="0" fontId="2" fillId="37" borderId="11" xfId="54" applyFont="1" applyFill="1" applyBorder="1" applyAlignment="1">
      <alignment horizontal="center" vertical="center"/>
      <protection/>
    </xf>
    <xf numFmtId="174" fontId="2" fillId="37" borderId="11" xfId="54" applyNumberFormat="1" applyFont="1" applyFill="1" applyBorder="1" applyAlignment="1">
      <alignment horizontal="center" vertical="center"/>
      <protection/>
    </xf>
    <xf numFmtId="175" fontId="2" fillId="37" borderId="11" xfId="54" applyNumberFormat="1" applyFont="1" applyFill="1" applyBorder="1" applyAlignment="1">
      <alignment horizontal="center" vertical="center"/>
      <protection/>
    </xf>
    <xf numFmtId="2" fontId="2" fillId="37" borderId="11" xfId="54" applyNumberFormat="1" applyFont="1" applyFill="1" applyBorder="1" applyAlignment="1">
      <alignment horizontal="center" vertical="center"/>
      <protection/>
    </xf>
    <xf numFmtId="2" fontId="2" fillId="37" borderId="17" xfId="54" applyNumberFormat="1" applyFont="1" applyFill="1" applyBorder="1" applyAlignment="1">
      <alignment horizontal="center" vertical="center"/>
      <protection/>
    </xf>
    <xf numFmtId="0" fontId="2" fillId="37" borderId="83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horizontal="center"/>
    </xf>
    <xf numFmtId="0" fontId="2" fillId="52" borderId="12" xfId="0" applyFont="1" applyFill="1" applyBorder="1" applyAlignment="1">
      <alignment horizontal="center"/>
    </xf>
    <xf numFmtId="0" fontId="2" fillId="52" borderId="11" xfId="0" applyFont="1" applyFill="1" applyBorder="1" applyAlignment="1">
      <alignment horizontal="center"/>
    </xf>
    <xf numFmtId="0" fontId="2" fillId="52" borderId="13" xfId="0" applyFont="1" applyFill="1" applyBorder="1" applyAlignment="1">
      <alignment horizontal="center"/>
    </xf>
    <xf numFmtId="0" fontId="2" fillId="13" borderId="73" xfId="0" applyFont="1" applyFill="1" applyBorder="1" applyAlignment="1">
      <alignment horizontal="left" vertical="top" wrapText="1"/>
    </xf>
    <xf numFmtId="2" fontId="2" fillId="13" borderId="12" xfId="65" applyNumberFormat="1" applyFont="1" applyFill="1" applyBorder="1" applyAlignment="1">
      <alignment horizontal="left" vertical="center"/>
      <protection/>
    </xf>
    <xf numFmtId="2" fontId="2" fillId="13" borderId="12" xfId="65" applyNumberFormat="1" applyFont="1" applyFill="1" applyBorder="1" applyAlignment="1">
      <alignment horizontal="center" vertical="center"/>
      <protection/>
    </xf>
    <xf numFmtId="2" fontId="2" fillId="13" borderId="27" xfId="65" applyNumberFormat="1" applyFont="1" applyFill="1" applyBorder="1" applyAlignment="1">
      <alignment horizontal="center" vertical="center"/>
      <protection/>
    </xf>
    <xf numFmtId="0" fontId="2" fillId="13" borderId="71" xfId="0" applyFont="1" applyFill="1" applyBorder="1" applyAlignment="1">
      <alignment horizontal="left" vertical="top" wrapText="1"/>
    </xf>
    <xf numFmtId="2" fontId="2" fillId="13" borderId="11" xfId="65" applyNumberFormat="1" applyFont="1" applyFill="1" applyBorder="1" applyAlignment="1">
      <alignment horizontal="left" vertical="center"/>
      <protection/>
    </xf>
    <xf numFmtId="2" fontId="2" fillId="13" borderId="11" xfId="65" applyNumberFormat="1" applyFont="1" applyFill="1" applyBorder="1" applyAlignment="1">
      <alignment horizontal="center" vertical="center"/>
      <protection/>
    </xf>
    <xf numFmtId="2" fontId="2" fillId="13" borderId="17" xfId="65" applyNumberFormat="1" applyFont="1" applyFill="1" applyBorder="1" applyAlignment="1">
      <alignment horizontal="center" vertical="center"/>
      <protection/>
    </xf>
    <xf numFmtId="0" fontId="2" fillId="13" borderId="74" xfId="0" applyFont="1" applyFill="1" applyBorder="1" applyAlignment="1">
      <alignment horizontal="left" vertical="top" wrapText="1"/>
    </xf>
    <xf numFmtId="2" fontId="2" fillId="13" borderId="13" xfId="65" applyNumberFormat="1" applyFont="1" applyFill="1" applyBorder="1" applyAlignment="1">
      <alignment horizontal="center" vertical="center"/>
      <protection/>
    </xf>
    <xf numFmtId="2" fontId="2" fillId="13" borderId="15" xfId="65" applyNumberFormat="1" applyFont="1" applyFill="1" applyBorder="1" applyAlignment="1">
      <alignment horizontal="center" vertical="center"/>
      <protection/>
    </xf>
    <xf numFmtId="174" fontId="2" fillId="35" borderId="16" xfId="54" applyNumberFormat="1" applyFont="1" applyFill="1" applyBorder="1">
      <alignment/>
      <protection/>
    </xf>
    <xf numFmtId="174" fontId="2" fillId="32" borderId="11" xfId="66" applyNumberFormat="1" applyFont="1" applyFill="1" applyBorder="1" applyAlignment="1">
      <alignment horizontal="left" indent="3"/>
      <protection/>
    </xf>
    <xf numFmtId="0" fontId="2" fillId="32" borderId="11" xfId="66" applyFont="1" applyFill="1" applyBorder="1" applyAlignment="1">
      <alignment horizontal="left"/>
      <protection/>
    </xf>
    <xf numFmtId="2" fontId="2" fillId="32" borderId="36" xfId="66" applyNumberFormat="1" applyFont="1" applyFill="1" applyBorder="1" applyAlignment="1">
      <alignment horizontal="left" indent="3"/>
      <protection/>
    </xf>
    <xf numFmtId="2" fontId="2" fillId="32" borderId="37" xfId="66" applyNumberFormat="1" applyFont="1" applyFill="1" applyBorder="1" applyAlignment="1">
      <alignment horizontal="left" indent="3"/>
      <protection/>
    </xf>
    <xf numFmtId="0" fontId="2" fillId="33" borderId="12" xfId="66" applyFont="1" applyFill="1" applyBorder="1">
      <alignment/>
      <protection/>
    </xf>
    <xf numFmtId="0" fontId="2" fillId="33" borderId="12" xfId="66" applyFont="1" applyFill="1" applyBorder="1" applyAlignment="1">
      <alignment horizontal="center"/>
      <protection/>
    </xf>
    <xf numFmtId="174" fontId="2" fillId="33" borderId="12" xfId="66" applyNumberFormat="1" applyFont="1" applyFill="1" applyBorder="1">
      <alignment/>
      <protection/>
    </xf>
    <xf numFmtId="174" fontId="2" fillId="33" borderId="12" xfId="66" applyNumberFormat="1" applyFont="1" applyFill="1" applyBorder="1" applyAlignment="1">
      <alignment horizontal="center"/>
      <protection/>
    </xf>
    <xf numFmtId="175" fontId="2" fillId="33" borderId="12" xfId="66" applyNumberFormat="1" applyFont="1" applyFill="1" applyBorder="1">
      <alignment/>
      <protection/>
    </xf>
    <xf numFmtId="2" fontId="2" fillId="33" borderId="12" xfId="66" applyNumberFormat="1" applyFont="1" applyFill="1" applyBorder="1">
      <alignment/>
      <protection/>
    </xf>
    <xf numFmtId="2" fontId="2" fillId="33" borderId="12" xfId="66" applyNumberFormat="1" applyFont="1" applyFill="1" applyBorder="1" applyAlignment="1">
      <alignment horizontal="center"/>
      <protection/>
    </xf>
    <xf numFmtId="174" fontId="2" fillId="33" borderId="12" xfId="66" applyNumberFormat="1" applyFont="1" applyFill="1" applyBorder="1" applyAlignment="1">
      <alignment horizontal="left" indent="3"/>
      <protection/>
    </xf>
    <xf numFmtId="2" fontId="2" fillId="33" borderId="27" xfId="66" applyNumberFormat="1" applyFont="1" applyFill="1" applyBorder="1" applyAlignment="1">
      <alignment horizontal="left" indent="3"/>
      <protection/>
    </xf>
    <xf numFmtId="0" fontId="2" fillId="33" borderId="11" xfId="66" applyFont="1" applyFill="1" applyBorder="1">
      <alignment/>
      <protection/>
    </xf>
    <xf numFmtId="0" fontId="2" fillId="33" borderId="11" xfId="66" applyFont="1" applyFill="1" applyBorder="1" applyAlignment="1">
      <alignment horizontal="center"/>
      <protection/>
    </xf>
    <xf numFmtId="174" fontId="2" fillId="33" borderId="11" xfId="66" applyNumberFormat="1" applyFont="1" applyFill="1" applyBorder="1">
      <alignment/>
      <protection/>
    </xf>
    <xf numFmtId="174" fontId="2" fillId="33" borderId="11" xfId="66" applyNumberFormat="1" applyFont="1" applyFill="1" applyBorder="1" applyAlignment="1">
      <alignment horizontal="center"/>
      <protection/>
    </xf>
    <xf numFmtId="175" fontId="2" fillId="33" borderId="11" xfId="66" applyNumberFormat="1" applyFont="1" applyFill="1" applyBorder="1">
      <alignment/>
      <protection/>
    </xf>
    <xf numFmtId="2" fontId="2" fillId="33" borderId="11" xfId="66" applyNumberFormat="1" applyFont="1" applyFill="1" applyBorder="1">
      <alignment/>
      <protection/>
    </xf>
    <xf numFmtId="2" fontId="2" fillId="33" borderId="11" xfId="66" applyNumberFormat="1" applyFont="1" applyFill="1" applyBorder="1" applyAlignment="1">
      <alignment horizontal="center"/>
      <protection/>
    </xf>
    <xf numFmtId="174" fontId="2" fillId="33" borderId="11" xfId="66" applyNumberFormat="1" applyFont="1" applyFill="1" applyBorder="1" applyAlignment="1">
      <alignment horizontal="left" indent="3"/>
      <protection/>
    </xf>
    <xf numFmtId="2" fontId="2" fillId="33" borderId="17" xfId="66" applyNumberFormat="1" applyFont="1" applyFill="1" applyBorder="1" applyAlignment="1">
      <alignment horizontal="left" indent="3"/>
      <protection/>
    </xf>
    <xf numFmtId="0" fontId="2" fillId="37" borderId="12" xfId="66" applyFont="1" applyFill="1" applyBorder="1">
      <alignment/>
      <protection/>
    </xf>
    <xf numFmtId="0" fontId="2" fillId="37" borderId="12" xfId="66" applyFont="1" applyFill="1" applyBorder="1" applyAlignment="1">
      <alignment horizontal="center"/>
      <protection/>
    </xf>
    <xf numFmtId="174" fontId="2" fillId="37" borderId="12" xfId="66" applyNumberFormat="1" applyFont="1" applyFill="1" applyBorder="1">
      <alignment/>
      <protection/>
    </xf>
    <xf numFmtId="174" fontId="2" fillId="37" borderId="12" xfId="66" applyNumberFormat="1" applyFont="1" applyFill="1" applyBorder="1" applyAlignment="1">
      <alignment horizontal="center"/>
      <protection/>
    </xf>
    <xf numFmtId="175" fontId="2" fillId="37" borderId="12" xfId="66" applyNumberFormat="1" applyFont="1" applyFill="1" applyBorder="1">
      <alignment/>
      <protection/>
    </xf>
    <xf numFmtId="2" fontId="2" fillId="37" borderId="12" xfId="66" applyNumberFormat="1" applyFont="1" applyFill="1" applyBorder="1">
      <alignment/>
      <protection/>
    </xf>
    <xf numFmtId="2" fontId="2" fillId="37" borderId="12" xfId="66" applyNumberFormat="1" applyFont="1" applyFill="1" applyBorder="1" applyAlignment="1">
      <alignment horizontal="center"/>
      <protection/>
    </xf>
    <xf numFmtId="174" fontId="2" fillId="37" borderId="12" xfId="66" applyNumberFormat="1" applyFont="1" applyFill="1" applyBorder="1" applyAlignment="1">
      <alignment horizontal="left" indent="3"/>
      <protection/>
    </xf>
    <xf numFmtId="2" fontId="2" fillId="37" borderId="27" xfId="66" applyNumberFormat="1" applyFont="1" applyFill="1" applyBorder="1" applyAlignment="1">
      <alignment horizontal="left" indent="3"/>
      <protection/>
    </xf>
    <xf numFmtId="0" fontId="2" fillId="32" borderId="0" xfId="66" applyFont="1" applyFill="1" applyAlignment="1">
      <alignment vertical="center"/>
      <protection/>
    </xf>
    <xf numFmtId="174" fontId="2" fillId="36" borderId="16" xfId="66" applyNumberFormat="1" applyFont="1" applyFill="1" applyBorder="1" applyAlignment="1">
      <alignment horizontal="left" indent="3"/>
      <protection/>
    </xf>
    <xf numFmtId="0" fontId="2" fillId="36" borderId="28" xfId="66" applyFont="1" applyFill="1" applyBorder="1">
      <alignment/>
      <protection/>
    </xf>
    <xf numFmtId="0" fontId="2" fillId="36" borderId="28" xfId="66" applyFont="1" applyFill="1" applyBorder="1" applyAlignment="1">
      <alignment horizontal="center"/>
      <protection/>
    </xf>
    <xf numFmtId="174" fontId="2" fillId="36" borderId="28" xfId="66" applyNumberFormat="1" applyFont="1" applyFill="1" applyBorder="1">
      <alignment/>
      <protection/>
    </xf>
    <xf numFmtId="174" fontId="2" fillId="36" borderId="28" xfId="66" applyNumberFormat="1" applyFont="1" applyFill="1" applyBorder="1" applyAlignment="1">
      <alignment horizontal="center"/>
      <protection/>
    </xf>
    <xf numFmtId="175" fontId="2" fillId="36" borderId="28" xfId="66" applyNumberFormat="1" applyFont="1" applyFill="1" applyBorder="1">
      <alignment/>
      <protection/>
    </xf>
    <xf numFmtId="2" fontId="2" fillId="36" borderId="28" xfId="66" applyNumberFormat="1" applyFont="1" applyFill="1" applyBorder="1">
      <alignment/>
      <protection/>
    </xf>
    <xf numFmtId="2" fontId="2" fillId="36" borderId="28" xfId="66" applyNumberFormat="1" applyFont="1" applyFill="1" applyBorder="1" applyAlignment="1">
      <alignment horizontal="center"/>
      <protection/>
    </xf>
    <xf numFmtId="174" fontId="2" fillId="36" borderId="28" xfId="66" applyNumberFormat="1" applyFont="1" applyFill="1" applyBorder="1" applyAlignment="1">
      <alignment horizontal="left" indent="3"/>
      <protection/>
    </xf>
    <xf numFmtId="2" fontId="2" fillId="36" borderId="38" xfId="66" applyNumberFormat="1" applyFont="1" applyFill="1" applyBorder="1" applyAlignment="1">
      <alignment horizontal="left" indent="3"/>
      <protection/>
    </xf>
    <xf numFmtId="174" fontId="2" fillId="38" borderId="12" xfId="66" applyNumberFormat="1" applyFont="1" applyFill="1" applyBorder="1" applyAlignment="1">
      <alignment horizontal="left" indent="3"/>
      <protection/>
    </xf>
    <xf numFmtId="174" fontId="2" fillId="38" borderId="11" xfId="66" applyNumberFormat="1" applyFont="1" applyFill="1" applyBorder="1" applyAlignment="1">
      <alignment horizontal="left" indent="3"/>
      <protection/>
    </xf>
    <xf numFmtId="0" fontId="2" fillId="38" borderId="13" xfId="66" applyFont="1" applyFill="1" applyBorder="1">
      <alignment/>
      <protection/>
    </xf>
    <xf numFmtId="0" fontId="2" fillId="38" borderId="13" xfId="66" applyFont="1" applyFill="1" applyBorder="1" applyAlignment="1">
      <alignment horizontal="center"/>
      <protection/>
    </xf>
    <xf numFmtId="174" fontId="2" fillId="38" borderId="13" xfId="66" applyNumberFormat="1" applyFont="1" applyFill="1" applyBorder="1">
      <alignment/>
      <protection/>
    </xf>
    <xf numFmtId="174" fontId="2" fillId="38" borderId="13" xfId="66" applyNumberFormat="1" applyFont="1" applyFill="1" applyBorder="1" applyAlignment="1">
      <alignment horizontal="center"/>
      <protection/>
    </xf>
    <xf numFmtId="175" fontId="2" fillId="38" borderId="13" xfId="66" applyNumberFormat="1" applyFont="1" applyFill="1" applyBorder="1">
      <alignment/>
      <protection/>
    </xf>
    <xf numFmtId="2" fontId="2" fillId="38" borderId="13" xfId="66" applyNumberFormat="1" applyFont="1" applyFill="1" applyBorder="1">
      <alignment/>
      <protection/>
    </xf>
    <xf numFmtId="2" fontId="2" fillId="38" borderId="13" xfId="66" applyNumberFormat="1" applyFont="1" applyFill="1" applyBorder="1" applyAlignment="1">
      <alignment horizontal="center"/>
      <protection/>
    </xf>
    <xf numFmtId="174" fontId="2" fillId="38" borderId="13" xfId="66" applyNumberFormat="1" applyFont="1" applyFill="1" applyBorder="1" applyAlignment="1">
      <alignment horizontal="left" indent="3"/>
      <protection/>
    </xf>
    <xf numFmtId="2" fontId="2" fillId="38" borderId="15" xfId="66" applyNumberFormat="1" applyFont="1" applyFill="1" applyBorder="1" applyAlignment="1">
      <alignment horizontal="left" indent="3"/>
      <protection/>
    </xf>
    <xf numFmtId="0" fontId="2" fillId="35" borderId="12" xfId="67" applyFont="1" applyFill="1" applyBorder="1">
      <alignment/>
      <protection/>
    </xf>
    <xf numFmtId="0" fontId="2" fillId="35" borderId="12" xfId="67" applyFont="1" applyFill="1" applyBorder="1" applyAlignment="1">
      <alignment horizontal="center"/>
      <protection/>
    </xf>
    <xf numFmtId="174" fontId="2" fillId="35" borderId="12" xfId="67" applyNumberFormat="1" applyFont="1" applyFill="1" applyBorder="1">
      <alignment/>
      <protection/>
    </xf>
    <xf numFmtId="174" fontId="2" fillId="35" borderId="12" xfId="67" applyNumberFormat="1" applyFont="1" applyFill="1" applyBorder="1" applyAlignment="1">
      <alignment horizontal="center"/>
      <protection/>
    </xf>
    <xf numFmtId="175" fontId="2" fillId="35" borderId="12" xfId="67" applyNumberFormat="1" applyFont="1" applyFill="1" applyBorder="1">
      <alignment/>
      <protection/>
    </xf>
    <xf numFmtId="2" fontId="2" fillId="35" borderId="12" xfId="67" applyNumberFormat="1" applyFont="1" applyFill="1" applyBorder="1">
      <alignment/>
      <protection/>
    </xf>
    <xf numFmtId="2" fontId="2" fillId="35" borderId="12" xfId="67" applyNumberFormat="1" applyFont="1" applyFill="1" applyBorder="1" applyAlignment="1">
      <alignment horizontal="center"/>
      <protection/>
    </xf>
    <xf numFmtId="2" fontId="2" fillId="35" borderId="12" xfId="67" applyNumberFormat="1" applyFont="1" applyFill="1" applyBorder="1" applyAlignment="1">
      <alignment horizontal="left" indent="3"/>
      <protection/>
    </xf>
    <xf numFmtId="2" fontId="2" fillId="35" borderId="27" xfId="67" applyNumberFormat="1" applyFont="1" applyFill="1" applyBorder="1" applyAlignment="1">
      <alignment horizontal="left" indent="3"/>
      <protection/>
    </xf>
    <xf numFmtId="0" fontId="2" fillId="35" borderId="11" xfId="67" applyFont="1" applyFill="1" applyBorder="1">
      <alignment/>
      <protection/>
    </xf>
    <xf numFmtId="0" fontId="2" fillId="35" borderId="11" xfId="67" applyFont="1" applyFill="1" applyBorder="1" applyAlignment="1">
      <alignment horizontal="center"/>
      <protection/>
    </xf>
    <xf numFmtId="174" fontId="2" fillId="35" borderId="11" xfId="67" applyNumberFormat="1" applyFont="1" applyFill="1" applyBorder="1">
      <alignment/>
      <protection/>
    </xf>
    <xf numFmtId="174" fontId="2" fillId="35" borderId="11" xfId="67" applyNumberFormat="1" applyFont="1" applyFill="1" applyBorder="1" applyAlignment="1">
      <alignment horizontal="center"/>
      <protection/>
    </xf>
    <xf numFmtId="175" fontId="2" fillId="35" borderId="11" xfId="67" applyNumberFormat="1" applyFont="1" applyFill="1" applyBorder="1">
      <alignment/>
      <protection/>
    </xf>
    <xf numFmtId="2" fontId="2" fillId="35" borderId="11" xfId="67" applyNumberFormat="1" applyFont="1" applyFill="1" applyBorder="1">
      <alignment/>
      <protection/>
    </xf>
    <xf numFmtId="2" fontId="2" fillId="35" borderId="11" xfId="67" applyNumberFormat="1" applyFont="1" applyFill="1" applyBorder="1" applyAlignment="1">
      <alignment horizontal="center"/>
      <protection/>
    </xf>
    <xf numFmtId="2" fontId="2" fillId="35" borderId="11" xfId="67" applyNumberFormat="1" applyFont="1" applyFill="1" applyBorder="1" applyAlignment="1">
      <alignment horizontal="left" indent="3"/>
      <protection/>
    </xf>
    <xf numFmtId="2" fontId="2" fillId="35" borderId="17" xfId="67" applyNumberFormat="1" applyFont="1" applyFill="1" applyBorder="1" applyAlignment="1">
      <alignment horizontal="left" indent="3"/>
      <protection/>
    </xf>
    <xf numFmtId="0" fontId="2" fillId="52" borderId="75" xfId="0" applyFont="1" applyFill="1" applyBorder="1" applyAlignment="1">
      <alignment horizontal="center" vertical="center" wrapText="1"/>
    </xf>
    <xf numFmtId="0" fontId="2" fillId="52" borderId="23" xfId="0" applyFont="1" applyFill="1" applyBorder="1" applyAlignment="1">
      <alignment horizontal="center"/>
    </xf>
    <xf numFmtId="0" fontId="2" fillId="52" borderId="30" xfId="0" applyFont="1" applyFill="1" applyBorder="1" applyAlignment="1">
      <alignment/>
    </xf>
    <xf numFmtId="2" fontId="2" fillId="52" borderId="12" xfId="0" applyNumberFormat="1" applyFont="1" applyFill="1" applyBorder="1" applyAlignment="1">
      <alignment horizontal="center"/>
    </xf>
    <xf numFmtId="2" fontId="2" fillId="52" borderId="31" xfId="0" applyNumberFormat="1" applyFont="1" applyFill="1" applyBorder="1" applyAlignment="1">
      <alignment horizontal="center"/>
    </xf>
    <xf numFmtId="0" fontId="2" fillId="52" borderId="76" xfId="0" applyFont="1" applyFill="1" applyBorder="1" applyAlignment="1">
      <alignment horizontal="center" vertical="center" wrapText="1"/>
    </xf>
    <xf numFmtId="0" fontId="2" fillId="52" borderId="14" xfId="0" applyFont="1" applyFill="1" applyBorder="1" applyAlignment="1">
      <alignment horizontal="center"/>
    </xf>
    <xf numFmtId="0" fontId="2" fillId="52" borderId="29" xfId="0" applyFont="1" applyFill="1" applyBorder="1" applyAlignment="1">
      <alignment/>
    </xf>
    <xf numFmtId="2" fontId="2" fillId="52" borderId="11" xfId="0" applyNumberFormat="1" applyFont="1" applyFill="1" applyBorder="1" applyAlignment="1">
      <alignment horizontal="center"/>
    </xf>
    <xf numFmtId="2" fontId="2" fillId="52" borderId="16" xfId="0" applyNumberFormat="1" applyFont="1" applyFill="1" applyBorder="1" applyAlignment="1">
      <alignment horizontal="center"/>
    </xf>
    <xf numFmtId="2" fontId="2" fillId="52" borderId="14" xfId="0" applyNumberFormat="1" applyFont="1" applyFill="1" applyBorder="1" applyAlignment="1">
      <alignment horizontal="center"/>
    </xf>
    <xf numFmtId="0" fontId="2" fillId="52" borderId="42" xfId="0" applyFont="1" applyFill="1" applyBorder="1" applyAlignment="1">
      <alignment horizontal="center"/>
    </xf>
    <xf numFmtId="0" fontId="2" fillId="52" borderId="77" xfId="0" applyFont="1" applyFill="1" applyBorder="1" applyAlignment="1">
      <alignment horizontal="center" vertical="center" wrapText="1"/>
    </xf>
    <xf numFmtId="0" fontId="2" fillId="52" borderId="19" xfId="0" applyFont="1" applyFill="1" applyBorder="1" applyAlignment="1">
      <alignment horizontal="center"/>
    </xf>
    <xf numFmtId="0" fontId="2" fillId="52" borderId="32" xfId="0" applyFont="1" applyFill="1" applyBorder="1" applyAlignment="1">
      <alignment/>
    </xf>
    <xf numFmtId="173" fontId="2" fillId="52" borderId="13" xfId="0" applyNumberFormat="1" applyFont="1" applyFill="1" applyBorder="1" applyAlignment="1">
      <alignment horizontal="center"/>
    </xf>
    <xf numFmtId="2" fontId="2" fillId="52" borderId="13" xfId="0" applyNumberFormat="1" applyFont="1" applyFill="1" applyBorder="1" applyAlignment="1">
      <alignment horizontal="center"/>
    </xf>
    <xf numFmtId="2" fontId="2" fillId="52" borderId="19" xfId="0" applyNumberFormat="1" applyFont="1" applyFill="1" applyBorder="1" applyAlignment="1">
      <alignment horizontal="center"/>
    </xf>
    <xf numFmtId="174" fontId="2" fillId="52" borderId="12" xfId="0" applyNumberFormat="1" applyFont="1" applyFill="1" applyBorder="1" applyAlignment="1">
      <alignment/>
    </xf>
    <xf numFmtId="174" fontId="2" fillId="52" borderId="12" xfId="0" applyNumberFormat="1" applyFont="1" applyFill="1" applyBorder="1" applyAlignment="1">
      <alignment horizontal="center"/>
    </xf>
    <xf numFmtId="175" fontId="2" fillId="52" borderId="12" xfId="0" applyNumberFormat="1" applyFont="1" applyFill="1" applyBorder="1" applyAlignment="1">
      <alignment horizontal="center"/>
    </xf>
    <xf numFmtId="172" fontId="2" fillId="52" borderId="12" xfId="0" applyNumberFormat="1" applyFont="1" applyFill="1" applyBorder="1" applyAlignment="1">
      <alignment horizontal="center"/>
    </xf>
    <xf numFmtId="2" fontId="2" fillId="52" borderId="31" xfId="0" applyNumberFormat="1" applyFont="1" applyFill="1" applyBorder="1" applyAlignment="1">
      <alignment horizontal="left" indent="3"/>
    </xf>
    <xf numFmtId="2" fontId="2" fillId="52" borderId="12" xfId="0" applyNumberFormat="1" applyFont="1" applyFill="1" applyBorder="1" applyAlignment="1">
      <alignment horizontal="left" indent="3"/>
    </xf>
    <xf numFmtId="2" fontId="2" fillId="52" borderId="27" xfId="0" applyNumberFormat="1" applyFont="1" applyFill="1" applyBorder="1" applyAlignment="1">
      <alignment horizontal="left" indent="3"/>
    </xf>
    <xf numFmtId="174" fontId="2" fillId="52" borderId="11" xfId="0" applyNumberFormat="1" applyFont="1" applyFill="1" applyBorder="1" applyAlignment="1">
      <alignment/>
    </xf>
    <xf numFmtId="174" fontId="2" fillId="52" borderId="11" xfId="0" applyNumberFormat="1" applyFont="1" applyFill="1" applyBorder="1" applyAlignment="1">
      <alignment horizontal="center"/>
    </xf>
    <xf numFmtId="175" fontId="2" fillId="52" borderId="11" xfId="0" applyNumberFormat="1" applyFont="1" applyFill="1" applyBorder="1" applyAlignment="1">
      <alignment horizontal="center"/>
    </xf>
    <xf numFmtId="172" fontId="2" fillId="52" borderId="16" xfId="0" applyNumberFormat="1" applyFont="1" applyFill="1" applyBorder="1" applyAlignment="1">
      <alignment horizontal="center"/>
    </xf>
    <xf numFmtId="2" fontId="2" fillId="52" borderId="23" xfId="0" applyNumberFormat="1" applyFont="1" applyFill="1" applyBorder="1" applyAlignment="1">
      <alignment horizontal="left" indent="3"/>
    </xf>
    <xf numFmtId="2" fontId="2" fillId="52" borderId="11" xfId="0" applyNumberFormat="1" applyFont="1" applyFill="1" applyBorder="1" applyAlignment="1">
      <alignment horizontal="left" indent="3"/>
    </xf>
    <xf numFmtId="2" fontId="2" fillId="52" borderId="17" xfId="0" applyNumberFormat="1" applyFont="1" applyFill="1" applyBorder="1" applyAlignment="1">
      <alignment horizontal="left" indent="3"/>
    </xf>
    <xf numFmtId="174" fontId="2" fillId="52" borderId="13" xfId="0" applyNumberFormat="1" applyFont="1" applyFill="1" applyBorder="1" applyAlignment="1">
      <alignment/>
    </xf>
    <xf numFmtId="174" fontId="2" fillId="52" borderId="13" xfId="0" applyNumberFormat="1" applyFont="1" applyFill="1" applyBorder="1" applyAlignment="1">
      <alignment horizontal="center"/>
    </xf>
    <xf numFmtId="175" fontId="2" fillId="52" borderId="13" xfId="0" applyNumberFormat="1" applyFont="1" applyFill="1" applyBorder="1" applyAlignment="1">
      <alignment horizontal="center"/>
    </xf>
    <xf numFmtId="2" fontId="2" fillId="52" borderId="22" xfId="0" applyNumberFormat="1" applyFont="1" applyFill="1" applyBorder="1" applyAlignment="1">
      <alignment horizontal="left" indent="3"/>
    </xf>
    <xf numFmtId="2" fontId="2" fillId="52" borderId="13" xfId="0" applyNumberFormat="1" applyFont="1" applyFill="1" applyBorder="1" applyAlignment="1">
      <alignment horizontal="left" indent="3"/>
    </xf>
    <xf numFmtId="2" fontId="2" fillId="52" borderId="15" xfId="0" applyNumberFormat="1" applyFont="1" applyFill="1" applyBorder="1" applyAlignment="1">
      <alignment horizontal="left" indent="3"/>
    </xf>
    <xf numFmtId="0" fontId="2" fillId="33" borderId="30" xfId="0" applyFont="1" applyFill="1" applyBorder="1" applyAlignment="1">
      <alignment/>
    </xf>
    <xf numFmtId="2" fontId="2" fillId="33" borderId="12" xfId="0" applyNumberFormat="1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0" fontId="2" fillId="33" borderId="29" xfId="0" applyFont="1" applyFill="1" applyBorder="1" applyAlignment="1">
      <alignment/>
    </xf>
    <xf numFmtId="2" fontId="2" fillId="33" borderId="14" xfId="0" applyNumberFormat="1" applyFont="1" applyFill="1" applyBorder="1" applyAlignment="1">
      <alignment horizontal="center"/>
    </xf>
    <xf numFmtId="0" fontId="2" fillId="33" borderId="83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2" fontId="2" fillId="33" borderId="42" xfId="0" applyNumberFormat="1" applyFont="1" applyFill="1" applyBorder="1" applyAlignment="1">
      <alignment horizontal="center"/>
    </xf>
    <xf numFmtId="174" fontId="2" fillId="33" borderId="12" xfId="0" applyNumberFormat="1" applyFont="1" applyFill="1" applyBorder="1" applyAlignment="1">
      <alignment/>
    </xf>
    <xf numFmtId="173" fontId="2" fillId="33" borderId="12" xfId="0" applyNumberFormat="1" applyFont="1" applyFill="1" applyBorder="1" applyAlignment="1">
      <alignment horizontal="center"/>
    </xf>
    <xf numFmtId="174" fontId="2" fillId="33" borderId="12" xfId="0" applyNumberFormat="1" applyFont="1" applyFill="1" applyBorder="1" applyAlignment="1">
      <alignment horizontal="center"/>
    </xf>
    <xf numFmtId="175" fontId="2" fillId="33" borderId="12" xfId="0" applyNumberFormat="1" applyFont="1" applyFill="1" applyBorder="1" applyAlignment="1">
      <alignment horizontal="center"/>
    </xf>
    <xf numFmtId="172" fontId="2" fillId="33" borderId="12" xfId="0" applyNumberFormat="1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left" indent="3"/>
    </xf>
    <xf numFmtId="2" fontId="2" fillId="33" borderId="12" xfId="0" applyNumberFormat="1" applyFont="1" applyFill="1" applyBorder="1" applyAlignment="1">
      <alignment horizontal="left" indent="3"/>
    </xf>
    <xf numFmtId="2" fontId="2" fillId="33" borderId="27" xfId="0" applyNumberFormat="1" applyFont="1" applyFill="1" applyBorder="1" applyAlignment="1">
      <alignment horizontal="left" indent="3"/>
    </xf>
    <xf numFmtId="172" fontId="2" fillId="33" borderId="11" xfId="0" applyNumberFormat="1" applyFont="1" applyFill="1" applyBorder="1" applyAlignment="1">
      <alignment horizontal="center"/>
    </xf>
    <xf numFmtId="2" fontId="2" fillId="33" borderId="23" xfId="0" applyNumberFormat="1" applyFont="1" applyFill="1" applyBorder="1" applyAlignment="1">
      <alignment horizontal="left" indent="3"/>
    </xf>
    <xf numFmtId="174" fontId="2" fillId="33" borderId="43" xfId="0" applyNumberFormat="1" applyFont="1" applyFill="1" applyBorder="1" applyAlignment="1">
      <alignment horizontal="center"/>
    </xf>
    <xf numFmtId="174" fontId="2" fillId="33" borderId="10" xfId="0" applyNumberFormat="1" applyFont="1" applyFill="1" applyBorder="1" applyAlignment="1">
      <alignment/>
    </xf>
    <xf numFmtId="173" fontId="2" fillId="33" borderId="10" xfId="0" applyNumberFormat="1" applyFont="1" applyFill="1" applyBorder="1" applyAlignment="1">
      <alignment horizontal="center"/>
    </xf>
    <xf numFmtId="174" fontId="2" fillId="33" borderId="10" xfId="0" applyNumberFormat="1" applyFont="1" applyFill="1" applyBorder="1" applyAlignment="1">
      <alignment horizontal="center"/>
    </xf>
    <xf numFmtId="175" fontId="2" fillId="33" borderId="10" xfId="0" applyNumberFormat="1" applyFont="1" applyFill="1" applyBorder="1" applyAlignment="1">
      <alignment horizontal="center"/>
    </xf>
    <xf numFmtId="2" fontId="2" fillId="33" borderId="85" xfId="0" applyNumberFormat="1" applyFont="1" applyFill="1" applyBorder="1" applyAlignment="1">
      <alignment horizontal="left" indent="3"/>
    </xf>
    <xf numFmtId="2" fontId="2" fillId="33" borderId="10" xfId="0" applyNumberFormat="1" applyFont="1" applyFill="1" applyBorder="1" applyAlignment="1">
      <alignment horizontal="left" indent="3"/>
    </xf>
    <xf numFmtId="2" fontId="2" fillId="33" borderId="39" xfId="0" applyNumberFormat="1" applyFont="1" applyFill="1" applyBorder="1" applyAlignment="1">
      <alignment horizontal="left" indent="3"/>
    </xf>
    <xf numFmtId="0" fontId="9" fillId="39" borderId="0" xfId="0" applyFont="1" applyFill="1" applyBorder="1" applyAlignment="1">
      <alignment/>
    </xf>
    <xf numFmtId="0" fontId="2" fillId="39" borderId="0" xfId="54" applyFont="1" applyFill="1" applyBorder="1">
      <alignment/>
      <protection/>
    </xf>
    <xf numFmtId="0" fontId="2" fillId="39" borderId="0" xfId="54" applyFont="1" applyFill="1" applyBorder="1" applyAlignment="1">
      <alignment horizontal="center"/>
      <protection/>
    </xf>
    <xf numFmtId="174" fontId="2" fillId="39" borderId="0" xfId="54" applyNumberFormat="1" applyFont="1" applyFill="1" applyBorder="1">
      <alignment/>
      <protection/>
    </xf>
    <xf numFmtId="174" fontId="2" fillId="39" borderId="0" xfId="54" applyNumberFormat="1" applyFont="1" applyFill="1" applyBorder="1" applyAlignment="1">
      <alignment horizontal="center"/>
      <protection/>
    </xf>
    <xf numFmtId="175" fontId="2" fillId="39" borderId="0" xfId="54" applyNumberFormat="1" applyFont="1" applyFill="1" applyBorder="1">
      <alignment/>
      <protection/>
    </xf>
    <xf numFmtId="2" fontId="2" fillId="39" borderId="0" xfId="54" applyNumberFormat="1" applyFont="1" applyFill="1" applyBorder="1">
      <alignment/>
      <protection/>
    </xf>
    <xf numFmtId="2" fontId="2" fillId="39" borderId="0" xfId="54" applyNumberFormat="1" applyFont="1" applyFill="1" applyBorder="1" applyAlignment="1">
      <alignment horizontal="center"/>
      <protection/>
    </xf>
    <xf numFmtId="2" fontId="2" fillId="39" borderId="0" xfId="54" applyNumberFormat="1" applyFont="1" applyFill="1" applyBorder="1" applyAlignment="1">
      <alignment horizontal="left" indent="3"/>
      <protection/>
    </xf>
    <xf numFmtId="2" fontId="2" fillId="32" borderId="12" xfId="54" applyNumberFormat="1" applyFont="1" applyFill="1" applyBorder="1" applyAlignment="1">
      <alignment horizontal="right"/>
      <protection/>
    </xf>
    <xf numFmtId="2" fontId="2" fillId="32" borderId="27" xfId="54" applyNumberFormat="1" applyFont="1" applyFill="1" applyBorder="1" applyAlignment="1">
      <alignment horizontal="right"/>
      <protection/>
    </xf>
    <xf numFmtId="2" fontId="2" fillId="32" borderId="11" xfId="54" applyNumberFormat="1" applyFont="1" applyFill="1" applyBorder="1" applyAlignment="1">
      <alignment horizontal="right"/>
      <protection/>
    </xf>
    <xf numFmtId="2" fontId="2" fillId="32" borderId="17" xfId="54" applyNumberFormat="1" applyFont="1" applyFill="1" applyBorder="1" applyAlignment="1">
      <alignment horizontal="right"/>
      <protection/>
    </xf>
    <xf numFmtId="2" fontId="2" fillId="32" borderId="39" xfId="54" applyNumberFormat="1" applyFont="1" applyFill="1" applyBorder="1" applyAlignment="1">
      <alignment horizontal="right"/>
      <protection/>
    </xf>
    <xf numFmtId="2" fontId="2" fillId="33" borderId="12" xfId="54" applyNumberFormat="1" applyFont="1" applyFill="1" applyBorder="1" applyAlignment="1">
      <alignment horizontal="right"/>
      <protection/>
    </xf>
    <xf numFmtId="2" fontId="2" fillId="33" borderId="27" xfId="54" applyNumberFormat="1" applyFont="1" applyFill="1" applyBorder="1" applyAlignment="1">
      <alignment horizontal="right"/>
      <protection/>
    </xf>
    <xf numFmtId="2" fontId="2" fillId="33" borderId="11" xfId="54" applyNumberFormat="1" applyFont="1" applyFill="1" applyBorder="1" applyAlignment="1">
      <alignment horizontal="right"/>
      <protection/>
    </xf>
    <xf numFmtId="2" fontId="2" fillId="33" borderId="17" xfId="54" applyNumberFormat="1" applyFont="1" applyFill="1" applyBorder="1" applyAlignment="1">
      <alignment horizontal="right"/>
      <protection/>
    </xf>
    <xf numFmtId="2" fontId="2" fillId="33" borderId="10" xfId="54" applyNumberFormat="1" applyFont="1" applyFill="1" applyBorder="1" applyAlignment="1">
      <alignment horizontal="right"/>
      <protection/>
    </xf>
    <xf numFmtId="2" fontId="2" fillId="33" borderId="39" xfId="54" applyNumberFormat="1" applyFont="1" applyFill="1" applyBorder="1" applyAlignment="1">
      <alignment horizontal="right"/>
      <protection/>
    </xf>
    <xf numFmtId="2" fontId="2" fillId="53" borderId="12" xfId="54" applyNumberFormat="1" applyFont="1" applyFill="1" applyBorder="1" applyAlignment="1">
      <alignment horizontal="right"/>
      <protection/>
    </xf>
    <xf numFmtId="2" fontId="2" fillId="53" borderId="27" xfId="54" applyNumberFormat="1" applyFont="1" applyFill="1" applyBorder="1" applyAlignment="1">
      <alignment horizontal="right"/>
      <protection/>
    </xf>
    <xf numFmtId="2" fontId="2" fillId="53" borderId="11" xfId="54" applyNumberFormat="1" applyFont="1" applyFill="1" applyBorder="1" applyAlignment="1">
      <alignment horizontal="right"/>
      <protection/>
    </xf>
    <xf numFmtId="2" fontId="2" fillId="53" borderId="17" xfId="54" applyNumberFormat="1" applyFont="1" applyFill="1" applyBorder="1" applyAlignment="1">
      <alignment horizontal="right"/>
      <protection/>
    </xf>
    <xf numFmtId="2" fontId="2" fillId="53" borderId="10" xfId="54" applyNumberFormat="1" applyFont="1" applyFill="1" applyBorder="1" applyAlignment="1">
      <alignment horizontal="right"/>
      <protection/>
    </xf>
    <xf numFmtId="2" fontId="2" fillId="53" borderId="39" xfId="54" applyNumberFormat="1" applyFont="1" applyFill="1" applyBorder="1" applyAlignment="1">
      <alignment horizontal="right"/>
      <protection/>
    </xf>
    <xf numFmtId="2" fontId="2" fillId="36" borderId="12" xfId="54" applyNumberFormat="1" applyFont="1" applyFill="1" applyBorder="1" applyAlignment="1">
      <alignment horizontal="right"/>
      <protection/>
    </xf>
    <xf numFmtId="2" fontId="2" fillId="36" borderId="27" xfId="54" applyNumberFormat="1" applyFont="1" applyFill="1" applyBorder="1" applyAlignment="1">
      <alignment horizontal="right"/>
      <protection/>
    </xf>
    <xf numFmtId="2" fontId="2" fillId="36" borderId="11" xfId="54" applyNumberFormat="1" applyFont="1" applyFill="1" applyBorder="1" applyAlignment="1">
      <alignment horizontal="right"/>
      <protection/>
    </xf>
    <xf numFmtId="2" fontId="2" fillId="36" borderId="17" xfId="54" applyNumberFormat="1" applyFont="1" applyFill="1" applyBorder="1" applyAlignment="1">
      <alignment horizontal="right"/>
      <protection/>
    </xf>
    <xf numFmtId="2" fontId="2" fillId="36" borderId="11" xfId="54" applyNumberFormat="1" applyFont="1" applyFill="1" applyBorder="1" applyAlignment="1">
      <alignment/>
      <protection/>
    </xf>
    <xf numFmtId="2" fontId="2" fillId="36" borderId="17" xfId="54" applyNumberFormat="1" applyFont="1" applyFill="1" applyBorder="1" applyAlignment="1">
      <alignment/>
      <protection/>
    </xf>
    <xf numFmtId="2" fontId="2" fillId="36" borderId="10" xfId="54" applyNumberFormat="1" applyFont="1" applyFill="1" applyBorder="1" applyAlignment="1">
      <alignment/>
      <protection/>
    </xf>
    <xf numFmtId="2" fontId="2" fillId="36" borderId="39" xfId="54" applyNumberFormat="1" applyFont="1" applyFill="1" applyBorder="1" applyAlignment="1">
      <alignment/>
      <protection/>
    </xf>
    <xf numFmtId="2" fontId="2" fillId="54" borderId="12" xfId="54" applyNumberFormat="1" applyFont="1" applyFill="1" applyBorder="1" applyAlignment="1">
      <alignment/>
      <protection/>
    </xf>
    <xf numFmtId="2" fontId="2" fillId="54" borderId="27" xfId="54" applyNumberFormat="1" applyFont="1" applyFill="1" applyBorder="1" applyAlignment="1">
      <alignment/>
      <protection/>
    </xf>
    <xf numFmtId="2" fontId="2" fillId="54" borderId="11" xfId="54" applyNumberFormat="1" applyFont="1" applyFill="1" applyBorder="1" applyAlignment="1">
      <alignment/>
      <protection/>
    </xf>
    <xf numFmtId="2" fontId="2" fillId="54" borderId="17" xfId="54" applyNumberFormat="1" applyFont="1" applyFill="1" applyBorder="1" applyAlignment="1">
      <alignment/>
      <protection/>
    </xf>
    <xf numFmtId="2" fontId="2" fillId="54" borderId="10" xfId="54" applyNumberFormat="1" applyFont="1" applyFill="1" applyBorder="1" applyAlignment="1">
      <alignment/>
      <protection/>
    </xf>
    <xf numFmtId="2" fontId="2" fillId="54" borderId="39" xfId="54" applyNumberFormat="1" applyFont="1" applyFill="1" applyBorder="1" applyAlignment="1">
      <alignment/>
      <protection/>
    </xf>
    <xf numFmtId="2" fontId="2" fillId="34" borderId="12" xfId="54" applyNumberFormat="1" applyFont="1" applyFill="1" applyBorder="1" applyAlignment="1">
      <alignment/>
      <protection/>
    </xf>
    <xf numFmtId="2" fontId="2" fillId="34" borderId="27" xfId="54" applyNumberFormat="1" applyFont="1" applyFill="1" applyBorder="1" applyAlignment="1">
      <alignment/>
      <protection/>
    </xf>
    <xf numFmtId="2" fontId="2" fillId="34" borderId="11" xfId="54" applyNumberFormat="1" applyFont="1" applyFill="1" applyBorder="1" applyAlignment="1">
      <alignment/>
      <protection/>
    </xf>
    <xf numFmtId="2" fontId="2" fillId="34" borderId="17" xfId="54" applyNumberFormat="1" applyFont="1" applyFill="1" applyBorder="1" applyAlignment="1">
      <alignment/>
      <protection/>
    </xf>
    <xf numFmtId="2" fontId="2" fillId="34" borderId="13" xfId="54" applyNumberFormat="1" applyFont="1" applyFill="1" applyBorder="1" applyAlignment="1">
      <alignment/>
      <protection/>
    </xf>
    <xf numFmtId="2" fontId="2" fillId="34" borderId="15" xfId="54" applyNumberFormat="1" applyFont="1" applyFill="1" applyBorder="1" applyAlignment="1">
      <alignment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Įprastas 2" xfId="54"/>
    <cellStyle name="Įprastas 2 2" xfId="55"/>
    <cellStyle name="Įprastas 3" xfId="56"/>
    <cellStyle name="Įprastas 4" xfId="57"/>
    <cellStyle name="Įprastas 5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aprastas 2" xfId="65"/>
    <cellStyle name="Paprastas 3" xfId="66"/>
    <cellStyle name="Paprastas 4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88"/>
  <sheetViews>
    <sheetView tabSelected="1" zoomScalePageLayoutView="0" workbookViewId="0" topLeftCell="A1">
      <selection activeCell="W16" sqref="W16"/>
    </sheetView>
  </sheetViews>
  <sheetFormatPr defaultColWidth="9.140625" defaultRowHeight="12.75"/>
  <cols>
    <col min="1" max="1" width="14.8515625" style="1" customWidth="1"/>
    <col min="2" max="2" width="3.57421875" style="5" customWidth="1"/>
    <col min="3" max="3" width="24.28125" style="4" customWidth="1"/>
    <col min="4" max="4" width="5.00390625" style="5" customWidth="1"/>
    <col min="5" max="5" width="7.140625" style="5" customWidth="1"/>
    <col min="6" max="6" width="8.7109375" style="1" customWidth="1"/>
    <col min="7" max="7" width="8.8515625" style="1" customWidth="1"/>
    <col min="8" max="8" width="11.140625" style="1" customWidth="1"/>
    <col min="9" max="9" width="8.28125" style="1" customWidth="1"/>
    <col min="10" max="10" width="10.57421875" style="1" customWidth="1"/>
    <col min="11" max="11" width="13.7109375" style="1" customWidth="1"/>
    <col min="12" max="12" width="7.28125" style="1" customWidth="1"/>
    <col min="13" max="13" width="11.57421875" style="1" customWidth="1"/>
    <col min="14" max="14" width="11.421875" style="1" customWidth="1"/>
    <col min="15" max="15" width="10.7109375" style="1" customWidth="1"/>
    <col min="16" max="16" width="11.421875" style="1" customWidth="1"/>
    <col min="17" max="17" width="13.140625" style="1" customWidth="1"/>
    <col min="18" max="18" width="12.421875" style="1" bestFit="1" customWidth="1"/>
    <col min="19" max="16384" width="9.140625" style="1" customWidth="1"/>
  </cols>
  <sheetData>
    <row r="1" spans="1:17" s="10" customFormat="1" ht="13.5" customHeight="1">
      <c r="A1" s="1927" t="s">
        <v>522</v>
      </c>
      <c r="B1" s="1927"/>
      <c r="C1" s="1927"/>
      <c r="D1" s="1927"/>
      <c r="E1" s="1927"/>
      <c r="F1" s="1927"/>
      <c r="G1" s="1927"/>
      <c r="H1" s="1927"/>
      <c r="I1" s="1927"/>
      <c r="J1" s="1927"/>
      <c r="K1" s="1927"/>
      <c r="L1" s="1927"/>
      <c r="M1" s="1927"/>
      <c r="N1" s="1927"/>
      <c r="O1" s="1927"/>
      <c r="P1" s="1927"/>
      <c r="Q1" s="1927"/>
    </row>
    <row r="2" spans="1:17" s="10" customFormat="1" ht="13.5" customHeight="1">
      <c r="A2" s="807"/>
      <c r="B2" s="807"/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  <c r="O2" s="807"/>
      <c r="P2" s="807"/>
      <c r="Q2" s="807"/>
    </row>
    <row r="3" spans="1:17" s="1732" customFormat="1" ht="18" customHeight="1">
      <c r="A3" s="1928" t="s">
        <v>28</v>
      </c>
      <c r="B3" s="1928"/>
      <c r="C3" s="1928"/>
      <c r="D3" s="1928"/>
      <c r="E3" s="1928"/>
      <c r="F3" s="1928"/>
      <c r="G3" s="1928"/>
      <c r="H3" s="1928"/>
      <c r="I3" s="1928"/>
      <c r="J3" s="1928"/>
      <c r="K3" s="1928"/>
      <c r="L3" s="1928"/>
      <c r="M3" s="1928"/>
      <c r="N3" s="1928"/>
      <c r="O3" s="1928"/>
      <c r="P3" s="1928"/>
      <c r="Q3" s="1928"/>
    </row>
    <row r="4" spans="1:17" s="10" customFormat="1" ht="13.5" customHeight="1" thickBot="1">
      <c r="A4" s="805"/>
      <c r="B4" s="805"/>
      <c r="C4" s="805"/>
      <c r="D4" s="805"/>
      <c r="E4" s="1875" t="s">
        <v>370</v>
      </c>
      <c r="F4" s="1875"/>
      <c r="G4" s="1875"/>
      <c r="H4" s="1875"/>
      <c r="I4" s="805">
        <v>5.3</v>
      </c>
      <c r="J4" s="805" t="s">
        <v>369</v>
      </c>
      <c r="K4" s="805" t="s">
        <v>371</v>
      </c>
      <c r="L4" s="806">
        <v>305</v>
      </c>
      <c r="M4" s="805"/>
      <c r="N4" s="805"/>
      <c r="O4" s="805"/>
      <c r="P4" s="805"/>
      <c r="Q4" s="805"/>
    </row>
    <row r="5" spans="1:17" s="10" customFormat="1" ht="13.5" customHeight="1">
      <c r="A5" s="1930" t="s">
        <v>1</v>
      </c>
      <c r="B5" s="1879" t="s">
        <v>0</v>
      </c>
      <c r="C5" s="1882" t="s">
        <v>2</v>
      </c>
      <c r="D5" s="1882" t="s">
        <v>3</v>
      </c>
      <c r="E5" s="1882" t="s">
        <v>12</v>
      </c>
      <c r="F5" s="1886" t="s">
        <v>13</v>
      </c>
      <c r="G5" s="1887"/>
      <c r="H5" s="1887"/>
      <c r="I5" s="1888"/>
      <c r="J5" s="1882" t="s">
        <v>4</v>
      </c>
      <c r="K5" s="1882" t="s">
        <v>14</v>
      </c>
      <c r="L5" s="1882" t="s">
        <v>5</v>
      </c>
      <c r="M5" s="1882" t="s">
        <v>6</v>
      </c>
      <c r="N5" s="1882" t="s">
        <v>15</v>
      </c>
      <c r="O5" s="1882" t="s">
        <v>16</v>
      </c>
      <c r="P5" s="1882" t="s">
        <v>23</v>
      </c>
      <c r="Q5" s="1891" t="s">
        <v>24</v>
      </c>
    </row>
    <row r="6" spans="1:17" s="10" customFormat="1" ht="39" customHeight="1">
      <c r="A6" s="1931"/>
      <c r="B6" s="1880"/>
      <c r="C6" s="1883"/>
      <c r="D6" s="1885"/>
      <c r="E6" s="1885"/>
      <c r="F6" s="15" t="s">
        <v>17</v>
      </c>
      <c r="G6" s="15" t="s">
        <v>18</v>
      </c>
      <c r="H6" s="15" t="s">
        <v>19</v>
      </c>
      <c r="I6" s="15" t="s">
        <v>20</v>
      </c>
      <c r="J6" s="1885"/>
      <c r="K6" s="1885"/>
      <c r="L6" s="1885"/>
      <c r="M6" s="1885"/>
      <c r="N6" s="1885"/>
      <c r="O6" s="1885"/>
      <c r="P6" s="1885"/>
      <c r="Q6" s="1892"/>
    </row>
    <row r="7" spans="1:17" s="10" customFormat="1" ht="13.5" customHeight="1">
      <c r="A7" s="1932"/>
      <c r="B7" s="1933"/>
      <c r="C7" s="1885"/>
      <c r="D7" s="83" t="s">
        <v>7</v>
      </c>
      <c r="E7" s="83" t="s">
        <v>8</v>
      </c>
      <c r="F7" s="83" t="s">
        <v>9</v>
      </c>
      <c r="G7" s="83" t="s">
        <v>9</v>
      </c>
      <c r="H7" s="83" t="s">
        <v>9</v>
      </c>
      <c r="I7" s="83" t="s">
        <v>9</v>
      </c>
      <c r="J7" s="83" t="s">
        <v>21</v>
      </c>
      <c r="K7" s="83" t="s">
        <v>9</v>
      </c>
      <c r="L7" s="83" t="s">
        <v>21</v>
      </c>
      <c r="M7" s="83" t="s">
        <v>70</v>
      </c>
      <c r="N7" s="83" t="s">
        <v>408</v>
      </c>
      <c r="O7" s="83" t="s">
        <v>409</v>
      </c>
      <c r="P7" s="84" t="s">
        <v>25</v>
      </c>
      <c r="Q7" s="85" t="s">
        <v>410</v>
      </c>
    </row>
    <row r="8" spans="1:17" s="10" customFormat="1" ht="13.5" customHeight="1" thickBot="1">
      <c r="A8" s="756">
        <v>1</v>
      </c>
      <c r="B8" s="757">
        <v>2</v>
      </c>
      <c r="C8" s="758">
        <v>3</v>
      </c>
      <c r="D8" s="759">
        <v>4</v>
      </c>
      <c r="E8" s="759">
        <v>5</v>
      </c>
      <c r="F8" s="759">
        <v>6</v>
      </c>
      <c r="G8" s="759">
        <v>7</v>
      </c>
      <c r="H8" s="759">
        <v>8</v>
      </c>
      <c r="I8" s="759">
        <v>9</v>
      </c>
      <c r="J8" s="759">
        <v>10</v>
      </c>
      <c r="K8" s="759">
        <v>11</v>
      </c>
      <c r="L8" s="758">
        <v>12</v>
      </c>
      <c r="M8" s="759">
        <v>13</v>
      </c>
      <c r="N8" s="759">
        <v>14</v>
      </c>
      <c r="O8" s="760">
        <v>15</v>
      </c>
      <c r="P8" s="758">
        <v>16</v>
      </c>
      <c r="Q8" s="761">
        <v>17</v>
      </c>
    </row>
    <row r="9" spans="1:17" s="10" customFormat="1" ht="13.5" customHeight="1">
      <c r="A9" s="1982" t="s">
        <v>97</v>
      </c>
      <c r="B9" s="236">
        <v>1</v>
      </c>
      <c r="C9" s="522" t="s">
        <v>36</v>
      </c>
      <c r="D9" s="523">
        <v>40</v>
      </c>
      <c r="E9" s="523">
        <v>2007</v>
      </c>
      <c r="F9" s="524">
        <v>11.323</v>
      </c>
      <c r="G9" s="525">
        <v>6.886769</v>
      </c>
      <c r="H9" s="525">
        <v>3.2</v>
      </c>
      <c r="I9" s="525">
        <v>1.236232</v>
      </c>
      <c r="J9" s="525">
        <v>2350.71</v>
      </c>
      <c r="K9" s="526">
        <v>1.236232</v>
      </c>
      <c r="L9" s="525">
        <v>2350.71</v>
      </c>
      <c r="M9" s="527">
        <v>0.0005258972820977491</v>
      </c>
      <c r="N9" s="528">
        <v>69.215</v>
      </c>
      <c r="O9" s="529">
        <v>0.036399980380395706</v>
      </c>
      <c r="P9" s="2215">
        <v>31.55383692586495</v>
      </c>
      <c r="Q9" s="2216">
        <v>2.1839988228237424</v>
      </c>
    </row>
    <row r="10" spans="1:17" s="10" customFormat="1" ht="13.5" customHeight="1">
      <c r="A10" s="1983"/>
      <c r="B10" s="93">
        <v>2</v>
      </c>
      <c r="C10" s="289" t="s">
        <v>37</v>
      </c>
      <c r="D10" s="290">
        <v>52</v>
      </c>
      <c r="E10" s="290">
        <v>2009</v>
      </c>
      <c r="F10" s="291">
        <v>14.783</v>
      </c>
      <c r="G10" s="292">
        <v>8.472961</v>
      </c>
      <c r="H10" s="292">
        <v>4.16</v>
      </c>
      <c r="I10" s="292">
        <v>2.15004</v>
      </c>
      <c r="J10" s="292">
        <v>2686.29</v>
      </c>
      <c r="K10" s="293">
        <v>2.15004</v>
      </c>
      <c r="L10" s="292">
        <v>2686.29</v>
      </c>
      <c r="M10" s="294">
        <v>0.0008003752387121272</v>
      </c>
      <c r="N10" s="295">
        <v>69.215</v>
      </c>
      <c r="O10" s="296">
        <v>0.05539797214745989</v>
      </c>
      <c r="P10" s="2217">
        <v>48.02251432272763</v>
      </c>
      <c r="Q10" s="2218">
        <v>3.323878328847593</v>
      </c>
    </row>
    <row r="11" spans="1:17" s="10" customFormat="1" ht="13.5" customHeight="1">
      <c r="A11" s="1983"/>
      <c r="B11" s="93">
        <v>3</v>
      </c>
      <c r="C11" s="289" t="s">
        <v>392</v>
      </c>
      <c r="D11" s="290">
        <v>61</v>
      </c>
      <c r="E11" s="290">
        <v>1965</v>
      </c>
      <c r="F11" s="291">
        <v>19.729</v>
      </c>
      <c r="G11" s="292">
        <v>7.949688</v>
      </c>
      <c r="H11" s="292">
        <v>9.6</v>
      </c>
      <c r="I11" s="292">
        <v>2.179322</v>
      </c>
      <c r="J11" s="292">
        <v>2700.04</v>
      </c>
      <c r="K11" s="293">
        <v>2.179322</v>
      </c>
      <c r="L11" s="292">
        <v>2700.04</v>
      </c>
      <c r="M11" s="294">
        <v>0.0008071443386023911</v>
      </c>
      <c r="N11" s="295">
        <v>69.215</v>
      </c>
      <c r="O11" s="296">
        <v>0.055866495396364506</v>
      </c>
      <c r="P11" s="2217">
        <v>48.428660316143464</v>
      </c>
      <c r="Q11" s="2218">
        <v>3.35198972378187</v>
      </c>
    </row>
    <row r="12" spans="1:17" s="10" customFormat="1" ht="13.5" customHeight="1">
      <c r="A12" s="1983"/>
      <c r="B12" s="93">
        <v>4</v>
      </c>
      <c r="C12" s="289" t="s">
        <v>99</v>
      </c>
      <c r="D12" s="290">
        <v>47</v>
      </c>
      <c r="E12" s="290">
        <v>2007</v>
      </c>
      <c r="F12" s="291">
        <v>16.78</v>
      </c>
      <c r="G12" s="292">
        <v>10.289922</v>
      </c>
      <c r="H12" s="292">
        <v>3.76</v>
      </c>
      <c r="I12" s="292">
        <v>2.73008</v>
      </c>
      <c r="J12" s="292">
        <v>2876.41</v>
      </c>
      <c r="K12" s="293">
        <v>2.73008</v>
      </c>
      <c r="L12" s="292">
        <v>2876.41</v>
      </c>
      <c r="M12" s="294">
        <v>0.000949127558310533</v>
      </c>
      <c r="N12" s="295">
        <v>69.215</v>
      </c>
      <c r="O12" s="296">
        <v>0.06569386394846355</v>
      </c>
      <c r="P12" s="2217">
        <v>56.947653498631986</v>
      </c>
      <c r="Q12" s="2218">
        <v>3.941631836907813</v>
      </c>
    </row>
    <row r="13" spans="1:17" s="10" customFormat="1" ht="13.5" customHeight="1">
      <c r="A13" s="1983"/>
      <c r="B13" s="93">
        <v>5</v>
      </c>
      <c r="C13" s="1746" t="s">
        <v>98</v>
      </c>
      <c r="D13" s="290">
        <v>40</v>
      </c>
      <c r="E13" s="290">
        <v>2007</v>
      </c>
      <c r="F13" s="292">
        <v>12.609</v>
      </c>
      <c r="G13" s="292">
        <v>6.38073</v>
      </c>
      <c r="H13" s="292">
        <v>3.2</v>
      </c>
      <c r="I13" s="292">
        <v>3.02827</v>
      </c>
      <c r="J13" s="292">
        <v>2352.74</v>
      </c>
      <c r="K13" s="293">
        <v>3.02827</v>
      </c>
      <c r="L13" s="292">
        <v>2352.74</v>
      </c>
      <c r="M13" s="294">
        <v>0.0012871247991703293</v>
      </c>
      <c r="N13" s="295">
        <v>69.215</v>
      </c>
      <c r="O13" s="296">
        <v>0.08908834297457434</v>
      </c>
      <c r="P13" s="2217">
        <v>77.22748795021977</v>
      </c>
      <c r="Q13" s="2218">
        <v>5.345300578474462</v>
      </c>
    </row>
    <row r="14" spans="1:17" s="10" customFormat="1" ht="13.5" customHeight="1">
      <c r="A14" s="1983"/>
      <c r="B14" s="93">
        <v>6</v>
      </c>
      <c r="C14" s="1746" t="s">
        <v>100</v>
      </c>
      <c r="D14" s="290">
        <v>62</v>
      </c>
      <c r="E14" s="290">
        <v>2007</v>
      </c>
      <c r="F14" s="292">
        <v>20.655</v>
      </c>
      <c r="G14" s="292">
        <v>10.756564</v>
      </c>
      <c r="H14" s="292">
        <v>0</v>
      </c>
      <c r="I14" s="292">
        <v>9.898443</v>
      </c>
      <c r="J14" s="292">
        <v>3936.72</v>
      </c>
      <c r="K14" s="293">
        <v>9.898443</v>
      </c>
      <c r="L14" s="292">
        <v>3936.72</v>
      </c>
      <c r="M14" s="294">
        <v>0.002514388374077913</v>
      </c>
      <c r="N14" s="295">
        <v>69.215</v>
      </c>
      <c r="O14" s="296">
        <v>0.17403339131180276</v>
      </c>
      <c r="P14" s="2217">
        <v>150.8633024446748</v>
      </c>
      <c r="Q14" s="2218">
        <v>10.442003478708166</v>
      </c>
    </row>
    <row r="15" spans="1:17" s="10" customFormat="1" ht="13.5" customHeight="1">
      <c r="A15" s="1983"/>
      <c r="B15" s="93">
        <v>7</v>
      </c>
      <c r="C15" s="1746" t="s">
        <v>101</v>
      </c>
      <c r="D15" s="290">
        <v>70</v>
      </c>
      <c r="E15" s="290">
        <v>2008</v>
      </c>
      <c r="F15" s="292">
        <v>24.48</v>
      </c>
      <c r="G15" s="292">
        <v>12.408889</v>
      </c>
      <c r="H15" s="292">
        <v>0</v>
      </c>
      <c r="I15" s="292">
        <v>12.071116</v>
      </c>
      <c r="J15" s="292">
        <v>4787.37</v>
      </c>
      <c r="K15" s="293">
        <v>12.071116</v>
      </c>
      <c r="L15" s="292">
        <v>4787.37</v>
      </c>
      <c r="M15" s="294">
        <v>0.0025214503996975374</v>
      </c>
      <c r="N15" s="295">
        <v>69.215</v>
      </c>
      <c r="O15" s="296">
        <v>0.17452218941506506</v>
      </c>
      <c r="P15" s="2217">
        <v>151.28702398185223</v>
      </c>
      <c r="Q15" s="2218">
        <v>10.471331364903902</v>
      </c>
    </row>
    <row r="16" spans="1:17" s="10" customFormat="1" ht="13.5" customHeight="1">
      <c r="A16" s="1983"/>
      <c r="B16" s="93">
        <v>8</v>
      </c>
      <c r="C16" s="1746" t="s">
        <v>102</v>
      </c>
      <c r="D16" s="290">
        <v>116</v>
      </c>
      <c r="E16" s="290">
        <v>2007</v>
      </c>
      <c r="F16" s="292">
        <v>43.483</v>
      </c>
      <c r="G16" s="292">
        <v>21.798328</v>
      </c>
      <c r="H16" s="292">
        <v>0</v>
      </c>
      <c r="I16" s="292">
        <v>21.68468</v>
      </c>
      <c r="J16" s="292">
        <v>7056.51</v>
      </c>
      <c r="K16" s="293">
        <v>21.68468</v>
      </c>
      <c r="L16" s="292">
        <v>7056.51</v>
      </c>
      <c r="M16" s="294">
        <v>0.0030730035102338126</v>
      </c>
      <c r="N16" s="295">
        <v>69.215</v>
      </c>
      <c r="O16" s="296">
        <v>0.21269793796083336</v>
      </c>
      <c r="P16" s="2217">
        <v>184.38021061402875</v>
      </c>
      <c r="Q16" s="2218">
        <v>12.76187627765</v>
      </c>
    </row>
    <row r="17" spans="1:17" s="10" customFormat="1" ht="13.5" customHeight="1">
      <c r="A17" s="1983"/>
      <c r="B17" s="93">
        <v>9</v>
      </c>
      <c r="C17" s="1746" t="s">
        <v>394</v>
      </c>
      <c r="D17" s="290">
        <v>30</v>
      </c>
      <c r="E17" s="290">
        <v>1967</v>
      </c>
      <c r="F17" s="292">
        <v>11.036</v>
      </c>
      <c r="G17" s="292">
        <v>0</v>
      </c>
      <c r="H17" s="292">
        <v>0</v>
      </c>
      <c r="I17" s="292">
        <v>11.036</v>
      </c>
      <c r="J17" s="292">
        <v>1550</v>
      </c>
      <c r="K17" s="293">
        <v>11.036</v>
      </c>
      <c r="L17" s="292">
        <v>1550</v>
      </c>
      <c r="M17" s="294">
        <v>0.00712</v>
      </c>
      <c r="N17" s="295">
        <v>68.888</v>
      </c>
      <c r="O17" s="296">
        <v>0.49048256</v>
      </c>
      <c r="P17" s="2217">
        <v>427.2</v>
      </c>
      <c r="Q17" s="2218">
        <v>29.4289536</v>
      </c>
    </row>
    <row r="18" spans="1:17" s="10" customFormat="1" ht="13.5" customHeight="1" thickBot="1">
      <c r="A18" s="1984"/>
      <c r="B18" s="1399">
        <v>10</v>
      </c>
      <c r="C18" s="1741" t="s">
        <v>393</v>
      </c>
      <c r="D18" s="1742">
        <v>90</v>
      </c>
      <c r="E18" s="1742">
        <v>1967</v>
      </c>
      <c r="F18" s="1743">
        <v>32.944</v>
      </c>
      <c r="G18" s="1743">
        <v>0</v>
      </c>
      <c r="H18" s="1743">
        <v>0</v>
      </c>
      <c r="I18" s="1743">
        <v>32.944</v>
      </c>
      <c r="J18" s="1743">
        <v>4485</v>
      </c>
      <c r="K18" s="1744">
        <v>32.944</v>
      </c>
      <c r="L18" s="1743">
        <v>4485</v>
      </c>
      <c r="M18" s="1747">
        <v>0.007345373467112598</v>
      </c>
      <c r="N18" s="1748">
        <v>68.888</v>
      </c>
      <c r="O18" s="1745">
        <v>0.5060080874024527</v>
      </c>
      <c r="P18" s="1748">
        <v>440.7224080267559</v>
      </c>
      <c r="Q18" s="2219">
        <v>30.360485244147164</v>
      </c>
    </row>
    <row r="19" spans="1:17" s="10" customFormat="1" ht="13.5" customHeight="1">
      <c r="A19" s="1952" t="s">
        <v>103</v>
      </c>
      <c r="B19" s="11">
        <v>1</v>
      </c>
      <c r="C19" s="300" t="s">
        <v>105</v>
      </c>
      <c r="D19" s="301">
        <v>46</v>
      </c>
      <c r="E19" s="301">
        <v>2007</v>
      </c>
      <c r="F19" s="302">
        <v>21.458</v>
      </c>
      <c r="G19" s="302">
        <v>9.720272</v>
      </c>
      <c r="H19" s="302">
        <v>3.68</v>
      </c>
      <c r="I19" s="302">
        <v>8.057736</v>
      </c>
      <c r="J19" s="302">
        <v>2821.98</v>
      </c>
      <c r="K19" s="303">
        <v>8.057736</v>
      </c>
      <c r="L19" s="302">
        <v>2821.98</v>
      </c>
      <c r="M19" s="304">
        <v>0.002855348372419365</v>
      </c>
      <c r="N19" s="305">
        <v>69.215</v>
      </c>
      <c r="O19" s="306">
        <v>0.19763293759700637</v>
      </c>
      <c r="P19" s="2220">
        <v>171.3209023451619</v>
      </c>
      <c r="Q19" s="2221">
        <v>11.857976255820383</v>
      </c>
    </row>
    <row r="20" spans="1:17" s="10" customFormat="1" ht="13.5" customHeight="1">
      <c r="A20" s="1953"/>
      <c r="B20" s="12">
        <v>2</v>
      </c>
      <c r="C20" s="309" t="s">
        <v>72</v>
      </c>
      <c r="D20" s="310">
        <v>50</v>
      </c>
      <c r="E20" s="310">
        <v>2006</v>
      </c>
      <c r="F20" s="311">
        <v>19.886</v>
      </c>
      <c r="G20" s="311">
        <v>7.565767</v>
      </c>
      <c r="H20" s="311">
        <v>4</v>
      </c>
      <c r="I20" s="311">
        <v>8.320234</v>
      </c>
      <c r="J20" s="311">
        <v>2532.42</v>
      </c>
      <c r="K20" s="312">
        <v>8.320234</v>
      </c>
      <c r="L20" s="311">
        <v>2532.42</v>
      </c>
      <c r="M20" s="313">
        <v>0.0032854873994045217</v>
      </c>
      <c r="N20" s="314">
        <v>69.215</v>
      </c>
      <c r="O20" s="315">
        <v>0.22740501034978397</v>
      </c>
      <c r="P20" s="2222">
        <v>197.12924396427132</v>
      </c>
      <c r="Q20" s="2223">
        <v>13.64430062098704</v>
      </c>
    </row>
    <row r="21" spans="1:17" s="10" customFormat="1" ht="13.5" customHeight="1">
      <c r="A21" s="1953"/>
      <c r="B21" s="12">
        <v>3</v>
      </c>
      <c r="C21" s="309" t="s">
        <v>104</v>
      </c>
      <c r="D21" s="310">
        <v>16</v>
      </c>
      <c r="E21" s="310">
        <v>2005</v>
      </c>
      <c r="F21" s="311">
        <v>8.118</v>
      </c>
      <c r="G21" s="311">
        <v>2.590543</v>
      </c>
      <c r="H21" s="311">
        <v>1.36</v>
      </c>
      <c r="I21" s="311">
        <v>4.167459</v>
      </c>
      <c r="J21" s="311">
        <v>1150.31</v>
      </c>
      <c r="K21" s="312">
        <v>4.167459</v>
      </c>
      <c r="L21" s="311">
        <v>1150.31</v>
      </c>
      <c r="M21" s="313">
        <v>0.0036229007832671196</v>
      </c>
      <c r="N21" s="314">
        <v>69.215</v>
      </c>
      <c r="O21" s="315">
        <v>0.2507590777138337</v>
      </c>
      <c r="P21" s="2222">
        <v>217.3740469960272</v>
      </c>
      <c r="Q21" s="2223">
        <v>15.045544662830023</v>
      </c>
    </row>
    <row r="22" spans="1:17" s="10" customFormat="1" ht="13.5" customHeight="1">
      <c r="A22" s="1953"/>
      <c r="B22" s="12">
        <v>4</v>
      </c>
      <c r="C22" s="309" t="s">
        <v>109</v>
      </c>
      <c r="D22" s="310">
        <v>46</v>
      </c>
      <c r="E22" s="310">
        <v>2001</v>
      </c>
      <c r="F22" s="311">
        <v>26.39</v>
      </c>
      <c r="G22" s="311">
        <v>7.384651</v>
      </c>
      <c r="H22" s="311">
        <v>7.28</v>
      </c>
      <c r="I22" s="311">
        <v>11.725351</v>
      </c>
      <c r="J22" s="311">
        <v>3175.32</v>
      </c>
      <c r="K22" s="312">
        <v>11.725351</v>
      </c>
      <c r="L22" s="311">
        <v>3175.32</v>
      </c>
      <c r="M22" s="313">
        <v>0.0036926517642316362</v>
      </c>
      <c r="N22" s="314">
        <v>69.215</v>
      </c>
      <c r="O22" s="315">
        <v>0.2555868918612927</v>
      </c>
      <c r="P22" s="2222">
        <v>221.5591058538982</v>
      </c>
      <c r="Q22" s="2223">
        <v>15.335213511677564</v>
      </c>
    </row>
    <row r="23" spans="1:17" s="10" customFormat="1" ht="13.5" customHeight="1">
      <c r="A23" s="1953"/>
      <c r="B23" s="12">
        <v>5</v>
      </c>
      <c r="C23" s="309" t="s">
        <v>106</v>
      </c>
      <c r="D23" s="310">
        <v>49</v>
      </c>
      <c r="E23" s="310">
        <v>2007</v>
      </c>
      <c r="F23" s="311">
        <v>20.771</v>
      </c>
      <c r="G23" s="311">
        <v>7.352443</v>
      </c>
      <c r="H23" s="311">
        <v>4</v>
      </c>
      <c r="I23" s="311">
        <v>9.418559</v>
      </c>
      <c r="J23" s="311">
        <v>2531.39</v>
      </c>
      <c r="K23" s="312">
        <v>9.418559</v>
      </c>
      <c r="L23" s="311">
        <v>2531.39</v>
      </c>
      <c r="M23" s="313">
        <v>0.0037207064103121214</v>
      </c>
      <c r="N23" s="314">
        <v>69.215</v>
      </c>
      <c r="O23" s="315">
        <v>0.2575286941897535</v>
      </c>
      <c r="P23" s="2222">
        <v>223.24238461872727</v>
      </c>
      <c r="Q23" s="2223">
        <v>15.45172165138521</v>
      </c>
    </row>
    <row r="24" spans="1:17" s="10" customFormat="1" ht="13.5" customHeight="1">
      <c r="A24" s="1953"/>
      <c r="B24" s="12">
        <v>6</v>
      </c>
      <c r="C24" s="309" t="s">
        <v>516</v>
      </c>
      <c r="D24" s="310">
        <v>60</v>
      </c>
      <c r="E24" s="310">
        <v>1978</v>
      </c>
      <c r="F24" s="311">
        <v>35.236</v>
      </c>
      <c r="G24" s="311">
        <v>9.405059</v>
      </c>
      <c r="H24" s="311">
        <v>11.52</v>
      </c>
      <c r="I24" s="311">
        <v>14.310941</v>
      </c>
      <c r="J24" s="311">
        <v>3663.79</v>
      </c>
      <c r="K24" s="312">
        <v>14.310941</v>
      </c>
      <c r="L24" s="311">
        <v>3663.79</v>
      </c>
      <c r="M24" s="313">
        <v>0.003906048381593923</v>
      </c>
      <c r="N24" s="314">
        <v>69.215</v>
      </c>
      <c r="O24" s="315">
        <v>0.2703571387320234</v>
      </c>
      <c r="P24" s="2222">
        <v>234.3629028956354</v>
      </c>
      <c r="Q24" s="2223">
        <v>16.221428323921405</v>
      </c>
    </row>
    <row r="25" spans="1:17" s="10" customFormat="1" ht="13.5" customHeight="1">
      <c r="A25" s="1953"/>
      <c r="B25" s="12">
        <v>7</v>
      </c>
      <c r="C25" s="309" t="s">
        <v>107</v>
      </c>
      <c r="D25" s="310">
        <v>46</v>
      </c>
      <c r="E25" s="310">
        <v>2006</v>
      </c>
      <c r="F25" s="311">
        <v>25.495</v>
      </c>
      <c r="G25" s="311">
        <v>9.519935</v>
      </c>
      <c r="H25" s="311">
        <v>3.68</v>
      </c>
      <c r="I25" s="311">
        <v>12.295065999999998</v>
      </c>
      <c r="J25" s="311">
        <v>2989.78</v>
      </c>
      <c r="K25" s="312">
        <v>12.295065999999998</v>
      </c>
      <c r="L25" s="311">
        <v>2989.78</v>
      </c>
      <c r="M25" s="313">
        <v>0.004112364789382495</v>
      </c>
      <c r="N25" s="314">
        <v>69.215</v>
      </c>
      <c r="O25" s="315">
        <v>0.2846373288971094</v>
      </c>
      <c r="P25" s="2222">
        <v>246.7418873629497</v>
      </c>
      <c r="Q25" s="2223">
        <v>17.078239733826564</v>
      </c>
    </row>
    <row r="26" spans="1:17" s="10" customFormat="1" ht="13.5" customHeight="1">
      <c r="A26" s="1953"/>
      <c r="B26" s="12">
        <v>8</v>
      </c>
      <c r="C26" s="309" t="s">
        <v>108</v>
      </c>
      <c r="D26" s="310">
        <v>34</v>
      </c>
      <c r="E26" s="310">
        <v>2003</v>
      </c>
      <c r="F26" s="311">
        <v>20.567</v>
      </c>
      <c r="G26" s="311">
        <v>5.542783</v>
      </c>
      <c r="H26" s="311">
        <v>5.11921</v>
      </c>
      <c r="I26" s="311">
        <v>9.905</v>
      </c>
      <c r="J26" s="311">
        <v>2349.59</v>
      </c>
      <c r="K26" s="312">
        <v>9.905</v>
      </c>
      <c r="L26" s="311">
        <v>2349.59</v>
      </c>
      <c r="M26" s="313">
        <v>0.004215629109759575</v>
      </c>
      <c r="N26" s="314">
        <v>69.215</v>
      </c>
      <c r="O26" s="315">
        <v>0.291784768832009</v>
      </c>
      <c r="P26" s="2222">
        <v>252.9377465855745</v>
      </c>
      <c r="Q26" s="2223">
        <v>17.507086129920538</v>
      </c>
    </row>
    <row r="27" spans="1:17" s="10" customFormat="1" ht="13.5" customHeight="1">
      <c r="A27" s="1953"/>
      <c r="B27" s="12">
        <v>9</v>
      </c>
      <c r="C27" s="309" t="s">
        <v>515</v>
      </c>
      <c r="D27" s="310">
        <v>28</v>
      </c>
      <c r="E27" s="310">
        <v>2001</v>
      </c>
      <c r="F27" s="311">
        <v>20.51</v>
      </c>
      <c r="G27" s="311">
        <v>5.310456</v>
      </c>
      <c r="H27" s="311">
        <v>4.8</v>
      </c>
      <c r="I27" s="311">
        <v>10.399546</v>
      </c>
      <c r="J27" s="311">
        <v>2440.53</v>
      </c>
      <c r="K27" s="312">
        <v>10.399546</v>
      </c>
      <c r="L27" s="311">
        <v>2440.53</v>
      </c>
      <c r="M27" s="313">
        <v>0.004261183431467755</v>
      </c>
      <c r="N27" s="314">
        <v>69.215</v>
      </c>
      <c r="O27" s="315">
        <v>0.29493781120904067</v>
      </c>
      <c r="P27" s="2222">
        <v>255.67100588806528</v>
      </c>
      <c r="Q27" s="2223">
        <v>17.696268672542438</v>
      </c>
    </row>
    <row r="28" spans="1:17" s="10" customFormat="1" ht="13.5" customHeight="1" thickBot="1">
      <c r="A28" s="1954"/>
      <c r="B28" s="42">
        <v>10</v>
      </c>
      <c r="C28" s="1765" t="s">
        <v>110</v>
      </c>
      <c r="D28" s="1735">
        <v>23</v>
      </c>
      <c r="E28" s="1735">
        <v>2002</v>
      </c>
      <c r="F28" s="1736">
        <v>7.495</v>
      </c>
      <c r="G28" s="1736">
        <v>0</v>
      </c>
      <c r="H28" s="1736">
        <v>0</v>
      </c>
      <c r="I28" s="1736">
        <v>7.494999</v>
      </c>
      <c r="J28" s="1736">
        <v>1743.26</v>
      </c>
      <c r="K28" s="1737">
        <v>7.494999</v>
      </c>
      <c r="L28" s="1736">
        <v>1743.26</v>
      </c>
      <c r="M28" s="1738">
        <v>0.004299415462983147</v>
      </c>
      <c r="N28" s="1739">
        <v>69.215</v>
      </c>
      <c r="O28" s="1740">
        <v>0.2975840412703785</v>
      </c>
      <c r="P28" s="2224">
        <v>257.9649277789888</v>
      </c>
      <c r="Q28" s="2225">
        <v>17.85504247622271</v>
      </c>
    </row>
    <row r="29" spans="1:17" ht="12.75" customHeight="1">
      <c r="A29" s="1985" t="s">
        <v>111</v>
      </c>
      <c r="B29" s="1773">
        <v>1</v>
      </c>
      <c r="C29" s="1774" t="s">
        <v>113</v>
      </c>
      <c r="D29" s="1775">
        <v>36</v>
      </c>
      <c r="E29" s="1775">
        <v>1987</v>
      </c>
      <c r="F29" s="1776">
        <v>25.026</v>
      </c>
      <c r="G29" s="1776">
        <v>5.072495</v>
      </c>
      <c r="H29" s="1776">
        <v>8.64</v>
      </c>
      <c r="I29" s="1776">
        <v>11.31351</v>
      </c>
      <c r="J29" s="1776">
        <v>2176.88</v>
      </c>
      <c r="K29" s="1777">
        <v>11.31351</v>
      </c>
      <c r="L29" s="1776">
        <v>2176.88</v>
      </c>
      <c r="M29" s="1778">
        <v>0.005197121568483334</v>
      </c>
      <c r="N29" s="1779">
        <v>69.215</v>
      </c>
      <c r="O29" s="1780">
        <v>0.35971876936257396</v>
      </c>
      <c r="P29" s="2226">
        <v>311.82729410900004</v>
      </c>
      <c r="Q29" s="2227">
        <v>21.583126161754436</v>
      </c>
    </row>
    <row r="30" spans="1:17" s="2" customFormat="1" ht="12.75" customHeight="1">
      <c r="A30" s="1986"/>
      <c r="B30" s="1749">
        <v>2</v>
      </c>
      <c r="C30" s="1750" t="s">
        <v>115</v>
      </c>
      <c r="D30" s="1751">
        <v>72</v>
      </c>
      <c r="E30" s="1751">
        <v>1985</v>
      </c>
      <c r="F30" s="1752">
        <v>53.881</v>
      </c>
      <c r="G30" s="1752">
        <v>10.458635</v>
      </c>
      <c r="H30" s="1752">
        <v>17.28</v>
      </c>
      <c r="I30" s="1752">
        <v>26.142345</v>
      </c>
      <c r="J30" s="1752">
        <v>4428.07</v>
      </c>
      <c r="K30" s="1753">
        <v>26.142345</v>
      </c>
      <c r="L30" s="1752">
        <v>4428.07</v>
      </c>
      <c r="M30" s="1754">
        <v>0.0059037786213858405</v>
      </c>
      <c r="N30" s="1755">
        <v>69.215</v>
      </c>
      <c r="O30" s="1756">
        <v>0.408630037279221</v>
      </c>
      <c r="P30" s="2228">
        <v>354.22671728315044</v>
      </c>
      <c r="Q30" s="2229">
        <v>24.51780223675326</v>
      </c>
    </row>
    <row r="31" spans="1:17" s="3" customFormat="1" ht="13.5" customHeight="1">
      <c r="A31" s="1986"/>
      <c r="B31" s="1749">
        <v>3</v>
      </c>
      <c r="C31" s="1750" t="s">
        <v>117</v>
      </c>
      <c r="D31" s="1751">
        <v>37</v>
      </c>
      <c r="E31" s="1751">
        <v>1985</v>
      </c>
      <c r="F31" s="1752">
        <v>27.611</v>
      </c>
      <c r="G31" s="1752">
        <v>5.376912</v>
      </c>
      <c r="H31" s="1752">
        <v>8.64</v>
      </c>
      <c r="I31" s="1752">
        <v>13.594085</v>
      </c>
      <c r="J31" s="1752">
        <v>2212.4</v>
      </c>
      <c r="K31" s="1753">
        <v>13.594085</v>
      </c>
      <c r="L31" s="1752">
        <v>2212.4</v>
      </c>
      <c r="M31" s="1754">
        <v>0.006144496926414753</v>
      </c>
      <c r="N31" s="1755">
        <v>69.215</v>
      </c>
      <c r="O31" s="1756">
        <v>0.4252913547617972</v>
      </c>
      <c r="P31" s="2228">
        <v>368.6698155848852</v>
      </c>
      <c r="Q31" s="2229">
        <v>25.51748128570783</v>
      </c>
    </row>
    <row r="32" spans="1:17" ht="12.75" customHeight="1">
      <c r="A32" s="1986"/>
      <c r="B32" s="1749">
        <v>4</v>
      </c>
      <c r="C32" s="1750" t="s">
        <v>114</v>
      </c>
      <c r="D32" s="1751">
        <v>20</v>
      </c>
      <c r="E32" s="1751">
        <v>1982</v>
      </c>
      <c r="F32" s="1752">
        <v>13.147</v>
      </c>
      <c r="G32" s="1752">
        <v>2.842732</v>
      </c>
      <c r="H32" s="1752">
        <v>3.2</v>
      </c>
      <c r="I32" s="1752">
        <v>7.1042629999999996</v>
      </c>
      <c r="J32" s="1752">
        <v>1071.97</v>
      </c>
      <c r="K32" s="1753">
        <v>7.1042629999999996</v>
      </c>
      <c r="L32" s="1752">
        <v>1071.97</v>
      </c>
      <c r="M32" s="1754">
        <v>0.006627296472849053</v>
      </c>
      <c r="N32" s="1755">
        <v>69.215</v>
      </c>
      <c r="O32" s="1756">
        <v>0.45870832536824724</v>
      </c>
      <c r="P32" s="2228">
        <v>397.63778837094316</v>
      </c>
      <c r="Q32" s="2229">
        <v>27.522499522094833</v>
      </c>
    </row>
    <row r="33" spans="1:17" ht="11.25" customHeight="1">
      <c r="A33" s="1986"/>
      <c r="B33" s="1749">
        <v>5</v>
      </c>
      <c r="C33" s="1750" t="s">
        <v>119</v>
      </c>
      <c r="D33" s="1751">
        <v>20</v>
      </c>
      <c r="E33" s="1751">
        <v>1991</v>
      </c>
      <c r="F33" s="1752">
        <v>13.716</v>
      </c>
      <c r="G33" s="1752">
        <v>3.163793</v>
      </c>
      <c r="H33" s="1752">
        <v>3.2</v>
      </c>
      <c r="I33" s="1752">
        <v>7.352207999999999</v>
      </c>
      <c r="J33" s="1752">
        <v>1071.33</v>
      </c>
      <c r="K33" s="1753">
        <v>7.352207999999999</v>
      </c>
      <c r="L33" s="1752">
        <v>1071.33</v>
      </c>
      <c r="M33" s="1754">
        <v>0.006862692167679426</v>
      </c>
      <c r="N33" s="1755">
        <v>69.215</v>
      </c>
      <c r="O33" s="1756">
        <v>0.4750012383859315</v>
      </c>
      <c r="P33" s="2228">
        <v>411.76153006076555</v>
      </c>
      <c r="Q33" s="2229">
        <v>28.500074303155888</v>
      </c>
    </row>
    <row r="34" spans="1:17" ht="11.25" customHeight="1">
      <c r="A34" s="1986"/>
      <c r="B34" s="1749">
        <v>6</v>
      </c>
      <c r="C34" s="1750" t="s">
        <v>120</v>
      </c>
      <c r="D34" s="1751">
        <v>40</v>
      </c>
      <c r="E34" s="1751">
        <v>1983</v>
      </c>
      <c r="F34" s="1752">
        <v>27.716</v>
      </c>
      <c r="G34" s="1752">
        <v>6.228114</v>
      </c>
      <c r="H34" s="1752">
        <v>6.4</v>
      </c>
      <c r="I34" s="1752">
        <v>15.087892</v>
      </c>
      <c r="J34" s="1752">
        <v>2186.72</v>
      </c>
      <c r="K34" s="1753">
        <v>15.087892</v>
      </c>
      <c r="L34" s="1752">
        <v>2186.72</v>
      </c>
      <c r="M34" s="1754">
        <v>0.006899782322382381</v>
      </c>
      <c r="N34" s="1755">
        <v>69.215</v>
      </c>
      <c r="O34" s="1756">
        <v>0.47756843344369654</v>
      </c>
      <c r="P34" s="2228">
        <v>413.9869393429429</v>
      </c>
      <c r="Q34" s="2229">
        <v>28.654106006621795</v>
      </c>
    </row>
    <row r="35" spans="1:17" ht="11.25" customHeight="1">
      <c r="A35" s="1986"/>
      <c r="B35" s="1749">
        <v>7</v>
      </c>
      <c r="C35" s="1750" t="s">
        <v>118</v>
      </c>
      <c r="D35" s="1751">
        <v>20</v>
      </c>
      <c r="E35" s="1751">
        <v>1975</v>
      </c>
      <c r="F35" s="1752">
        <v>13.045</v>
      </c>
      <c r="G35" s="1752">
        <v>2.190141</v>
      </c>
      <c r="H35" s="1752">
        <v>3.2</v>
      </c>
      <c r="I35" s="1752">
        <v>7.654858</v>
      </c>
      <c r="J35" s="1752">
        <v>1098.2</v>
      </c>
      <c r="K35" s="1753">
        <v>7.654858</v>
      </c>
      <c r="L35" s="1752">
        <v>1098.2</v>
      </c>
      <c r="M35" s="1754">
        <v>0.006970367874704061</v>
      </c>
      <c r="N35" s="1755">
        <v>69.215</v>
      </c>
      <c r="O35" s="1756">
        <v>0.4824540124476416</v>
      </c>
      <c r="P35" s="2228">
        <v>418.2220724822436</v>
      </c>
      <c r="Q35" s="2229">
        <v>28.947240746858494</v>
      </c>
    </row>
    <row r="36" spans="1:17" ht="11.25" customHeight="1">
      <c r="A36" s="1986"/>
      <c r="B36" s="1749">
        <v>8</v>
      </c>
      <c r="C36" s="1750" t="s">
        <v>112</v>
      </c>
      <c r="D36" s="1751">
        <v>35</v>
      </c>
      <c r="E36" s="1751" t="s">
        <v>38</v>
      </c>
      <c r="F36" s="1752">
        <v>30.701</v>
      </c>
      <c r="G36" s="1752">
        <v>5.591364</v>
      </c>
      <c r="H36" s="1752">
        <v>8.64</v>
      </c>
      <c r="I36" s="1752">
        <v>16.469637</v>
      </c>
      <c r="J36" s="1752">
        <v>2212.05</v>
      </c>
      <c r="K36" s="1753">
        <v>16.469637</v>
      </c>
      <c r="L36" s="1752">
        <v>2212.05</v>
      </c>
      <c r="M36" s="1754">
        <v>0.007445418051129042</v>
      </c>
      <c r="N36" s="1755">
        <v>69.215</v>
      </c>
      <c r="O36" s="1756">
        <v>0.5153346104088966</v>
      </c>
      <c r="P36" s="2228">
        <v>446.7250830677425</v>
      </c>
      <c r="Q36" s="2229">
        <v>30.9200766245338</v>
      </c>
    </row>
    <row r="37" spans="1:17" ht="11.25" customHeight="1">
      <c r="A37" s="1986"/>
      <c r="B37" s="1749">
        <v>9</v>
      </c>
      <c r="C37" s="1750" t="s">
        <v>116</v>
      </c>
      <c r="D37" s="1751">
        <v>72</v>
      </c>
      <c r="E37" s="1751">
        <v>1989</v>
      </c>
      <c r="F37" s="1752">
        <v>59.259</v>
      </c>
      <c r="G37" s="1752">
        <v>9.904336</v>
      </c>
      <c r="H37" s="1752">
        <v>17.28</v>
      </c>
      <c r="I37" s="1752">
        <v>32.074671</v>
      </c>
      <c r="J37" s="1752">
        <v>4195.87</v>
      </c>
      <c r="K37" s="1753">
        <v>32.074671</v>
      </c>
      <c r="L37" s="1752">
        <v>4195.87</v>
      </c>
      <c r="M37" s="1754">
        <v>0.007644343366214874</v>
      </c>
      <c r="N37" s="1755">
        <v>69.215</v>
      </c>
      <c r="O37" s="1756">
        <v>0.5291032260925626</v>
      </c>
      <c r="P37" s="2228">
        <v>458.66060197289244</v>
      </c>
      <c r="Q37" s="2229">
        <v>31.746193565553753</v>
      </c>
    </row>
    <row r="38" spans="1:17" ht="15.75" customHeight="1" thickBot="1">
      <c r="A38" s="1987"/>
      <c r="B38" s="1788">
        <v>10</v>
      </c>
      <c r="C38" s="1789" t="s">
        <v>121</v>
      </c>
      <c r="D38" s="1790">
        <v>36</v>
      </c>
      <c r="E38" s="1790">
        <v>1986</v>
      </c>
      <c r="F38" s="1791">
        <v>30.118</v>
      </c>
      <c r="G38" s="1791">
        <v>5.545252</v>
      </c>
      <c r="H38" s="1791">
        <v>5.76</v>
      </c>
      <c r="I38" s="1791">
        <v>18.812751</v>
      </c>
      <c r="J38" s="1791">
        <v>1988.92</v>
      </c>
      <c r="K38" s="1792">
        <v>18.812751</v>
      </c>
      <c r="L38" s="1791">
        <v>1988.92</v>
      </c>
      <c r="M38" s="1793">
        <v>0.009458777125274017</v>
      </c>
      <c r="N38" s="1794">
        <v>69.215</v>
      </c>
      <c r="O38" s="1795">
        <v>0.654689258725841</v>
      </c>
      <c r="P38" s="2230">
        <v>567.526627516441</v>
      </c>
      <c r="Q38" s="2231">
        <v>39.28135552355046</v>
      </c>
    </row>
    <row r="39" spans="1:17" ht="11.25" customHeight="1">
      <c r="A39" s="1988" t="s">
        <v>122</v>
      </c>
      <c r="B39" s="64">
        <v>1</v>
      </c>
      <c r="C39" s="1781" t="s">
        <v>129</v>
      </c>
      <c r="D39" s="1782">
        <v>60</v>
      </c>
      <c r="E39" s="1782">
        <v>1980</v>
      </c>
      <c r="F39" s="1783">
        <v>46.294</v>
      </c>
      <c r="G39" s="1783">
        <v>12.012511</v>
      </c>
      <c r="H39" s="1783">
        <v>9.6</v>
      </c>
      <c r="I39" s="1783">
        <v>24.681494</v>
      </c>
      <c r="J39" s="1783">
        <v>3250.97</v>
      </c>
      <c r="K39" s="1784">
        <v>24.681494</v>
      </c>
      <c r="L39" s="1783">
        <v>3250.97</v>
      </c>
      <c r="M39" s="1785">
        <v>0.007592039914240981</v>
      </c>
      <c r="N39" s="1786">
        <v>69.215</v>
      </c>
      <c r="O39" s="1787">
        <v>0.5254830426641895</v>
      </c>
      <c r="P39" s="2232">
        <v>455.5223948544588</v>
      </c>
      <c r="Q39" s="2233">
        <v>31.528982559851368</v>
      </c>
    </row>
    <row r="40" spans="1:17" ht="11.25">
      <c r="A40" s="1989"/>
      <c r="B40" s="65">
        <v>2</v>
      </c>
      <c r="C40" s="1082" t="s">
        <v>130</v>
      </c>
      <c r="D40" s="1068">
        <v>60</v>
      </c>
      <c r="E40" s="1068">
        <v>1985</v>
      </c>
      <c r="F40" s="1069">
        <v>46.26</v>
      </c>
      <c r="G40" s="1069">
        <v>8.690793</v>
      </c>
      <c r="H40" s="1069">
        <v>9.52</v>
      </c>
      <c r="I40" s="1069">
        <v>28.049205</v>
      </c>
      <c r="J40" s="1069">
        <v>3133.55</v>
      </c>
      <c r="K40" s="1070">
        <v>28.049205</v>
      </c>
      <c r="L40" s="1069">
        <v>3133.55</v>
      </c>
      <c r="M40" s="1071">
        <v>0.008951254966411897</v>
      </c>
      <c r="N40" s="1072">
        <v>69.215</v>
      </c>
      <c r="O40" s="1073">
        <v>0.6195611125001995</v>
      </c>
      <c r="P40" s="2234">
        <v>537.0752979847139</v>
      </c>
      <c r="Q40" s="2235">
        <v>37.173666750011975</v>
      </c>
    </row>
    <row r="41" spans="1:17" ht="11.25">
      <c r="A41" s="1989"/>
      <c r="B41" s="65">
        <v>3</v>
      </c>
      <c r="C41" s="1082" t="s">
        <v>126</v>
      </c>
      <c r="D41" s="1068">
        <v>88</v>
      </c>
      <c r="E41" s="1068">
        <v>1986</v>
      </c>
      <c r="F41" s="1069">
        <v>79.651</v>
      </c>
      <c r="G41" s="1069">
        <v>13.566012</v>
      </c>
      <c r="H41" s="1069">
        <v>19.52</v>
      </c>
      <c r="I41" s="1069">
        <v>46.564995</v>
      </c>
      <c r="J41" s="1069">
        <v>5195.53</v>
      </c>
      <c r="K41" s="1070">
        <v>46.564995</v>
      </c>
      <c r="L41" s="1069">
        <v>5195.53</v>
      </c>
      <c r="M41" s="1071">
        <v>0.008962511043146706</v>
      </c>
      <c r="N41" s="1072">
        <v>69.215</v>
      </c>
      <c r="O41" s="1073">
        <v>0.6203402018513993</v>
      </c>
      <c r="P41" s="2236">
        <v>537.7506625888024</v>
      </c>
      <c r="Q41" s="2237">
        <v>37.22041211108395</v>
      </c>
    </row>
    <row r="42" spans="1:17" ht="12.75" customHeight="1">
      <c r="A42" s="1989"/>
      <c r="B42" s="65">
        <v>4</v>
      </c>
      <c r="C42" s="1082" t="s">
        <v>124</v>
      </c>
      <c r="D42" s="1068">
        <v>32</v>
      </c>
      <c r="E42" s="1068">
        <v>1986</v>
      </c>
      <c r="F42" s="1069">
        <v>30.643</v>
      </c>
      <c r="G42" s="1069">
        <v>5.383031</v>
      </c>
      <c r="H42" s="1069">
        <v>7.68</v>
      </c>
      <c r="I42" s="1069">
        <v>17.579972</v>
      </c>
      <c r="J42" s="1069">
        <v>1927.93</v>
      </c>
      <c r="K42" s="1070">
        <v>17.579972</v>
      </c>
      <c r="L42" s="1069">
        <v>1927.93</v>
      </c>
      <c r="M42" s="1071">
        <v>0.0091185738071403</v>
      </c>
      <c r="N42" s="1072">
        <v>69.215</v>
      </c>
      <c r="O42" s="1073">
        <v>0.6311420860612159</v>
      </c>
      <c r="P42" s="2236">
        <v>547.114428428418</v>
      </c>
      <c r="Q42" s="2237">
        <v>37.86852516367295</v>
      </c>
    </row>
    <row r="43" spans="1:17" s="6" customFormat="1" ht="11.25">
      <c r="A43" s="1989"/>
      <c r="B43" s="65">
        <v>5</v>
      </c>
      <c r="C43" s="1082" t="s">
        <v>127</v>
      </c>
      <c r="D43" s="1068">
        <v>71</v>
      </c>
      <c r="E43" s="1068">
        <v>1985</v>
      </c>
      <c r="F43" s="1069">
        <v>67.679</v>
      </c>
      <c r="G43" s="1069">
        <v>10.729721</v>
      </c>
      <c r="H43" s="1069">
        <v>17.28</v>
      </c>
      <c r="I43" s="1069">
        <v>39.669273</v>
      </c>
      <c r="J43" s="1069">
        <v>4324.5</v>
      </c>
      <c r="K43" s="1070">
        <v>39.669273</v>
      </c>
      <c r="L43" s="1069">
        <v>4324.5</v>
      </c>
      <c r="M43" s="1071">
        <v>0.009173146722164412</v>
      </c>
      <c r="N43" s="1072">
        <v>69.215</v>
      </c>
      <c r="O43" s="1073">
        <v>0.6349193503746098</v>
      </c>
      <c r="P43" s="2236">
        <v>550.3888033298647</v>
      </c>
      <c r="Q43" s="2237">
        <v>38.09516102247658</v>
      </c>
    </row>
    <row r="44" spans="1:17" ht="11.25">
      <c r="A44" s="1989"/>
      <c r="B44" s="65">
        <v>6</v>
      </c>
      <c r="C44" s="1082" t="s">
        <v>123</v>
      </c>
      <c r="D44" s="1068">
        <v>40</v>
      </c>
      <c r="E44" s="1068">
        <v>1987</v>
      </c>
      <c r="F44" s="1069">
        <v>30.516</v>
      </c>
      <c r="G44" s="1069">
        <v>2.995183</v>
      </c>
      <c r="H44" s="1069">
        <v>6.4</v>
      </c>
      <c r="I44" s="1069">
        <v>20.586138</v>
      </c>
      <c r="J44" s="1069">
        <v>2155.01</v>
      </c>
      <c r="K44" s="1070">
        <v>20.586138</v>
      </c>
      <c r="L44" s="1069">
        <v>2155.01</v>
      </c>
      <c r="M44" s="1071">
        <v>0.009552687922561842</v>
      </c>
      <c r="N44" s="1072">
        <v>69.215</v>
      </c>
      <c r="O44" s="1073">
        <v>0.6611892945601179</v>
      </c>
      <c r="P44" s="2236">
        <v>573.1612753537105</v>
      </c>
      <c r="Q44" s="2237">
        <v>39.671357673607076</v>
      </c>
    </row>
    <row r="45" spans="1:17" ht="11.25">
      <c r="A45" s="1989"/>
      <c r="B45" s="65">
        <v>7</v>
      </c>
      <c r="C45" s="1082" t="s">
        <v>131</v>
      </c>
      <c r="D45" s="1068">
        <v>70</v>
      </c>
      <c r="E45" s="1068" t="s">
        <v>38</v>
      </c>
      <c r="F45" s="1069">
        <v>27.623</v>
      </c>
      <c r="G45" s="1069">
        <v>6.656857</v>
      </c>
      <c r="H45" s="1069">
        <v>0.48</v>
      </c>
      <c r="I45" s="1069">
        <v>20.486145</v>
      </c>
      <c r="J45" s="1069">
        <v>2072.26</v>
      </c>
      <c r="K45" s="1070">
        <v>20.486145</v>
      </c>
      <c r="L45" s="1069">
        <v>2072.26</v>
      </c>
      <c r="M45" s="1071">
        <v>0.009885895109687008</v>
      </c>
      <c r="N45" s="1072">
        <v>69.215</v>
      </c>
      <c r="O45" s="1073">
        <v>0.6842522300169863</v>
      </c>
      <c r="P45" s="2236">
        <v>593.1537065812205</v>
      </c>
      <c r="Q45" s="2237">
        <v>41.055133801019174</v>
      </c>
    </row>
    <row r="46" spans="1:17" ht="11.25">
      <c r="A46" s="1989"/>
      <c r="B46" s="65">
        <v>8</v>
      </c>
      <c r="C46" s="1082" t="s">
        <v>403</v>
      </c>
      <c r="D46" s="1068">
        <v>31</v>
      </c>
      <c r="E46" s="1068">
        <v>1986</v>
      </c>
      <c r="F46" s="1069">
        <v>29.123</v>
      </c>
      <c r="G46" s="1069">
        <v>4.248775</v>
      </c>
      <c r="H46" s="1069">
        <v>4.96</v>
      </c>
      <c r="I46" s="1069">
        <v>19.914231</v>
      </c>
      <c r="J46" s="1069">
        <v>1870.28</v>
      </c>
      <c r="K46" s="1070">
        <v>19.914231</v>
      </c>
      <c r="L46" s="1069">
        <v>1870.28</v>
      </c>
      <c r="M46" s="1071">
        <v>0.010647727078298436</v>
      </c>
      <c r="N46" s="1072">
        <v>69.215</v>
      </c>
      <c r="O46" s="1073">
        <v>0.7369824297244263</v>
      </c>
      <c r="P46" s="2236">
        <v>638.8636246979062</v>
      </c>
      <c r="Q46" s="2237">
        <v>44.21894578346558</v>
      </c>
    </row>
    <row r="47" spans="1:17" ht="11.25">
      <c r="A47" s="1989"/>
      <c r="B47" s="65">
        <v>9</v>
      </c>
      <c r="C47" s="1082" t="s">
        <v>128</v>
      </c>
      <c r="D47" s="1068">
        <v>59</v>
      </c>
      <c r="E47" s="1068">
        <v>1964</v>
      </c>
      <c r="F47" s="1069">
        <v>44.938</v>
      </c>
      <c r="G47" s="1069">
        <v>6.488466</v>
      </c>
      <c r="H47" s="1069">
        <v>9.12</v>
      </c>
      <c r="I47" s="1069">
        <v>29.329536</v>
      </c>
      <c r="J47" s="1069">
        <v>2642.27</v>
      </c>
      <c r="K47" s="1070">
        <v>29.329536</v>
      </c>
      <c r="L47" s="1069">
        <v>2642.27</v>
      </c>
      <c r="M47" s="1071">
        <v>0.011100128298773404</v>
      </c>
      <c r="N47" s="1072">
        <v>69.215</v>
      </c>
      <c r="O47" s="1073">
        <v>0.7682953801996012</v>
      </c>
      <c r="P47" s="2236">
        <v>666.0076979264043</v>
      </c>
      <c r="Q47" s="2237">
        <v>46.09772281197608</v>
      </c>
    </row>
    <row r="48" spans="1:17" ht="12" thickBot="1">
      <c r="A48" s="1990"/>
      <c r="B48" s="67">
        <v>10</v>
      </c>
      <c r="C48" s="1796" t="s">
        <v>125</v>
      </c>
      <c r="D48" s="1797">
        <v>22</v>
      </c>
      <c r="E48" s="1797" t="s">
        <v>38</v>
      </c>
      <c r="F48" s="1798">
        <v>20.22</v>
      </c>
      <c r="G48" s="1798">
        <v>1.994749</v>
      </c>
      <c r="H48" s="1798">
        <v>3.52</v>
      </c>
      <c r="I48" s="1798">
        <v>14.705249</v>
      </c>
      <c r="J48" s="1798">
        <v>1186.65</v>
      </c>
      <c r="K48" s="1799">
        <v>14.705249</v>
      </c>
      <c r="L48" s="1798">
        <v>1186.65</v>
      </c>
      <c r="M48" s="1800">
        <v>0.012392237812328824</v>
      </c>
      <c r="N48" s="1801">
        <v>69.215</v>
      </c>
      <c r="O48" s="1802">
        <v>0.8577287401803396</v>
      </c>
      <c r="P48" s="2238">
        <v>743.5342687397294</v>
      </c>
      <c r="Q48" s="2239">
        <v>51.463724410820376</v>
      </c>
    </row>
    <row r="49" spans="1:17" s="7" customFormat="1" ht="11.25" customHeight="1">
      <c r="A49" s="1991" t="s">
        <v>132</v>
      </c>
      <c r="B49" s="1803">
        <v>1</v>
      </c>
      <c r="C49" s="1804" t="s">
        <v>142</v>
      </c>
      <c r="D49" s="1805">
        <v>108</v>
      </c>
      <c r="E49" s="1805">
        <v>1990</v>
      </c>
      <c r="F49" s="1806">
        <v>55.276</v>
      </c>
      <c r="G49" s="1806">
        <v>9.632881</v>
      </c>
      <c r="H49" s="1806">
        <v>17.2</v>
      </c>
      <c r="I49" s="1806">
        <v>28.44313</v>
      </c>
      <c r="J49" s="1806">
        <v>2642.7</v>
      </c>
      <c r="K49" s="1807">
        <v>28.44313</v>
      </c>
      <c r="L49" s="1806">
        <v>2642.7</v>
      </c>
      <c r="M49" s="1808">
        <v>0.01076290536194044</v>
      </c>
      <c r="N49" s="1809">
        <v>69.215</v>
      </c>
      <c r="O49" s="1810">
        <v>0.7449544946267076</v>
      </c>
      <c r="P49" s="2240">
        <v>645.7743217164265</v>
      </c>
      <c r="Q49" s="2241">
        <v>44.69726967760246</v>
      </c>
    </row>
    <row r="50" spans="1:17" s="7" customFormat="1" ht="11.25">
      <c r="A50" s="1992"/>
      <c r="B50" s="1757">
        <v>2</v>
      </c>
      <c r="C50" s="1758" t="s">
        <v>140</v>
      </c>
      <c r="D50" s="1759">
        <v>24</v>
      </c>
      <c r="E50" s="1759">
        <v>1959</v>
      </c>
      <c r="F50" s="1760">
        <v>19.906</v>
      </c>
      <c r="G50" s="1760">
        <v>5.06208</v>
      </c>
      <c r="H50" s="1760">
        <v>0</v>
      </c>
      <c r="I50" s="1760">
        <v>14.843924</v>
      </c>
      <c r="J50" s="1760">
        <v>1321.74</v>
      </c>
      <c r="K50" s="1761">
        <v>14.843924</v>
      </c>
      <c r="L50" s="1760">
        <v>1321.74</v>
      </c>
      <c r="M50" s="1762">
        <v>0.01123059300618881</v>
      </c>
      <c r="N50" s="1763">
        <v>69.215</v>
      </c>
      <c r="O50" s="1764">
        <v>0.7773254949233586</v>
      </c>
      <c r="P50" s="2242">
        <v>673.8355803713287</v>
      </c>
      <c r="Q50" s="2243">
        <v>46.639529695401514</v>
      </c>
    </row>
    <row r="51" spans="1:17" ht="13.5" customHeight="1">
      <c r="A51" s="1992"/>
      <c r="B51" s="1757">
        <v>3</v>
      </c>
      <c r="C51" s="1758" t="s">
        <v>137</v>
      </c>
      <c r="D51" s="1759">
        <v>60</v>
      </c>
      <c r="E51" s="1759">
        <v>1981</v>
      </c>
      <c r="F51" s="1760">
        <v>59.022</v>
      </c>
      <c r="G51" s="1760">
        <v>11.566751</v>
      </c>
      <c r="H51" s="1760">
        <v>9.6</v>
      </c>
      <c r="I51" s="1760">
        <v>37.85523</v>
      </c>
      <c r="J51" s="1760">
        <v>3139.2</v>
      </c>
      <c r="K51" s="1761">
        <v>37.85523</v>
      </c>
      <c r="L51" s="1760">
        <v>3139.2</v>
      </c>
      <c r="M51" s="1762">
        <v>0.012058878058103975</v>
      </c>
      <c r="N51" s="1763">
        <v>69.215</v>
      </c>
      <c r="O51" s="1764">
        <v>0.8346552447916666</v>
      </c>
      <c r="P51" s="2242">
        <v>723.5326834862385</v>
      </c>
      <c r="Q51" s="2243">
        <v>50.0793146875</v>
      </c>
    </row>
    <row r="52" spans="1:17" ht="12.75" customHeight="1">
      <c r="A52" s="1992"/>
      <c r="B52" s="1757">
        <v>4</v>
      </c>
      <c r="C52" s="1758" t="s">
        <v>136</v>
      </c>
      <c r="D52" s="1759">
        <v>33</v>
      </c>
      <c r="E52" s="1759">
        <v>1958</v>
      </c>
      <c r="F52" s="1760">
        <v>18.712</v>
      </c>
      <c r="G52" s="1760">
        <v>3.266965</v>
      </c>
      <c r="H52" s="1760">
        <v>0</v>
      </c>
      <c r="I52" s="1760">
        <v>15.445036</v>
      </c>
      <c r="J52" s="1760">
        <v>1237.47</v>
      </c>
      <c r="K52" s="1761">
        <v>15.445036</v>
      </c>
      <c r="L52" s="1760">
        <v>1237.47</v>
      </c>
      <c r="M52" s="1762">
        <v>0.012481139744801894</v>
      </c>
      <c r="N52" s="1763">
        <v>69.215</v>
      </c>
      <c r="O52" s="1764">
        <v>0.8638820874364631</v>
      </c>
      <c r="P52" s="2242">
        <v>748.8683846881137</v>
      </c>
      <c r="Q52" s="2243">
        <v>51.83292524618779</v>
      </c>
    </row>
    <row r="53" spans="1:17" s="6" customFormat="1" ht="11.25">
      <c r="A53" s="1992"/>
      <c r="B53" s="1757">
        <v>5</v>
      </c>
      <c r="C53" s="1758" t="s">
        <v>138</v>
      </c>
      <c r="D53" s="1759">
        <v>47</v>
      </c>
      <c r="E53" s="1759" t="s">
        <v>38</v>
      </c>
      <c r="F53" s="1760">
        <v>29.065</v>
      </c>
      <c r="G53" s="1760">
        <v>5.502203</v>
      </c>
      <c r="H53" s="1760">
        <v>0</v>
      </c>
      <c r="I53" s="1760">
        <v>23.562799</v>
      </c>
      <c r="J53" s="1760">
        <v>1879.63</v>
      </c>
      <c r="K53" s="1761">
        <v>23.562799</v>
      </c>
      <c r="L53" s="1760">
        <v>1879.63</v>
      </c>
      <c r="M53" s="1762">
        <v>0.012535870889483568</v>
      </c>
      <c r="N53" s="1763">
        <v>69.215</v>
      </c>
      <c r="O53" s="1764">
        <v>0.8676703036156052</v>
      </c>
      <c r="P53" s="2242">
        <v>752.152253369014</v>
      </c>
      <c r="Q53" s="2243">
        <v>52.060218216936306</v>
      </c>
    </row>
    <row r="54" spans="1:17" ht="11.25">
      <c r="A54" s="1992"/>
      <c r="B54" s="1757">
        <v>6</v>
      </c>
      <c r="C54" s="1758" t="s">
        <v>135</v>
      </c>
      <c r="D54" s="1759">
        <v>87</v>
      </c>
      <c r="E54" s="1759">
        <v>1983</v>
      </c>
      <c r="F54" s="1760">
        <v>66.357</v>
      </c>
      <c r="G54" s="1760">
        <v>9.67754</v>
      </c>
      <c r="H54" s="1760">
        <v>14.08</v>
      </c>
      <c r="I54" s="1760">
        <v>42.599461</v>
      </c>
      <c r="J54" s="1760">
        <v>3382.64</v>
      </c>
      <c r="K54" s="1761">
        <v>42.599461</v>
      </c>
      <c r="L54" s="1760">
        <v>3382.64</v>
      </c>
      <c r="M54" s="1762">
        <v>0.01259355444268382</v>
      </c>
      <c r="N54" s="1763">
        <v>69.215</v>
      </c>
      <c r="O54" s="1764">
        <v>0.8716628707503606</v>
      </c>
      <c r="P54" s="2242">
        <v>755.6132665610293</v>
      </c>
      <c r="Q54" s="2243">
        <v>52.29977224502164</v>
      </c>
    </row>
    <row r="55" spans="1:17" s="6" customFormat="1" ht="11.25">
      <c r="A55" s="1992"/>
      <c r="B55" s="1757">
        <v>7</v>
      </c>
      <c r="C55" s="1758" t="s">
        <v>134</v>
      </c>
      <c r="D55" s="1759">
        <v>48</v>
      </c>
      <c r="E55" s="1759">
        <v>1963</v>
      </c>
      <c r="F55" s="1760">
        <v>31.118</v>
      </c>
      <c r="G55" s="1760">
        <v>6.129828</v>
      </c>
      <c r="H55" s="1760">
        <v>0.49</v>
      </c>
      <c r="I55" s="1760">
        <v>24.498176</v>
      </c>
      <c r="J55" s="1760">
        <v>1913.87</v>
      </c>
      <c r="K55" s="1761">
        <v>24.498176</v>
      </c>
      <c r="L55" s="1760">
        <v>1913.87</v>
      </c>
      <c r="M55" s="1762">
        <v>0.012800334400978124</v>
      </c>
      <c r="N55" s="1763">
        <v>69.215</v>
      </c>
      <c r="O55" s="1764">
        <v>0.8859751455637009</v>
      </c>
      <c r="P55" s="2242">
        <v>768.0200640586874</v>
      </c>
      <c r="Q55" s="2243">
        <v>53.158508733822046</v>
      </c>
    </row>
    <row r="56" spans="1:17" ht="11.25">
      <c r="A56" s="1992"/>
      <c r="B56" s="1757">
        <v>8</v>
      </c>
      <c r="C56" s="1758" t="s">
        <v>139</v>
      </c>
      <c r="D56" s="1759">
        <v>22</v>
      </c>
      <c r="E56" s="1759">
        <v>1981</v>
      </c>
      <c r="F56" s="1760">
        <v>20.723</v>
      </c>
      <c r="G56" s="1760">
        <v>2.128949</v>
      </c>
      <c r="H56" s="1760">
        <v>3.52</v>
      </c>
      <c r="I56" s="1760">
        <v>15.074053</v>
      </c>
      <c r="J56" s="1760">
        <v>1167.51</v>
      </c>
      <c r="K56" s="1761">
        <v>15.074053</v>
      </c>
      <c r="L56" s="1760">
        <v>1167.51</v>
      </c>
      <c r="M56" s="1762">
        <v>0.012911283843393203</v>
      </c>
      <c r="N56" s="1763">
        <v>69.215</v>
      </c>
      <c r="O56" s="1764">
        <v>0.8936545112204606</v>
      </c>
      <c r="P56" s="2242">
        <v>774.6770306035921</v>
      </c>
      <c r="Q56" s="2243">
        <v>53.61927067322763</v>
      </c>
    </row>
    <row r="57" spans="1:17" ht="11.25">
      <c r="A57" s="1992"/>
      <c r="B57" s="1757">
        <v>9</v>
      </c>
      <c r="C57" s="1758" t="s">
        <v>141</v>
      </c>
      <c r="D57" s="1759">
        <v>25</v>
      </c>
      <c r="E57" s="1759">
        <v>1940</v>
      </c>
      <c r="F57" s="1760">
        <v>26.869</v>
      </c>
      <c r="G57" s="1760">
        <v>3.261597</v>
      </c>
      <c r="H57" s="1760">
        <v>3.52</v>
      </c>
      <c r="I57" s="1760">
        <v>20.087404</v>
      </c>
      <c r="J57" s="1760">
        <v>1544.26</v>
      </c>
      <c r="K57" s="1761">
        <v>20.087404</v>
      </c>
      <c r="L57" s="1760">
        <v>1544.26</v>
      </c>
      <c r="M57" s="1762">
        <v>0.013007786253610144</v>
      </c>
      <c r="N57" s="1763">
        <v>69.215</v>
      </c>
      <c r="O57" s="1764">
        <v>0.9003339255436261</v>
      </c>
      <c r="P57" s="2242">
        <v>780.4671752166086</v>
      </c>
      <c r="Q57" s="2243">
        <v>54.02003553261756</v>
      </c>
    </row>
    <row r="58" spans="1:17" s="6" customFormat="1" ht="12" thickBot="1">
      <c r="A58" s="1993"/>
      <c r="B58" s="1811">
        <v>10</v>
      </c>
      <c r="C58" s="1812" t="s">
        <v>133</v>
      </c>
      <c r="D58" s="1813">
        <v>32</v>
      </c>
      <c r="E58" s="1813">
        <v>1960</v>
      </c>
      <c r="F58" s="1814">
        <v>20.128</v>
      </c>
      <c r="G58" s="1814">
        <v>3.198899</v>
      </c>
      <c r="H58" s="1814">
        <v>0.32</v>
      </c>
      <c r="I58" s="1814">
        <v>16.609101</v>
      </c>
      <c r="J58" s="1814">
        <v>1214.62</v>
      </c>
      <c r="K58" s="1815">
        <v>16.609101</v>
      </c>
      <c r="L58" s="1814">
        <v>1214.62</v>
      </c>
      <c r="M58" s="1816">
        <v>0.013674318716964977</v>
      </c>
      <c r="N58" s="1817">
        <v>69.215</v>
      </c>
      <c r="O58" s="1818">
        <v>0.9464679699947309</v>
      </c>
      <c r="P58" s="2244">
        <v>820.4591230178986</v>
      </c>
      <c r="Q58" s="2245">
        <v>56.78807819968386</v>
      </c>
    </row>
    <row r="59" spans="1:17" ht="12.75" customHeight="1">
      <c r="A59" s="1971" t="s">
        <v>143</v>
      </c>
      <c r="B59" s="17">
        <v>1</v>
      </c>
      <c r="C59" s="1766" t="s">
        <v>147</v>
      </c>
      <c r="D59" s="1767">
        <v>4</v>
      </c>
      <c r="E59" s="1767">
        <v>1955</v>
      </c>
      <c r="F59" s="1768">
        <v>3.699</v>
      </c>
      <c r="G59" s="1768">
        <v>0</v>
      </c>
      <c r="H59" s="1768">
        <v>0</v>
      </c>
      <c r="I59" s="1768">
        <v>3.699</v>
      </c>
      <c r="J59" s="1768">
        <v>214.32</v>
      </c>
      <c r="K59" s="1769">
        <v>3.699</v>
      </c>
      <c r="L59" s="1768">
        <v>214.32</v>
      </c>
      <c r="M59" s="1770">
        <v>0.017259238521836508</v>
      </c>
      <c r="N59" s="1771">
        <v>69.215</v>
      </c>
      <c r="O59" s="1772">
        <v>1.194598194288914</v>
      </c>
      <c r="P59" s="2246">
        <v>1035.5543113101903</v>
      </c>
      <c r="Q59" s="2247">
        <v>71.67589165733483</v>
      </c>
    </row>
    <row r="60" spans="1:17" s="6" customFormat="1" ht="11.25">
      <c r="A60" s="1972"/>
      <c r="B60" s="19">
        <v>2</v>
      </c>
      <c r="C60" s="1102" t="s">
        <v>148</v>
      </c>
      <c r="D60" s="1075">
        <v>6</v>
      </c>
      <c r="E60" s="1075">
        <v>1959</v>
      </c>
      <c r="F60" s="1076">
        <v>7.598</v>
      </c>
      <c r="G60" s="1076">
        <v>0.845997</v>
      </c>
      <c r="H60" s="1076">
        <v>0.06</v>
      </c>
      <c r="I60" s="1076">
        <v>6.692003</v>
      </c>
      <c r="J60" s="1076">
        <v>310.93</v>
      </c>
      <c r="K60" s="1077">
        <v>6.692003</v>
      </c>
      <c r="L60" s="1076">
        <v>310.93</v>
      </c>
      <c r="M60" s="1078">
        <v>0.021522538835107578</v>
      </c>
      <c r="N60" s="1079">
        <v>69.215</v>
      </c>
      <c r="O60" s="1080">
        <v>1.489682525471971</v>
      </c>
      <c r="P60" s="2248">
        <v>1291.3523301064547</v>
      </c>
      <c r="Q60" s="2249">
        <v>89.38095152831826</v>
      </c>
    </row>
    <row r="61" spans="1:17" ht="11.25">
      <c r="A61" s="1972"/>
      <c r="B61" s="19">
        <v>3</v>
      </c>
      <c r="C61" s="1102" t="s">
        <v>145</v>
      </c>
      <c r="D61" s="1075">
        <v>8</v>
      </c>
      <c r="E61" s="1075">
        <v>1959</v>
      </c>
      <c r="F61" s="1076">
        <v>7.768066</v>
      </c>
      <c r="G61" s="1076">
        <v>0</v>
      </c>
      <c r="H61" s="1076">
        <v>0</v>
      </c>
      <c r="I61" s="1076">
        <v>7.768066</v>
      </c>
      <c r="J61" s="1076">
        <v>361.06</v>
      </c>
      <c r="K61" s="1077">
        <v>7.768066</v>
      </c>
      <c r="L61" s="1076">
        <v>361.06</v>
      </c>
      <c r="M61" s="1078">
        <v>0.021514612529773446</v>
      </c>
      <c r="N61" s="1079">
        <v>69.215</v>
      </c>
      <c r="O61" s="1080">
        <v>1.4891339062482691</v>
      </c>
      <c r="P61" s="2248">
        <v>1290.8767517864069</v>
      </c>
      <c r="Q61" s="2249">
        <v>89.34803437489616</v>
      </c>
    </row>
    <row r="62" spans="1:17" s="6" customFormat="1" ht="12.75" customHeight="1">
      <c r="A62" s="1972"/>
      <c r="B62" s="19">
        <v>4</v>
      </c>
      <c r="C62" s="1102" t="s">
        <v>39</v>
      </c>
      <c r="D62" s="1075">
        <v>4</v>
      </c>
      <c r="E62" s="1075">
        <v>1963</v>
      </c>
      <c r="F62" s="1076">
        <v>3.264</v>
      </c>
      <c r="G62" s="1076">
        <v>0.315263</v>
      </c>
      <c r="H62" s="1076">
        <v>0.04</v>
      </c>
      <c r="I62" s="1076">
        <v>2.908736</v>
      </c>
      <c r="J62" s="1076">
        <v>150.99</v>
      </c>
      <c r="K62" s="1077">
        <v>2.908736</v>
      </c>
      <c r="L62" s="1076">
        <v>150.99</v>
      </c>
      <c r="M62" s="1078">
        <v>0.01926442810782171</v>
      </c>
      <c r="N62" s="1079">
        <v>69.215</v>
      </c>
      <c r="O62" s="1080">
        <v>1.3333873914828798</v>
      </c>
      <c r="P62" s="2248">
        <v>1155.8656864693025</v>
      </c>
      <c r="Q62" s="2249">
        <v>80.00324348897277</v>
      </c>
    </row>
    <row r="63" spans="1:17" s="6" customFormat="1" ht="11.25">
      <c r="A63" s="1972"/>
      <c r="B63" s="19">
        <v>5</v>
      </c>
      <c r="C63" s="1102" t="s">
        <v>146</v>
      </c>
      <c r="D63" s="1075">
        <v>4</v>
      </c>
      <c r="E63" s="1075">
        <v>1952</v>
      </c>
      <c r="F63" s="1076">
        <v>2.389966</v>
      </c>
      <c r="G63" s="1076">
        <v>0</v>
      </c>
      <c r="H63" s="1076">
        <v>0</v>
      </c>
      <c r="I63" s="1076">
        <v>2.389966</v>
      </c>
      <c r="J63" s="1076">
        <v>108</v>
      </c>
      <c r="K63" s="1077">
        <v>2.389966</v>
      </c>
      <c r="L63" s="1076">
        <v>108</v>
      </c>
      <c r="M63" s="1078">
        <v>0.022129314814814813</v>
      </c>
      <c r="N63" s="1079">
        <v>69.215</v>
      </c>
      <c r="O63" s="1080">
        <v>1.5316805249074075</v>
      </c>
      <c r="P63" s="2248">
        <v>1327.7588888888888</v>
      </c>
      <c r="Q63" s="2249">
        <v>91.90083149444445</v>
      </c>
    </row>
    <row r="64" spans="1:17" ht="11.25">
      <c r="A64" s="1972"/>
      <c r="B64" s="19">
        <v>6</v>
      </c>
      <c r="C64" s="1102" t="s">
        <v>149</v>
      </c>
      <c r="D64" s="1075">
        <v>6</v>
      </c>
      <c r="E64" s="1075">
        <v>1940</v>
      </c>
      <c r="F64" s="1076">
        <v>5.34</v>
      </c>
      <c r="G64" s="1076">
        <v>0.21472</v>
      </c>
      <c r="H64" s="1076">
        <v>0</v>
      </c>
      <c r="I64" s="1076">
        <v>5.12528</v>
      </c>
      <c r="J64" s="1076">
        <v>250.65</v>
      </c>
      <c r="K64" s="1077">
        <v>5.12528</v>
      </c>
      <c r="L64" s="1076">
        <v>250.65</v>
      </c>
      <c r="M64" s="1078">
        <v>0.02044795531617794</v>
      </c>
      <c r="N64" s="1079">
        <v>69.215</v>
      </c>
      <c r="O64" s="1080">
        <v>1.4153052272092561</v>
      </c>
      <c r="P64" s="2248">
        <v>1226.8773189706762</v>
      </c>
      <c r="Q64" s="2249">
        <v>84.91831363255537</v>
      </c>
    </row>
    <row r="65" spans="1:17" ht="11.25">
      <c r="A65" s="1972"/>
      <c r="B65" s="19">
        <v>7</v>
      </c>
      <c r="C65" s="1102" t="s">
        <v>183</v>
      </c>
      <c r="D65" s="1075">
        <v>8</v>
      </c>
      <c r="E65" s="1075" t="s">
        <v>38</v>
      </c>
      <c r="F65" s="1076">
        <v>5.869</v>
      </c>
      <c r="G65" s="1076">
        <v>0</v>
      </c>
      <c r="H65" s="1076">
        <v>0</v>
      </c>
      <c r="I65" s="1076">
        <v>5.869</v>
      </c>
      <c r="J65" s="1076">
        <v>248.01</v>
      </c>
      <c r="K65" s="1077">
        <v>5.869</v>
      </c>
      <c r="L65" s="1076">
        <v>248.01</v>
      </c>
      <c r="M65" s="1078">
        <v>0.023664368372243054</v>
      </c>
      <c r="N65" s="1079">
        <v>69.215</v>
      </c>
      <c r="O65" s="1080">
        <v>1.637929256884803</v>
      </c>
      <c r="P65" s="2248">
        <v>1419.8621023345831</v>
      </c>
      <c r="Q65" s="2249">
        <v>98.27575541308818</v>
      </c>
    </row>
    <row r="66" spans="1:17" ht="11.25">
      <c r="A66" s="1972"/>
      <c r="B66" s="19">
        <v>8</v>
      </c>
      <c r="C66" s="1102" t="s">
        <v>144</v>
      </c>
      <c r="D66" s="1075">
        <v>13</v>
      </c>
      <c r="E66" s="1075" t="s">
        <v>38</v>
      </c>
      <c r="F66" s="1076">
        <v>9.033</v>
      </c>
      <c r="G66" s="1076">
        <v>0</v>
      </c>
      <c r="H66" s="1076">
        <v>0</v>
      </c>
      <c r="I66" s="1076">
        <v>9.033</v>
      </c>
      <c r="J66" s="1076">
        <v>397.64</v>
      </c>
      <c r="K66" s="1077">
        <v>9.033</v>
      </c>
      <c r="L66" s="1076">
        <v>397.64</v>
      </c>
      <c r="M66" s="1078">
        <v>0.022716527512322702</v>
      </c>
      <c r="N66" s="1079">
        <v>69.215</v>
      </c>
      <c r="O66" s="1080">
        <v>1.5723244517654158</v>
      </c>
      <c r="P66" s="2248">
        <v>1362.991650739362</v>
      </c>
      <c r="Q66" s="2249">
        <v>94.33946710592495</v>
      </c>
    </row>
    <row r="67" spans="1:17" ht="12" thickBot="1">
      <c r="A67" s="1973"/>
      <c r="B67" s="20">
        <v>9</v>
      </c>
      <c r="C67" s="1104" t="s">
        <v>150</v>
      </c>
      <c r="D67" s="1105">
        <v>4</v>
      </c>
      <c r="E67" s="1105">
        <v>1940</v>
      </c>
      <c r="F67" s="1106">
        <v>8.288</v>
      </c>
      <c r="G67" s="1106">
        <v>-2.015664</v>
      </c>
      <c r="H67" s="1106">
        <v>-1.391776</v>
      </c>
      <c r="I67" s="1106">
        <v>11.695437</v>
      </c>
      <c r="J67" s="1106">
        <v>383.02000000000004</v>
      </c>
      <c r="K67" s="1107">
        <v>11.695437</v>
      </c>
      <c r="L67" s="1106">
        <v>383.02000000000004</v>
      </c>
      <c r="M67" s="1108">
        <v>0.0305347945277009</v>
      </c>
      <c r="N67" s="1109">
        <v>69.215</v>
      </c>
      <c r="O67" s="1110">
        <v>2.113465803234818</v>
      </c>
      <c r="P67" s="2250">
        <v>1832.087671662054</v>
      </c>
      <c r="Q67" s="2251">
        <v>126.80794819408906</v>
      </c>
    </row>
    <row r="68" spans="1:17" ht="13.5" customHeight="1">
      <c r="A68" s="147"/>
      <c r="B68" s="149"/>
      <c r="C68" s="148"/>
      <c r="D68" s="149"/>
      <c r="E68" s="149"/>
      <c r="F68" s="150"/>
      <c r="G68" s="150"/>
      <c r="H68" s="150"/>
      <c r="I68" s="150"/>
      <c r="J68" s="151"/>
      <c r="K68" s="150"/>
      <c r="L68" s="151"/>
      <c r="M68" s="152"/>
      <c r="N68" s="153"/>
      <c r="O68" s="153"/>
      <c r="P68" s="153"/>
      <c r="Q68" s="153"/>
    </row>
    <row r="69" spans="1:17" ht="13.5" customHeight="1">
      <c r="A69" s="1733" t="s">
        <v>879</v>
      </c>
      <c r="B69" s="1734"/>
      <c r="C69" s="148"/>
      <c r="D69" s="149"/>
      <c r="E69" s="149"/>
      <c r="F69" s="150"/>
      <c r="G69" s="150"/>
      <c r="H69" s="150"/>
      <c r="I69" s="150"/>
      <c r="J69" s="151"/>
      <c r="K69" s="150"/>
      <c r="L69" s="151"/>
      <c r="M69" s="152"/>
      <c r="N69" s="153"/>
      <c r="O69" s="153"/>
      <c r="P69" s="153"/>
      <c r="Q69" s="153"/>
    </row>
    <row r="70" spans="1:17" ht="13.5" customHeight="1">
      <c r="A70" s="1733" t="s">
        <v>880</v>
      </c>
      <c r="B70" s="1734"/>
      <c r="C70" s="148"/>
      <c r="D70" s="149"/>
      <c r="E70" s="149"/>
      <c r="F70" s="150"/>
      <c r="G70" s="150"/>
      <c r="H70" s="150"/>
      <c r="I70" s="150"/>
      <c r="J70" s="151"/>
      <c r="K70" s="150"/>
      <c r="L70" s="151"/>
      <c r="M70" s="152"/>
      <c r="N70" s="153"/>
      <c r="O70" s="153"/>
      <c r="P70" s="153"/>
      <c r="Q70" s="153"/>
    </row>
    <row r="71" spans="1:17" s="1683" customFormat="1" ht="15">
      <c r="A71" s="1929" t="s">
        <v>30</v>
      </c>
      <c r="B71" s="1929"/>
      <c r="C71" s="1929"/>
      <c r="D71" s="1929"/>
      <c r="E71" s="1929"/>
      <c r="F71" s="1929"/>
      <c r="G71" s="1929"/>
      <c r="H71" s="1929"/>
      <c r="I71" s="1929"/>
      <c r="J71" s="1929"/>
      <c r="K71" s="1929"/>
      <c r="L71" s="1929"/>
      <c r="M71" s="1929"/>
      <c r="N71" s="1929"/>
      <c r="O71" s="1929"/>
      <c r="P71" s="1929"/>
      <c r="Q71" s="1929"/>
    </row>
    <row r="72" spans="1:17" ht="13.5" thickBot="1">
      <c r="A72" s="805"/>
      <c r="B72" s="805"/>
      <c r="C72" s="805"/>
      <c r="D72" s="805"/>
      <c r="E72" s="1875" t="s">
        <v>370</v>
      </c>
      <c r="F72" s="1875"/>
      <c r="G72" s="1875"/>
      <c r="H72" s="1875"/>
      <c r="I72" s="805">
        <v>6.4</v>
      </c>
      <c r="J72" s="805" t="s">
        <v>369</v>
      </c>
      <c r="K72" s="805" t="s">
        <v>371</v>
      </c>
      <c r="L72" s="806">
        <v>302</v>
      </c>
      <c r="M72" s="805"/>
      <c r="N72" s="805"/>
      <c r="O72" s="805"/>
      <c r="P72" s="805"/>
      <c r="Q72" s="805"/>
    </row>
    <row r="73" spans="1:17" ht="12.75" customHeight="1">
      <c r="A73" s="1876" t="s">
        <v>1</v>
      </c>
      <c r="B73" s="1879" t="s">
        <v>0</v>
      </c>
      <c r="C73" s="1882" t="s">
        <v>2</v>
      </c>
      <c r="D73" s="1882" t="s">
        <v>3</v>
      </c>
      <c r="E73" s="1882" t="s">
        <v>12</v>
      </c>
      <c r="F73" s="1886" t="s">
        <v>13</v>
      </c>
      <c r="G73" s="1887"/>
      <c r="H73" s="1887"/>
      <c r="I73" s="1888"/>
      <c r="J73" s="1882" t="s">
        <v>4</v>
      </c>
      <c r="K73" s="1882" t="s">
        <v>14</v>
      </c>
      <c r="L73" s="1882" t="s">
        <v>5</v>
      </c>
      <c r="M73" s="1882" t="s">
        <v>6</v>
      </c>
      <c r="N73" s="1882" t="s">
        <v>15</v>
      </c>
      <c r="O73" s="1882" t="s">
        <v>16</v>
      </c>
      <c r="P73" s="1882" t="s">
        <v>23</v>
      </c>
      <c r="Q73" s="1980" t="s">
        <v>24</v>
      </c>
    </row>
    <row r="74" spans="1:17" ht="55.5" customHeight="1">
      <c r="A74" s="1940"/>
      <c r="B74" s="1933"/>
      <c r="C74" s="1885"/>
      <c r="D74" s="1885"/>
      <c r="E74" s="1885"/>
      <c r="F74" s="53" t="s">
        <v>17</v>
      </c>
      <c r="G74" s="54" t="s">
        <v>18</v>
      </c>
      <c r="H74" s="54" t="s">
        <v>29</v>
      </c>
      <c r="I74" s="53" t="s">
        <v>20</v>
      </c>
      <c r="J74" s="1885"/>
      <c r="K74" s="1885"/>
      <c r="L74" s="1885"/>
      <c r="M74" s="1885"/>
      <c r="N74" s="1885"/>
      <c r="O74" s="1885"/>
      <c r="P74" s="1885"/>
      <c r="Q74" s="1981"/>
    </row>
    <row r="75" spans="1:17" ht="13.5" customHeight="1" thickBot="1">
      <c r="A75" s="58"/>
      <c r="B75" s="59"/>
      <c r="C75" s="60"/>
      <c r="D75" s="30" t="s">
        <v>7</v>
      </c>
      <c r="E75" s="57" t="s">
        <v>8</v>
      </c>
      <c r="F75" s="57" t="s">
        <v>9</v>
      </c>
      <c r="G75" s="57" t="s">
        <v>9</v>
      </c>
      <c r="H75" s="57" t="s">
        <v>9</v>
      </c>
      <c r="I75" s="57" t="s">
        <v>9</v>
      </c>
      <c r="J75" s="57" t="s">
        <v>21</v>
      </c>
      <c r="K75" s="57" t="s">
        <v>9</v>
      </c>
      <c r="L75" s="57" t="s">
        <v>21</v>
      </c>
      <c r="M75" s="57" t="s">
        <v>59</v>
      </c>
      <c r="N75" s="83" t="s">
        <v>408</v>
      </c>
      <c r="O75" s="83" t="s">
        <v>409</v>
      </c>
      <c r="P75" s="84" t="s">
        <v>25</v>
      </c>
      <c r="Q75" s="85" t="s">
        <v>410</v>
      </c>
    </row>
    <row r="76" spans="1:17" ht="11.25">
      <c r="A76" s="1974" t="s">
        <v>222</v>
      </c>
      <c r="B76" s="11">
        <v>1</v>
      </c>
      <c r="C76" s="2180" t="s">
        <v>351</v>
      </c>
      <c r="D76" s="11">
        <v>60</v>
      </c>
      <c r="E76" s="11">
        <v>2005</v>
      </c>
      <c r="F76" s="2181">
        <v>28.52</v>
      </c>
      <c r="G76" s="2181">
        <v>9.74</v>
      </c>
      <c r="H76" s="2182">
        <v>3.42</v>
      </c>
      <c r="I76" s="859">
        <v>15.36</v>
      </c>
      <c r="J76" s="2188">
        <v>4933.47</v>
      </c>
      <c r="K76" s="2189">
        <f aca="true" t="shared" si="0" ref="K76:K115">I76/J76*L76</f>
        <v>14.904910336943367</v>
      </c>
      <c r="L76" s="2190">
        <v>4787.3</v>
      </c>
      <c r="M76" s="2191">
        <f>K76/L76</f>
        <v>0.003113427263163655</v>
      </c>
      <c r="N76" s="2192">
        <v>49.595</v>
      </c>
      <c r="O76" s="2193">
        <f>M76*N76</f>
        <v>0.15441042511660147</v>
      </c>
      <c r="P76" s="2194">
        <f>M76*60*1000</f>
        <v>186.80563578981932</v>
      </c>
      <c r="Q76" s="2195">
        <f>P76*N76/1000</f>
        <v>9.26462550699609</v>
      </c>
    </row>
    <row r="77" spans="1:17" ht="11.25">
      <c r="A77" s="1901"/>
      <c r="B77" s="12">
        <v>2</v>
      </c>
      <c r="C77" s="2183" t="s">
        <v>43</v>
      </c>
      <c r="D77" s="12">
        <v>18</v>
      </c>
      <c r="E77" s="12">
        <v>2006</v>
      </c>
      <c r="F77" s="51">
        <v>8.55</v>
      </c>
      <c r="G77" s="51">
        <v>2.47</v>
      </c>
      <c r="H77" s="2184">
        <v>0.73</v>
      </c>
      <c r="I77" s="51">
        <f>F77-G77-H77</f>
        <v>5.35</v>
      </c>
      <c r="J77" s="101">
        <v>1988.27</v>
      </c>
      <c r="K77" s="69">
        <f t="shared" si="0"/>
        <v>4.073331841248924</v>
      </c>
      <c r="L77" s="56">
        <v>1513.81</v>
      </c>
      <c r="M77" s="52">
        <f aca="true" t="shared" si="1" ref="M77:M115">K77/L77</f>
        <v>0.0026907814331051613</v>
      </c>
      <c r="N77" s="2196">
        <v>49.595</v>
      </c>
      <c r="O77" s="2197">
        <f aca="true" t="shared" si="2" ref="O77:O115">M77*N77</f>
        <v>0.13344930517485046</v>
      </c>
      <c r="P77" s="104">
        <f aca="true" t="shared" si="3" ref="P77:P115">M77*60*1000</f>
        <v>161.4468859863097</v>
      </c>
      <c r="Q77" s="105">
        <f aca="true" t="shared" si="4" ref="Q77:Q115">P77*N77/1000</f>
        <v>8.00695831049103</v>
      </c>
    </row>
    <row r="78" spans="1:17" ht="11.25">
      <c r="A78" s="1901"/>
      <c r="B78" s="12">
        <v>3</v>
      </c>
      <c r="C78" s="2183" t="s">
        <v>42</v>
      </c>
      <c r="D78" s="12">
        <v>118</v>
      </c>
      <c r="E78" s="12">
        <v>2007</v>
      </c>
      <c r="F78" s="51">
        <v>54.21</v>
      </c>
      <c r="G78" s="51">
        <v>19.02</v>
      </c>
      <c r="H78" s="2184">
        <v>18.12</v>
      </c>
      <c r="I78" s="51">
        <f>F78-G78-H78</f>
        <v>17.069999999999997</v>
      </c>
      <c r="J78" s="101">
        <v>7736.38</v>
      </c>
      <c r="K78" s="69">
        <f t="shared" si="0"/>
        <v>15.404874165953585</v>
      </c>
      <c r="L78" s="56">
        <v>6981.72</v>
      </c>
      <c r="M78" s="52">
        <f t="shared" si="1"/>
        <v>0.0022064583177144863</v>
      </c>
      <c r="N78" s="2196">
        <v>49.595</v>
      </c>
      <c r="O78" s="2197">
        <f t="shared" si="2"/>
        <v>0.10942930026704994</v>
      </c>
      <c r="P78" s="104">
        <f t="shared" si="3"/>
        <v>132.38749906286918</v>
      </c>
      <c r="Q78" s="105">
        <f t="shared" si="4"/>
        <v>6.565758016022997</v>
      </c>
    </row>
    <row r="79" spans="1:17" ht="11.25">
      <c r="A79" s="1901"/>
      <c r="B79" s="12">
        <v>4</v>
      </c>
      <c r="C79" s="2183" t="s">
        <v>352</v>
      </c>
      <c r="D79" s="12">
        <v>38</v>
      </c>
      <c r="E79" s="12">
        <v>2004</v>
      </c>
      <c r="F79" s="51">
        <v>9.68</v>
      </c>
      <c r="G79" s="51">
        <v>5.32</v>
      </c>
      <c r="H79" s="2184">
        <v>0</v>
      </c>
      <c r="I79" s="860">
        <v>4.36</v>
      </c>
      <c r="J79" s="101">
        <v>2371.7</v>
      </c>
      <c r="K79" s="69">
        <f t="shared" si="0"/>
        <v>4.36</v>
      </c>
      <c r="L79" s="56">
        <v>2371.7</v>
      </c>
      <c r="M79" s="52">
        <f t="shared" si="1"/>
        <v>0.0018383438040224314</v>
      </c>
      <c r="N79" s="2196">
        <v>49.595</v>
      </c>
      <c r="O79" s="2197">
        <f t="shared" si="2"/>
        <v>0.09117266096049248</v>
      </c>
      <c r="P79" s="104">
        <f t="shared" si="3"/>
        <v>110.30062824134589</v>
      </c>
      <c r="Q79" s="105">
        <f t="shared" si="4"/>
        <v>5.470359657629549</v>
      </c>
    </row>
    <row r="80" spans="1:17" ht="11.25">
      <c r="A80" s="1901"/>
      <c r="B80" s="12">
        <v>5</v>
      </c>
      <c r="C80" s="2183" t="s">
        <v>40</v>
      </c>
      <c r="D80" s="12">
        <v>86</v>
      </c>
      <c r="E80" s="12">
        <v>2006</v>
      </c>
      <c r="F80" s="51">
        <v>21.89</v>
      </c>
      <c r="G80" s="51">
        <v>11</v>
      </c>
      <c r="H80" s="2184">
        <v>1.8</v>
      </c>
      <c r="I80" s="51">
        <f>F80-G80-H80</f>
        <v>9.09</v>
      </c>
      <c r="J80" s="101">
        <v>5054.6</v>
      </c>
      <c r="K80" s="69">
        <f t="shared" si="0"/>
        <v>9.09</v>
      </c>
      <c r="L80" s="2198">
        <v>5054.6</v>
      </c>
      <c r="M80" s="52">
        <f t="shared" si="1"/>
        <v>0.0017983618881810626</v>
      </c>
      <c r="N80" s="2196">
        <v>49.595</v>
      </c>
      <c r="O80" s="2197">
        <f t="shared" si="2"/>
        <v>0.0891897578443398</v>
      </c>
      <c r="P80" s="104">
        <f t="shared" si="3"/>
        <v>107.90171329086375</v>
      </c>
      <c r="Q80" s="105">
        <f t="shared" si="4"/>
        <v>5.351385470660388</v>
      </c>
    </row>
    <row r="81" spans="1:17" s="44" customFormat="1" ht="12.75" customHeight="1">
      <c r="A81" s="1901"/>
      <c r="B81" s="43">
        <v>6</v>
      </c>
      <c r="C81" s="2183" t="s">
        <v>73</v>
      </c>
      <c r="D81" s="12">
        <v>64</v>
      </c>
      <c r="E81" s="12">
        <v>1987</v>
      </c>
      <c r="F81" s="51">
        <v>14.85</v>
      </c>
      <c r="G81" s="51">
        <v>9.07</v>
      </c>
      <c r="H81" s="2184">
        <v>0</v>
      </c>
      <c r="I81" s="860">
        <v>5.78</v>
      </c>
      <c r="J81" s="101">
        <v>2419.35</v>
      </c>
      <c r="K81" s="69">
        <f t="shared" si="0"/>
        <v>5.78</v>
      </c>
      <c r="L81" s="56">
        <v>2419.35</v>
      </c>
      <c r="M81" s="52">
        <f t="shared" si="1"/>
        <v>0.0023890714448095564</v>
      </c>
      <c r="N81" s="2196">
        <v>49.595</v>
      </c>
      <c r="O81" s="2197">
        <f t="shared" si="2"/>
        <v>0.11848599830532995</v>
      </c>
      <c r="P81" s="104">
        <f t="shared" si="3"/>
        <v>143.3442866885734</v>
      </c>
      <c r="Q81" s="105">
        <f t="shared" si="4"/>
        <v>7.109159898319797</v>
      </c>
    </row>
    <row r="82" spans="1:17" ht="11.25">
      <c r="A82" s="1901"/>
      <c r="B82" s="12">
        <v>7</v>
      </c>
      <c r="C82" s="2183" t="s">
        <v>44</v>
      </c>
      <c r="D82" s="12">
        <v>22</v>
      </c>
      <c r="E82" s="12">
        <v>2006</v>
      </c>
      <c r="F82" s="51">
        <v>11.16</v>
      </c>
      <c r="G82" s="51">
        <v>4.46</v>
      </c>
      <c r="H82" s="2184">
        <v>0.8</v>
      </c>
      <c r="I82" s="51">
        <f>F82-G82-H82</f>
        <v>5.9</v>
      </c>
      <c r="J82" s="101">
        <v>1698.17</v>
      </c>
      <c r="K82" s="69">
        <f t="shared" si="0"/>
        <v>5.9</v>
      </c>
      <c r="L82" s="56">
        <v>1698.17</v>
      </c>
      <c r="M82" s="52">
        <f t="shared" si="1"/>
        <v>0.0034743282474663903</v>
      </c>
      <c r="N82" s="2196">
        <v>49.595</v>
      </c>
      <c r="O82" s="2197">
        <f t="shared" si="2"/>
        <v>0.17230930943309564</v>
      </c>
      <c r="P82" s="104">
        <f t="shared" si="3"/>
        <v>208.4596948479834</v>
      </c>
      <c r="Q82" s="105">
        <f t="shared" si="4"/>
        <v>10.338558565985737</v>
      </c>
    </row>
    <row r="83" spans="1:17" ht="11.25">
      <c r="A83" s="1901"/>
      <c r="B83" s="12">
        <v>8</v>
      </c>
      <c r="C83" s="2183" t="s">
        <v>41</v>
      </c>
      <c r="D83" s="12">
        <v>51</v>
      </c>
      <c r="E83" s="12">
        <v>2005</v>
      </c>
      <c r="F83" s="51">
        <v>16.61</v>
      </c>
      <c r="G83" s="51">
        <v>5.45</v>
      </c>
      <c r="H83" s="2184">
        <v>3.12</v>
      </c>
      <c r="I83" s="51">
        <f>F83-G83-H83</f>
        <v>8.04</v>
      </c>
      <c r="J83" s="101">
        <v>3073.94</v>
      </c>
      <c r="K83" s="69">
        <f t="shared" si="0"/>
        <v>7.850949075128336</v>
      </c>
      <c r="L83" s="56">
        <v>3001.66</v>
      </c>
      <c r="M83" s="52">
        <f t="shared" si="1"/>
        <v>0.0026155357619211824</v>
      </c>
      <c r="N83" s="2196">
        <v>49.595</v>
      </c>
      <c r="O83" s="2197">
        <f t="shared" si="2"/>
        <v>0.12971749611248104</v>
      </c>
      <c r="P83" s="104">
        <f t="shared" si="3"/>
        <v>156.93214571527096</v>
      </c>
      <c r="Q83" s="105">
        <f t="shared" si="4"/>
        <v>7.783049766748864</v>
      </c>
    </row>
    <row r="84" spans="1:17" ht="11.25">
      <c r="A84" s="1901"/>
      <c r="B84" s="42">
        <v>9</v>
      </c>
      <c r="C84" s="2183" t="s">
        <v>60</v>
      </c>
      <c r="D84" s="12">
        <v>72</v>
      </c>
      <c r="E84" s="12">
        <v>2005</v>
      </c>
      <c r="F84" s="51">
        <v>33.63</v>
      </c>
      <c r="G84" s="51">
        <v>15.24</v>
      </c>
      <c r="H84" s="2184">
        <v>0.53</v>
      </c>
      <c r="I84" s="860">
        <v>17.86</v>
      </c>
      <c r="J84" s="101">
        <v>5350</v>
      </c>
      <c r="K84" s="69">
        <f t="shared" si="0"/>
        <v>17.86</v>
      </c>
      <c r="L84" s="56">
        <v>5350</v>
      </c>
      <c r="M84" s="52">
        <f t="shared" si="1"/>
        <v>0.0033383177570093458</v>
      </c>
      <c r="N84" s="2196">
        <v>49.595</v>
      </c>
      <c r="O84" s="2197">
        <f t="shared" si="2"/>
        <v>0.1655638691588785</v>
      </c>
      <c r="P84" s="104">
        <f t="shared" si="3"/>
        <v>200.29906542056074</v>
      </c>
      <c r="Q84" s="105">
        <f t="shared" si="4"/>
        <v>9.933832149532709</v>
      </c>
    </row>
    <row r="85" spans="1:17" ht="12.75" customHeight="1" thickBot="1">
      <c r="A85" s="1968"/>
      <c r="B85" s="12">
        <v>10</v>
      </c>
      <c r="C85" s="2185" t="s">
        <v>443</v>
      </c>
      <c r="D85" s="42">
        <v>39</v>
      </c>
      <c r="E85" s="42">
        <v>2007</v>
      </c>
      <c r="F85" s="2186">
        <v>15.41</v>
      </c>
      <c r="G85" s="2186">
        <v>5.66</v>
      </c>
      <c r="H85" s="2187">
        <v>1.93</v>
      </c>
      <c r="I85" s="238">
        <f>F85-G85-H85</f>
        <v>7.82</v>
      </c>
      <c r="J85" s="2199">
        <v>2368.78</v>
      </c>
      <c r="K85" s="2200">
        <f t="shared" si="0"/>
        <v>7.82</v>
      </c>
      <c r="L85" s="2201">
        <v>2368.78</v>
      </c>
      <c r="M85" s="2202">
        <f t="shared" si="1"/>
        <v>0.0033012774508396725</v>
      </c>
      <c r="N85" s="2196">
        <v>49.595</v>
      </c>
      <c r="O85" s="2203">
        <f t="shared" si="2"/>
        <v>0.16372685517439356</v>
      </c>
      <c r="P85" s="2204">
        <f t="shared" si="3"/>
        <v>198.07664705038036</v>
      </c>
      <c r="Q85" s="2205">
        <f t="shared" si="4"/>
        <v>9.823611310463614</v>
      </c>
    </row>
    <row r="86" spans="1:17" ht="14.25" customHeight="1">
      <c r="A86" s="1966" t="s">
        <v>223</v>
      </c>
      <c r="B86" s="33">
        <v>1</v>
      </c>
      <c r="C86" s="861" t="s">
        <v>61</v>
      </c>
      <c r="D86" s="185">
        <v>100</v>
      </c>
      <c r="E86" s="185">
        <v>1972</v>
      </c>
      <c r="F86" s="862">
        <v>39.87</v>
      </c>
      <c r="G86" s="862">
        <v>11.38</v>
      </c>
      <c r="H86" s="863">
        <v>11.26</v>
      </c>
      <c r="I86" s="859">
        <v>17.23</v>
      </c>
      <c r="J86" s="209">
        <v>4426.37</v>
      </c>
      <c r="K86" s="864">
        <f t="shared" si="0"/>
        <v>17.23011677740451</v>
      </c>
      <c r="L86" s="865">
        <v>4426.4</v>
      </c>
      <c r="M86" s="866">
        <f t="shared" si="1"/>
        <v>0.0038925801503263404</v>
      </c>
      <c r="N86" s="1697">
        <v>49.595</v>
      </c>
      <c r="O86" s="867">
        <f t="shared" si="2"/>
        <v>0.19305251255543485</v>
      </c>
      <c r="P86" s="680">
        <f t="shared" si="3"/>
        <v>233.55480901958043</v>
      </c>
      <c r="Q86" s="681">
        <f t="shared" si="4"/>
        <v>11.583150753326091</v>
      </c>
    </row>
    <row r="87" spans="1:17" ht="11.25">
      <c r="A87" s="1975"/>
      <c r="B87" s="14">
        <v>2</v>
      </c>
      <c r="C87" s="156" t="s">
        <v>62</v>
      </c>
      <c r="D87" s="157">
        <v>61</v>
      </c>
      <c r="E87" s="157">
        <v>1973</v>
      </c>
      <c r="F87" s="162">
        <v>22.5</v>
      </c>
      <c r="G87" s="162">
        <v>6.48</v>
      </c>
      <c r="H87" s="239">
        <v>6.12</v>
      </c>
      <c r="I87" s="860">
        <v>9.9</v>
      </c>
      <c r="J87" s="207">
        <v>2678.27</v>
      </c>
      <c r="K87" s="158">
        <f t="shared" si="0"/>
        <v>9.9</v>
      </c>
      <c r="L87" s="240">
        <v>2678.27</v>
      </c>
      <c r="M87" s="159">
        <f t="shared" si="1"/>
        <v>0.003696415970010492</v>
      </c>
      <c r="N87" s="1698">
        <v>49.595</v>
      </c>
      <c r="O87" s="154">
        <f t="shared" si="2"/>
        <v>0.18332375003267035</v>
      </c>
      <c r="P87" s="160">
        <f t="shared" si="3"/>
        <v>221.78495820062952</v>
      </c>
      <c r="Q87" s="161">
        <f t="shared" si="4"/>
        <v>10.99942500196022</v>
      </c>
    </row>
    <row r="88" spans="1:17" ht="11.25">
      <c r="A88" s="1975"/>
      <c r="B88" s="14">
        <v>3</v>
      </c>
      <c r="C88" s="156" t="s">
        <v>67</v>
      </c>
      <c r="D88" s="157">
        <v>60</v>
      </c>
      <c r="E88" s="157">
        <v>1965</v>
      </c>
      <c r="F88" s="162">
        <v>30.22</v>
      </c>
      <c r="G88" s="162">
        <v>7.81</v>
      </c>
      <c r="H88" s="239">
        <v>9.52</v>
      </c>
      <c r="I88" s="162">
        <f>F88-G88-H88</f>
        <v>12.89</v>
      </c>
      <c r="J88" s="207">
        <v>2708.87</v>
      </c>
      <c r="K88" s="158">
        <f t="shared" si="0"/>
        <v>12.89</v>
      </c>
      <c r="L88" s="240">
        <v>2708.87</v>
      </c>
      <c r="M88" s="159">
        <f t="shared" si="1"/>
        <v>0.004758441711857712</v>
      </c>
      <c r="N88" s="1698">
        <v>49.595</v>
      </c>
      <c r="O88" s="154">
        <f t="shared" si="2"/>
        <v>0.23599491669958322</v>
      </c>
      <c r="P88" s="160">
        <f t="shared" si="3"/>
        <v>285.5065027114627</v>
      </c>
      <c r="Q88" s="161">
        <f t="shared" si="4"/>
        <v>14.159695001974994</v>
      </c>
    </row>
    <row r="89" spans="1:17" ht="11.25">
      <c r="A89" s="1975"/>
      <c r="B89" s="14">
        <v>4</v>
      </c>
      <c r="C89" s="156" t="s">
        <v>184</v>
      </c>
      <c r="D89" s="157">
        <v>50</v>
      </c>
      <c r="E89" s="157">
        <v>1988</v>
      </c>
      <c r="F89" s="162">
        <v>40.87</v>
      </c>
      <c r="G89" s="162">
        <v>8.41</v>
      </c>
      <c r="H89" s="239">
        <v>8</v>
      </c>
      <c r="I89" s="162">
        <f>F89-G89-H89</f>
        <v>24.459999999999994</v>
      </c>
      <c r="J89" s="207">
        <v>3582.32</v>
      </c>
      <c r="K89" s="158">
        <f t="shared" si="0"/>
        <v>24.459999999999994</v>
      </c>
      <c r="L89" s="240">
        <v>3582.32</v>
      </c>
      <c r="M89" s="159">
        <f t="shared" si="1"/>
        <v>0.00682797740012059</v>
      </c>
      <c r="N89" s="1698">
        <v>49.595</v>
      </c>
      <c r="O89" s="154">
        <f t="shared" si="2"/>
        <v>0.33863353915898065</v>
      </c>
      <c r="P89" s="160">
        <f t="shared" si="3"/>
        <v>409.6786440072354</v>
      </c>
      <c r="Q89" s="161">
        <f t="shared" si="4"/>
        <v>20.31801234953884</v>
      </c>
    </row>
    <row r="90" spans="1:17" ht="11.25">
      <c r="A90" s="1975"/>
      <c r="B90" s="14">
        <v>5</v>
      </c>
      <c r="C90" s="156" t="s">
        <v>400</v>
      </c>
      <c r="D90" s="157">
        <v>41</v>
      </c>
      <c r="E90" s="157">
        <v>1987</v>
      </c>
      <c r="F90" s="162">
        <v>25.16</v>
      </c>
      <c r="G90" s="162">
        <v>4.93</v>
      </c>
      <c r="H90" s="239">
        <v>7.65</v>
      </c>
      <c r="I90" s="860">
        <v>12.58</v>
      </c>
      <c r="J90" s="207">
        <v>2317.37</v>
      </c>
      <c r="K90" s="158">
        <f t="shared" si="0"/>
        <v>8.968591032075153</v>
      </c>
      <c r="L90" s="240">
        <v>1652.11</v>
      </c>
      <c r="M90" s="159">
        <f t="shared" si="1"/>
        <v>0.005428567729797141</v>
      </c>
      <c r="N90" s="1698">
        <v>49.595</v>
      </c>
      <c r="O90" s="154">
        <f t="shared" si="2"/>
        <v>0.2692298165592892</v>
      </c>
      <c r="P90" s="160">
        <f>M90*60*1000</f>
        <v>325.7140637878285</v>
      </c>
      <c r="Q90" s="161">
        <f>P90*N90/1000</f>
        <v>16.153788993557352</v>
      </c>
    </row>
    <row r="91" spans="1:17" ht="11.25">
      <c r="A91" s="1975"/>
      <c r="B91" s="14">
        <v>6</v>
      </c>
      <c r="C91" s="156" t="s">
        <v>63</v>
      </c>
      <c r="D91" s="157">
        <v>60</v>
      </c>
      <c r="E91" s="157">
        <v>1968</v>
      </c>
      <c r="F91" s="162">
        <v>24.76</v>
      </c>
      <c r="G91" s="162">
        <v>8.36</v>
      </c>
      <c r="H91" s="239">
        <v>4.39</v>
      </c>
      <c r="I91" s="860">
        <v>12.01</v>
      </c>
      <c r="J91" s="207">
        <v>2715.36</v>
      </c>
      <c r="K91" s="158">
        <f t="shared" si="0"/>
        <v>12.01</v>
      </c>
      <c r="L91" s="240">
        <v>2715.36</v>
      </c>
      <c r="M91" s="159">
        <f t="shared" si="1"/>
        <v>0.004422986270697071</v>
      </c>
      <c r="N91" s="1698">
        <v>49.595</v>
      </c>
      <c r="O91" s="154">
        <f t="shared" si="2"/>
        <v>0.21935800409522122</v>
      </c>
      <c r="P91" s="160">
        <f t="shared" si="3"/>
        <v>265.37917624182427</v>
      </c>
      <c r="Q91" s="161">
        <f t="shared" si="4"/>
        <v>13.161480245713273</v>
      </c>
    </row>
    <row r="92" spans="1:17" ht="11.25">
      <c r="A92" s="1975"/>
      <c r="B92" s="14">
        <v>7</v>
      </c>
      <c r="C92" s="156" t="s">
        <v>64</v>
      </c>
      <c r="D92" s="157">
        <v>72</v>
      </c>
      <c r="E92" s="157">
        <v>1973</v>
      </c>
      <c r="F92" s="162">
        <v>40.42</v>
      </c>
      <c r="G92" s="162">
        <v>8.46</v>
      </c>
      <c r="H92" s="239">
        <v>11.52</v>
      </c>
      <c r="I92" s="162">
        <f>F92-G92-H92</f>
        <v>20.44</v>
      </c>
      <c r="J92" s="207">
        <v>3785.42</v>
      </c>
      <c r="K92" s="158">
        <f t="shared" si="0"/>
        <v>20.44</v>
      </c>
      <c r="L92" s="240">
        <v>3785.42</v>
      </c>
      <c r="M92" s="159">
        <f t="shared" si="1"/>
        <v>0.005399665030564641</v>
      </c>
      <c r="N92" s="1698">
        <v>49.595</v>
      </c>
      <c r="O92" s="154">
        <f t="shared" si="2"/>
        <v>0.26779638719085336</v>
      </c>
      <c r="P92" s="160">
        <f t="shared" si="3"/>
        <v>323.97990183387844</v>
      </c>
      <c r="Q92" s="161">
        <f t="shared" si="4"/>
        <v>16.0677832314512</v>
      </c>
    </row>
    <row r="93" spans="1:17" ht="11.25">
      <c r="A93" s="1975"/>
      <c r="B93" s="14">
        <v>8</v>
      </c>
      <c r="C93" s="156" t="s">
        <v>66</v>
      </c>
      <c r="D93" s="157">
        <v>54</v>
      </c>
      <c r="E93" s="157">
        <v>1980</v>
      </c>
      <c r="F93" s="162">
        <v>42.24</v>
      </c>
      <c r="G93" s="162">
        <v>6.14</v>
      </c>
      <c r="H93" s="239">
        <v>11.58</v>
      </c>
      <c r="I93" s="860">
        <v>24.52</v>
      </c>
      <c r="J93" s="207">
        <v>3508.9</v>
      </c>
      <c r="K93" s="158">
        <f t="shared" si="0"/>
        <v>24.52</v>
      </c>
      <c r="L93" s="240">
        <v>3508.9</v>
      </c>
      <c r="M93" s="159">
        <f t="shared" si="1"/>
        <v>0.006987944940009689</v>
      </c>
      <c r="N93" s="1698">
        <v>49.595</v>
      </c>
      <c r="O93" s="154">
        <f t="shared" si="2"/>
        <v>0.3465671292997805</v>
      </c>
      <c r="P93" s="160">
        <f t="shared" si="3"/>
        <v>419.27669640058133</v>
      </c>
      <c r="Q93" s="161">
        <f t="shared" si="4"/>
        <v>20.794027757986832</v>
      </c>
    </row>
    <row r="94" spans="1:18" ht="12.75">
      <c r="A94" s="1975"/>
      <c r="B94" s="33">
        <v>9</v>
      </c>
      <c r="C94" s="156" t="s">
        <v>68</v>
      </c>
      <c r="D94" s="157">
        <v>54</v>
      </c>
      <c r="E94" s="157">
        <v>1985</v>
      </c>
      <c r="F94" s="162">
        <v>36.89</v>
      </c>
      <c r="G94" s="162">
        <v>11.15</v>
      </c>
      <c r="H94" s="239">
        <v>11.7</v>
      </c>
      <c r="I94" s="860">
        <v>14.04</v>
      </c>
      <c r="J94" s="207">
        <v>3480.02</v>
      </c>
      <c r="K94" s="158">
        <f t="shared" si="0"/>
        <v>14.04</v>
      </c>
      <c r="L94" s="240">
        <v>3480.02</v>
      </c>
      <c r="M94" s="159">
        <f t="shared" si="1"/>
        <v>0.004034459572071425</v>
      </c>
      <c r="N94" s="1698">
        <v>49.595</v>
      </c>
      <c r="O94" s="154">
        <f t="shared" si="2"/>
        <v>0.20008902247688232</v>
      </c>
      <c r="P94" s="160">
        <f t="shared" si="3"/>
        <v>242.0675743242855</v>
      </c>
      <c r="Q94" s="161">
        <f t="shared" si="4"/>
        <v>12.005341348612939</v>
      </c>
      <c r="R94" s="146"/>
    </row>
    <row r="95" spans="1:17" ht="12" thickBot="1">
      <c r="A95" s="1976"/>
      <c r="B95" s="16">
        <v>10</v>
      </c>
      <c r="C95" s="868" t="s">
        <v>65</v>
      </c>
      <c r="D95" s="186">
        <v>61</v>
      </c>
      <c r="E95" s="186">
        <v>1975</v>
      </c>
      <c r="F95" s="200">
        <v>31.31</v>
      </c>
      <c r="G95" s="200">
        <v>7.88</v>
      </c>
      <c r="H95" s="869">
        <v>9.6</v>
      </c>
      <c r="I95" s="200">
        <f>F95-G95-H95</f>
        <v>13.83</v>
      </c>
      <c r="J95" s="241">
        <v>3635.15</v>
      </c>
      <c r="K95" s="199">
        <f t="shared" si="0"/>
        <v>13.83</v>
      </c>
      <c r="L95" s="870">
        <v>3635.15</v>
      </c>
      <c r="M95" s="201">
        <f t="shared" si="1"/>
        <v>0.003804519758469389</v>
      </c>
      <c r="N95" s="1698">
        <v>49.595</v>
      </c>
      <c r="O95" s="871">
        <f t="shared" si="2"/>
        <v>0.18868515742128933</v>
      </c>
      <c r="P95" s="242">
        <f t="shared" si="3"/>
        <v>228.27118550816334</v>
      </c>
      <c r="Q95" s="243">
        <f t="shared" si="4"/>
        <v>11.321109445277362</v>
      </c>
    </row>
    <row r="96" spans="1:17" ht="11.25">
      <c r="A96" s="1977" t="s">
        <v>224</v>
      </c>
      <c r="B96" s="75">
        <v>1</v>
      </c>
      <c r="C96" s="163" t="s">
        <v>51</v>
      </c>
      <c r="D96" s="197">
        <v>108</v>
      </c>
      <c r="E96" s="197">
        <v>1968</v>
      </c>
      <c r="F96" s="164">
        <v>56.18</v>
      </c>
      <c r="G96" s="244">
        <v>7.77</v>
      </c>
      <c r="H96" s="245">
        <v>17.2</v>
      </c>
      <c r="I96" s="164">
        <f>F96-G96-H96</f>
        <v>31.209999999999997</v>
      </c>
      <c r="J96" s="246">
        <v>2558.44</v>
      </c>
      <c r="K96" s="164">
        <f t="shared" si="0"/>
        <v>31.209999999999997</v>
      </c>
      <c r="L96" s="247">
        <v>2558.44</v>
      </c>
      <c r="M96" s="165">
        <f t="shared" si="1"/>
        <v>0.012198839918075076</v>
      </c>
      <c r="N96" s="1699">
        <v>49.595</v>
      </c>
      <c r="O96" s="166">
        <f t="shared" si="2"/>
        <v>0.6050014657369334</v>
      </c>
      <c r="P96" s="167">
        <f t="shared" si="3"/>
        <v>731.9303950845045</v>
      </c>
      <c r="Q96" s="168">
        <f t="shared" si="4"/>
        <v>36.300087944216</v>
      </c>
    </row>
    <row r="97" spans="1:17" ht="12.75" customHeight="1">
      <c r="A97" s="1978"/>
      <c r="B97" s="72">
        <v>2</v>
      </c>
      <c r="C97" s="169" t="s">
        <v>46</v>
      </c>
      <c r="D97" s="192">
        <v>59</v>
      </c>
      <c r="E97" s="192">
        <v>1981</v>
      </c>
      <c r="F97" s="248">
        <v>44.16</v>
      </c>
      <c r="G97" s="248">
        <v>7.84</v>
      </c>
      <c r="H97" s="249">
        <v>9.6</v>
      </c>
      <c r="I97" s="248">
        <f>F97-G97-H97</f>
        <v>26.71999999999999</v>
      </c>
      <c r="J97" s="250">
        <v>3418.76</v>
      </c>
      <c r="K97" s="248">
        <f t="shared" si="0"/>
        <v>26.23167511027389</v>
      </c>
      <c r="L97" s="251">
        <v>3356.28</v>
      </c>
      <c r="M97" s="252">
        <f t="shared" si="1"/>
        <v>0.00781569925938059</v>
      </c>
      <c r="N97" s="1700">
        <v>49.595</v>
      </c>
      <c r="O97" s="170">
        <f t="shared" si="2"/>
        <v>0.3876196047689804</v>
      </c>
      <c r="P97" s="171">
        <f t="shared" si="3"/>
        <v>468.9419555628354</v>
      </c>
      <c r="Q97" s="172">
        <f t="shared" si="4"/>
        <v>23.25717628613882</v>
      </c>
    </row>
    <row r="98" spans="1:17" ht="12.75" customHeight="1">
      <c r="A98" s="1978"/>
      <c r="B98" s="72">
        <v>3</v>
      </c>
      <c r="C98" s="169" t="s">
        <v>45</v>
      </c>
      <c r="D98" s="192">
        <v>57</v>
      </c>
      <c r="E98" s="192">
        <v>1982</v>
      </c>
      <c r="F98" s="248">
        <v>55.91</v>
      </c>
      <c r="G98" s="248">
        <v>7.63</v>
      </c>
      <c r="H98" s="249">
        <v>8.64</v>
      </c>
      <c r="I98" s="248">
        <f>F98-G98-H98</f>
        <v>39.63999999999999</v>
      </c>
      <c r="J98" s="250">
        <v>3486.09</v>
      </c>
      <c r="K98" s="248">
        <f t="shared" si="0"/>
        <v>39.63999999999999</v>
      </c>
      <c r="L98" s="251">
        <v>3486.09</v>
      </c>
      <c r="M98" s="252">
        <f t="shared" si="1"/>
        <v>0.011370905513053304</v>
      </c>
      <c r="N98" s="1700">
        <v>49.595</v>
      </c>
      <c r="O98" s="170">
        <f>M98*N98</f>
        <v>0.5639400589198785</v>
      </c>
      <c r="P98" s="171">
        <f>M98*60*1000</f>
        <v>682.2543307831982</v>
      </c>
      <c r="Q98" s="172">
        <f>P98*N98/1000</f>
        <v>33.83640353519271</v>
      </c>
    </row>
    <row r="99" spans="1:17" ht="12.75" customHeight="1">
      <c r="A99" s="1978"/>
      <c r="B99" s="72">
        <v>4</v>
      </c>
      <c r="C99" s="169" t="s">
        <v>48</v>
      </c>
      <c r="D99" s="192">
        <v>107</v>
      </c>
      <c r="E99" s="192">
        <v>1974</v>
      </c>
      <c r="F99" s="248">
        <v>48.31</v>
      </c>
      <c r="G99" s="248">
        <v>8.79</v>
      </c>
      <c r="H99" s="249">
        <v>17.12</v>
      </c>
      <c r="I99" s="248">
        <f>F99-G99-H99</f>
        <v>22.400000000000002</v>
      </c>
      <c r="J99" s="250">
        <v>2559.98</v>
      </c>
      <c r="K99" s="248">
        <f t="shared" si="0"/>
        <v>21.902121110321175</v>
      </c>
      <c r="L99" s="251">
        <v>2503.08</v>
      </c>
      <c r="M99" s="252">
        <f t="shared" si="1"/>
        <v>0.008750068359909062</v>
      </c>
      <c r="N99" s="1700">
        <v>49.595</v>
      </c>
      <c r="O99" s="170">
        <f t="shared" si="2"/>
        <v>0.4339596403096899</v>
      </c>
      <c r="P99" s="171">
        <f t="shared" si="3"/>
        <v>525.0041015945437</v>
      </c>
      <c r="Q99" s="172">
        <f t="shared" si="4"/>
        <v>26.037578418581397</v>
      </c>
    </row>
    <row r="100" spans="1:17" ht="12.75" customHeight="1">
      <c r="A100" s="1978"/>
      <c r="B100" s="72">
        <v>5</v>
      </c>
      <c r="C100" s="169" t="s">
        <v>353</v>
      </c>
      <c r="D100" s="192">
        <v>54</v>
      </c>
      <c r="E100" s="192">
        <v>1987</v>
      </c>
      <c r="F100" s="248">
        <v>34.95</v>
      </c>
      <c r="G100" s="248">
        <v>5.7</v>
      </c>
      <c r="H100" s="249">
        <v>10.42</v>
      </c>
      <c r="I100" s="860">
        <v>18.83</v>
      </c>
      <c r="J100" s="250">
        <v>2177.62</v>
      </c>
      <c r="K100" s="248">
        <f t="shared" si="0"/>
        <v>18.83</v>
      </c>
      <c r="L100" s="251">
        <v>2177.62</v>
      </c>
      <c r="M100" s="252">
        <f t="shared" si="1"/>
        <v>0.00864705504174282</v>
      </c>
      <c r="N100" s="1700">
        <v>49.595</v>
      </c>
      <c r="O100" s="170">
        <f t="shared" si="2"/>
        <v>0.42885069479523513</v>
      </c>
      <c r="P100" s="171">
        <f t="shared" si="3"/>
        <v>518.8233025045693</v>
      </c>
      <c r="Q100" s="172">
        <f t="shared" si="4"/>
        <v>25.73104168771411</v>
      </c>
    </row>
    <row r="101" spans="1:17" ht="12.75" customHeight="1">
      <c r="A101" s="1978"/>
      <c r="B101" s="72">
        <v>6</v>
      </c>
      <c r="C101" s="169" t="s">
        <v>49</v>
      </c>
      <c r="D101" s="192">
        <v>118</v>
      </c>
      <c r="E101" s="192">
        <v>1961</v>
      </c>
      <c r="F101" s="248">
        <v>43.35</v>
      </c>
      <c r="G101" s="248">
        <v>11.25</v>
      </c>
      <c r="H101" s="249">
        <v>0</v>
      </c>
      <c r="I101" s="248">
        <f>F101-G101-H101</f>
        <v>32.1</v>
      </c>
      <c r="J101" s="250">
        <v>2620.23</v>
      </c>
      <c r="K101" s="248">
        <f t="shared" si="0"/>
        <v>32.1</v>
      </c>
      <c r="L101" s="251">
        <v>2620.23</v>
      </c>
      <c r="M101" s="252">
        <f t="shared" si="1"/>
        <v>0.0122508329421463</v>
      </c>
      <c r="N101" s="1700">
        <v>49.595</v>
      </c>
      <c r="O101" s="170">
        <f t="shared" si="2"/>
        <v>0.6075800597657457</v>
      </c>
      <c r="P101" s="171">
        <f t="shared" si="3"/>
        <v>735.049976528778</v>
      </c>
      <c r="Q101" s="172">
        <f t="shared" si="4"/>
        <v>36.45480358594474</v>
      </c>
    </row>
    <row r="102" spans="1:17" s="44" customFormat="1" ht="12.75" customHeight="1">
      <c r="A102" s="1978"/>
      <c r="B102" s="74">
        <v>7</v>
      </c>
      <c r="C102" s="169" t="s">
        <v>47</v>
      </c>
      <c r="D102" s="192">
        <v>47</v>
      </c>
      <c r="E102" s="192">
        <v>1979</v>
      </c>
      <c r="F102" s="248">
        <v>44.24</v>
      </c>
      <c r="G102" s="248">
        <v>7.5</v>
      </c>
      <c r="H102" s="249">
        <v>7.78</v>
      </c>
      <c r="I102" s="248">
        <f>F102-G102-H102</f>
        <v>28.96</v>
      </c>
      <c r="J102" s="250">
        <v>2974.87</v>
      </c>
      <c r="K102" s="248">
        <f t="shared" si="0"/>
        <v>28.4089084901189</v>
      </c>
      <c r="L102" s="251">
        <v>2918.26</v>
      </c>
      <c r="M102" s="252">
        <f t="shared" si="1"/>
        <v>0.009734879171190675</v>
      </c>
      <c r="N102" s="1700">
        <v>49.595</v>
      </c>
      <c r="O102" s="170">
        <f t="shared" si="2"/>
        <v>0.4828013324952015</v>
      </c>
      <c r="P102" s="171">
        <f t="shared" si="3"/>
        <v>584.0927502714404</v>
      </c>
      <c r="Q102" s="172">
        <f t="shared" si="4"/>
        <v>28.968079949712084</v>
      </c>
    </row>
    <row r="103" spans="1:17" ht="12.75" customHeight="1">
      <c r="A103" s="1978"/>
      <c r="B103" s="75">
        <v>8</v>
      </c>
      <c r="C103" s="169" t="s">
        <v>50</v>
      </c>
      <c r="D103" s="192">
        <v>38</v>
      </c>
      <c r="E103" s="192">
        <v>1990</v>
      </c>
      <c r="F103" s="248">
        <v>28.97</v>
      </c>
      <c r="G103" s="248">
        <v>5.37</v>
      </c>
      <c r="H103" s="249">
        <v>9.56</v>
      </c>
      <c r="I103" s="860">
        <v>14.04</v>
      </c>
      <c r="J103" s="250">
        <v>2118.57</v>
      </c>
      <c r="K103" s="248">
        <f t="shared" si="0"/>
        <v>14.04</v>
      </c>
      <c r="L103" s="251">
        <v>2118.57</v>
      </c>
      <c r="M103" s="252">
        <f t="shared" si="1"/>
        <v>0.006627111683824466</v>
      </c>
      <c r="N103" s="1700">
        <v>49.595</v>
      </c>
      <c r="O103" s="170">
        <f t="shared" si="2"/>
        <v>0.32867160395927436</v>
      </c>
      <c r="P103" s="171">
        <f t="shared" si="3"/>
        <v>397.62670102946794</v>
      </c>
      <c r="Q103" s="172">
        <f t="shared" si="4"/>
        <v>19.72029623755646</v>
      </c>
    </row>
    <row r="104" spans="1:17" s="44" customFormat="1" ht="12.75" customHeight="1">
      <c r="A104" s="1978"/>
      <c r="B104" s="74">
        <v>9</v>
      </c>
      <c r="C104" s="169" t="s">
        <v>69</v>
      </c>
      <c r="D104" s="192">
        <v>47</v>
      </c>
      <c r="E104" s="192">
        <v>1981</v>
      </c>
      <c r="F104" s="248">
        <v>43.6</v>
      </c>
      <c r="G104" s="248">
        <v>6.68</v>
      </c>
      <c r="H104" s="249">
        <v>10.78</v>
      </c>
      <c r="I104" s="860">
        <v>26.14</v>
      </c>
      <c r="J104" s="250">
        <v>2980.63</v>
      </c>
      <c r="K104" s="248">
        <f t="shared" si="0"/>
        <v>25.02840781982333</v>
      </c>
      <c r="L104" s="251">
        <v>2853.88</v>
      </c>
      <c r="M104" s="252">
        <f t="shared" si="1"/>
        <v>0.008769958029007291</v>
      </c>
      <c r="N104" s="1700">
        <v>49.595</v>
      </c>
      <c r="O104" s="170">
        <f t="shared" si="2"/>
        <v>0.4349460684486166</v>
      </c>
      <c r="P104" s="171">
        <f t="shared" si="3"/>
        <v>526.1974817404374</v>
      </c>
      <c r="Q104" s="172">
        <f t="shared" si="4"/>
        <v>26.096764106916993</v>
      </c>
    </row>
    <row r="105" spans="1:17" ht="12.75" customHeight="1" thickBot="1">
      <c r="A105" s="1979"/>
      <c r="B105" s="73">
        <v>10</v>
      </c>
      <c r="C105" s="173" t="s">
        <v>52</v>
      </c>
      <c r="D105" s="193">
        <v>92</v>
      </c>
      <c r="E105" s="193">
        <v>1991</v>
      </c>
      <c r="F105" s="195">
        <v>67.89</v>
      </c>
      <c r="G105" s="195">
        <v>10.2</v>
      </c>
      <c r="H105" s="253">
        <v>15.12</v>
      </c>
      <c r="I105" s="195">
        <f aca="true" t="shared" si="5" ref="I105:I115">F105-G105-H105</f>
        <v>42.57</v>
      </c>
      <c r="J105" s="254">
        <v>3722</v>
      </c>
      <c r="K105" s="195">
        <f t="shared" si="0"/>
        <v>40.56708264373993</v>
      </c>
      <c r="L105" s="255">
        <v>3546.88</v>
      </c>
      <c r="M105" s="196">
        <f t="shared" si="1"/>
        <v>0.011437399247716282</v>
      </c>
      <c r="N105" s="1700">
        <v>49.595</v>
      </c>
      <c r="O105" s="174">
        <f t="shared" si="2"/>
        <v>0.567237815690489</v>
      </c>
      <c r="P105" s="175">
        <f t="shared" si="3"/>
        <v>686.2439548629769</v>
      </c>
      <c r="Q105" s="176">
        <f t="shared" si="4"/>
        <v>34.03426894142934</v>
      </c>
    </row>
    <row r="106" spans="1:17" ht="11.25">
      <c r="A106" s="2142" t="s">
        <v>225</v>
      </c>
      <c r="B106" s="2143">
        <v>1</v>
      </c>
      <c r="C106" s="2144" t="s">
        <v>74</v>
      </c>
      <c r="D106" s="2056">
        <v>28</v>
      </c>
      <c r="E106" s="2056">
        <v>1957</v>
      </c>
      <c r="F106" s="2145">
        <v>25.61</v>
      </c>
      <c r="G106" s="2145">
        <v>0</v>
      </c>
      <c r="H106" s="2146">
        <v>0</v>
      </c>
      <c r="I106" s="1701">
        <f t="shared" si="5"/>
        <v>25.61</v>
      </c>
      <c r="J106" s="2160">
        <v>1461.6</v>
      </c>
      <c r="K106" s="2145">
        <f t="shared" si="0"/>
        <v>22.780915024630545</v>
      </c>
      <c r="L106" s="2161">
        <v>1300.14</v>
      </c>
      <c r="M106" s="2162">
        <f t="shared" si="1"/>
        <v>0.017521893814997264</v>
      </c>
      <c r="N106" s="2163">
        <v>49.595</v>
      </c>
      <c r="O106" s="2164">
        <f t="shared" si="2"/>
        <v>0.8689983237547894</v>
      </c>
      <c r="P106" s="2165">
        <f t="shared" si="3"/>
        <v>1051.313628899836</v>
      </c>
      <c r="Q106" s="2166">
        <f t="shared" si="4"/>
        <v>52.13989942528737</v>
      </c>
    </row>
    <row r="107" spans="1:17" ht="12.75" customHeight="1">
      <c r="A107" s="2147"/>
      <c r="B107" s="2148">
        <v>2</v>
      </c>
      <c r="C107" s="2149" t="s">
        <v>54</v>
      </c>
      <c r="D107" s="2057">
        <v>103</v>
      </c>
      <c r="E107" s="2057">
        <v>1972</v>
      </c>
      <c r="F107" s="2150">
        <v>51.61</v>
      </c>
      <c r="G107" s="2151">
        <v>7.37</v>
      </c>
      <c r="H107" s="2152">
        <v>15.98</v>
      </c>
      <c r="I107" s="2150">
        <f t="shared" si="5"/>
        <v>28.26</v>
      </c>
      <c r="J107" s="2167">
        <v>2557.61</v>
      </c>
      <c r="K107" s="2150">
        <f t="shared" si="0"/>
        <v>27.511625619230454</v>
      </c>
      <c r="L107" s="2168">
        <v>2489.88</v>
      </c>
      <c r="M107" s="2169">
        <f t="shared" si="1"/>
        <v>0.011049378130363894</v>
      </c>
      <c r="N107" s="2170">
        <v>49.595</v>
      </c>
      <c r="O107" s="2171">
        <f t="shared" si="2"/>
        <v>0.5479939083753973</v>
      </c>
      <c r="P107" s="2172">
        <f t="shared" si="3"/>
        <v>662.9626878218337</v>
      </c>
      <c r="Q107" s="2173">
        <f t="shared" si="4"/>
        <v>32.87963450252384</v>
      </c>
    </row>
    <row r="108" spans="1:17" ht="12.75" customHeight="1">
      <c r="A108" s="2147"/>
      <c r="B108" s="2148">
        <v>3</v>
      </c>
      <c r="C108" s="2149" t="s">
        <v>53</v>
      </c>
      <c r="D108" s="2057">
        <v>77</v>
      </c>
      <c r="E108" s="2057">
        <v>1960</v>
      </c>
      <c r="F108" s="2150">
        <v>28.36</v>
      </c>
      <c r="G108" s="2150">
        <v>5.63</v>
      </c>
      <c r="H108" s="2152">
        <v>1.16</v>
      </c>
      <c r="I108" s="2150">
        <f t="shared" si="5"/>
        <v>21.57</v>
      </c>
      <c r="J108" s="2167">
        <v>1264.19</v>
      </c>
      <c r="K108" s="2150">
        <f t="shared" si="0"/>
        <v>21.307411069538595</v>
      </c>
      <c r="L108" s="2168">
        <v>1248.8</v>
      </c>
      <c r="M108" s="2169">
        <f t="shared" si="1"/>
        <v>0.017062308671955954</v>
      </c>
      <c r="N108" s="2170">
        <v>49.595</v>
      </c>
      <c r="O108" s="2171">
        <f t="shared" si="2"/>
        <v>0.8462051985856556</v>
      </c>
      <c r="P108" s="2172">
        <f t="shared" si="3"/>
        <v>1023.7385203173573</v>
      </c>
      <c r="Q108" s="2173">
        <f t="shared" si="4"/>
        <v>50.77231191513933</v>
      </c>
    </row>
    <row r="109" spans="1:17" ht="12.75" customHeight="1">
      <c r="A109" s="2147"/>
      <c r="B109" s="2148">
        <v>4</v>
      </c>
      <c r="C109" s="2149" t="s">
        <v>75</v>
      </c>
      <c r="D109" s="2057">
        <v>18</v>
      </c>
      <c r="E109" s="2057">
        <v>1959</v>
      </c>
      <c r="F109" s="2150">
        <v>20.93</v>
      </c>
      <c r="G109" s="2150">
        <v>1.67</v>
      </c>
      <c r="H109" s="2152">
        <v>0</v>
      </c>
      <c r="I109" s="2150">
        <f t="shared" si="5"/>
        <v>19.259999999999998</v>
      </c>
      <c r="J109" s="2167">
        <v>963.76</v>
      </c>
      <c r="K109" s="2150">
        <f t="shared" si="0"/>
        <v>19.259999999999998</v>
      </c>
      <c r="L109" s="2168">
        <v>963.76</v>
      </c>
      <c r="M109" s="2169">
        <f t="shared" si="1"/>
        <v>0.01998422843861542</v>
      </c>
      <c r="N109" s="2170">
        <v>49.595</v>
      </c>
      <c r="O109" s="2171">
        <f t="shared" si="2"/>
        <v>0.9911178094131318</v>
      </c>
      <c r="P109" s="2172">
        <f t="shared" si="3"/>
        <v>1199.0537063169254</v>
      </c>
      <c r="Q109" s="2173">
        <f t="shared" si="4"/>
        <v>59.467068564787915</v>
      </c>
    </row>
    <row r="110" spans="1:17" ht="12.75" customHeight="1">
      <c r="A110" s="2147"/>
      <c r="B110" s="2148">
        <v>5</v>
      </c>
      <c r="C110" s="2149" t="s">
        <v>56</v>
      </c>
      <c r="D110" s="2057">
        <v>25</v>
      </c>
      <c r="E110" s="2057">
        <v>1957</v>
      </c>
      <c r="F110" s="2150">
        <v>24.88</v>
      </c>
      <c r="G110" s="2150">
        <v>0</v>
      </c>
      <c r="H110" s="2152">
        <v>0</v>
      </c>
      <c r="I110" s="1702">
        <f t="shared" si="5"/>
        <v>24.88</v>
      </c>
      <c r="J110" s="2167">
        <v>1561.46</v>
      </c>
      <c r="K110" s="2150">
        <f t="shared" si="0"/>
        <v>24.88</v>
      </c>
      <c r="L110" s="2168">
        <v>1561.46</v>
      </c>
      <c r="M110" s="2169">
        <f t="shared" si="1"/>
        <v>0.015933805540968068</v>
      </c>
      <c r="N110" s="2170">
        <v>49.595</v>
      </c>
      <c r="O110" s="2171">
        <f t="shared" si="2"/>
        <v>0.7902370858043113</v>
      </c>
      <c r="P110" s="2172">
        <f t="shared" si="3"/>
        <v>956.028332458084</v>
      </c>
      <c r="Q110" s="2173">
        <f t="shared" si="4"/>
        <v>47.41422514825868</v>
      </c>
    </row>
    <row r="111" spans="1:17" ht="12.75" customHeight="1">
      <c r="A111" s="2147"/>
      <c r="B111" s="2148">
        <v>6</v>
      </c>
      <c r="C111" s="2149" t="s">
        <v>55</v>
      </c>
      <c r="D111" s="2057">
        <v>55</v>
      </c>
      <c r="E111" s="2057">
        <v>1977</v>
      </c>
      <c r="F111" s="2150">
        <v>47.63</v>
      </c>
      <c r="G111" s="2150">
        <v>4.16</v>
      </c>
      <c r="H111" s="2152">
        <v>8.56</v>
      </c>
      <c r="I111" s="2150">
        <f t="shared" si="5"/>
        <v>34.91</v>
      </c>
      <c r="J111" s="2167">
        <v>2217.32</v>
      </c>
      <c r="K111" s="2150">
        <f t="shared" si="0"/>
        <v>34.91</v>
      </c>
      <c r="L111" s="2168">
        <v>2217.32</v>
      </c>
      <c r="M111" s="2169">
        <f t="shared" si="1"/>
        <v>0.0157442317752963</v>
      </c>
      <c r="N111" s="2170">
        <v>49.595</v>
      </c>
      <c r="O111" s="2171">
        <f t="shared" si="2"/>
        <v>0.78083517489582</v>
      </c>
      <c r="P111" s="2172">
        <f t="shared" si="3"/>
        <v>944.6539065177781</v>
      </c>
      <c r="Q111" s="2173">
        <f t="shared" si="4"/>
        <v>46.850110493749206</v>
      </c>
    </row>
    <row r="112" spans="1:17" ht="12.75" customHeight="1">
      <c r="A112" s="2147"/>
      <c r="B112" s="2148">
        <v>7</v>
      </c>
      <c r="C112" s="2149" t="s">
        <v>76</v>
      </c>
      <c r="D112" s="2057">
        <v>20</v>
      </c>
      <c r="E112" s="2057">
        <v>1959</v>
      </c>
      <c r="F112" s="2150">
        <v>19.15</v>
      </c>
      <c r="G112" s="2150">
        <v>3.05</v>
      </c>
      <c r="H112" s="2152">
        <v>0</v>
      </c>
      <c r="I112" s="2150">
        <f t="shared" si="5"/>
        <v>16.099999999999998</v>
      </c>
      <c r="J112" s="2167">
        <v>985.37</v>
      </c>
      <c r="K112" s="2150">
        <f t="shared" si="0"/>
        <v>16.099999999999998</v>
      </c>
      <c r="L112" s="2168">
        <v>985.37</v>
      </c>
      <c r="M112" s="2169">
        <f t="shared" si="1"/>
        <v>0.016339040157504287</v>
      </c>
      <c r="N112" s="2170">
        <v>49.595</v>
      </c>
      <c r="O112" s="2171">
        <f t="shared" si="2"/>
        <v>0.8103346966114251</v>
      </c>
      <c r="P112" s="2172">
        <f t="shared" si="3"/>
        <v>980.3424094502572</v>
      </c>
      <c r="Q112" s="2173">
        <f t="shared" si="4"/>
        <v>48.620081796685504</v>
      </c>
    </row>
    <row r="113" spans="1:17" ht="13.5" customHeight="1">
      <c r="A113" s="2147"/>
      <c r="B113" s="2153">
        <v>8</v>
      </c>
      <c r="C113" s="2149" t="s">
        <v>58</v>
      </c>
      <c r="D113" s="2057">
        <v>63</v>
      </c>
      <c r="E113" s="2057">
        <v>1960</v>
      </c>
      <c r="F113" s="2150">
        <v>19.84</v>
      </c>
      <c r="G113" s="2150">
        <v>4.02</v>
      </c>
      <c r="H113" s="2152">
        <v>0</v>
      </c>
      <c r="I113" s="2150">
        <f t="shared" si="5"/>
        <v>15.82</v>
      </c>
      <c r="J113" s="2167">
        <v>923.99</v>
      </c>
      <c r="K113" s="2150">
        <f t="shared" si="0"/>
        <v>15.820000000000002</v>
      </c>
      <c r="L113" s="2168">
        <v>923.99</v>
      </c>
      <c r="M113" s="2169">
        <f t="shared" si="1"/>
        <v>0.017121397417720972</v>
      </c>
      <c r="N113" s="2170">
        <v>49.595</v>
      </c>
      <c r="O113" s="2171">
        <f t="shared" si="2"/>
        <v>0.8491357049318716</v>
      </c>
      <c r="P113" s="2172">
        <f t="shared" si="3"/>
        <v>1027.2838450632585</v>
      </c>
      <c r="Q113" s="2173">
        <f t="shared" si="4"/>
        <v>50.9481422959123</v>
      </c>
    </row>
    <row r="114" spans="1:17" ht="12.75" customHeight="1">
      <c r="A114" s="2147"/>
      <c r="B114" s="2148">
        <v>9</v>
      </c>
      <c r="C114" s="2149" t="s">
        <v>57</v>
      </c>
      <c r="D114" s="2057">
        <v>19</v>
      </c>
      <c r="E114" s="2057">
        <v>1959</v>
      </c>
      <c r="F114" s="2150">
        <v>21.54</v>
      </c>
      <c r="G114" s="2150">
        <v>2.89</v>
      </c>
      <c r="H114" s="2152">
        <v>0</v>
      </c>
      <c r="I114" s="2150">
        <f t="shared" si="5"/>
        <v>18.65</v>
      </c>
      <c r="J114" s="2167">
        <v>1005.84</v>
      </c>
      <c r="K114" s="2150">
        <f t="shared" si="0"/>
        <v>18.65</v>
      </c>
      <c r="L114" s="2168">
        <v>1005.84</v>
      </c>
      <c r="M114" s="2169">
        <f t="shared" si="1"/>
        <v>0.018541716376362042</v>
      </c>
      <c r="N114" s="2170">
        <v>49.595</v>
      </c>
      <c r="O114" s="2171">
        <f t="shared" si="2"/>
        <v>0.9195764236856755</v>
      </c>
      <c r="P114" s="2172">
        <f t="shared" si="3"/>
        <v>1112.5029825817226</v>
      </c>
      <c r="Q114" s="2173">
        <f t="shared" si="4"/>
        <v>55.174585421140534</v>
      </c>
    </row>
    <row r="115" spans="1:17" ht="12.75" customHeight="1" thickBot="1">
      <c r="A115" s="2154"/>
      <c r="B115" s="2155">
        <v>10</v>
      </c>
      <c r="C115" s="2156" t="s">
        <v>77</v>
      </c>
      <c r="D115" s="2058">
        <v>8</v>
      </c>
      <c r="E115" s="2058">
        <v>1901</v>
      </c>
      <c r="F115" s="2157">
        <v>8.1</v>
      </c>
      <c r="G115" s="2158">
        <v>0</v>
      </c>
      <c r="H115" s="2159">
        <v>0</v>
      </c>
      <c r="I115" s="1703">
        <f t="shared" si="5"/>
        <v>8.1</v>
      </c>
      <c r="J115" s="2174">
        <v>330.14</v>
      </c>
      <c r="K115" s="2158">
        <f t="shared" si="0"/>
        <v>7.225570969891561</v>
      </c>
      <c r="L115" s="2175">
        <v>294.5</v>
      </c>
      <c r="M115" s="2176">
        <f t="shared" si="1"/>
        <v>0.024535045738171685</v>
      </c>
      <c r="N115" s="2170">
        <v>49.595</v>
      </c>
      <c r="O115" s="2177">
        <f t="shared" si="2"/>
        <v>1.2168155933846247</v>
      </c>
      <c r="P115" s="2178">
        <f t="shared" si="3"/>
        <v>1472.1027442903012</v>
      </c>
      <c r="Q115" s="2179">
        <f t="shared" si="4"/>
        <v>73.00893560307748</v>
      </c>
    </row>
    <row r="116" ht="11.25">
      <c r="C116" s="1"/>
    </row>
    <row r="117" spans="1:5" ht="11.25">
      <c r="A117" s="5" t="s">
        <v>151</v>
      </c>
      <c r="B117" s="177" t="s">
        <v>152</v>
      </c>
      <c r="C117" s="1"/>
      <c r="D117" s="1"/>
      <c r="E117" s="1"/>
    </row>
    <row r="118" spans="1:5" ht="11.25">
      <c r="A118" s="675"/>
      <c r="B118" s="177" t="s">
        <v>153</v>
      </c>
      <c r="C118" s="1"/>
      <c r="D118" s="1"/>
      <c r="E118" s="1"/>
    </row>
    <row r="123" spans="1:17" s="1704" customFormat="1" ht="16.5" customHeight="1">
      <c r="A123" s="1967" t="s">
        <v>314</v>
      </c>
      <c r="B123" s="1967"/>
      <c r="C123" s="1967"/>
      <c r="D123" s="1967"/>
      <c r="E123" s="1967"/>
      <c r="F123" s="1967"/>
      <c r="G123" s="1967"/>
      <c r="H123" s="1967"/>
      <c r="I123" s="1967"/>
      <c r="J123" s="1967"/>
      <c r="K123" s="1967"/>
      <c r="L123" s="1967"/>
      <c r="M123" s="1967"/>
      <c r="N123" s="1967"/>
      <c r="O123" s="1967"/>
      <c r="P123" s="1967"/>
      <c r="Q123" s="1967"/>
    </row>
    <row r="124" spans="1:17" s="10" customFormat="1" ht="14.25" customHeight="1" thickBot="1">
      <c r="A124" s="805"/>
      <c r="B124" s="805"/>
      <c r="C124" s="805"/>
      <c r="D124" s="805"/>
      <c r="E124" s="1875" t="s">
        <v>370</v>
      </c>
      <c r="F124" s="1875"/>
      <c r="G124" s="1875"/>
      <c r="H124" s="1875"/>
      <c r="I124" s="805">
        <v>6.8</v>
      </c>
      <c r="J124" s="805" t="s">
        <v>369</v>
      </c>
      <c r="K124" s="805" t="s">
        <v>371</v>
      </c>
      <c r="L124" s="806">
        <v>308</v>
      </c>
      <c r="M124" s="805"/>
      <c r="N124" s="805"/>
      <c r="O124" s="805"/>
      <c r="P124" s="805"/>
      <c r="Q124" s="805"/>
    </row>
    <row r="125" spans="1:17" ht="11.25">
      <c r="A125" s="1930" t="s">
        <v>1</v>
      </c>
      <c r="B125" s="1879" t="s">
        <v>0</v>
      </c>
      <c r="C125" s="1882" t="s">
        <v>2</v>
      </c>
      <c r="D125" s="1882" t="s">
        <v>3</v>
      </c>
      <c r="E125" s="1882" t="s">
        <v>12</v>
      </c>
      <c r="F125" s="1886" t="s">
        <v>13</v>
      </c>
      <c r="G125" s="1887"/>
      <c r="H125" s="1887"/>
      <c r="I125" s="1888"/>
      <c r="J125" s="1882" t="s">
        <v>4</v>
      </c>
      <c r="K125" s="1882" t="s">
        <v>14</v>
      </c>
      <c r="L125" s="1882" t="s">
        <v>5</v>
      </c>
      <c r="M125" s="1882" t="s">
        <v>6</v>
      </c>
      <c r="N125" s="1882" t="s">
        <v>15</v>
      </c>
      <c r="O125" s="1908" t="s">
        <v>16</v>
      </c>
      <c r="P125" s="1882" t="s">
        <v>23</v>
      </c>
      <c r="Q125" s="1891" t="s">
        <v>24</v>
      </c>
    </row>
    <row r="126" spans="1:17" ht="33.75">
      <c r="A126" s="1931"/>
      <c r="B126" s="1880"/>
      <c r="C126" s="1883"/>
      <c r="D126" s="1885"/>
      <c r="E126" s="1885"/>
      <c r="F126" s="15" t="s">
        <v>17</v>
      </c>
      <c r="G126" s="15" t="s">
        <v>18</v>
      </c>
      <c r="H126" s="15" t="s">
        <v>19</v>
      </c>
      <c r="I126" s="15" t="s">
        <v>20</v>
      </c>
      <c r="J126" s="1885"/>
      <c r="K126" s="1885"/>
      <c r="L126" s="1885"/>
      <c r="M126" s="1885"/>
      <c r="N126" s="1885"/>
      <c r="O126" s="1909"/>
      <c r="P126" s="1885"/>
      <c r="Q126" s="1892"/>
    </row>
    <row r="127" spans="1:17" ht="11.25">
      <c r="A127" s="1932"/>
      <c r="B127" s="1933"/>
      <c r="C127" s="1885"/>
      <c r="D127" s="83" t="s">
        <v>7</v>
      </c>
      <c r="E127" s="83" t="s">
        <v>8</v>
      </c>
      <c r="F127" s="83" t="s">
        <v>9</v>
      </c>
      <c r="G127" s="83" t="s">
        <v>9</v>
      </c>
      <c r="H127" s="83" t="s">
        <v>9</v>
      </c>
      <c r="I127" s="83" t="s">
        <v>9</v>
      </c>
      <c r="J127" s="83" t="s">
        <v>21</v>
      </c>
      <c r="K127" s="83" t="s">
        <v>9</v>
      </c>
      <c r="L127" s="83" t="s">
        <v>21</v>
      </c>
      <c r="M127" s="83" t="s">
        <v>70</v>
      </c>
      <c r="N127" s="83" t="s">
        <v>408</v>
      </c>
      <c r="O127" s="83" t="s">
        <v>409</v>
      </c>
      <c r="P127" s="84" t="s">
        <v>25</v>
      </c>
      <c r="Q127" s="85" t="s">
        <v>410</v>
      </c>
    </row>
    <row r="128" spans="1:17" ht="12" thickBot="1">
      <c r="A128" s="756">
        <v>1</v>
      </c>
      <c r="B128" s="757">
        <v>2</v>
      </c>
      <c r="C128" s="758">
        <v>3</v>
      </c>
      <c r="D128" s="759">
        <v>4</v>
      </c>
      <c r="E128" s="759">
        <v>5</v>
      </c>
      <c r="F128" s="759">
        <v>6</v>
      </c>
      <c r="G128" s="759">
        <v>7</v>
      </c>
      <c r="H128" s="759">
        <v>8</v>
      </c>
      <c r="I128" s="759">
        <v>9</v>
      </c>
      <c r="J128" s="759">
        <v>10</v>
      </c>
      <c r="K128" s="759">
        <v>11</v>
      </c>
      <c r="L128" s="758">
        <v>12</v>
      </c>
      <c r="M128" s="759">
        <v>13</v>
      </c>
      <c r="N128" s="759">
        <v>14</v>
      </c>
      <c r="O128" s="760">
        <v>15</v>
      </c>
      <c r="P128" s="758">
        <v>16</v>
      </c>
      <c r="Q128" s="761">
        <v>17</v>
      </c>
    </row>
    <row r="129" spans="1:17" s="10" customFormat="1" ht="22.5">
      <c r="A129" s="1961" t="s">
        <v>315</v>
      </c>
      <c r="B129" s="463">
        <v>1</v>
      </c>
      <c r="C129" s="1427" t="s">
        <v>156</v>
      </c>
      <c r="D129" s="873">
        <v>40</v>
      </c>
      <c r="E129" s="874" t="s">
        <v>38</v>
      </c>
      <c r="F129" s="1289">
        <v>15.81</v>
      </c>
      <c r="G129" s="1289">
        <v>5.39</v>
      </c>
      <c r="H129" s="1289">
        <v>6.4</v>
      </c>
      <c r="I129" s="1289">
        <v>4.02</v>
      </c>
      <c r="J129" s="875">
        <v>2495.71</v>
      </c>
      <c r="K129" s="1289">
        <v>4.02</v>
      </c>
      <c r="L129" s="875">
        <v>2495.71</v>
      </c>
      <c r="M129" s="856">
        <v>0.0016107640711460864</v>
      </c>
      <c r="N129" s="1290">
        <v>65.1</v>
      </c>
      <c r="O129" s="858">
        <v>0.10486074103161022</v>
      </c>
      <c r="P129" s="858">
        <v>96.64584426876519</v>
      </c>
      <c r="Q129" s="622">
        <v>6.291644461896613</v>
      </c>
    </row>
    <row r="130" spans="1:17" s="10" customFormat="1" ht="12.75" customHeight="1">
      <c r="A130" s="1911"/>
      <c r="B130" s="464">
        <v>2</v>
      </c>
      <c r="C130" s="1428" t="s">
        <v>382</v>
      </c>
      <c r="D130" s="876">
        <v>20</v>
      </c>
      <c r="E130" s="877" t="s">
        <v>38</v>
      </c>
      <c r="F130" s="1291">
        <v>6.51</v>
      </c>
      <c r="G130" s="1291">
        <v>2.08</v>
      </c>
      <c r="H130" s="1291">
        <v>2.64</v>
      </c>
      <c r="I130" s="1291">
        <v>1.79</v>
      </c>
      <c r="J130" s="878">
        <v>899.93</v>
      </c>
      <c r="K130" s="1291">
        <v>1.79</v>
      </c>
      <c r="L130" s="1292">
        <v>899.93</v>
      </c>
      <c r="M130" s="501">
        <v>0.0019890435922794</v>
      </c>
      <c r="N130" s="667">
        <v>65.1</v>
      </c>
      <c r="O130" s="625">
        <v>0.12948673785738893</v>
      </c>
      <c r="P130" s="621">
        <v>119.34261553676399</v>
      </c>
      <c r="Q130" s="626">
        <v>7.769204271443335</v>
      </c>
    </row>
    <row r="131" spans="1:17" s="10" customFormat="1" ht="22.5">
      <c r="A131" s="1911"/>
      <c r="B131" s="464">
        <v>3</v>
      </c>
      <c r="C131" s="1429" t="s">
        <v>383</v>
      </c>
      <c r="D131" s="876">
        <v>20</v>
      </c>
      <c r="E131" s="877" t="s">
        <v>155</v>
      </c>
      <c r="F131" s="1291">
        <v>6.51</v>
      </c>
      <c r="G131" s="1291">
        <v>1.7</v>
      </c>
      <c r="H131" s="1291">
        <v>2.79</v>
      </c>
      <c r="I131" s="1291">
        <v>2.02</v>
      </c>
      <c r="J131" s="878">
        <v>960.25</v>
      </c>
      <c r="K131" s="1291">
        <v>2.02</v>
      </c>
      <c r="L131" s="878">
        <v>960.25</v>
      </c>
      <c r="M131" s="501">
        <v>0.0021036188492580057</v>
      </c>
      <c r="N131" s="667">
        <v>65.1</v>
      </c>
      <c r="O131" s="625">
        <v>0.13694558708669616</v>
      </c>
      <c r="P131" s="621">
        <v>126.21713095548034</v>
      </c>
      <c r="Q131" s="626">
        <v>8.21673522520177</v>
      </c>
    </row>
    <row r="132" spans="1:17" s="10" customFormat="1" ht="22.5">
      <c r="A132" s="1911"/>
      <c r="B132" s="464">
        <v>4</v>
      </c>
      <c r="C132" s="1429" t="s">
        <v>154</v>
      </c>
      <c r="D132" s="876">
        <v>45</v>
      </c>
      <c r="E132" s="877" t="s">
        <v>155</v>
      </c>
      <c r="F132" s="1291">
        <v>17.37</v>
      </c>
      <c r="G132" s="1291">
        <v>4.44</v>
      </c>
      <c r="H132" s="1291">
        <v>7.2</v>
      </c>
      <c r="I132" s="1291">
        <v>5.73</v>
      </c>
      <c r="J132" s="878">
        <v>2319.88</v>
      </c>
      <c r="K132" s="1291">
        <v>5.73</v>
      </c>
      <c r="L132" s="878">
        <v>2319.88</v>
      </c>
      <c r="M132" s="501">
        <v>0.0024699553425177167</v>
      </c>
      <c r="N132" s="667">
        <v>65.1</v>
      </c>
      <c r="O132" s="625">
        <v>0.16079409279790335</v>
      </c>
      <c r="P132" s="621">
        <v>148.197320551063</v>
      </c>
      <c r="Q132" s="626">
        <v>9.6476455678742</v>
      </c>
    </row>
    <row r="133" spans="1:17" s="10" customFormat="1" ht="22.5">
      <c r="A133" s="1911"/>
      <c r="B133" s="464">
        <v>5</v>
      </c>
      <c r="C133" s="1429" t="s">
        <v>358</v>
      </c>
      <c r="D133" s="876">
        <v>40</v>
      </c>
      <c r="E133" s="877" t="s">
        <v>38</v>
      </c>
      <c r="F133" s="1291">
        <v>16.3</v>
      </c>
      <c r="G133" s="1291">
        <v>3.18</v>
      </c>
      <c r="H133" s="1291">
        <v>6.4</v>
      </c>
      <c r="I133" s="1291">
        <v>6.72</v>
      </c>
      <c r="J133" s="878">
        <v>2612.13</v>
      </c>
      <c r="K133" s="1291">
        <v>6.72</v>
      </c>
      <c r="L133" s="878">
        <v>2612.13</v>
      </c>
      <c r="M133" s="501">
        <v>0.0025726131547817296</v>
      </c>
      <c r="N133" s="667">
        <v>65.1</v>
      </c>
      <c r="O133" s="625">
        <v>0.1674771163762906</v>
      </c>
      <c r="P133" s="621">
        <v>154.35678928690376</v>
      </c>
      <c r="Q133" s="626">
        <v>10.048626982577435</v>
      </c>
    </row>
    <row r="134" spans="1:17" s="10" customFormat="1" ht="12.75" customHeight="1">
      <c r="A134" s="1911"/>
      <c r="B134" s="464">
        <v>6</v>
      </c>
      <c r="C134" s="1430" t="s">
        <v>159</v>
      </c>
      <c r="D134" s="876">
        <v>52</v>
      </c>
      <c r="E134" s="877">
        <v>2007</v>
      </c>
      <c r="F134" s="1291">
        <v>15.36</v>
      </c>
      <c r="G134" s="1291">
        <v>0</v>
      </c>
      <c r="H134" s="1291">
        <v>3.89</v>
      </c>
      <c r="I134" s="1291">
        <v>11.4734</v>
      </c>
      <c r="J134" s="878">
        <v>3767.48</v>
      </c>
      <c r="K134" s="1291">
        <v>11.4734</v>
      </c>
      <c r="L134" s="878">
        <v>3767.48</v>
      </c>
      <c r="M134" s="501">
        <v>0.0030453778122246167</v>
      </c>
      <c r="N134" s="667">
        <v>65.1</v>
      </c>
      <c r="O134" s="625">
        <v>0.19825409557582252</v>
      </c>
      <c r="P134" s="621">
        <v>182.722668733477</v>
      </c>
      <c r="Q134" s="626">
        <v>11.895245734549352</v>
      </c>
    </row>
    <row r="135" spans="1:17" s="10" customFormat="1" ht="11.25">
      <c r="A135" s="1911"/>
      <c r="B135" s="464">
        <v>7</v>
      </c>
      <c r="C135" s="1429" t="s">
        <v>158</v>
      </c>
      <c r="D135" s="876">
        <v>92</v>
      </c>
      <c r="E135" s="877">
        <v>2007</v>
      </c>
      <c r="F135" s="1291">
        <v>27.16</v>
      </c>
      <c r="G135" s="1291">
        <v>0</v>
      </c>
      <c r="H135" s="1291">
        <v>6.74</v>
      </c>
      <c r="I135" s="1291">
        <v>20.4219</v>
      </c>
      <c r="J135" s="878">
        <v>6320.16</v>
      </c>
      <c r="K135" s="1291">
        <v>20.4219</v>
      </c>
      <c r="L135" s="878">
        <v>6320.16</v>
      </c>
      <c r="M135" s="501">
        <v>0.0032312314878104355</v>
      </c>
      <c r="N135" s="667">
        <v>65.1</v>
      </c>
      <c r="O135" s="625">
        <v>0.21035316985645933</v>
      </c>
      <c r="P135" s="621">
        <v>193.87388926862613</v>
      </c>
      <c r="Q135" s="626">
        <v>12.621190191387559</v>
      </c>
    </row>
    <row r="136" spans="1:17" s="10" customFormat="1" ht="11.25">
      <c r="A136" s="1911"/>
      <c r="B136" s="464">
        <v>8</v>
      </c>
      <c r="C136" s="1429" t="s">
        <v>157</v>
      </c>
      <c r="D136" s="876">
        <v>78</v>
      </c>
      <c r="E136" s="877">
        <v>2009</v>
      </c>
      <c r="F136" s="1291">
        <v>24.39</v>
      </c>
      <c r="G136" s="1291">
        <v>0</v>
      </c>
      <c r="H136" s="1291">
        <v>5.16</v>
      </c>
      <c r="I136" s="1291">
        <v>19.2307</v>
      </c>
      <c r="J136" s="878">
        <v>5193.04</v>
      </c>
      <c r="K136" s="1291">
        <v>19.2307</v>
      </c>
      <c r="L136" s="878">
        <v>5193.04</v>
      </c>
      <c r="M136" s="501">
        <v>0.0037031680865157977</v>
      </c>
      <c r="N136" s="667">
        <v>65.1</v>
      </c>
      <c r="O136" s="625">
        <v>0.2410762424321784</v>
      </c>
      <c r="P136" s="621">
        <v>222.19008519094785</v>
      </c>
      <c r="Q136" s="626">
        <v>14.464574545930704</v>
      </c>
    </row>
    <row r="137" spans="1:17" s="10" customFormat="1" ht="11.25">
      <c r="A137" s="1911"/>
      <c r="B137" s="464">
        <v>9</v>
      </c>
      <c r="C137" s="1430" t="s">
        <v>160</v>
      </c>
      <c r="D137" s="876">
        <v>17</v>
      </c>
      <c r="E137" s="877">
        <v>2009</v>
      </c>
      <c r="F137" s="1291">
        <v>11.06</v>
      </c>
      <c r="G137" s="1291">
        <v>0</v>
      </c>
      <c r="H137" s="1291">
        <v>5.1708</v>
      </c>
      <c r="I137" s="1291">
        <v>5.8893</v>
      </c>
      <c r="J137" s="878">
        <v>1463.65</v>
      </c>
      <c r="K137" s="1291">
        <v>5.8893</v>
      </c>
      <c r="L137" s="878">
        <v>1463.65</v>
      </c>
      <c r="M137" s="501">
        <v>0.004023707853653537</v>
      </c>
      <c r="N137" s="667">
        <v>65.1</v>
      </c>
      <c r="O137" s="625">
        <v>0.2619433812728453</v>
      </c>
      <c r="P137" s="621">
        <v>241.42247121921224</v>
      </c>
      <c r="Q137" s="626">
        <v>15.716602876370716</v>
      </c>
    </row>
    <row r="138" spans="1:17" s="10" customFormat="1" ht="23.25" thickBot="1">
      <c r="A138" s="1962"/>
      <c r="B138" s="834">
        <v>10</v>
      </c>
      <c r="C138" s="1431" t="s">
        <v>384</v>
      </c>
      <c r="D138" s="879">
        <v>4</v>
      </c>
      <c r="E138" s="880" t="s">
        <v>38</v>
      </c>
      <c r="F138" s="1293">
        <v>1.79</v>
      </c>
      <c r="G138" s="1293">
        <v>0.4</v>
      </c>
      <c r="H138" s="1293">
        <v>0.04</v>
      </c>
      <c r="I138" s="1293">
        <v>1.35</v>
      </c>
      <c r="J138" s="881">
        <v>193.25</v>
      </c>
      <c r="K138" s="1293">
        <v>1.35</v>
      </c>
      <c r="L138" s="881">
        <v>193.25</v>
      </c>
      <c r="M138" s="707">
        <v>0.006985769728331178</v>
      </c>
      <c r="N138" s="1261">
        <v>65.1</v>
      </c>
      <c r="O138" s="721">
        <v>0.4547736093143596</v>
      </c>
      <c r="P138" s="722">
        <v>419.1461836998707</v>
      </c>
      <c r="Q138" s="723">
        <v>27.28641655886158</v>
      </c>
    </row>
    <row r="139" spans="1:17" s="10" customFormat="1" ht="11.25">
      <c r="A139" s="1963" t="s">
        <v>316</v>
      </c>
      <c r="B139" s="835">
        <v>1</v>
      </c>
      <c r="C139" s="1432" t="s">
        <v>359</v>
      </c>
      <c r="D139" s="1433">
        <v>30</v>
      </c>
      <c r="E139" s="1434" t="s">
        <v>38</v>
      </c>
      <c r="F139" s="1435">
        <v>14.21</v>
      </c>
      <c r="G139" s="1435">
        <v>5.71</v>
      </c>
      <c r="H139" s="1435">
        <v>4.8</v>
      </c>
      <c r="I139" s="1435">
        <v>3.7</v>
      </c>
      <c r="J139" s="1436">
        <v>2051.95</v>
      </c>
      <c r="K139" s="1435">
        <v>3.7</v>
      </c>
      <c r="L139" s="1436">
        <v>2051.95</v>
      </c>
      <c r="M139" s="632">
        <v>0.001803162845098565</v>
      </c>
      <c r="N139" s="1437">
        <v>65.1</v>
      </c>
      <c r="O139" s="633">
        <v>0.11738590121591658</v>
      </c>
      <c r="P139" s="633">
        <v>108.1897707059139</v>
      </c>
      <c r="Q139" s="634">
        <v>7.043154072954994</v>
      </c>
    </row>
    <row r="140" spans="1:17" s="10" customFormat="1" ht="11.25">
      <c r="A140" s="1947"/>
      <c r="B140" s="836">
        <v>2</v>
      </c>
      <c r="C140" s="1438" t="s">
        <v>362</v>
      </c>
      <c r="D140" s="1294">
        <v>30</v>
      </c>
      <c r="E140" s="1295" t="s">
        <v>38</v>
      </c>
      <c r="F140" s="1296">
        <v>14.95</v>
      </c>
      <c r="G140" s="1296">
        <v>3.63</v>
      </c>
      <c r="H140" s="1296">
        <v>4.8</v>
      </c>
      <c r="I140" s="1296">
        <v>6.52</v>
      </c>
      <c r="J140" s="1297">
        <v>2013.33</v>
      </c>
      <c r="K140" s="1296">
        <v>6.52</v>
      </c>
      <c r="L140" s="1297">
        <v>2013.33</v>
      </c>
      <c r="M140" s="632">
        <v>0.0032384159576423137</v>
      </c>
      <c r="N140" s="669">
        <v>65.1</v>
      </c>
      <c r="O140" s="633">
        <v>0.2108208788425146</v>
      </c>
      <c r="P140" s="633">
        <v>194.3049574585388</v>
      </c>
      <c r="Q140" s="634">
        <v>12.649252730550876</v>
      </c>
    </row>
    <row r="141" spans="1:17" s="10" customFormat="1" ht="11.25">
      <c r="A141" s="1947"/>
      <c r="B141" s="836">
        <v>3</v>
      </c>
      <c r="C141" s="1438" t="s">
        <v>360</v>
      </c>
      <c r="D141" s="1294">
        <v>54</v>
      </c>
      <c r="E141" s="1295" t="s">
        <v>38</v>
      </c>
      <c r="F141" s="1296">
        <v>24.19</v>
      </c>
      <c r="G141" s="1296">
        <v>4.98</v>
      </c>
      <c r="H141" s="1296">
        <v>8.64</v>
      </c>
      <c r="I141" s="1296">
        <v>10.57</v>
      </c>
      <c r="J141" s="1297">
        <v>2985.12</v>
      </c>
      <c r="K141" s="1296">
        <v>10.57</v>
      </c>
      <c r="L141" s="1297">
        <v>2985.12</v>
      </c>
      <c r="M141" s="637">
        <v>0.0035408961783780887</v>
      </c>
      <c r="N141" s="669">
        <v>65.1</v>
      </c>
      <c r="O141" s="633">
        <v>0.23051234121241357</v>
      </c>
      <c r="P141" s="633">
        <v>212.45377070268532</v>
      </c>
      <c r="Q141" s="638">
        <v>13.830740472744814</v>
      </c>
    </row>
    <row r="142" spans="1:17" s="10" customFormat="1" ht="11.25">
      <c r="A142" s="1947"/>
      <c r="B142" s="836">
        <v>4</v>
      </c>
      <c r="C142" s="1438" t="s">
        <v>162</v>
      </c>
      <c r="D142" s="1294">
        <v>15</v>
      </c>
      <c r="E142" s="1295" t="s">
        <v>38</v>
      </c>
      <c r="F142" s="1296">
        <v>9.4</v>
      </c>
      <c r="G142" s="1296">
        <v>2.54</v>
      </c>
      <c r="H142" s="1296">
        <v>2.4</v>
      </c>
      <c r="I142" s="1296">
        <v>4.46</v>
      </c>
      <c r="J142" s="1297">
        <v>1120.11</v>
      </c>
      <c r="K142" s="1296">
        <v>4.46</v>
      </c>
      <c r="L142" s="1297">
        <v>1120.11</v>
      </c>
      <c r="M142" s="637">
        <v>0.003981751792234691</v>
      </c>
      <c r="N142" s="669">
        <v>65.1</v>
      </c>
      <c r="O142" s="670">
        <v>0.25921204167447837</v>
      </c>
      <c r="P142" s="633">
        <v>238.90510753408148</v>
      </c>
      <c r="Q142" s="638">
        <v>15.552722500468702</v>
      </c>
    </row>
    <row r="143" spans="1:17" s="10" customFormat="1" ht="22.5">
      <c r="A143" s="1947"/>
      <c r="B143" s="836">
        <v>5</v>
      </c>
      <c r="C143" s="1438" t="s">
        <v>361</v>
      </c>
      <c r="D143" s="1294">
        <v>54</v>
      </c>
      <c r="E143" s="1295" t="s">
        <v>38</v>
      </c>
      <c r="F143" s="1296">
        <v>27.33</v>
      </c>
      <c r="G143" s="1296">
        <v>6.63</v>
      </c>
      <c r="H143" s="1296">
        <v>8.64</v>
      </c>
      <c r="I143" s="1296">
        <v>12.06</v>
      </c>
      <c r="J143" s="1297">
        <v>2987.33</v>
      </c>
      <c r="K143" s="1296">
        <v>12.06</v>
      </c>
      <c r="L143" s="1297">
        <v>2987.33</v>
      </c>
      <c r="M143" s="637">
        <v>0.004037049807018307</v>
      </c>
      <c r="N143" s="669">
        <v>65.1</v>
      </c>
      <c r="O143" s="670">
        <v>0.26281194243689177</v>
      </c>
      <c r="P143" s="633">
        <v>242.22298842109842</v>
      </c>
      <c r="Q143" s="638">
        <v>15.768716546213506</v>
      </c>
    </row>
    <row r="144" spans="1:17" s="10" customFormat="1" ht="15.75" customHeight="1">
      <c r="A144" s="1947"/>
      <c r="B144" s="836">
        <v>6</v>
      </c>
      <c r="C144" s="1438" t="s">
        <v>163</v>
      </c>
      <c r="D144" s="1294">
        <v>52</v>
      </c>
      <c r="E144" s="1295" t="s">
        <v>38</v>
      </c>
      <c r="F144" s="1296">
        <v>27.48</v>
      </c>
      <c r="G144" s="1296">
        <v>4.97</v>
      </c>
      <c r="H144" s="1296">
        <v>8.48</v>
      </c>
      <c r="I144" s="1296">
        <v>14.03</v>
      </c>
      <c r="J144" s="1297">
        <v>3000.73</v>
      </c>
      <c r="K144" s="1296">
        <v>13.73</v>
      </c>
      <c r="L144" s="1297">
        <v>3000.73</v>
      </c>
      <c r="M144" s="637">
        <v>0.004575553282034705</v>
      </c>
      <c r="N144" s="669">
        <v>65.1</v>
      </c>
      <c r="O144" s="670">
        <v>0.29786851866045927</v>
      </c>
      <c r="P144" s="633">
        <v>274.53319692208225</v>
      </c>
      <c r="Q144" s="638">
        <v>17.87211111962755</v>
      </c>
    </row>
    <row r="145" spans="1:17" s="10" customFormat="1" ht="11.25">
      <c r="A145" s="1947"/>
      <c r="B145" s="836">
        <v>7</v>
      </c>
      <c r="C145" s="1438" t="s">
        <v>161</v>
      </c>
      <c r="D145" s="1294">
        <v>56</v>
      </c>
      <c r="E145" s="1295" t="s">
        <v>38</v>
      </c>
      <c r="F145" s="1296">
        <v>28.06</v>
      </c>
      <c r="G145" s="1296">
        <v>5.31</v>
      </c>
      <c r="H145" s="1296">
        <v>8.64</v>
      </c>
      <c r="I145" s="1296">
        <v>14.11</v>
      </c>
      <c r="J145" s="1297">
        <v>3028.84</v>
      </c>
      <c r="K145" s="1296">
        <v>14.11</v>
      </c>
      <c r="L145" s="1297">
        <v>3028.84</v>
      </c>
      <c r="M145" s="637">
        <v>0.004658549147528427</v>
      </c>
      <c r="N145" s="669">
        <v>65.1</v>
      </c>
      <c r="O145" s="670">
        <v>0.30327154950410057</v>
      </c>
      <c r="P145" s="633">
        <v>279.5129488517056</v>
      </c>
      <c r="Q145" s="638">
        <v>18.19629297024603</v>
      </c>
    </row>
    <row r="146" spans="1:17" s="10" customFormat="1" ht="22.5">
      <c r="A146" s="1947"/>
      <c r="B146" s="836">
        <v>8</v>
      </c>
      <c r="C146" s="1438" t="s">
        <v>363</v>
      </c>
      <c r="D146" s="1294">
        <v>53</v>
      </c>
      <c r="E146" s="1295" t="s">
        <v>38</v>
      </c>
      <c r="F146" s="1296">
        <v>30.98</v>
      </c>
      <c r="G146" s="1296">
        <v>5.47</v>
      </c>
      <c r="H146" s="1296">
        <v>8.4</v>
      </c>
      <c r="I146" s="1296">
        <v>17.11</v>
      </c>
      <c r="J146" s="1297">
        <v>2993.98</v>
      </c>
      <c r="K146" s="1296">
        <v>16.75</v>
      </c>
      <c r="L146" s="1297">
        <v>2993.98</v>
      </c>
      <c r="M146" s="637">
        <v>0.005594559749898129</v>
      </c>
      <c r="N146" s="669">
        <v>65.1</v>
      </c>
      <c r="O146" s="670">
        <v>0.3642058397183681</v>
      </c>
      <c r="P146" s="633">
        <v>335.67358499388774</v>
      </c>
      <c r="Q146" s="638">
        <v>21.852350383102088</v>
      </c>
    </row>
    <row r="147" spans="1:17" s="10" customFormat="1" ht="11.25">
      <c r="A147" s="1947"/>
      <c r="B147" s="836">
        <v>9</v>
      </c>
      <c r="C147" s="1438" t="s">
        <v>164</v>
      </c>
      <c r="D147" s="1294">
        <v>54</v>
      </c>
      <c r="E147" s="1295" t="s">
        <v>38</v>
      </c>
      <c r="F147" s="1296">
        <v>32.21</v>
      </c>
      <c r="G147" s="1296">
        <v>5.47</v>
      </c>
      <c r="H147" s="1296">
        <v>8.64</v>
      </c>
      <c r="I147" s="1296">
        <v>18.1</v>
      </c>
      <c r="J147" s="1297">
        <v>3008.9</v>
      </c>
      <c r="K147" s="1296">
        <v>18.1</v>
      </c>
      <c r="L147" s="1297">
        <v>3008.9</v>
      </c>
      <c r="M147" s="637">
        <v>0.006015487387417329</v>
      </c>
      <c r="N147" s="669">
        <v>65.1</v>
      </c>
      <c r="O147" s="670">
        <v>0.3916082289208681</v>
      </c>
      <c r="P147" s="633">
        <v>360.92924324503974</v>
      </c>
      <c r="Q147" s="638">
        <v>23.496493735252088</v>
      </c>
    </row>
    <row r="148" spans="1:17" s="10" customFormat="1" ht="12" thickBot="1">
      <c r="A148" s="1948"/>
      <c r="B148" s="837">
        <v>10</v>
      </c>
      <c r="C148" s="1439" t="s">
        <v>165</v>
      </c>
      <c r="D148" s="1298">
        <v>18</v>
      </c>
      <c r="E148" s="1299" t="s">
        <v>38</v>
      </c>
      <c r="F148" s="1300">
        <v>11.8</v>
      </c>
      <c r="G148" s="1300">
        <v>1.9</v>
      </c>
      <c r="H148" s="1300">
        <v>2.88</v>
      </c>
      <c r="I148" s="1300">
        <v>7.02</v>
      </c>
      <c r="J148" s="1301">
        <v>946.37</v>
      </c>
      <c r="K148" s="1300">
        <v>7.01</v>
      </c>
      <c r="L148" s="1301">
        <v>946.37</v>
      </c>
      <c r="M148" s="735">
        <v>0.007407250863827044</v>
      </c>
      <c r="N148" s="882">
        <v>65.1</v>
      </c>
      <c r="O148" s="736">
        <v>0.48221203123514056</v>
      </c>
      <c r="P148" s="736">
        <v>444.4350518296227</v>
      </c>
      <c r="Q148" s="737">
        <v>28.932721874108434</v>
      </c>
    </row>
    <row r="149" spans="1:17" s="10" customFormat="1" ht="11.25">
      <c r="A149" s="1964" t="s">
        <v>304</v>
      </c>
      <c r="B149" s="838">
        <v>1</v>
      </c>
      <c r="C149" s="1440" t="s">
        <v>385</v>
      </c>
      <c r="D149" s="883">
        <v>45</v>
      </c>
      <c r="E149" s="884" t="s">
        <v>38</v>
      </c>
      <c r="F149" s="1302">
        <v>28.41</v>
      </c>
      <c r="G149" s="1302">
        <v>3.34</v>
      </c>
      <c r="H149" s="1302">
        <v>7.2</v>
      </c>
      <c r="I149" s="1302">
        <v>17.87</v>
      </c>
      <c r="J149" s="885">
        <v>2350.1</v>
      </c>
      <c r="K149" s="1302">
        <v>17.87</v>
      </c>
      <c r="L149" s="885">
        <v>2350.1</v>
      </c>
      <c r="M149" s="641">
        <v>0.00760393174758521</v>
      </c>
      <c r="N149" s="1303">
        <v>65.1</v>
      </c>
      <c r="O149" s="642">
        <v>0.49501595676779714</v>
      </c>
      <c r="P149" s="642">
        <v>456.2359048551126</v>
      </c>
      <c r="Q149" s="643">
        <v>29.70095740606783</v>
      </c>
    </row>
    <row r="150" spans="1:17" s="10" customFormat="1" ht="11.25">
      <c r="A150" s="1965"/>
      <c r="B150" s="839">
        <v>2</v>
      </c>
      <c r="C150" s="1441" t="s">
        <v>168</v>
      </c>
      <c r="D150" s="886">
        <v>107</v>
      </c>
      <c r="E150" s="887" t="s">
        <v>38</v>
      </c>
      <c r="F150" s="1304">
        <v>44.41</v>
      </c>
      <c r="G150" s="1304">
        <v>6.12</v>
      </c>
      <c r="H150" s="1304">
        <v>17.12</v>
      </c>
      <c r="I150" s="1304">
        <v>21.17</v>
      </c>
      <c r="J150" s="888">
        <v>2632.02</v>
      </c>
      <c r="K150" s="1304">
        <v>20.84</v>
      </c>
      <c r="L150" s="888">
        <v>2611.68</v>
      </c>
      <c r="M150" s="505">
        <v>0.007979538075108743</v>
      </c>
      <c r="N150" s="1305">
        <v>65.1</v>
      </c>
      <c r="O150" s="507">
        <v>0.5194679286895791</v>
      </c>
      <c r="P150" s="642">
        <v>478.7722845065246</v>
      </c>
      <c r="Q150" s="508">
        <v>31.16807572137475</v>
      </c>
    </row>
    <row r="151" spans="1:17" s="10" customFormat="1" ht="11.25">
      <c r="A151" s="1965"/>
      <c r="B151" s="839">
        <v>3</v>
      </c>
      <c r="C151" s="1442" t="s">
        <v>169</v>
      </c>
      <c r="D151" s="886">
        <v>76</v>
      </c>
      <c r="E151" s="887" t="s">
        <v>38</v>
      </c>
      <c r="F151" s="1304">
        <v>20.89</v>
      </c>
      <c r="G151" s="1304">
        <v>4.6</v>
      </c>
      <c r="H151" s="1443">
        <v>0.74</v>
      </c>
      <c r="I151" s="1304">
        <v>15.55</v>
      </c>
      <c r="J151" s="888">
        <v>1931.61</v>
      </c>
      <c r="K151" s="1304">
        <v>15.55</v>
      </c>
      <c r="L151" s="888">
        <v>1931.61</v>
      </c>
      <c r="M151" s="505">
        <v>0.008050279300686993</v>
      </c>
      <c r="N151" s="1305">
        <v>65.1</v>
      </c>
      <c r="O151" s="507">
        <v>0.5240731824747232</v>
      </c>
      <c r="P151" s="642">
        <v>483.0167580412196</v>
      </c>
      <c r="Q151" s="508">
        <v>31.44439094848339</v>
      </c>
    </row>
    <row r="152" spans="1:17" s="10" customFormat="1" ht="11.25">
      <c r="A152" s="1965"/>
      <c r="B152" s="839">
        <v>4</v>
      </c>
      <c r="C152" s="1441" t="s">
        <v>167</v>
      </c>
      <c r="D152" s="886">
        <v>108</v>
      </c>
      <c r="E152" s="887" t="s">
        <v>38</v>
      </c>
      <c r="F152" s="1304">
        <v>48.14</v>
      </c>
      <c r="G152" s="1304">
        <v>9.93</v>
      </c>
      <c r="H152" s="1304">
        <v>17.28</v>
      </c>
      <c r="I152" s="1304">
        <v>20.93</v>
      </c>
      <c r="J152" s="888">
        <v>2561.06</v>
      </c>
      <c r="K152" s="1304">
        <v>20.93</v>
      </c>
      <c r="L152" s="888">
        <v>2561.06</v>
      </c>
      <c r="M152" s="505">
        <v>0.008172397366715345</v>
      </c>
      <c r="N152" s="1305">
        <v>65.1</v>
      </c>
      <c r="O152" s="507">
        <v>0.532023068573169</v>
      </c>
      <c r="P152" s="642">
        <v>490.34384200292067</v>
      </c>
      <c r="Q152" s="508">
        <v>31.921384114390133</v>
      </c>
    </row>
    <row r="153" spans="1:17" s="10" customFormat="1" ht="11.25">
      <c r="A153" s="1965"/>
      <c r="B153" s="839">
        <v>5</v>
      </c>
      <c r="C153" s="1441" t="s">
        <v>386</v>
      </c>
      <c r="D153" s="886">
        <v>55</v>
      </c>
      <c r="E153" s="887" t="s">
        <v>38</v>
      </c>
      <c r="F153" s="1304">
        <v>36.5</v>
      </c>
      <c r="G153" s="1304">
        <v>4.17</v>
      </c>
      <c r="H153" s="1304">
        <v>8.64</v>
      </c>
      <c r="I153" s="1304">
        <v>23.69</v>
      </c>
      <c r="J153" s="888">
        <v>2645.25</v>
      </c>
      <c r="K153" s="1304">
        <v>23.69</v>
      </c>
      <c r="L153" s="888">
        <v>2645.25</v>
      </c>
      <c r="M153" s="505">
        <v>0.008955675266987997</v>
      </c>
      <c r="N153" s="1305">
        <v>65.1</v>
      </c>
      <c r="O153" s="507">
        <v>0.5830144598809186</v>
      </c>
      <c r="P153" s="642">
        <v>537.3405160192799</v>
      </c>
      <c r="Q153" s="508">
        <v>34.98086759285512</v>
      </c>
    </row>
    <row r="154" spans="1:17" s="10" customFormat="1" ht="11.25">
      <c r="A154" s="1965"/>
      <c r="B154" s="839">
        <v>6</v>
      </c>
      <c r="C154" s="1441" t="s">
        <v>170</v>
      </c>
      <c r="D154" s="886">
        <v>107</v>
      </c>
      <c r="E154" s="887" t="s">
        <v>38</v>
      </c>
      <c r="F154" s="1304">
        <v>54.69</v>
      </c>
      <c r="G154" s="1304">
        <v>5.87</v>
      </c>
      <c r="H154" s="1304">
        <v>17.2</v>
      </c>
      <c r="I154" s="1304">
        <v>31.62</v>
      </c>
      <c r="J154" s="888">
        <v>2563.58</v>
      </c>
      <c r="K154" s="1304">
        <v>31.38</v>
      </c>
      <c r="L154" s="888">
        <v>2544.59</v>
      </c>
      <c r="M154" s="505">
        <v>0.012332045634070714</v>
      </c>
      <c r="N154" s="1305">
        <v>65.1</v>
      </c>
      <c r="O154" s="507">
        <v>0.8028161707780034</v>
      </c>
      <c r="P154" s="642">
        <v>739.9227380442428</v>
      </c>
      <c r="Q154" s="508">
        <v>48.1689702466802</v>
      </c>
    </row>
    <row r="155" spans="1:17" s="10" customFormat="1" ht="11.25">
      <c r="A155" s="1965"/>
      <c r="B155" s="839">
        <v>7</v>
      </c>
      <c r="C155" s="1441" t="s">
        <v>364</v>
      </c>
      <c r="D155" s="886">
        <v>59</v>
      </c>
      <c r="E155" s="887" t="s">
        <v>38</v>
      </c>
      <c r="F155" s="1304">
        <v>36.2</v>
      </c>
      <c r="G155" s="1304">
        <v>5.52</v>
      </c>
      <c r="H155" s="1304">
        <v>0.6</v>
      </c>
      <c r="I155" s="1304">
        <v>30.08</v>
      </c>
      <c r="J155" s="888">
        <v>2449.72</v>
      </c>
      <c r="K155" s="1304">
        <v>30.08</v>
      </c>
      <c r="L155" s="888">
        <v>2403.11</v>
      </c>
      <c r="M155" s="505">
        <v>0.012517113240758848</v>
      </c>
      <c r="N155" s="1305">
        <v>65.1</v>
      </c>
      <c r="O155" s="507">
        <v>0.8148640719734009</v>
      </c>
      <c r="P155" s="642">
        <v>751.0267944455309</v>
      </c>
      <c r="Q155" s="508">
        <v>48.89184431840406</v>
      </c>
    </row>
    <row r="156" spans="1:17" s="10" customFormat="1" ht="11.25">
      <c r="A156" s="1965"/>
      <c r="B156" s="839">
        <v>8</v>
      </c>
      <c r="C156" s="1441" t="s">
        <v>172</v>
      </c>
      <c r="D156" s="886">
        <v>105</v>
      </c>
      <c r="E156" s="887" t="s">
        <v>38</v>
      </c>
      <c r="F156" s="1304">
        <v>56.32</v>
      </c>
      <c r="G156" s="1304">
        <v>7.15</v>
      </c>
      <c r="H156" s="1304">
        <v>17.13</v>
      </c>
      <c r="I156" s="1304">
        <v>32.04</v>
      </c>
      <c r="J156" s="888">
        <v>2608.98</v>
      </c>
      <c r="K156" s="1304">
        <v>32.04</v>
      </c>
      <c r="L156" s="888">
        <v>2539.69</v>
      </c>
      <c r="M156" s="505">
        <v>0.012615712941343234</v>
      </c>
      <c r="N156" s="1305">
        <v>65.1</v>
      </c>
      <c r="O156" s="507">
        <v>0.8212829124814445</v>
      </c>
      <c r="P156" s="642">
        <v>756.942776480594</v>
      </c>
      <c r="Q156" s="508">
        <v>49.27697474888667</v>
      </c>
    </row>
    <row r="157" spans="1:17" s="10" customFormat="1" ht="11.25">
      <c r="A157" s="1965"/>
      <c r="B157" s="839">
        <v>9</v>
      </c>
      <c r="C157" s="1441" t="s">
        <v>166</v>
      </c>
      <c r="D157" s="886">
        <v>12</v>
      </c>
      <c r="E157" s="887" t="s">
        <v>38</v>
      </c>
      <c r="F157" s="1304">
        <v>10.28</v>
      </c>
      <c r="G157" s="1304">
        <v>1.39</v>
      </c>
      <c r="H157" s="1304">
        <v>1.76</v>
      </c>
      <c r="I157" s="1304">
        <v>7.13</v>
      </c>
      <c r="J157" s="888">
        <v>604.23</v>
      </c>
      <c r="K157" s="1304">
        <v>7.07</v>
      </c>
      <c r="L157" s="888">
        <v>552.99</v>
      </c>
      <c r="M157" s="505">
        <v>0.012785041320819545</v>
      </c>
      <c r="N157" s="1305">
        <v>65.1</v>
      </c>
      <c r="O157" s="507">
        <v>0.8323061899853523</v>
      </c>
      <c r="P157" s="642">
        <v>767.1024792491727</v>
      </c>
      <c r="Q157" s="508">
        <v>49.93837139912114</v>
      </c>
    </row>
    <row r="158" spans="1:17" s="10" customFormat="1" ht="12" thickBot="1">
      <c r="A158" s="1966"/>
      <c r="B158" s="840">
        <v>10</v>
      </c>
      <c r="C158" s="1444" t="s">
        <v>171</v>
      </c>
      <c r="D158" s="889">
        <v>33</v>
      </c>
      <c r="E158" s="1445" t="s">
        <v>38</v>
      </c>
      <c r="F158" s="1306">
        <v>26.49</v>
      </c>
      <c r="G158" s="1306">
        <v>2.94</v>
      </c>
      <c r="H158" s="1306">
        <v>5.12</v>
      </c>
      <c r="I158" s="1306">
        <v>18.43</v>
      </c>
      <c r="J158" s="890">
        <v>1419.26</v>
      </c>
      <c r="K158" s="1306">
        <v>18.43</v>
      </c>
      <c r="L158" s="890">
        <v>1419.26</v>
      </c>
      <c r="M158" s="711">
        <v>0.012985640404154277</v>
      </c>
      <c r="N158" s="1307">
        <v>65.1</v>
      </c>
      <c r="O158" s="694">
        <v>0.8453651903104434</v>
      </c>
      <c r="P158" s="694">
        <v>779.1384242492566</v>
      </c>
      <c r="Q158" s="695">
        <v>50.7219114186266</v>
      </c>
    </row>
    <row r="159" spans="1:17" s="10" customFormat="1" ht="11.25">
      <c r="A159" s="1924" t="s">
        <v>313</v>
      </c>
      <c r="B159" s="841">
        <v>1</v>
      </c>
      <c r="C159" s="1446" t="s">
        <v>388</v>
      </c>
      <c r="D159" s="1308">
        <v>21</v>
      </c>
      <c r="E159" s="891" t="s">
        <v>38</v>
      </c>
      <c r="F159" s="1309">
        <v>12.45</v>
      </c>
      <c r="G159" s="1309">
        <v>2.19</v>
      </c>
      <c r="H159" s="1447">
        <v>3.36</v>
      </c>
      <c r="I159" s="1309">
        <v>6.9</v>
      </c>
      <c r="J159" s="892">
        <v>1088.66</v>
      </c>
      <c r="K159" s="1309">
        <v>6.9</v>
      </c>
      <c r="L159" s="892">
        <v>1088.66</v>
      </c>
      <c r="M159" s="649">
        <v>0.006338066981426708</v>
      </c>
      <c r="N159" s="1258">
        <v>65.1</v>
      </c>
      <c r="O159" s="650">
        <v>0.4126081604908787</v>
      </c>
      <c r="P159" s="650">
        <v>380.2840188856025</v>
      </c>
      <c r="Q159" s="651">
        <v>24.75648962945272</v>
      </c>
    </row>
    <row r="160" spans="1:17" s="10" customFormat="1" ht="11.25">
      <c r="A160" s="1897"/>
      <c r="B160" s="842">
        <v>2</v>
      </c>
      <c r="C160" s="1448" t="s">
        <v>365</v>
      </c>
      <c r="D160" s="1449">
        <v>12</v>
      </c>
      <c r="E160" s="1450" t="s">
        <v>38</v>
      </c>
      <c r="F160" s="1451">
        <v>7.73</v>
      </c>
      <c r="G160" s="1451">
        <v>1.49</v>
      </c>
      <c r="H160" s="1451">
        <v>1.92</v>
      </c>
      <c r="I160" s="1451">
        <v>4.32</v>
      </c>
      <c r="J160" s="1452">
        <v>617.34</v>
      </c>
      <c r="K160" s="1451">
        <v>4.32</v>
      </c>
      <c r="L160" s="1452">
        <v>617.34</v>
      </c>
      <c r="M160" s="509">
        <v>0.00699776460297405</v>
      </c>
      <c r="N160" s="1453">
        <v>65.1</v>
      </c>
      <c r="O160" s="511">
        <v>0.4555544756536106</v>
      </c>
      <c r="P160" s="650">
        <v>419.865876178443</v>
      </c>
      <c r="Q160" s="512">
        <v>27.333268539216636</v>
      </c>
    </row>
    <row r="161" spans="1:17" s="10" customFormat="1" ht="11.25">
      <c r="A161" s="1897"/>
      <c r="B161" s="842">
        <v>3</v>
      </c>
      <c r="C161" s="1454" t="s">
        <v>174</v>
      </c>
      <c r="D161" s="893">
        <v>6</v>
      </c>
      <c r="E161" s="894" t="s">
        <v>38</v>
      </c>
      <c r="F161" s="1311">
        <v>4.67</v>
      </c>
      <c r="G161" s="1311">
        <v>0.55</v>
      </c>
      <c r="H161" s="1311">
        <v>0.96</v>
      </c>
      <c r="I161" s="1311">
        <v>3.16</v>
      </c>
      <c r="J161" s="895">
        <v>305.61</v>
      </c>
      <c r="K161" s="1311">
        <v>3.16</v>
      </c>
      <c r="L161" s="895">
        <v>305.61</v>
      </c>
      <c r="M161" s="509">
        <v>0.010339975786132653</v>
      </c>
      <c r="N161" s="1312">
        <v>65.1</v>
      </c>
      <c r="O161" s="511">
        <v>0.6731324236772357</v>
      </c>
      <c r="P161" s="650">
        <v>620.3985471679591</v>
      </c>
      <c r="Q161" s="512">
        <v>40.38794542063413</v>
      </c>
    </row>
    <row r="162" spans="1:17" s="10" customFormat="1" ht="11.25">
      <c r="A162" s="1897"/>
      <c r="B162" s="842">
        <v>4</v>
      </c>
      <c r="C162" s="1454" t="s">
        <v>366</v>
      </c>
      <c r="D162" s="1310">
        <v>20</v>
      </c>
      <c r="E162" s="894" t="s">
        <v>38</v>
      </c>
      <c r="F162" s="1311">
        <v>17.97</v>
      </c>
      <c r="G162" s="1311">
        <v>2.57</v>
      </c>
      <c r="H162" s="1311">
        <v>3.2</v>
      </c>
      <c r="I162" s="1311">
        <v>12.2</v>
      </c>
      <c r="J162" s="895">
        <v>1079.88</v>
      </c>
      <c r="K162" s="1311">
        <v>12.2</v>
      </c>
      <c r="L162" s="895">
        <v>1079.88</v>
      </c>
      <c r="M162" s="509">
        <v>0.011297551579805162</v>
      </c>
      <c r="N162" s="1312">
        <v>65.1</v>
      </c>
      <c r="O162" s="511">
        <v>0.7354706078453159</v>
      </c>
      <c r="P162" s="650">
        <v>677.8530947883097</v>
      </c>
      <c r="Q162" s="512">
        <v>44.12823647071895</v>
      </c>
    </row>
    <row r="163" spans="1:17" s="10" customFormat="1" ht="11.25">
      <c r="A163" s="1897"/>
      <c r="B163" s="842">
        <v>5</v>
      </c>
      <c r="C163" s="1454" t="s">
        <v>176</v>
      </c>
      <c r="D163" s="1310">
        <v>19</v>
      </c>
      <c r="E163" s="894" t="s">
        <v>38</v>
      </c>
      <c r="F163" s="1311">
        <v>10.14</v>
      </c>
      <c r="G163" s="1311">
        <v>1.63</v>
      </c>
      <c r="H163" s="1311">
        <v>0.49</v>
      </c>
      <c r="I163" s="1311">
        <v>8.02</v>
      </c>
      <c r="J163" s="895">
        <v>670.33</v>
      </c>
      <c r="K163" s="1311">
        <v>8.02</v>
      </c>
      <c r="L163" s="1311">
        <v>670.33</v>
      </c>
      <c r="M163" s="509">
        <v>0.011964256411021435</v>
      </c>
      <c r="N163" s="1312">
        <v>65.1</v>
      </c>
      <c r="O163" s="511">
        <v>0.7788730923574954</v>
      </c>
      <c r="P163" s="650">
        <v>717.855384661286</v>
      </c>
      <c r="Q163" s="512">
        <v>46.732385541449716</v>
      </c>
    </row>
    <row r="164" spans="1:17" s="10" customFormat="1" ht="11.25">
      <c r="A164" s="1897"/>
      <c r="B164" s="842">
        <v>6</v>
      </c>
      <c r="C164" s="1454" t="s">
        <v>387</v>
      </c>
      <c r="D164" s="893">
        <v>39</v>
      </c>
      <c r="E164" s="894" t="s">
        <v>38</v>
      </c>
      <c r="F164" s="1311">
        <v>20.81</v>
      </c>
      <c r="G164" s="1311">
        <v>1.75</v>
      </c>
      <c r="H164" s="1311">
        <v>4.84</v>
      </c>
      <c r="I164" s="1311">
        <v>14.22</v>
      </c>
      <c r="J164" s="895">
        <v>1183.53</v>
      </c>
      <c r="K164" s="1311">
        <v>14.22</v>
      </c>
      <c r="L164" s="895">
        <v>1183.53</v>
      </c>
      <c r="M164" s="509">
        <v>0.012014904565156777</v>
      </c>
      <c r="N164" s="1312">
        <v>65.1</v>
      </c>
      <c r="O164" s="511">
        <v>0.7821702871917061</v>
      </c>
      <c r="P164" s="650">
        <v>720.8942739094066</v>
      </c>
      <c r="Q164" s="512">
        <v>46.93021723150236</v>
      </c>
    </row>
    <row r="165" spans="1:17" s="10" customFormat="1" ht="11.25">
      <c r="A165" s="1897"/>
      <c r="B165" s="842">
        <v>7</v>
      </c>
      <c r="C165" s="1455" t="s">
        <v>367</v>
      </c>
      <c r="D165" s="893">
        <v>16</v>
      </c>
      <c r="E165" s="894" t="s">
        <v>38</v>
      </c>
      <c r="F165" s="1456">
        <v>15.3</v>
      </c>
      <c r="G165" s="1311">
        <v>1.06</v>
      </c>
      <c r="H165" s="1311">
        <v>2.32</v>
      </c>
      <c r="I165" s="1311">
        <v>11.92</v>
      </c>
      <c r="J165" s="1313">
        <v>939.96</v>
      </c>
      <c r="K165" s="1311">
        <v>11.06</v>
      </c>
      <c r="L165" s="1313">
        <v>872.36</v>
      </c>
      <c r="M165" s="509">
        <v>0.012678252097757806</v>
      </c>
      <c r="N165" s="1312">
        <v>65.1</v>
      </c>
      <c r="O165" s="511">
        <v>0.8253542115640331</v>
      </c>
      <c r="P165" s="650">
        <v>760.6951258654684</v>
      </c>
      <c r="Q165" s="512">
        <v>49.52125269384199</v>
      </c>
    </row>
    <row r="166" spans="1:17" s="10" customFormat="1" ht="11.25">
      <c r="A166" s="1897"/>
      <c r="B166" s="842">
        <v>8</v>
      </c>
      <c r="C166" s="1454" t="s">
        <v>177</v>
      </c>
      <c r="D166" s="893">
        <v>4</v>
      </c>
      <c r="E166" s="894" t="s">
        <v>38</v>
      </c>
      <c r="F166" s="1311">
        <v>4.73</v>
      </c>
      <c r="G166" s="1311">
        <v>0.53</v>
      </c>
      <c r="H166" s="1311">
        <v>0.64</v>
      </c>
      <c r="I166" s="1311">
        <v>3.56</v>
      </c>
      <c r="J166" s="895">
        <v>215.91</v>
      </c>
      <c r="K166" s="1311">
        <v>3.56</v>
      </c>
      <c r="L166" s="895">
        <v>215.91</v>
      </c>
      <c r="M166" s="509">
        <v>0.016488351627993145</v>
      </c>
      <c r="N166" s="1312">
        <v>65.1</v>
      </c>
      <c r="O166" s="511">
        <v>1.0733916909823538</v>
      </c>
      <c r="P166" s="650">
        <v>989.3010976795888</v>
      </c>
      <c r="Q166" s="512">
        <v>64.40350145894122</v>
      </c>
    </row>
    <row r="167" spans="1:17" s="10" customFormat="1" ht="11.25">
      <c r="A167" s="1897"/>
      <c r="B167" s="842">
        <v>9</v>
      </c>
      <c r="C167" s="1454" t="s">
        <v>173</v>
      </c>
      <c r="D167" s="893">
        <v>4</v>
      </c>
      <c r="E167" s="894" t="s">
        <v>38</v>
      </c>
      <c r="F167" s="1311">
        <v>3.78</v>
      </c>
      <c r="G167" s="1311">
        <v>0.21</v>
      </c>
      <c r="H167" s="1457">
        <v>0.4</v>
      </c>
      <c r="I167" s="1311">
        <v>3.17</v>
      </c>
      <c r="J167" s="895">
        <v>191.55</v>
      </c>
      <c r="K167" s="1311">
        <v>3.17</v>
      </c>
      <c r="L167" s="895">
        <v>191.55</v>
      </c>
      <c r="M167" s="509">
        <v>0.01654920386322109</v>
      </c>
      <c r="N167" s="1312">
        <v>65.1</v>
      </c>
      <c r="O167" s="511">
        <v>1.077353171495693</v>
      </c>
      <c r="P167" s="650">
        <v>992.9522317932655</v>
      </c>
      <c r="Q167" s="512">
        <v>64.64119028974157</v>
      </c>
    </row>
    <row r="168" spans="1:17" s="10" customFormat="1" ht="12" thickBot="1">
      <c r="A168" s="1898"/>
      <c r="B168" s="843">
        <v>10</v>
      </c>
      <c r="C168" s="1458" t="s">
        <v>175</v>
      </c>
      <c r="D168" s="896">
        <v>4</v>
      </c>
      <c r="E168" s="897" t="s">
        <v>38</v>
      </c>
      <c r="F168" s="1314">
        <v>2.92</v>
      </c>
      <c r="G168" s="1314">
        <v>0.07</v>
      </c>
      <c r="H168" s="1459">
        <v>0.04</v>
      </c>
      <c r="I168" s="1314">
        <v>2.81</v>
      </c>
      <c r="J168" s="898">
        <v>158.1</v>
      </c>
      <c r="K168" s="1314">
        <v>2.81</v>
      </c>
      <c r="L168" s="898">
        <v>158.1</v>
      </c>
      <c r="M168" s="705">
        <v>0.017773561037318156</v>
      </c>
      <c r="N168" s="1315">
        <v>65.1</v>
      </c>
      <c r="O168" s="701">
        <v>1.157058823529412</v>
      </c>
      <c r="P168" s="701">
        <v>1066.4136622390895</v>
      </c>
      <c r="Q168" s="702">
        <v>69.42352941176472</v>
      </c>
    </row>
    <row r="170" spans="1:17" s="1704" customFormat="1" ht="20.25" customHeight="1">
      <c r="A170" s="1967" t="s">
        <v>31</v>
      </c>
      <c r="B170" s="1967"/>
      <c r="C170" s="1967"/>
      <c r="D170" s="1967"/>
      <c r="E170" s="1967"/>
      <c r="F170" s="1967"/>
      <c r="G170" s="1967"/>
      <c r="H170" s="1967"/>
      <c r="I170" s="1967"/>
      <c r="J170" s="1967"/>
      <c r="K170" s="1967"/>
      <c r="L170" s="1967"/>
      <c r="M170" s="1967"/>
      <c r="N170" s="1967"/>
      <c r="O170" s="1967"/>
      <c r="P170" s="1967"/>
      <c r="Q170" s="1967"/>
    </row>
    <row r="171" spans="1:17" s="10" customFormat="1" ht="14.25" customHeight="1" thickBot="1">
      <c r="A171" s="805"/>
      <c r="B171" s="805"/>
      <c r="C171" s="805"/>
      <c r="D171" s="805"/>
      <c r="E171" s="1875" t="s">
        <v>370</v>
      </c>
      <c r="F171" s="1875"/>
      <c r="G171" s="1875"/>
      <c r="H171" s="1875"/>
      <c r="I171" s="805">
        <v>6</v>
      </c>
      <c r="J171" s="805" t="s">
        <v>369</v>
      </c>
      <c r="K171" s="805" t="s">
        <v>371</v>
      </c>
      <c r="L171" s="806">
        <v>324</v>
      </c>
      <c r="M171" s="805"/>
      <c r="N171" s="805"/>
      <c r="O171" s="805"/>
      <c r="P171" s="805"/>
      <c r="Q171" s="805"/>
    </row>
    <row r="172" spans="1:17" ht="12.75" customHeight="1">
      <c r="A172" s="1876" t="s">
        <v>1</v>
      </c>
      <c r="B172" s="1879" t="s">
        <v>0</v>
      </c>
      <c r="C172" s="1882" t="s">
        <v>2</v>
      </c>
      <c r="D172" s="1882" t="s">
        <v>3</v>
      </c>
      <c r="E172" s="1882" t="s">
        <v>12</v>
      </c>
      <c r="F172" s="1886" t="s">
        <v>13</v>
      </c>
      <c r="G172" s="1887"/>
      <c r="H172" s="1887"/>
      <c r="I172" s="1888"/>
      <c r="J172" s="1882" t="s">
        <v>4</v>
      </c>
      <c r="K172" s="1882" t="s">
        <v>14</v>
      </c>
      <c r="L172" s="1882" t="s">
        <v>5</v>
      </c>
      <c r="M172" s="1882" t="s">
        <v>6</v>
      </c>
      <c r="N172" s="1882" t="s">
        <v>15</v>
      </c>
      <c r="O172" s="1908" t="s">
        <v>16</v>
      </c>
      <c r="P172" s="1908" t="s">
        <v>32</v>
      </c>
      <c r="Q172" s="1891" t="s">
        <v>24</v>
      </c>
    </row>
    <row r="173" spans="1:17" s="2" customFormat="1" ht="33.75">
      <c r="A173" s="1877"/>
      <c r="B173" s="1880"/>
      <c r="C173" s="1883"/>
      <c r="D173" s="1885"/>
      <c r="E173" s="1885"/>
      <c r="F173" s="15" t="s">
        <v>17</v>
      </c>
      <c r="G173" s="15" t="s">
        <v>18</v>
      </c>
      <c r="H173" s="15" t="s">
        <v>19</v>
      </c>
      <c r="I173" s="15" t="s">
        <v>20</v>
      </c>
      <c r="J173" s="1885"/>
      <c r="K173" s="1885"/>
      <c r="L173" s="1885"/>
      <c r="M173" s="1885"/>
      <c r="N173" s="1885"/>
      <c r="O173" s="1909"/>
      <c r="P173" s="1909"/>
      <c r="Q173" s="1892"/>
    </row>
    <row r="174" spans="1:17" s="3" customFormat="1" ht="17.25" customHeight="1" thickBot="1">
      <c r="A174" s="1878"/>
      <c r="B174" s="1881"/>
      <c r="C174" s="1884"/>
      <c r="D174" s="30" t="s">
        <v>7</v>
      </c>
      <c r="E174" s="30" t="s">
        <v>8</v>
      </c>
      <c r="F174" s="30" t="s">
        <v>9</v>
      </c>
      <c r="G174" s="30" t="s">
        <v>9</v>
      </c>
      <c r="H174" s="30" t="s">
        <v>9</v>
      </c>
      <c r="I174" s="30" t="s">
        <v>9</v>
      </c>
      <c r="J174" s="30" t="s">
        <v>21</v>
      </c>
      <c r="K174" s="30" t="s">
        <v>9</v>
      </c>
      <c r="L174" s="30" t="s">
        <v>21</v>
      </c>
      <c r="M174" s="30" t="s">
        <v>70</v>
      </c>
      <c r="N174" s="83" t="s">
        <v>408</v>
      </c>
      <c r="O174" s="83" t="s">
        <v>409</v>
      </c>
      <c r="P174" s="84" t="s">
        <v>25</v>
      </c>
      <c r="Q174" s="85" t="s">
        <v>410</v>
      </c>
    </row>
    <row r="175" spans="1:17" ht="11.25">
      <c r="A175" s="1968" t="s">
        <v>222</v>
      </c>
      <c r="B175" s="31">
        <v>1</v>
      </c>
      <c r="C175" s="663" t="s">
        <v>747</v>
      </c>
      <c r="D175" s="617">
        <v>25</v>
      </c>
      <c r="E175" s="617">
        <v>1991</v>
      </c>
      <c r="F175" s="716">
        <v>7.605</v>
      </c>
      <c r="G175" s="717">
        <v>2.771</v>
      </c>
      <c r="H175" s="717">
        <v>4.64</v>
      </c>
      <c r="I175" s="717">
        <v>0.19400000000000084</v>
      </c>
      <c r="J175" s="664">
        <v>1509.61</v>
      </c>
      <c r="K175" s="717">
        <v>0.194</v>
      </c>
      <c r="L175" s="767">
        <v>1509.61</v>
      </c>
      <c r="M175" s="619">
        <v>0.0001285100125197899</v>
      </c>
      <c r="N175" s="767">
        <v>55.59</v>
      </c>
      <c r="O175" s="621">
        <v>0.00714387159597512</v>
      </c>
      <c r="P175" s="621">
        <v>7.7106007511873935</v>
      </c>
      <c r="Q175" s="499">
        <v>0.4286322957585072</v>
      </c>
    </row>
    <row r="176" spans="1:17" ht="11.25">
      <c r="A176" s="1968"/>
      <c r="B176" s="31">
        <v>2</v>
      </c>
      <c r="C176" s="665" t="s">
        <v>748</v>
      </c>
      <c r="D176" s="623">
        <v>30</v>
      </c>
      <c r="E176" s="623">
        <v>1985</v>
      </c>
      <c r="F176" s="718">
        <v>9.643</v>
      </c>
      <c r="G176" s="719">
        <v>3.064</v>
      </c>
      <c r="H176" s="719">
        <v>4.8</v>
      </c>
      <c r="I176" s="717">
        <v>1.7790000000000008</v>
      </c>
      <c r="J176" s="666">
        <v>1496.03</v>
      </c>
      <c r="K176" s="719">
        <v>1.779</v>
      </c>
      <c r="L176" s="768">
        <v>1496.03</v>
      </c>
      <c r="M176" s="501">
        <v>0.0011891472764583597</v>
      </c>
      <c r="N176" s="767">
        <v>55.59</v>
      </c>
      <c r="O176" s="502">
        <v>0.06610469709832022</v>
      </c>
      <c r="P176" s="621">
        <v>71.34883658750158</v>
      </c>
      <c r="Q176" s="503">
        <v>3.966281825899213</v>
      </c>
    </row>
    <row r="177" spans="1:17" ht="11.25">
      <c r="A177" s="1968"/>
      <c r="B177" s="31">
        <v>3</v>
      </c>
      <c r="C177" s="1259" t="s">
        <v>749</v>
      </c>
      <c r="D177" s="623">
        <v>45</v>
      </c>
      <c r="E177" s="623">
        <v>1973</v>
      </c>
      <c r="F177" s="718">
        <v>14.36</v>
      </c>
      <c r="G177" s="719">
        <v>4.107</v>
      </c>
      <c r="H177" s="719">
        <v>7.2</v>
      </c>
      <c r="I177" s="717">
        <v>3.053</v>
      </c>
      <c r="J177" s="666">
        <v>2317.75</v>
      </c>
      <c r="K177" s="719">
        <v>3.053</v>
      </c>
      <c r="L177" s="768">
        <v>2317.75</v>
      </c>
      <c r="M177" s="501">
        <v>0.0013172257577391867</v>
      </c>
      <c r="N177" s="767">
        <v>55.59</v>
      </c>
      <c r="O177" s="502">
        <v>0.0732245798727214</v>
      </c>
      <c r="P177" s="621">
        <v>79.0335454643512</v>
      </c>
      <c r="Q177" s="503">
        <v>4.393474792363284</v>
      </c>
    </row>
    <row r="178" spans="1:17" ht="11.25">
      <c r="A178" s="1968"/>
      <c r="B178" s="31">
        <v>4</v>
      </c>
      <c r="C178" s="665" t="s">
        <v>750</v>
      </c>
      <c r="D178" s="623">
        <v>60</v>
      </c>
      <c r="E178" s="623">
        <v>1971</v>
      </c>
      <c r="F178" s="718">
        <v>19.673</v>
      </c>
      <c r="G178" s="719">
        <v>5.213</v>
      </c>
      <c r="H178" s="719">
        <v>9.6</v>
      </c>
      <c r="I178" s="717">
        <v>4.859999999999998</v>
      </c>
      <c r="J178" s="666">
        <v>2799.04</v>
      </c>
      <c r="K178" s="719">
        <v>4.86</v>
      </c>
      <c r="L178" s="768">
        <v>2799.04</v>
      </c>
      <c r="M178" s="501">
        <v>0.0017363095918600665</v>
      </c>
      <c r="N178" s="767">
        <v>55.59</v>
      </c>
      <c r="O178" s="502">
        <v>0.0965214502115011</v>
      </c>
      <c r="P178" s="621">
        <v>104.178575511604</v>
      </c>
      <c r="Q178" s="503">
        <v>5.791287012690066</v>
      </c>
    </row>
    <row r="179" spans="1:17" ht="11.25">
      <c r="A179" s="1968"/>
      <c r="B179" s="31">
        <v>5</v>
      </c>
      <c r="C179" s="665" t="s">
        <v>751</v>
      </c>
      <c r="D179" s="623">
        <v>29</v>
      </c>
      <c r="E179" s="623">
        <v>1984</v>
      </c>
      <c r="F179" s="718">
        <v>7.738</v>
      </c>
      <c r="G179" s="719">
        <v>2.625</v>
      </c>
      <c r="H179" s="719">
        <v>1.908</v>
      </c>
      <c r="I179" s="717">
        <v>3.2050000000000005</v>
      </c>
      <c r="J179" s="666">
        <v>1486.56</v>
      </c>
      <c r="K179" s="719">
        <v>3.205</v>
      </c>
      <c r="L179" s="768">
        <v>1486.6</v>
      </c>
      <c r="M179" s="501">
        <v>0.0021559262747208397</v>
      </c>
      <c r="N179" s="767">
        <v>55.59</v>
      </c>
      <c r="O179" s="502">
        <v>0.11984794161173148</v>
      </c>
      <c r="P179" s="621">
        <v>129.3555764832504</v>
      </c>
      <c r="Q179" s="503">
        <v>7.19087649670389</v>
      </c>
    </row>
    <row r="180" spans="1:17" ht="11.25">
      <c r="A180" s="1968"/>
      <c r="B180" s="31">
        <v>6</v>
      </c>
      <c r="C180" s="665" t="s">
        <v>752</v>
      </c>
      <c r="D180" s="623">
        <v>24</v>
      </c>
      <c r="E180" s="623">
        <v>1969</v>
      </c>
      <c r="F180" s="718">
        <v>8.477</v>
      </c>
      <c r="G180" s="719">
        <v>1.563</v>
      </c>
      <c r="H180" s="719">
        <v>3.84</v>
      </c>
      <c r="I180" s="717">
        <v>3.0740000000000007</v>
      </c>
      <c r="J180" s="666">
        <v>1330.98</v>
      </c>
      <c r="K180" s="719">
        <v>2.096</v>
      </c>
      <c r="L180" s="768">
        <v>906.69</v>
      </c>
      <c r="M180" s="501">
        <v>0.002311705213468771</v>
      </c>
      <c r="N180" s="767">
        <v>55.59</v>
      </c>
      <c r="O180" s="502">
        <v>0.128507692816729</v>
      </c>
      <c r="P180" s="621">
        <v>138.7023128081263</v>
      </c>
      <c r="Q180" s="503">
        <v>7.710461569003741</v>
      </c>
    </row>
    <row r="181" spans="1:17" ht="11.25">
      <c r="A181" s="1911"/>
      <c r="B181" s="31">
        <v>7</v>
      </c>
      <c r="C181" s="665" t="s">
        <v>753</v>
      </c>
      <c r="D181" s="623">
        <v>31</v>
      </c>
      <c r="E181" s="623">
        <v>1987</v>
      </c>
      <c r="F181" s="718">
        <v>11.87</v>
      </c>
      <c r="G181" s="719">
        <v>3.723</v>
      </c>
      <c r="H181" s="719">
        <v>4.8</v>
      </c>
      <c r="I181" s="717">
        <v>3.3469999999999986</v>
      </c>
      <c r="J181" s="666">
        <v>1597.65</v>
      </c>
      <c r="K181" s="719">
        <v>3.797</v>
      </c>
      <c r="L181" s="768">
        <v>1594.65</v>
      </c>
      <c r="M181" s="501">
        <v>0.0023810867588499045</v>
      </c>
      <c r="N181" s="767">
        <v>55.59</v>
      </c>
      <c r="O181" s="502">
        <v>0.1323646129244662</v>
      </c>
      <c r="P181" s="621">
        <v>142.86520553099427</v>
      </c>
      <c r="Q181" s="503">
        <v>7.941876775467972</v>
      </c>
    </row>
    <row r="182" spans="1:17" ht="11.25">
      <c r="A182" s="1911"/>
      <c r="B182" s="31">
        <v>8</v>
      </c>
      <c r="C182" s="665" t="s">
        <v>754</v>
      </c>
      <c r="D182" s="623">
        <v>34</v>
      </c>
      <c r="E182" s="623">
        <v>1991</v>
      </c>
      <c r="F182" s="718">
        <v>15.235</v>
      </c>
      <c r="G182" s="719">
        <v>4.06</v>
      </c>
      <c r="H182" s="719">
        <v>5.44</v>
      </c>
      <c r="I182" s="717">
        <v>5.735</v>
      </c>
      <c r="J182" s="666">
        <v>2370.19</v>
      </c>
      <c r="K182" s="719">
        <v>5.389</v>
      </c>
      <c r="L182" s="768">
        <v>2295.26</v>
      </c>
      <c r="M182" s="501">
        <v>0.0023478821571412387</v>
      </c>
      <c r="N182" s="767">
        <v>55.59</v>
      </c>
      <c r="O182" s="502">
        <v>0.13051876911548146</v>
      </c>
      <c r="P182" s="621">
        <v>140.87292942847432</v>
      </c>
      <c r="Q182" s="503">
        <v>7.831126146928888</v>
      </c>
    </row>
    <row r="183" spans="1:17" ht="11.25">
      <c r="A183" s="1911"/>
      <c r="B183" s="31">
        <v>9</v>
      </c>
      <c r="C183" s="665" t="s">
        <v>755</v>
      </c>
      <c r="D183" s="623">
        <v>75</v>
      </c>
      <c r="E183" s="623">
        <v>1976</v>
      </c>
      <c r="F183" s="718">
        <v>29.01</v>
      </c>
      <c r="G183" s="719">
        <v>7.13</v>
      </c>
      <c r="H183" s="719">
        <v>12</v>
      </c>
      <c r="I183" s="717">
        <v>9.880000000000003</v>
      </c>
      <c r="J183" s="666">
        <v>3969.84</v>
      </c>
      <c r="K183" s="719">
        <v>9.88</v>
      </c>
      <c r="L183" s="768">
        <v>3969.84</v>
      </c>
      <c r="M183" s="501">
        <v>0.0024887652902887774</v>
      </c>
      <c r="N183" s="767">
        <v>55.59</v>
      </c>
      <c r="O183" s="502">
        <v>0.13835046248715313</v>
      </c>
      <c r="P183" s="621">
        <v>149.32591741732665</v>
      </c>
      <c r="Q183" s="503">
        <v>8.30102774922919</v>
      </c>
    </row>
    <row r="184" spans="1:17" ht="12" thickBot="1">
      <c r="A184" s="1911"/>
      <c r="B184" s="31">
        <v>10</v>
      </c>
      <c r="C184" s="688" t="s">
        <v>746</v>
      </c>
      <c r="D184" s="720">
        <v>51</v>
      </c>
      <c r="E184" s="720">
        <v>2007</v>
      </c>
      <c r="F184" s="769">
        <v>19.504</v>
      </c>
      <c r="G184" s="770">
        <v>5.736</v>
      </c>
      <c r="H184" s="770">
        <v>5.934</v>
      </c>
      <c r="I184" s="770">
        <v>7.8340000000000005</v>
      </c>
      <c r="J184" s="708">
        <v>2934.07</v>
      </c>
      <c r="K184" s="770">
        <v>7.834</v>
      </c>
      <c r="L184" s="771">
        <v>2934.07</v>
      </c>
      <c r="M184" s="707">
        <v>0.002670011281257775</v>
      </c>
      <c r="N184" s="771">
        <v>55.59</v>
      </c>
      <c r="O184" s="721">
        <v>0.1484259271251197</v>
      </c>
      <c r="P184" s="709">
        <v>160.20067687546648</v>
      </c>
      <c r="Q184" s="710">
        <v>8.905555627507184</v>
      </c>
    </row>
    <row r="185" spans="1:17" ht="11.25">
      <c r="A185" s="1969" t="s">
        <v>223</v>
      </c>
      <c r="B185" s="13">
        <v>1</v>
      </c>
      <c r="C185" s="772" t="s">
        <v>756</v>
      </c>
      <c r="D185" s="628">
        <v>100</v>
      </c>
      <c r="E185" s="628">
        <v>1966</v>
      </c>
      <c r="F185" s="727">
        <v>41.722</v>
      </c>
      <c r="G185" s="727">
        <v>11.505</v>
      </c>
      <c r="H185" s="727">
        <v>16</v>
      </c>
      <c r="I185" s="849">
        <v>14.216999999999999</v>
      </c>
      <c r="J185" s="773">
        <v>4410.43</v>
      </c>
      <c r="K185" s="727">
        <v>14.217</v>
      </c>
      <c r="L185" s="773">
        <v>4410.43</v>
      </c>
      <c r="M185" s="632">
        <v>0.003223495214752303</v>
      </c>
      <c r="N185" s="774">
        <v>55.59</v>
      </c>
      <c r="O185" s="633">
        <v>0.17919409898808053</v>
      </c>
      <c r="P185" s="633">
        <v>193.40971288513816</v>
      </c>
      <c r="Q185" s="634">
        <v>10.751645939284831</v>
      </c>
    </row>
    <row r="186" spans="1:17" ht="11.25">
      <c r="A186" s="1965"/>
      <c r="B186" s="14">
        <v>2</v>
      </c>
      <c r="C186" s="668" t="s">
        <v>757</v>
      </c>
      <c r="D186" s="628">
        <v>32</v>
      </c>
      <c r="E186" s="628">
        <v>1983</v>
      </c>
      <c r="F186" s="729">
        <v>16.06</v>
      </c>
      <c r="G186" s="729">
        <v>3.094</v>
      </c>
      <c r="H186" s="729">
        <v>5.12</v>
      </c>
      <c r="I186" s="849">
        <v>7.845999999999999</v>
      </c>
      <c r="J186" s="775">
        <v>2162.61</v>
      </c>
      <c r="K186" s="729">
        <v>6.583</v>
      </c>
      <c r="L186" s="775">
        <v>1814.57</v>
      </c>
      <c r="M186" s="632">
        <v>0.0036278567374088628</v>
      </c>
      <c r="N186" s="774">
        <v>55.59</v>
      </c>
      <c r="O186" s="633">
        <v>0.20167255603255868</v>
      </c>
      <c r="P186" s="633">
        <v>217.67140424453177</v>
      </c>
      <c r="Q186" s="634">
        <v>12.100353361953523</v>
      </c>
    </row>
    <row r="187" spans="1:17" ht="11.25">
      <c r="A187" s="1965"/>
      <c r="B187" s="14">
        <v>3</v>
      </c>
      <c r="C187" s="668" t="s">
        <v>758</v>
      </c>
      <c r="D187" s="628">
        <v>30</v>
      </c>
      <c r="E187" s="628">
        <v>1990</v>
      </c>
      <c r="F187" s="729">
        <v>14.1</v>
      </c>
      <c r="G187" s="729">
        <v>3.018</v>
      </c>
      <c r="H187" s="729">
        <v>4.8</v>
      </c>
      <c r="I187" s="849">
        <v>6.282000000000001</v>
      </c>
      <c r="J187" s="775">
        <v>1622.41</v>
      </c>
      <c r="K187" s="729">
        <v>6.159</v>
      </c>
      <c r="L187" s="775">
        <v>1590.59</v>
      </c>
      <c r="M187" s="637">
        <v>0.0038721480708416374</v>
      </c>
      <c r="N187" s="774">
        <v>55.59</v>
      </c>
      <c r="O187" s="633">
        <v>0.21525271125808665</v>
      </c>
      <c r="P187" s="633">
        <v>232.32888425049825</v>
      </c>
      <c r="Q187" s="638">
        <v>12.915162675485199</v>
      </c>
    </row>
    <row r="188" spans="1:17" ht="11.25">
      <c r="A188" s="1965"/>
      <c r="B188" s="14">
        <v>4</v>
      </c>
      <c r="C188" s="668" t="s">
        <v>759</v>
      </c>
      <c r="D188" s="628">
        <v>62</v>
      </c>
      <c r="E188" s="628">
        <v>1972</v>
      </c>
      <c r="F188" s="729">
        <v>28.297</v>
      </c>
      <c r="G188" s="729">
        <v>6.94</v>
      </c>
      <c r="H188" s="729">
        <v>9.52</v>
      </c>
      <c r="I188" s="849">
        <v>11.837</v>
      </c>
      <c r="J188" s="775">
        <v>2791.92</v>
      </c>
      <c r="K188" s="729">
        <v>11.698</v>
      </c>
      <c r="L188" s="775">
        <v>2759.2</v>
      </c>
      <c r="M188" s="637">
        <v>0.00423963467671789</v>
      </c>
      <c r="N188" s="774">
        <v>55.59</v>
      </c>
      <c r="O188" s="670">
        <v>0.23568129167874752</v>
      </c>
      <c r="P188" s="633">
        <v>254.37808060307339</v>
      </c>
      <c r="Q188" s="638">
        <v>14.14087750072485</v>
      </c>
    </row>
    <row r="189" spans="1:17" ht="11.25">
      <c r="A189" s="1965"/>
      <c r="B189" s="14">
        <v>5</v>
      </c>
      <c r="C189" s="668" t="s">
        <v>760</v>
      </c>
      <c r="D189" s="628">
        <v>119</v>
      </c>
      <c r="E189" s="628">
        <v>1971</v>
      </c>
      <c r="F189" s="729">
        <v>56.603</v>
      </c>
      <c r="G189" s="729">
        <v>10.566</v>
      </c>
      <c r="H189" s="729">
        <v>19.04</v>
      </c>
      <c r="I189" s="849">
        <v>26.997</v>
      </c>
      <c r="J189" s="775">
        <v>5772.24</v>
      </c>
      <c r="K189" s="729">
        <v>26.997</v>
      </c>
      <c r="L189" s="775">
        <v>5772.24</v>
      </c>
      <c r="M189" s="637">
        <v>0.004677040455698308</v>
      </c>
      <c r="N189" s="774">
        <v>55.59</v>
      </c>
      <c r="O189" s="670">
        <v>0.2599966789322689</v>
      </c>
      <c r="P189" s="633">
        <v>280.62242734189846</v>
      </c>
      <c r="Q189" s="638">
        <v>15.599800735936137</v>
      </c>
    </row>
    <row r="190" spans="1:17" ht="11.25">
      <c r="A190" s="1965"/>
      <c r="B190" s="14">
        <v>6</v>
      </c>
      <c r="C190" s="668" t="s">
        <v>761</v>
      </c>
      <c r="D190" s="628">
        <v>100</v>
      </c>
      <c r="E190" s="628">
        <v>1970</v>
      </c>
      <c r="F190" s="729">
        <v>46.991</v>
      </c>
      <c r="G190" s="729">
        <v>9.468</v>
      </c>
      <c r="H190" s="729">
        <v>16</v>
      </c>
      <c r="I190" s="849">
        <v>21.522999999999996</v>
      </c>
      <c r="J190" s="775">
        <v>4430.04</v>
      </c>
      <c r="K190" s="729">
        <v>21.523</v>
      </c>
      <c r="L190" s="775">
        <v>4430.04</v>
      </c>
      <c r="M190" s="637">
        <v>0.0048584211429242175</v>
      </c>
      <c r="N190" s="774">
        <v>55.59</v>
      </c>
      <c r="O190" s="670">
        <v>0.2700796313351573</v>
      </c>
      <c r="P190" s="633">
        <v>291.50526857545304</v>
      </c>
      <c r="Q190" s="638">
        <v>16.204777880109436</v>
      </c>
    </row>
    <row r="191" spans="1:17" ht="11.25">
      <c r="A191" s="1965"/>
      <c r="B191" s="14">
        <v>7</v>
      </c>
      <c r="C191" s="668" t="s">
        <v>762</v>
      </c>
      <c r="D191" s="628">
        <v>80</v>
      </c>
      <c r="E191" s="628">
        <v>1974</v>
      </c>
      <c r="F191" s="729">
        <v>38.94</v>
      </c>
      <c r="G191" s="729">
        <v>6.637</v>
      </c>
      <c r="H191" s="729">
        <v>12.72</v>
      </c>
      <c r="I191" s="849">
        <v>19.583</v>
      </c>
      <c r="J191" s="775">
        <v>3933.73</v>
      </c>
      <c r="K191" s="729">
        <v>19.583</v>
      </c>
      <c r="L191" s="775">
        <v>3933.73</v>
      </c>
      <c r="M191" s="637">
        <v>0.00497822677204587</v>
      </c>
      <c r="N191" s="774">
        <v>55.59</v>
      </c>
      <c r="O191" s="670">
        <v>0.2767396262580299</v>
      </c>
      <c r="P191" s="633">
        <v>298.69360632275215</v>
      </c>
      <c r="Q191" s="638">
        <v>16.604377575481795</v>
      </c>
    </row>
    <row r="192" spans="1:17" ht="11.25">
      <c r="A192" s="1965"/>
      <c r="B192" s="14">
        <v>8</v>
      </c>
      <c r="C192" s="668" t="s">
        <v>763</v>
      </c>
      <c r="D192" s="628">
        <v>45</v>
      </c>
      <c r="E192" s="628">
        <v>1979</v>
      </c>
      <c r="F192" s="729">
        <v>23.81</v>
      </c>
      <c r="G192" s="729">
        <v>4.543</v>
      </c>
      <c r="H192" s="729">
        <v>7.2</v>
      </c>
      <c r="I192" s="849">
        <v>12.067</v>
      </c>
      <c r="J192" s="775">
        <v>2320.03</v>
      </c>
      <c r="K192" s="729">
        <v>12.067</v>
      </c>
      <c r="L192" s="775">
        <v>2320.03</v>
      </c>
      <c r="M192" s="637">
        <v>0.005201225846217505</v>
      </c>
      <c r="N192" s="774">
        <v>55.59</v>
      </c>
      <c r="O192" s="670">
        <v>0.2891361447912311</v>
      </c>
      <c r="P192" s="633">
        <v>312.07355077305033</v>
      </c>
      <c r="Q192" s="638">
        <v>17.34816868747387</v>
      </c>
    </row>
    <row r="193" spans="1:17" ht="11.25">
      <c r="A193" s="1965"/>
      <c r="B193" s="14">
        <v>9</v>
      </c>
      <c r="C193" s="668" t="s">
        <v>764</v>
      </c>
      <c r="D193" s="628">
        <v>36</v>
      </c>
      <c r="E193" s="628">
        <v>1991</v>
      </c>
      <c r="F193" s="729">
        <v>22.338</v>
      </c>
      <c r="G193" s="729">
        <v>4.042</v>
      </c>
      <c r="H193" s="729">
        <v>5.76</v>
      </c>
      <c r="I193" s="849">
        <v>12.536</v>
      </c>
      <c r="J193" s="775">
        <v>2334.02</v>
      </c>
      <c r="K193" s="729">
        <v>12.536</v>
      </c>
      <c r="L193" s="775">
        <v>2334.02</v>
      </c>
      <c r="M193" s="637">
        <v>0.005370990822700748</v>
      </c>
      <c r="N193" s="774">
        <v>55.59</v>
      </c>
      <c r="O193" s="670">
        <v>0.29857337983393456</v>
      </c>
      <c r="P193" s="633">
        <v>322.25944936204485</v>
      </c>
      <c r="Q193" s="638">
        <v>17.914402790036075</v>
      </c>
    </row>
    <row r="194" spans="1:17" ht="12" thickBot="1">
      <c r="A194" s="1965"/>
      <c r="B194" s="14">
        <v>10</v>
      </c>
      <c r="C194" s="731" t="s">
        <v>765</v>
      </c>
      <c r="D194" s="732">
        <v>30</v>
      </c>
      <c r="E194" s="732">
        <v>1984</v>
      </c>
      <c r="F194" s="734">
        <v>16.644</v>
      </c>
      <c r="G194" s="734">
        <v>3.468</v>
      </c>
      <c r="H194" s="734">
        <v>4.8</v>
      </c>
      <c r="I194" s="734">
        <v>8.375999999999998</v>
      </c>
      <c r="J194" s="776">
        <v>1491.86</v>
      </c>
      <c r="K194" s="734">
        <v>8.376</v>
      </c>
      <c r="L194" s="776">
        <v>1491.86</v>
      </c>
      <c r="M194" s="735">
        <v>0.005614467845508292</v>
      </c>
      <c r="N194" s="776">
        <v>55.59</v>
      </c>
      <c r="O194" s="736">
        <v>0.3121082675318059</v>
      </c>
      <c r="P194" s="736">
        <v>336.8680707304975</v>
      </c>
      <c r="Q194" s="737">
        <v>18.72649605190836</v>
      </c>
    </row>
    <row r="195" spans="1:17" ht="11.25" customHeight="1">
      <c r="A195" s="1970" t="s">
        <v>310</v>
      </c>
      <c r="B195" s="64">
        <v>1</v>
      </c>
      <c r="C195" s="689" t="s">
        <v>766</v>
      </c>
      <c r="D195" s="738">
        <v>60</v>
      </c>
      <c r="E195" s="738">
        <v>1941</v>
      </c>
      <c r="F195" s="740">
        <v>50.189</v>
      </c>
      <c r="G195" s="740">
        <v>6.069</v>
      </c>
      <c r="H195" s="740">
        <v>9.6</v>
      </c>
      <c r="I195" s="844">
        <v>34.519999999999996</v>
      </c>
      <c r="J195" s="777">
        <v>3135.27</v>
      </c>
      <c r="K195" s="740">
        <v>34.519</v>
      </c>
      <c r="L195" s="778">
        <v>3131.26</v>
      </c>
      <c r="M195" s="641">
        <v>0.011023996729750962</v>
      </c>
      <c r="N195" s="778">
        <v>55.59</v>
      </c>
      <c r="O195" s="642">
        <v>0.6128239782068561</v>
      </c>
      <c r="P195" s="642">
        <v>661.4398037850577</v>
      </c>
      <c r="Q195" s="643">
        <v>36.76943869241136</v>
      </c>
    </row>
    <row r="196" spans="1:17" ht="11.25">
      <c r="A196" s="1894"/>
      <c r="B196" s="65">
        <v>2</v>
      </c>
      <c r="C196" s="691" t="s">
        <v>767</v>
      </c>
      <c r="D196" s="741">
        <v>36</v>
      </c>
      <c r="E196" s="741">
        <v>1965</v>
      </c>
      <c r="F196" s="743">
        <v>26.181</v>
      </c>
      <c r="G196" s="743">
        <v>3.04266</v>
      </c>
      <c r="H196" s="743">
        <v>5.76</v>
      </c>
      <c r="I196" s="743">
        <v>17.37834</v>
      </c>
      <c r="J196" s="779">
        <v>1518.85</v>
      </c>
      <c r="K196" s="743">
        <v>17.378</v>
      </c>
      <c r="L196" s="779">
        <v>1518.85</v>
      </c>
      <c r="M196" s="505">
        <v>0.01144155117358528</v>
      </c>
      <c r="N196" s="778">
        <v>55.59</v>
      </c>
      <c r="O196" s="507">
        <v>0.6360358297396057</v>
      </c>
      <c r="P196" s="642">
        <v>686.4930704151168</v>
      </c>
      <c r="Q196" s="508">
        <v>38.16214978437634</v>
      </c>
    </row>
    <row r="197" spans="1:17" ht="11.25">
      <c r="A197" s="1894"/>
      <c r="B197" s="65">
        <v>3</v>
      </c>
      <c r="C197" s="691" t="s">
        <v>768</v>
      </c>
      <c r="D197" s="741">
        <v>47</v>
      </c>
      <c r="E197" s="741">
        <v>1962</v>
      </c>
      <c r="F197" s="743">
        <v>29.129</v>
      </c>
      <c r="G197" s="743">
        <v>4.388</v>
      </c>
      <c r="H197" s="743">
        <v>0.46</v>
      </c>
      <c r="I197" s="743">
        <v>24.281</v>
      </c>
      <c r="J197" s="779">
        <v>2030.42</v>
      </c>
      <c r="K197" s="743">
        <v>22.67959</v>
      </c>
      <c r="L197" s="779">
        <v>1896.51</v>
      </c>
      <c r="M197" s="505">
        <v>0.011958592361759232</v>
      </c>
      <c r="N197" s="778">
        <v>55.59</v>
      </c>
      <c r="O197" s="507">
        <v>0.6647781493901957</v>
      </c>
      <c r="P197" s="642">
        <v>717.515541705554</v>
      </c>
      <c r="Q197" s="508">
        <v>39.88668896341176</v>
      </c>
    </row>
    <row r="198" spans="1:17" ht="11.25">
      <c r="A198" s="1894"/>
      <c r="B198" s="65">
        <v>4</v>
      </c>
      <c r="C198" s="691" t="s">
        <v>769</v>
      </c>
      <c r="D198" s="741">
        <v>45</v>
      </c>
      <c r="E198" s="741">
        <v>1969</v>
      </c>
      <c r="F198" s="743">
        <v>27.949</v>
      </c>
      <c r="G198" s="743">
        <v>4.34</v>
      </c>
      <c r="H198" s="743">
        <v>0.45</v>
      </c>
      <c r="I198" s="743">
        <v>23.159000000000002</v>
      </c>
      <c r="J198" s="779">
        <v>1889.05</v>
      </c>
      <c r="K198" s="743">
        <v>23.1589</v>
      </c>
      <c r="L198" s="779">
        <v>1889.05</v>
      </c>
      <c r="M198" s="505">
        <v>0.012259548450279241</v>
      </c>
      <c r="N198" s="778">
        <v>55.59</v>
      </c>
      <c r="O198" s="507">
        <v>0.6815082983510231</v>
      </c>
      <c r="P198" s="642">
        <v>735.5729070167545</v>
      </c>
      <c r="Q198" s="508">
        <v>40.89049790106138</v>
      </c>
    </row>
    <row r="199" spans="1:17" ht="11.25">
      <c r="A199" s="1894"/>
      <c r="B199" s="65">
        <v>5</v>
      </c>
      <c r="C199" s="691" t="s">
        <v>770</v>
      </c>
      <c r="D199" s="741">
        <v>70</v>
      </c>
      <c r="E199" s="741">
        <v>1963</v>
      </c>
      <c r="F199" s="743">
        <v>44.754</v>
      </c>
      <c r="G199" s="743">
        <v>5.755</v>
      </c>
      <c r="H199" s="743">
        <v>0.7</v>
      </c>
      <c r="I199" s="743">
        <v>38.29899999999999</v>
      </c>
      <c r="J199" s="779">
        <v>2997.89</v>
      </c>
      <c r="K199" s="743">
        <v>38.298</v>
      </c>
      <c r="L199" s="779">
        <v>2997.89</v>
      </c>
      <c r="M199" s="505">
        <v>0.012774985072834562</v>
      </c>
      <c r="N199" s="778">
        <v>55.59</v>
      </c>
      <c r="O199" s="507">
        <v>0.7101614201988734</v>
      </c>
      <c r="P199" s="642">
        <v>766.4991043700737</v>
      </c>
      <c r="Q199" s="508">
        <v>42.6096852119324</v>
      </c>
    </row>
    <row r="200" spans="1:17" ht="11.25">
      <c r="A200" s="1894"/>
      <c r="B200" s="65">
        <v>6</v>
      </c>
      <c r="C200" s="691" t="s">
        <v>771</v>
      </c>
      <c r="D200" s="741">
        <v>32</v>
      </c>
      <c r="E200" s="741">
        <v>1961</v>
      </c>
      <c r="F200" s="743">
        <v>16.624</v>
      </c>
      <c r="G200" s="743"/>
      <c r="H200" s="743"/>
      <c r="I200" s="743">
        <v>16.624</v>
      </c>
      <c r="J200" s="779">
        <v>1239.4</v>
      </c>
      <c r="K200" s="743">
        <v>16.624</v>
      </c>
      <c r="L200" s="779">
        <v>1239.4</v>
      </c>
      <c r="M200" s="505">
        <v>0.01341294174600613</v>
      </c>
      <c r="N200" s="778">
        <v>55.59</v>
      </c>
      <c r="O200" s="507">
        <v>0.7456254316604808</v>
      </c>
      <c r="P200" s="642">
        <v>804.7765047603677</v>
      </c>
      <c r="Q200" s="508">
        <v>44.73752589962885</v>
      </c>
    </row>
    <row r="201" spans="1:17" ht="11.25">
      <c r="A201" s="1894"/>
      <c r="B201" s="65">
        <v>7</v>
      </c>
      <c r="C201" s="691" t="s">
        <v>772</v>
      </c>
      <c r="D201" s="741">
        <v>12</v>
      </c>
      <c r="E201" s="741">
        <v>1954</v>
      </c>
      <c r="F201" s="1350">
        <v>11.066</v>
      </c>
      <c r="G201" s="743">
        <v>1.383</v>
      </c>
      <c r="H201" s="743">
        <v>1.92</v>
      </c>
      <c r="I201" s="743">
        <v>7.763</v>
      </c>
      <c r="J201" s="779">
        <v>575.37</v>
      </c>
      <c r="K201" s="743">
        <v>7.76288</v>
      </c>
      <c r="L201" s="779">
        <v>575.37</v>
      </c>
      <c r="M201" s="505">
        <v>0.013491979074334776</v>
      </c>
      <c r="N201" s="778">
        <v>55.59</v>
      </c>
      <c r="O201" s="507">
        <v>0.7500191167422702</v>
      </c>
      <c r="P201" s="642">
        <v>809.5187444600865</v>
      </c>
      <c r="Q201" s="508">
        <v>45.001147004536215</v>
      </c>
    </row>
    <row r="202" spans="1:17" ht="11.25">
      <c r="A202" s="1894"/>
      <c r="B202" s="65">
        <v>8</v>
      </c>
      <c r="C202" s="691" t="s">
        <v>773</v>
      </c>
      <c r="D202" s="741">
        <v>6</v>
      </c>
      <c r="E202" s="741">
        <v>1959</v>
      </c>
      <c r="F202" s="743">
        <v>5.957</v>
      </c>
      <c r="G202" s="743">
        <v>0.505</v>
      </c>
      <c r="H202" s="743">
        <v>0.8</v>
      </c>
      <c r="I202" s="743">
        <v>4.652</v>
      </c>
      <c r="J202" s="779">
        <v>324.56</v>
      </c>
      <c r="K202" s="743">
        <v>4.65159</v>
      </c>
      <c r="L202" s="779">
        <v>324.56</v>
      </c>
      <c r="M202" s="505">
        <v>0.014331987922109933</v>
      </c>
      <c r="N202" s="778">
        <v>55.59</v>
      </c>
      <c r="O202" s="507">
        <v>0.7967152085900913</v>
      </c>
      <c r="P202" s="642">
        <v>859.919275326596</v>
      </c>
      <c r="Q202" s="508">
        <v>47.802912515405474</v>
      </c>
    </row>
    <row r="203" spans="1:17" ht="11.25">
      <c r="A203" s="1894"/>
      <c r="B203" s="65">
        <v>9</v>
      </c>
      <c r="C203" s="691" t="s">
        <v>774</v>
      </c>
      <c r="D203" s="741">
        <v>13</v>
      </c>
      <c r="E203" s="741">
        <v>1954</v>
      </c>
      <c r="F203" s="743">
        <v>11.391</v>
      </c>
      <c r="G203" s="743">
        <v>1.1327</v>
      </c>
      <c r="H203" s="743">
        <v>1.84</v>
      </c>
      <c r="I203" s="743">
        <v>8.4183</v>
      </c>
      <c r="J203" s="779">
        <v>562.47</v>
      </c>
      <c r="K203" s="743">
        <v>8.418</v>
      </c>
      <c r="L203" s="779">
        <v>562.47</v>
      </c>
      <c r="M203" s="505">
        <v>0.014966131527014773</v>
      </c>
      <c r="N203" s="778">
        <v>55.59</v>
      </c>
      <c r="O203" s="507">
        <v>0.8319672515867512</v>
      </c>
      <c r="P203" s="642">
        <v>897.9678916208865</v>
      </c>
      <c r="Q203" s="508">
        <v>49.91803509520508</v>
      </c>
    </row>
    <row r="204" spans="1:17" ht="12" thickBot="1">
      <c r="A204" s="1894"/>
      <c r="B204" s="65">
        <v>10</v>
      </c>
      <c r="C204" s="693" t="s">
        <v>775</v>
      </c>
      <c r="D204" s="744">
        <v>40</v>
      </c>
      <c r="E204" s="744">
        <v>1961</v>
      </c>
      <c r="F204" s="746">
        <v>30.327</v>
      </c>
      <c r="G204" s="746">
        <v>3.324</v>
      </c>
      <c r="H204" s="746">
        <v>0.4</v>
      </c>
      <c r="I204" s="780">
        <v>26.603</v>
      </c>
      <c r="J204" s="781">
        <v>1732.1</v>
      </c>
      <c r="K204" s="746">
        <v>26.602</v>
      </c>
      <c r="L204" s="781">
        <v>1732.1</v>
      </c>
      <c r="M204" s="711">
        <v>0.015358235667686624</v>
      </c>
      <c r="N204" s="781">
        <v>55.59</v>
      </c>
      <c r="O204" s="694">
        <v>0.8537643207666995</v>
      </c>
      <c r="P204" s="694">
        <v>921.4941400611974</v>
      </c>
      <c r="Q204" s="695">
        <v>51.22585924600197</v>
      </c>
    </row>
    <row r="205" spans="1:17" ht="12.75" customHeight="1">
      <c r="A205" s="1941" t="s">
        <v>311</v>
      </c>
      <c r="B205" s="17">
        <v>1</v>
      </c>
      <c r="C205" s="1220" t="s">
        <v>776</v>
      </c>
      <c r="D205" s="748">
        <v>32</v>
      </c>
      <c r="E205" s="748">
        <v>1942</v>
      </c>
      <c r="F205" s="750">
        <v>32.752</v>
      </c>
      <c r="G205" s="750">
        <v>3.368</v>
      </c>
      <c r="H205" s="750">
        <v>0.32</v>
      </c>
      <c r="I205" s="750">
        <v>29.064000000000004</v>
      </c>
      <c r="J205" s="784">
        <v>1720.08</v>
      </c>
      <c r="K205" s="750">
        <v>27.108</v>
      </c>
      <c r="L205" s="784">
        <v>1604.3</v>
      </c>
      <c r="M205" s="649">
        <v>0.016897089073116</v>
      </c>
      <c r="N205" s="782">
        <v>55.59</v>
      </c>
      <c r="O205" s="650">
        <v>0.9393091815745185</v>
      </c>
      <c r="P205" s="650">
        <v>1013.8253443869601</v>
      </c>
      <c r="Q205" s="651">
        <v>56.35855089447111</v>
      </c>
    </row>
    <row r="206" spans="1:17" ht="11.25">
      <c r="A206" s="1942"/>
      <c r="B206" s="19">
        <v>2</v>
      </c>
      <c r="C206" s="699" t="s">
        <v>777</v>
      </c>
      <c r="D206" s="748">
        <v>19</v>
      </c>
      <c r="E206" s="748">
        <v>1957</v>
      </c>
      <c r="F206" s="750">
        <v>13.85</v>
      </c>
      <c r="G206" s="750">
        <v>0.989</v>
      </c>
      <c r="H206" s="750">
        <v>0.16</v>
      </c>
      <c r="I206" s="750">
        <v>12.700999999999999</v>
      </c>
      <c r="J206" s="784">
        <v>748.5</v>
      </c>
      <c r="K206" s="750">
        <v>12.7</v>
      </c>
      <c r="L206" s="784">
        <v>748.5</v>
      </c>
      <c r="M206" s="509">
        <v>0.016967267869071476</v>
      </c>
      <c r="N206" s="782">
        <v>55.59</v>
      </c>
      <c r="O206" s="511">
        <v>0.9432104208416834</v>
      </c>
      <c r="P206" s="650">
        <v>1018.0360721442885</v>
      </c>
      <c r="Q206" s="512">
        <v>56.592625250501</v>
      </c>
    </row>
    <row r="207" spans="1:17" ht="11.25">
      <c r="A207" s="1942"/>
      <c r="B207" s="19">
        <v>3</v>
      </c>
      <c r="C207" s="699" t="s">
        <v>778</v>
      </c>
      <c r="D207" s="748">
        <v>32</v>
      </c>
      <c r="E207" s="748">
        <v>1961</v>
      </c>
      <c r="F207" s="750">
        <v>26.938</v>
      </c>
      <c r="G207" s="750">
        <v>2.31387</v>
      </c>
      <c r="H207" s="750">
        <v>0.32</v>
      </c>
      <c r="I207" s="750">
        <v>24.304129999999997</v>
      </c>
      <c r="J207" s="784">
        <v>1415.31</v>
      </c>
      <c r="K207" s="750">
        <v>22.955</v>
      </c>
      <c r="L207" s="784">
        <v>1335.1</v>
      </c>
      <c r="M207" s="509">
        <v>0.017193468654033407</v>
      </c>
      <c r="N207" s="782">
        <v>55.59</v>
      </c>
      <c r="O207" s="511">
        <v>0.9557849224777172</v>
      </c>
      <c r="P207" s="650">
        <v>1031.6081192420042</v>
      </c>
      <c r="Q207" s="512">
        <v>57.34709534866302</v>
      </c>
    </row>
    <row r="208" spans="1:17" ht="11.25">
      <c r="A208" s="1942"/>
      <c r="B208" s="19">
        <v>4</v>
      </c>
      <c r="C208" s="699" t="s">
        <v>779</v>
      </c>
      <c r="D208" s="748">
        <v>8</v>
      </c>
      <c r="E208" s="748">
        <v>1925</v>
      </c>
      <c r="F208" s="750">
        <v>6.508</v>
      </c>
      <c r="G208" s="750">
        <v>0.10659</v>
      </c>
      <c r="H208" s="750">
        <v>0.06</v>
      </c>
      <c r="I208" s="783">
        <v>6.341410000000001</v>
      </c>
      <c r="J208" s="784">
        <v>368.39</v>
      </c>
      <c r="K208" s="750">
        <v>2.153</v>
      </c>
      <c r="L208" s="784">
        <v>125.08</v>
      </c>
      <c r="M208" s="509">
        <v>0.01721298369043812</v>
      </c>
      <c r="N208" s="782">
        <v>55.59</v>
      </c>
      <c r="O208" s="511">
        <v>0.9568697633514552</v>
      </c>
      <c r="P208" s="650">
        <v>1032.7790214262873</v>
      </c>
      <c r="Q208" s="512">
        <v>57.41218580108731</v>
      </c>
    </row>
    <row r="209" spans="1:17" ht="11.25">
      <c r="A209" s="1942"/>
      <c r="B209" s="19">
        <v>5</v>
      </c>
      <c r="C209" s="699" t="s">
        <v>780</v>
      </c>
      <c r="D209" s="748">
        <v>20</v>
      </c>
      <c r="E209" s="748">
        <v>1961</v>
      </c>
      <c r="F209" s="750">
        <v>17.29</v>
      </c>
      <c r="G209" s="750">
        <v>1.7605</v>
      </c>
      <c r="H209" s="750">
        <v>0.2</v>
      </c>
      <c r="I209" s="750">
        <v>15.3295</v>
      </c>
      <c r="J209" s="784">
        <v>885.04</v>
      </c>
      <c r="K209" s="750">
        <v>15.329</v>
      </c>
      <c r="L209" s="784">
        <v>885.04</v>
      </c>
      <c r="M209" s="509">
        <v>0.017320121124468953</v>
      </c>
      <c r="N209" s="782">
        <v>55.59</v>
      </c>
      <c r="O209" s="511">
        <v>0.9628255333092292</v>
      </c>
      <c r="P209" s="650">
        <v>1039.2072674681372</v>
      </c>
      <c r="Q209" s="512">
        <v>57.76953199855375</v>
      </c>
    </row>
    <row r="210" spans="1:17" ht="11.25">
      <c r="A210" s="1942"/>
      <c r="B210" s="19">
        <v>6</v>
      </c>
      <c r="C210" s="699" t="s">
        <v>781</v>
      </c>
      <c r="D210" s="748">
        <v>6</v>
      </c>
      <c r="E210" s="748">
        <v>1953</v>
      </c>
      <c r="F210" s="750">
        <v>5.759</v>
      </c>
      <c r="G210" s="750">
        <v>0.425</v>
      </c>
      <c r="H210" s="750">
        <v>0.04</v>
      </c>
      <c r="I210" s="783">
        <v>5.2940000000000005</v>
      </c>
      <c r="J210" s="784">
        <v>272.16</v>
      </c>
      <c r="K210" s="750">
        <v>2.47961</v>
      </c>
      <c r="L210" s="784">
        <v>142.96</v>
      </c>
      <c r="M210" s="509">
        <v>0.017344781757134862</v>
      </c>
      <c r="N210" s="782">
        <v>55.59</v>
      </c>
      <c r="O210" s="511">
        <v>0.964196417879127</v>
      </c>
      <c r="P210" s="650">
        <v>1040.6869054280917</v>
      </c>
      <c r="Q210" s="512">
        <v>57.85178507274762</v>
      </c>
    </row>
    <row r="211" spans="1:17" ht="11.25">
      <c r="A211" s="1942"/>
      <c r="B211" s="19">
        <v>7</v>
      </c>
      <c r="C211" s="699" t="s">
        <v>782</v>
      </c>
      <c r="D211" s="748">
        <v>81</v>
      </c>
      <c r="E211" s="748">
        <v>1961</v>
      </c>
      <c r="F211" s="750">
        <v>29.38</v>
      </c>
      <c r="G211" s="750">
        <v>3.23736</v>
      </c>
      <c r="H211" s="750">
        <v>0.8</v>
      </c>
      <c r="I211" s="750">
        <v>25.34264</v>
      </c>
      <c r="J211" s="784">
        <v>1344.76</v>
      </c>
      <c r="K211" s="750">
        <v>25.042</v>
      </c>
      <c r="L211" s="784">
        <v>1344.76</v>
      </c>
      <c r="M211" s="509">
        <v>0.018621910229334605</v>
      </c>
      <c r="N211" s="782">
        <v>55.59</v>
      </c>
      <c r="O211" s="511">
        <v>1.0351919896487107</v>
      </c>
      <c r="P211" s="650">
        <v>1117.3146137600763</v>
      </c>
      <c r="Q211" s="512">
        <v>62.111519378922644</v>
      </c>
    </row>
    <row r="212" spans="1:17" ht="11.25">
      <c r="A212" s="1942"/>
      <c r="B212" s="19">
        <v>8</v>
      </c>
      <c r="C212" s="699" t="s">
        <v>783</v>
      </c>
      <c r="D212" s="748">
        <v>6</v>
      </c>
      <c r="E212" s="748">
        <v>1959</v>
      </c>
      <c r="F212" s="750">
        <v>7.468</v>
      </c>
      <c r="G212" s="750">
        <v>0.44676</v>
      </c>
      <c r="H212" s="750">
        <v>0.66</v>
      </c>
      <c r="I212" s="783">
        <v>6.36124</v>
      </c>
      <c r="J212" s="784">
        <v>311.52</v>
      </c>
      <c r="K212" s="750">
        <v>4.43563</v>
      </c>
      <c r="L212" s="784">
        <v>217.22</v>
      </c>
      <c r="M212" s="509">
        <v>0.020419988951293617</v>
      </c>
      <c r="N212" s="782">
        <v>55.59</v>
      </c>
      <c r="O212" s="511">
        <v>1.1351471858024123</v>
      </c>
      <c r="P212" s="650">
        <v>1225.199337077617</v>
      </c>
      <c r="Q212" s="512">
        <v>68.10883114814473</v>
      </c>
    </row>
    <row r="213" spans="1:17" ht="11.25">
      <c r="A213" s="1942"/>
      <c r="B213" s="19">
        <v>9</v>
      </c>
      <c r="C213" s="699" t="s">
        <v>784</v>
      </c>
      <c r="D213" s="748">
        <v>6</v>
      </c>
      <c r="E213" s="748">
        <v>1926</v>
      </c>
      <c r="F213" s="750">
        <v>6.927</v>
      </c>
      <c r="G213" s="750">
        <v>0.19686</v>
      </c>
      <c r="H213" s="750">
        <v>0.8</v>
      </c>
      <c r="I213" s="750">
        <v>5.93014</v>
      </c>
      <c r="J213" s="784">
        <v>254.15</v>
      </c>
      <c r="K213" s="750">
        <v>4.533</v>
      </c>
      <c r="L213" s="784">
        <v>194.28</v>
      </c>
      <c r="M213" s="509">
        <v>0.02333230389129092</v>
      </c>
      <c r="N213" s="782">
        <v>55.59</v>
      </c>
      <c r="O213" s="511">
        <v>1.2970427733168624</v>
      </c>
      <c r="P213" s="650">
        <v>1399.9382334774552</v>
      </c>
      <c r="Q213" s="512">
        <v>77.82256639901175</v>
      </c>
    </row>
    <row r="214" spans="1:17" ht="12" thickBot="1">
      <c r="A214" s="1943"/>
      <c r="B214" s="20">
        <v>10</v>
      </c>
      <c r="C214" s="1220" t="s">
        <v>785</v>
      </c>
      <c r="D214" s="652">
        <v>23</v>
      </c>
      <c r="E214" s="652">
        <v>1963</v>
      </c>
      <c r="F214" s="783">
        <v>11.817</v>
      </c>
      <c r="G214" s="783"/>
      <c r="H214" s="783"/>
      <c r="I214" s="783">
        <v>11.817</v>
      </c>
      <c r="J214" s="782">
        <v>502.6</v>
      </c>
      <c r="K214" s="783">
        <v>11.817</v>
      </c>
      <c r="L214" s="782">
        <v>502.6</v>
      </c>
      <c r="M214" s="705">
        <v>0.023511738957421407</v>
      </c>
      <c r="N214" s="785">
        <v>55.59</v>
      </c>
      <c r="O214" s="701">
        <v>1.307017568643056</v>
      </c>
      <c r="P214" s="701">
        <v>1410.7043374452844</v>
      </c>
      <c r="Q214" s="702">
        <v>78.42105411858337</v>
      </c>
    </row>
    <row r="218" spans="1:17" s="1704" customFormat="1" ht="15">
      <c r="A218" s="1967" t="s">
        <v>33</v>
      </c>
      <c r="B218" s="1967"/>
      <c r="C218" s="1967"/>
      <c r="D218" s="1967"/>
      <c r="E218" s="1967"/>
      <c r="F218" s="1967"/>
      <c r="G218" s="1967"/>
      <c r="H218" s="1967"/>
      <c r="I218" s="1967"/>
      <c r="J218" s="1967"/>
      <c r="K218" s="1967"/>
      <c r="L218" s="1967"/>
      <c r="M218" s="1967"/>
      <c r="N218" s="1967"/>
      <c r="O218" s="1967"/>
      <c r="P218" s="1967"/>
      <c r="Q218" s="1967"/>
    </row>
    <row r="219" spans="1:17" s="10" customFormat="1" ht="13.5" customHeight="1" thickBot="1">
      <c r="A219" s="805"/>
      <c r="B219" s="805"/>
      <c r="C219" s="805"/>
      <c r="D219" s="805"/>
      <c r="E219" s="1875" t="s">
        <v>370</v>
      </c>
      <c r="F219" s="1875"/>
      <c r="G219" s="1875"/>
      <c r="H219" s="1875"/>
      <c r="I219" s="805">
        <v>7.2</v>
      </c>
      <c r="J219" s="805" t="s">
        <v>369</v>
      </c>
      <c r="K219" s="805" t="s">
        <v>371</v>
      </c>
      <c r="L219" s="806">
        <v>248</v>
      </c>
      <c r="M219" s="805"/>
      <c r="N219" s="805"/>
      <c r="O219" s="805"/>
      <c r="P219" s="805"/>
      <c r="Q219" s="805"/>
    </row>
    <row r="220" spans="1:17" ht="12.75" customHeight="1">
      <c r="A220" s="1876" t="s">
        <v>1</v>
      </c>
      <c r="B220" s="1879" t="s">
        <v>0</v>
      </c>
      <c r="C220" s="1882" t="s">
        <v>2</v>
      </c>
      <c r="D220" s="1882" t="s">
        <v>3</v>
      </c>
      <c r="E220" s="1882" t="s">
        <v>12</v>
      </c>
      <c r="F220" s="1886" t="s">
        <v>13</v>
      </c>
      <c r="G220" s="1887"/>
      <c r="H220" s="1887"/>
      <c r="I220" s="1888"/>
      <c r="J220" s="1882" t="s">
        <v>4</v>
      </c>
      <c r="K220" s="1882" t="s">
        <v>14</v>
      </c>
      <c r="L220" s="1882" t="s">
        <v>5</v>
      </c>
      <c r="M220" s="1882" t="s">
        <v>6</v>
      </c>
      <c r="N220" s="1882" t="s">
        <v>15</v>
      </c>
      <c r="O220" s="1908" t="s">
        <v>16</v>
      </c>
      <c r="P220" s="1882" t="s">
        <v>23</v>
      </c>
      <c r="Q220" s="1891" t="s">
        <v>24</v>
      </c>
    </row>
    <row r="221" spans="1:17" s="2" customFormat="1" ht="33.75">
      <c r="A221" s="1877"/>
      <c r="B221" s="1880"/>
      <c r="C221" s="1883"/>
      <c r="D221" s="1885"/>
      <c r="E221" s="1885"/>
      <c r="F221" s="15" t="s">
        <v>17</v>
      </c>
      <c r="G221" s="15" t="s">
        <v>18</v>
      </c>
      <c r="H221" s="15" t="s">
        <v>19</v>
      </c>
      <c r="I221" s="15" t="s">
        <v>20</v>
      </c>
      <c r="J221" s="1885"/>
      <c r="K221" s="1885"/>
      <c r="L221" s="1885"/>
      <c r="M221" s="1885"/>
      <c r="N221" s="1885"/>
      <c r="O221" s="1909"/>
      <c r="P221" s="1885"/>
      <c r="Q221" s="1892"/>
    </row>
    <row r="222" spans="1:17" s="3" customFormat="1" ht="13.5" customHeight="1" thickBot="1">
      <c r="A222" s="1878"/>
      <c r="B222" s="1881"/>
      <c r="C222" s="1884"/>
      <c r="D222" s="30" t="s">
        <v>7</v>
      </c>
      <c r="E222" s="30" t="s">
        <v>8</v>
      </c>
      <c r="F222" s="30" t="s">
        <v>9</v>
      </c>
      <c r="G222" s="30" t="s">
        <v>9</v>
      </c>
      <c r="H222" s="30" t="s">
        <v>9</v>
      </c>
      <c r="I222" s="30" t="s">
        <v>9</v>
      </c>
      <c r="J222" s="30" t="s">
        <v>21</v>
      </c>
      <c r="K222" s="30" t="s">
        <v>9</v>
      </c>
      <c r="L222" s="30" t="s">
        <v>21</v>
      </c>
      <c r="M222" s="30" t="s">
        <v>59</v>
      </c>
      <c r="N222" s="30" t="s">
        <v>408</v>
      </c>
      <c r="O222" s="30" t="s">
        <v>409</v>
      </c>
      <c r="P222" s="1278" t="s">
        <v>25</v>
      </c>
      <c r="Q222" s="1279" t="s">
        <v>410</v>
      </c>
    </row>
    <row r="223" spans="1:17" s="44" customFormat="1" ht="11.25">
      <c r="A223" s="1937" t="s">
        <v>308</v>
      </c>
      <c r="B223" s="47">
        <v>1</v>
      </c>
      <c r="C223" s="663" t="s">
        <v>616</v>
      </c>
      <c r="D223" s="824">
        <v>100</v>
      </c>
      <c r="E223" s="617" t="s">
        <v>38</v>
      </c>
      <c r="F223" s="589">
        <v>25.889281</v>
      </c>
      <c r="G223" s="716">
        <v>7.356240000000001</v>
      </c>
      <c r="H223" s="716">
        <v>16</v>
      </c>
      <c r="I223" s="716">
        <v>2.5330410000000003</v>
      </c>
      <c r="J223" s="664">
        <v>4428.2300000000005</v>
      </c>
      <c r="K223" s="1418">
        <v>2.5330410000000003</v>
      </c>
      <c r="L223" s="664">
        <v>4428.2300000000005</v>
      </c>
      <c r="M223" s="619">
        <v>0.0005720211009816563</v>
      </c>
      <c r="N223" s="664">
        <v>50.9</v>
      </c>
      <c r="O223" s="621">
        <v>0.029115874039966308</v>
      </c>
      <c r="P223" s="621">
        <v>34.32126605889938</v>
      </c>
      <c r="Q223" s="622">
        <v>1.7469524423979785</v>
      </c>
    </row>
    <row r="224" spans="1:17" s="44" customFormat="1" ht="11.25">
      <c r="A224" s="1911"/>
      <c r="B224" s="43">
        <v>2</v>
      </c>
      <c r="C224" s="665" t="s">
        <v>617</v>
      </c>
      <c r="D224" s="825">
        <v>45</v>
      </c>
      <c r="E224" s="623" t="s">
        <v>38</v>
      </c>
      <c r="F224" s="589">
        <v>12.927001</v>
      </c>
      <c r="G224" s="718">
        <v>3.111</v>
      </c>
      <c r="H224" s="718">
        <v>7.05</v>
      </c>
      <c r="I224" s="718">
        <v>2.766001</v>
      </c>
      <c r="J224" s="666">
        <v>2331.34</v>
      </c>
      <c r="K224" s="1419">
        <v>2.766001</v>
      </c>
      <c r="L224" s="666">
        <v>2331.34</v>
      </c>
      <c r="M224" s="501">
        <v>0.0011864425609306236</v>
      </c>
      <c r="N224" s="666">
        <v>50.9</v>
      </c>
      <c r="O224" s="625">
        <v>0.060389926351368736</v>
      </c>
      <c r="P224" s="621">
        <v>71.18655365583741</v>
      </c>
      <c r="Q224" s="626">
        <v>3.6233955810821246</v>
      </c>
    </row>
    <row r="225" spans="1:17" ht="11.25">
      <c r="A225" s="1911"/>
      <c r="B225" s="12">
        <v>3</v>
      </c>
      <c r="C225" s="665" t="s">
        <v>618</v>
      </c>
      <c r="D225" s="825">
        <v>55</v>
      </c>
      <c r="E225" s="617" t="s">
        <v>38</v>
      </c>
      <c r="F225" s="589">
        <v>14.899999000000001</v>
      </c>
      <c r="G225" s="718">
        <v>3.162</v>
      </c>
      <c r="H225" s="718">
        <v>8.56</v>
      </c>
      <c r="I225" s="718">
        <v>3.177999</v>
      </c>
      <c r="J225" s="666">
        <v>2537.7200000000003</v>
      </c>
      <c r="K225" s="1419">
        <v>3.177999</v>
      </c>
      <c r="L225" s="666">
        <v>2537.7200000000003</v>
      </c>
      <c r="M225" s="501">
        <v>0.0012523048248033665</v>
      </c>
      <c r="N225" s="664">
        <v>50.9</v>
      </c>
      <c r="O225" s="625">
        <v>0.06374231558249135</v>
      </c>
      <c r="P225" s="621">
        <v>75.13828948820199</v>
      </c>
      <c r="Q225" s="626">
        <v>3.8245389349494814</v>
      </c>
    </row>
    <row r="226" spans="1:17" ht="11.25">
      <c r="A226" s="1911"/>
      <c r="B226" s="12">
        <v>4</v>
      </c>
      <c r="C226" s="665" t="s">
        <v>619</v>
      </c>
      <c r="D226" s="825">
        <v>10</v>
      </c>
      <c r="E226" s="623" t="s">
        <v>38</v>
      </c>
      <c r="F226" s="589">
        <v>2.46</v>
      </c>
      <c r="G226" s="718">
        <v>0</v>
      </c>
      <c r="H226" s="718">
        <v>1.6</v>
      </c>
      <c r="I226" s="718">
        <v>0.86</v>
      </c>
      <c r="J226" s="666">
        <v>641.61</v>
      </c>
      <c r="K226" s="1419">
        <v>0.86</v>
      </c>
      <c r="L226" s="666">
        <v>641.61</v>
      </c>
      <c r="M226" s="501">
        <v>0.0013403781113137264</v>
      </c>
      <c r="N226" s="666">
        <v>50.9</v>
      </c>
      <c r="O226" s="625">
        <v>0.06822524586586867</v>
      </c>
      <c r="P226" s="621">
        <v>80.42268667882358</v>
      </c>
      <c r="Q226" s="626">
        <v>4.09351475195212</v>
      </c>
    </row>
    <row r="227" spans="1:17" ht="11.25">
      <c r="A227" s="1911"/>
      <c r="B227" s="12">
        <v>5</v>
      </c>
      <c r="C227" s="665" t="s">
        <v>620</v>
      </c>
      <c r="D227" s="825">
        <v>76</v>
      </c>
      <c r="E227" s="617" t="s">
        <v>38</v>
      </c>
      <c r="F227" s="589">
        <v>22.213851000000002</v>
      </c>
      <c r="G227" s="718">
        <v>4.488</v>
      </c>
      <c r="H227" s="718">
        <v>11.92</v>
      </c>
      <c r="I227" s="718">
        <v>5.8058510000000005</v>
      </c>
      <c r="J227" s="666">
        <v>3987.52</v>
      </c>
      <c r="K227" s="1419">
        <v>5.8058510000000005</v>
      </c>
      <c r="L227" s="666">
        <v>3987.52</v>
      </c>
      <c r="M227" s="501">
        <v>0.001456005487119814</v>
      </c>
      <c r="N227" s="664">
        <v>50.9</v>
      </c>
      <c r="O227" s="625">
        <v>0.07411067929439853</v>
      </c>
      <c r="P227" s="621">
        <v>87.36032922718884</v>
      </c>
      <c r="Q227" s="626">
        <v>4.446640757663912</v>
      </c>
    </row>
    <row r="228" spans="1:17" ht="11.25">
      <c r="A228" s="1911"/>
      <c r="B228" s="12">
        <v>6</v>
      </c>
      <c r="C228" s="665" t="s">
        <v>621</v>
      </c>
      <c r="D228" s="825">
        <v>76</v>
      </c>
      <c r="E228" s="623" t="s">
        <v>38</v>
      </c>
      <c r="F228" s="589">
        <v>26.864400000000003</v>
      </c>
      <c r="G228" s="718">
        <v>8.925</v>
      </c>
      <c r="H228" s="718">
        <v>12</v>
      </c>
      <c r="I228" s="718">
        <v>5.939400000000001</v>
      </c>
      <c r="J228" s="666">
        <v>4006.48</v>
      </c>
      <c r="K228" s="1419">
        <v>5.939400000000001</v>
      </c>
      <c r="L228" s="666">
        <v>4006.48</v>
      </c>
      <c r="M228" s="501">
        <v>0.0014824484335376692</v>
      </c>
      <c r="N228" s="666">
        <v>50.9</v>
      </c>
      <c r="O228" s="625">
        <v>0.07545662526706737</v>
      </c>
      <c r="P228" s="621">
        <v>88.94690601226016</v>
      </c>
      <c r="Q228" s="626">
        <v>4.527397516024042</v>
      </c>
    </row>
    <row r="229" spans="1:17" ht="11.25">
      <c r="A229" s="1911"/>
      <c r="B229" s="12">
        <v>7</v>
      </c>
      <c r="C229" s="665" t="s">
        <v>622</v>
      </c>
      <c r="D229" s="825">
        <v>32</v>
      </c>
      <c r="E229" s="617" t="s">
        <v>38</v>
      </c>
      <c r="F229" s="589">
        <v>9.01015</v>
      </c>
      <c r="G229" s="718">
        <v>1.5784500000000001</v>
      </c>
      <c r="H229" s="718">
        <v>5.12</v>
      </c>
      <c r="I229" s="718">
        <v>2.3117</v>
      </c>
      <c r="J229" s="666">
        <v>1417.51</v>
      </c>
      <c r="K229" s="1419">
        <v>2.3117</v>
      </c>
      <c r="L229" s="666">
        <v>1417.51</v>
      </c>
      <c r="M229" s="501">
        <v>0.0016308174192774655</v>
      </c>
      <c r="N229" s="664">
        <v>50.9</v>
      </c>
      <c r="O229" s="625">
        <v>0.08300860664122299</v>
      </c>
      <c r="P229" s="621">
        <v>97.84904515664793</v>
      </c>
      <c r="Q229" s="626">
        <v>4.98051639847338</v>
      </c>
    </row>
    <row r="230" spans="1:17" ht="11.25">
      <c r="A230" s="1911"/>
      <c r="B230" s="12">
        <v>8</v>
      </c>
      <c r="C230" s="665" t="s">
        <v>623</v>
      </c>
      <c r="D230" s="825">
        <v>75</v>
      </c>
      <c r="E230" s="623" t="s">
        <v>38</v>
      </c>
      <c r="F230" s="589">
        <v>25.7763</v>
      </c>
      <c r="G230" s="718">
        <v>6.987000000000001</v>
      </c>
      <c r="H230" s="718">
        <v>11.92</v>
      </c>
      <c r="I230" s="718">
        <v>6.8693</v>
      </c>
      <c r="J230" s="666">
        <v>3988.9900000000002</v>
      </c>
      <c r="K230" s="1419">
        <v>6.8693</v>
      </c>
      <c r="L230" s="666">
        <v>3988.9900000000002</v>
      </c>
      <c r="M230" s="501">
        <v>0.0017220649838680967</v>
      </c>
      <c r="N230" s="666">
        <v>50.9</v>
      </c>
      <c r="O230" s="625">
        <v>0.08765310767888612</v>
      </c>
      <c r="P230" s="621">
        <v>103.3238990320858</v>
      </c>
      <c r="Q230" s="626">
        <v>5.259186460733167</v>
      </c>
    </row>
    <row r="231" spans="1:17" ht="11.25">
      <c r="A231" s="1911"/>
      <c r="B231" s="12">
        <v>9</v>
      </c>
      <c r="C231" s="665" t="s">
        <v>624</v>
      </c>
      <c r="D231" s="825">
        <v>24</v>
      </c>
      <c r="E231" s="617" t="s">
        <v>38</v>
      </c>
      <c r="F231" s="589">
        <v>7.277966000000001</v>
      </c>
      <c r="G231" s="718">
        <v>1.558407</v>
      </c>
      <c r="H231" s="718">
        <v>3.7600000000000002</v>
      </c>
      <c r="I231" s="718">
        <v>1.9595590000000003</v>
      </c>
      <c r="J231" s="666">
        <v>1107.3600000000001</v>
      </c>
      <c r="K231" s="1419">
        <v>1.9595590000000003</v>
      </c>
      <c r="L231" s="666">
        <v>1107.3600000000001</v>
      </c>
      <c r="M231" s="501">
        <v>0.0017695771926022252</v>
      </c>
      <c r="N231" s="664">
        <v>50.9</v>
      </c>
      <c r="O231" s="625">
        <v>0.09007147910345326</v>
      </c>
      <c r="P231" s="621">
        <v>106.17463155613352</v>
      </c>
      <c r="Q231" s="626">
        <v>5.404288746207196</v>
      </c>
    </row>
    <row r="232" spans="1:17" ht="12" thickBot="1">
      <c r="A232" s="1912"/>
      <c r="B232" s="32">
        <v>10</v>
      </c>
      <c r="C232" s="688" t="s">
        <v>625</v>
      </c>
      <c r="D232" s="826">
        <v>102</v>
      </c>
      <c r="E232" s="720" t="s">
        <v>38</v>
      </c>
      <c r="F232" s="589">
        <v>31.518254</v>
      </c>
      <c r="G232" s="769">
        <v>7.464054</v>
      </c>
      <c r="H232" s="769">
        <v>16</v>
      </c>
      <c r="I232" s="769">
        <v>8.0542</v>
      </c>
      <c r="J232" s="708">
        <v>4426.4800000000005</v>
      </c>
      <c r="K232" s="1420">
        <v>8.0542</v>
      </c>
      <c r="L232" s="708">
        <v>4426.4800000000005</v>
      </c>
      <c r="M232" s="707">
        <v>0.0018195496195622704</v>
      </c>
      <c r="N232" s="708">
        <v>50.9</v>
      </c>
      <c r="O232" s="721">
        <v>0.09261507563571957</v>
      </c>
      <c r="P232" s="722">
        <v>109.17297717373623</v>
      </c>
      <c r="Q232" s="723">
        <v>5.556904538143174</v>
      </c>
    </row>
    <row r="233" spans="1:17" ht="11.25">
      <c r="A233" s="1913" t="s">
        <v>309</v>
      </c>
      <c r="B233" s="185">
        <v>1</v>
      </c>
      <c r="C233" s="635" t="s">
        <v>626</v>
      </c>
      <c r="D233" s="827">
        <v>75</v>
      </c>
      <c r="E233" s="851" t="s">
        <v>38</v>
      </c>
      <c r="F233" s="630">
        <v>17.769</v>
      </c>
      <c r="G233" s="724">
        <v>2.8560000000000003</v>
      </c>
      <c r="H233" s="724">
        <v>3.2</v>
      </c>
      <c r="I233" s="725">
        <v>11.713</v>
      </c>
      <c r="J233" s="726">
        <v>4068.38</v>
      </c>
      <c r="K233" s="1421">
        <v>11.713</v>
      </c>
      <c r="L233" s="726">
        <v>4068.38</v>
      </c>
      <c r="M233" s="632">
        <v>0.0028790329320269982</v>
      </c>
      <c r="N233" s="728">
        <v>50.9</v>
      </c>
      <c r="O233" s="633">
        <v>0.1465427762401742</v>
      </c>
      <c r="P233" s="633">
        <v>172.74197592161988</v>
      </c>
      <c r="Q233" s="634">
        <v>8.792566574410452</v>
      </c>
    </row>
    <row r="234" spans="1:17" ht="11.25">
      <c r="A234" s="1947"/>
      <c r="B234" s="179">
        <v>2</v>
      </c>
      <c r="C234" s="635" t="s">
        <v>627</v>
      </c>
      <c r="D234" s="827">
        <v>45</v>
      </c>
      <c r="E234" s="628" t="s">
        <v>38</v>
      </c>
      <c r="F234" s="730">
        <v>24.864959999999996</v>
      </c>
      <c r="G234" s="725">
        <v>5.763</v>
      </c>
      <c r="H234" s="725">
        <v>12</v>
      </c>
      <c r="I234" s="725">
        <v>7.10196</v>
      </c>
      <c r="J234" s="669">
        <v>2335.09</v>
      </c>
      <c r="K234" s="1422">
        <v>7.10196</v>
      </c>
      <c r="L234" s="669">
        <v>2335.09</v>
      </c>
      <c r="M234" s="632">
        <v>0.003041407397573541</v>
      </c>
      <c r="N234" s="669">
        <v>50.9</v>
      </c>
      <c r="O234" s="633">
        <v>0.1548076365364932</v>
      </c>
      <c r="P234" s="633">
        <v>182.48444385441246</v>
      </c>
      <c r="Q234" s="634">
        <v>9.288458192189593</v>
      </c>
    </row>
    <row r="235" spans="1:17" ht="11.25">
      <c r="A235" s="1947"/>
      <c r="B235" s="179">
        <v>3</v>
      </c>
      <c r="C235" s="668" t="s">
        <v>628</v>
      </c>
      <c r="D235" s="827">
        <v>32</v>
      </c>
      <c r="E235" s="628" t="s">
        <v>38</v>
      </c>
      <c r="F235" s="629">
        <v>15.98424</v>
      </c>
      <c r="G235" s="725">
        <v>4.38804</v>
      </c>
      <c r="H235" s="725">
        <v>7.2</v>
      </c>
      <c r="I235" s="725">
        <v>4.3962</v>
      </c>
      <c r="J235" s="669">
        <v>1420.48</v>
      </c>
      <c r="K235" s="1422">
        <v>4.3962</v>
      </c>
      <c r="L235" s="669">
        <v>1420.48</v>
      </c>
      <c r="M235" s="637">
        <v>0.0030948693399414284</v>
      </c>
      <c r="N235" s="728">
        <v>50.9</v>
      </c>
      <c r="O235" s="633">
        <v>0.1575288494030187</v>
      </c>
      <c r="P235" s="633">
        <v>185.6921603964857</v>
      </c>
      <c r="Q235" s="638">
        <v>9.45173096418112</v>
      </c>
    </row>
    <row r="236" spans="1:17" ht="11.25">
      <c r="A236" s="1947"/>
      <c r="B236" s="179">
        <v>4</v>
      </c>
      <c r="C236" s="668" t="s">
        <v>629</v>
      </c>
      <c r="D236" s="827">
        <v>43</v>
      </c>
      <c r="E236" s="628" t="s">
        <v>38</v>
      </c>
      <c r="F236" s="629">
        <v>11.2639</v>
      </c>
      <c r="G236" s="725">
        <v>1.479</v>
      </c>
      <c r="H236" s="725">
        <v>2.4</v>
      </c>
      <c r="I236" s="725">
        <v>7.3849</v>
      </c>
      <c r="J236" s="669">
        <v>2362.09</v>
      </c>
      <c r="K236" s="1422">
        <v>7.3849</v>
      </c>
      <c r="L236" s="669">
        <v>2362.09</v>
      </c>
      <c r="M236" s="637">
        <v>0.003126426173431156</v>
      </c>
      <c r="N236" s="669">
        <v>50.9</v>
      </c>
      <c r="O236" s="670">
        <v>0.15913509222764582</v>
      </c>
      <c r="P236" s="633">
        <v>187.58557040586936</v>
      </c>
      <c r="Q236" s="638">
        <v>9.54810553365875</v>
      </c>
    </row>
    <row r="237" spans="1:17" ht="11.25">
      <c r="A237" s="1947"/>
      <c r="B237" s="179">
        <v>5</v>
      </c>
      <c r="C237" s="668" t="s">
        <v>630</v>
      </c>
      <c r="D237" s="827">
        <v>60</v>
      </c>
      <c r="E237" s="628" t="s">
        <v>38</v>
      </c>
      <c r="F237" s="629">
        <v>12.8093</v>
      </c>
      <c r="G237" s="725">
        <v>3.774</v>
      </c>
      <c r="H237" s="725">
        <v>0.32</v>
      </c>
      <c r="I237" s="725">
        <v>8.7153</v>
      </c>
      <c r="J237" s="669">
        <v>2726.17</v>
      </c>
      <c r="K237" s="1422">
        <v>8.7153</v>
      </c>
      <c r="L237" s="669">
        <v>2726.17</v>
      </c>
      <c r="M237" s="637">
        <v>0.003196902614290378</v>
      </c>
      <c r="N237" s="728">
        <v>50.9</v>
      </c>
      <c r="O237" s="670">
        <v>0.16272234306738023</v>
      </c>
      <c r="P237" s="633">
        <v>191.8141568574227</v>
      </c>
      <c r="Q237" s="638">
        <v>9.763340584042815</v>
      </c>
    </row>
    <row r="238" spans="1:17" ht="11.25">
      <c r="A238" s="1947"/>
      <c r="B238" s="179">
        <v>6</v>
      </c>
      <c r="C238" s="668" t="s">
        <v>491</v>
      </c>
      <c r="D238" s="827">
        <v>75</v>
      </c>
      <c r="E238" s="628" t="s">
        <v>38</v>
      </c>
      <c r="F238" s="629">
        <v>23.599982999999998</v>
      </c>
      <c r="G238" s="725">
        <v>2.907</v>
      </c>
      <c r="H238" s="725">
        <v>6.97</v>
      </c>
      <c r="I238" s="725">
        <v>13.722983</v>
      </c>
      <c r="J238" s="669">
        <v>3968.23</v>
      </c>
      <c r="K238" s="1422">
        <v>13.722983</v>
      </c>
      <c r="L238" s="669">
        <v>3968.23</v>
      </c>
      <c r="M238" s="637">
        <v>0.0034582126036041255</v>
      </c>
      <c r="N238" s="669">
        <v>50.9</v>
      </c>
      <c r="O238" s="670">
        <v>0.17602302152344998</v>
      </c>
      <c r="P238" s="633">
        <v>207.49275621624753</v>
      </c>
      <c r="Q238" s="638">
        <v>10.561381291406999</v>
      </c>
    </row>
    <row r="239" spans="1:17" ht="11.25">
      <c r="A239" s="1947"/>
      <c r="B239" s="179">
        <v>7</v>
      </c>
      <c r="C239" s="668" t="s">
        <v>631</v>
      </c>
      <c r="D239" s="827">
        <v>52</v>
      </c>
      <c r="E239" s="628" t="s">
        <v>38</v>
      </c>
      <c r="F239" s="629">
        <v>23.899187</v>
      </c>
      <c r="G239" s="725">
        <v>3.7095870000000004</v>
      </c>
      <c r="H239" s="725">
        <v>9.6</v>
      </c>
      <c r="I239" s="725">
        <v>10.5896</v>
      </c>
      <c r="J239" s="669">
        <v>2928.4</v>
      </c>
      <c r="K239" s="1422">
        <v>10.5896</v>
      </c>
      <c r="L239" s="669">
        <v>2928.4</v>
      </c>
      <c r="M239" s="637">
        <v>0.0036161726540090153</v>
      </c>
      <c r="N239" s="728">
        <v>50.9</v>
      </c>
      <c r="O239" s="670">
        <v>0.1840631880890589</v>
      </c>
      <c r="P239" s="633">
        <v>216.97035924054092</v>
      </c>
      <c r="Q239" s="638">
        <v>11.043791285343532</v>
      </c>
    </row>
    <row r="240" spans="1:17" ht="11.25">
      <c r="A240" s="1947"/>
      <c r="B240" s="179">
        <v>8</v>
      </c>
      <c r="C240" s="668" t="s">
        <v>444</v>
      </c>
      <c r="D240" s="827">
        <v>119</v>
      </c>
      <c r="E240" s="628" t="s">
        <v>38</v>
      </c>
      <c r="F240" s="629">
        <v>39.387237999999996</v>
      </c>
      <c r="G240" s="725">
        <v>4.947</v>
      </c>
      <c r="H240" s="725">
        <v>11.92</v>
      </c>
      <c r="I240" s="725">
        <v>22.520238</v>
      </c>
      <c r="J240" s="669">
        <v>5881.32</v>
      </c>
      <c r="K240" s="1422">
        <v>22.520238</v>
      </c>
      <c r="L240" s="669">
        <v>5881.32</v>
      </c>
      <c r="M240" s="637">
        <v>0.003829112852216849</v>
      </c>
      <c r="N240" s="669">
        <v>50.9</v>
      </c>
      <c r="O240" s="670">
        <v>0.19490184417783762</v>
      </c>
      <c r="P240" s="633">
        <v>229.74677113301095</v>
      </c>
      <c r="Q240" s="638">
        <v>11.694110650670256</v>
      </c>
    </row>
    <row r="241" spans="1:17" ht="11.25">
      <c r="A241" s="1947"/>
      <c r="B241" s="179">
        <v>9</v>
      </c>
      <c r="C241" s="668" t="s">
        <v>632</v>
      </c>
      <c r="D241" s="827">
        <v>22</v>
      </c>
      <c r="E241" s="628" t="s">
        <v>38</v>
      </c>
      <c r="F241" s="629">
        <v>17.123003</v>
      </c>
      <c r="G241" s="725">
        <v>3.6210000000000004</v>
      </c>
      <c r="H241" s="725">
        <v>8.48</v>
      </c>
      <c r="I241" s="725">
        <v>5.022003000000001</v>
      </c>
      <c r="J241" s="669">
        <v>1131.55</v>
      </c>
      <c r="K241" s="1422">
        <v>5.022003000000001</v>
      </c>
      <c r="L241" s="669">
        <v>1131.55</v>
      </c>
      <c r="M241" s="637">
        <v>0.004438162697185277</v>
      </c>
      <c r="N241" s="728">
        <v>50.9</v>
      </c>
      <c r="O241" s="670">
        <v>0.2259024812867306</v>
      </c>
      <c r="P241" s="633">
        <v>266.2897618311166</v>
      </c>
      <c r="Q241" s="638">
        <v>13.554148877203836</v>
      </c>
    </row>
    <row r="242" spans="1:17" ht="13.5" customHeight="1" thickBot="1">
      <c r="A242" s="1948"/>
      <c r="B242" s="186">
        <v>10</v>
      </c>
      <c r="C242" s="731" t="s">
        <v>633</v>
      </c>
      <c r="D242" s="1283">
        <v>45</v>
      </c>
      <c r="E242" s="628" t="s">
        <v>38</v>
      </c>
      <c r="F242" s="629">
        <v>41.840759999999996</v>
      </c>
      <c r="G242" s="1284">
        <v>9.26976</v>
      </c>
      <c r="H242" s="1284">
        <v>18.96</v>
      </c>
      <c r="I242" s="1284">
        <v>13.610999999999999</v>
      </c>
      <c r="J242" s="733">
        <v>2936.83</v>
      </c>
      <c r="K242" s="1423">
        <v>13.610999999999999</v>
      </c>
      <c r="L242" s="733">
        <v>2936.83</v>
      </c>
      <c r="M242" s="735">
        <v>0.004634588995617724</v>
      </c>
      <c r="N242" s="733">
        <v>50.9</v>
      </c>
      <c r="O242" s="736">
        <v>0.23590057987694213</v>
      </c>
      <c r="P242" s="736">
        <v>278.0753397370634</v>
      </c>
      <c r="Q242" s="737">
        <v>14.154034792616526</v>
      </c>
    </row>
    <row r="243" spans="1:17" ht="11.25">
      <c r="A243" s="1893" t="s">
        <v>303</v>
      </c>
      <c r="B243" s="64">
        <v>1</v>
      </c>
      <c r="C243" s="689" t="s">
        <v>634</v>
      </c>
      <c r="D243" s="828">
        <v>38</v>
      </c>
      <c r="E243" s="738" t="s">
        <v>38</v>
      </c>
      <c r="F243" s="504">
        <v>25.32</v>
      </c>
      <c r="G243" s="739">
        <v>2.142</v>
      </c>
      <c r="H243" s="739">
        <v>0.375</v>
      </c>
      <c r="I243" s="739">
        <v>22.803</v>
      </c>
      <c r="J243" s="690">
        <v>2088.63</v>
      </c>
      <c r="K243" s="1424">
        <v>22.803</v>
      </c>
      <c r="L243" s="692">
        <v>2088.63</v>
      </c>
      <c r="M243" s="641">
        <v>0.010917682883038163</v>
      </c>
      <c r="N243" s="692">
        <v>50.9</v>
      </c>
      <c r="O243" s="642">
        <v>0.5557100587466425</v>
      </c>
      <c r="P243" s="642">
        <v>655.0609729822899</v>
      </c>
      <c r="Q243" s="643">
        <v>33.34260352479855</v>
      </c>
    </row>
    <row r="244" spans="1:17" ht="11.25">
      <c r="A244" s="1894"/>
      <c r="B244" s="65">
        <v>2</v>
      </c>
      <c r="C244" s="691" t="s">
        <v>356</v>
      </c>
      <c r="D244" s="829">
        <v>10</v>
      </c>
      <c r="E244" s="741" t="s">
        <v>38</v>
      </c>
      <c r="F244" s="640">
        <v>7.630001000000001</v>
      </c>
      <c r="G244" s="742">
        <v>0.102</v>
      </c>
      <c r="H244" s="742">
        <v>1.1300000000000001</v>
      </c>
      <c r="I244" s="742">
        <v>6.398001000000001</v>
      </c>
      <c r="J244" s="703">
        <v>584.3000000000001</v>
      </c>
      <c r="K244" s="1388">
        <v>6.398001000000001</v>
      </c>
      <c r="L244" s="703">
        <v>584.3000000000001</v>
      </c>
      <c r="M244" s="505">
        <v>0.010949856238233784</v>
      </c>
      <c r="N244" s="703">
        <v>50.9</v>
      </c>
      <c r="O244" s="507">
        <v>0.5573476825260996</v>
      </c>
      <c r="P244" s="642">
        <v>656.9913742940271</v>
      </c>
      <c r="Q244" s="508">
        <v>33.44086095156598</v>
      </c>
    </row>
    <row r="245" spans="1:17" ht="11.25">
      <c r="A245" s="1894"/>
      <c r="B245" s="65">
        <v>3</v>
      </c>
      <c r="C245" s="691" t="s">
        <v>635</v>
      </c>
      <c r="D245" s="829">
        <v>93</v>
      </c>
      <c r="E245" s="810" t="s">
        <v>38</v>
      </c>
      <c r="F245" s="506">
        <v>39.51</v>
      </c>
      <c r="G245" s="742">
        <v>2.499</v>
      </c>
      <c r="H245" s="742">
        <v>0.8300000000000001</v>
      </c>
      <c r="I245" s="742">
        <v>36.181</v>
      </c>
      <c r="J245" s="703">
        <v>3290.77</v>
      </c>
      <c r="K245" s="1388">
        <v>36.181</v>
      </c>
      <c r="L245" s="703">
        <v>3290.77</v>
      </c>
      <c r="M245" s="505">
        <v>0.01099469121208714</v>
      </c>
      <c r="N245" s="692">
        <v>50.9</v>
      </c>
      <c r="O245" s="507">
        <v>0.5596297826952354</v>
      </c>
      <c r="P245" s="642">
        <v>659.6814727252284</v>
      </c>
      <c r="Q245" s="508">
        <v>33.577786961714125</v>
      </c>
    </row>
    <row r="246" spans="1:17" ht="11.25">
      <c r="A246" s="1894"/>
      <c r="B246" s="65">
        <v>4</v>
      </c>
      <c r="C246" s="691" t="s">
        <v>179</v>
      </c>
      <c r="D246" s="829">
        <v>8</v>
      </c>
      <c r="E246" s="741" t="s">
        <v>38</v>
      </c>
      <c r="F246" s="506">
        <v>4.800000000000001</v>
      </c>
      <c r="G246" s="742">
        <v>0.35700000000000004</v>
      </c>
      <c r="H246" s="742">
        <v>0.08</v>
      </c>
      <c r="I246" s="742">
        <v>4.363</v>
      </c>
      <c r="J246" s="703">
        <v>396.8</v>
      </c>
      <c r="K246" s="1388">
        <v>4.363</v>
      </c>
      <c r="L246" s="703">
        <v>396.8</v>
      </c>
      <c r="M246" s="505">
        <v>0.01099546370967742</v>
      </c>
      <c r="N246" s="703">
        <v>50.9</v>
      </c>
      <c r="O246" s="507">
        <v>0.5596691028225806</v>
      </c>
      <c r="P246" s="642">
        <v>659.7278225806452</v>
      </c>
      <c r="Q246" s="508">
        <v>33.58014616935484</v>
      </c>
    </row>
    <row r="247" spans="1:17" ht="11.25">
      <c r="A247" s="1894"/>
      <c r="B247" s="65">
        <v>5</v>
      </c>
      <c r="C247" s="691" t="s">
        <v>459</v>
      </c>
      <c r="D247" s="829">
        <v>45</v>
      </c>
      <c r="E247" s="810" t="s">
        <v>38</v>
      </c>
      <c r="F247" s="640">
        <v>36.269999999999996</v>
      </c>
      <c r="G247" s="742">
        <v>3.315</v>
      </c>
      <c r="H247" s="742">
        <v>7.2</v>
      </c>
      <c r="I247" s="742">
        <v>25.755</v>
      </c>
      <c r="J247" s="703">
        <v>2326.05</v>
      </c>
      <c r="K247" s="1388">
        <v>25.755</v>
      </c>
      <c r="L247" s="703">
        <v>2326.05</v>
      </c>
      <c r="M247" s="505">
        <v>0.01107241890759012</v>
      </c>
      <c r="N247" s="692">
        <v>50.9</v>
      </c>
      <c r="O247" s="507">
        <v>0.5635861223963371</v>
      </c>
      <c r="P247" s="642">
        <v>664.3451344554072</v>
      </c>
      <c r="Q247" s="508">
        <v>33.815167343780224</v>
      </c>
    </row>
    <row r="248" spans="1:17" ht="11.25">
      <c r="A248" s="1894"/>
      <c r="B248" s="65">
        <v>6</v>
      </c>
      <c r="C248" s="691" t="s">
        <v>355</v>
      </c>
      <c r="D248" s="829">
        <v>28</v>
      </c>
      <c r="E248" s="741" t="s">
        <v>38</v>
      </c>
      <c r="F248" s="506">
        <v>15.400001</v>
      </c>
      <c r="G248" s="742">
        <v>0.70176</v>
      </c>
      <c r="H248" s="742">
        <v>0.28</v>
      </c>
      <c r="I248" s="742">
        <v>14.418241</v>
      </c>
      <c r="J248" s="703">
        <v>1295.3600000000001</v>
      </c>
      <c r="K248" s="1388">
        <v>14.418241</v>
      </c>
      <c r="L248" s="703">
        <v>1295.3600000000001</v>
      </c>
      <c r="M248" s="505">
        <v>0.011130682590167983</v>
      </c>
      <c r="N248" s="703">
        <v>50.9</v>
      </c>
      <c r="O248" s="507">
        <v>0.5665517438395503</v>
      </c>
      <c r="P248" s="642">
        <v>667.840955410079</v>
      </c>
      <c r="Q248" s="508">
        <v>33.99310463037302</v>
      </c>
    </row>
    <row r="249" spans="1:17" ht="11.25">
      <c r="A249" s="1894"/>
      <c r="B249" s="65">
        <v>7</v>
      </c>
      <c r="C249" s="691" t="s">
        <v>381</v>
      </c>
      <c r="D249" s="829">
        <v>54</v>
      </c>
      <c r="E249" s="810" t="s">
        <v>38</v>
      </c>
      <c r="F249" s="640">
        <v>39.10976</v>
      </c>
      <c r="G249" s="742">
        <v>4.01676</v>
      </c>
      <c r="H249" s="742">
        <v>8.4</v>
      </c>
      <c r="I249" s="742">
        <v>26.693</v>
      </c>
      <c r="J249" s="703">
        <v>2392.67</v>
      </c>
      <c r="K249" s="1388">
        <v>26.693</v>
      </c>
      <c r="L249" s="703">
        <v>2392.67</v>
      </c>
      <c r="M249" s="505">
        <v>0.011156156093401932</v>
      </c>
      <c r="N249" s="692">
        <v>50.9</v>
      </c>
      <c r="O249" s="507">
        <v>0.5678483451541584</v>
      </c>
      <c r="P249" s="642">
        <v>669.369365604116</v>
      </c>
      <c r="Q249" s="508">
        <v>34.0709007092495</v>
      </c>
    </row>
    <row r="250" spans="1:17" ht="11.25">
      <c r="A250" s="1894"/>
      <c r="B250" s="65">
        <v>8</v>
      </c>
      <c r="C250" s="691" t="s">
        <v>458</v>
      </c>
      <c r="D250" s="829">
        <v>44</v>
      </c>
      <c r="E250" s="741" t="s">
        <v>38</v>
      </c>
      <c r="F250" s="506">
        <v>45.659991000000005</v>
      </c>
      <c r="G250" s="742">
        <v>5.1000000000000005</v>
      </c>
      <c r="H250" s="742">
        <v>6.88</v>
      </c>
      <c r="I250" s="742">
        <v>33.679991</v>
      </c>
      <c r="J250" s="703">
        <v>2962.01</v>
      </c>
      <c r="K250" s="1388">
        <v>33.679991</v>
      </c>
      <c r="L250" s="703">
        <v>2962.01</v>
      </c>
      <c r="M250" s="505">
        <v>0.011370654049108544</v>
      </c>
      <c r="N250" s="703">
        <v>50.9</v>
      </c>
      <c r="O250" s="507">
        <v>0.5787662910996249</v>
      </c>
      <c r="P250" s="642">
        <v>682.2392429465127</v>
      </c>
      <c r="Q250" s="508">
        <v>34.7259774659775</v>
      </c>
    </row>
    <row r="251" spans="1:17" ht="11.25">
      <c r="A251" s="1894"/>
      <c r="B251" s="65">
        <v>9</v>
      </c>
      <c r="C251" s="691" t="s">
        <v>636</v>
      </c>
      <c r="D251" s="829">
        <v>12</v>
      </c>
      <c r="E251" s="810" t="s">
        <v>38</v>
      </c>
      <c r="F251" s="640">
        <v>7.744999999999999</v>
      </c>
      <c r="G251" s="742">
        <v>0.255</v>
      </c>
      <c r="H251" s="742">
        <v>1.69</v>
      </c>
      <c r="I251" s="742">
        <v>5.8</v>
      </c>
      <c r="J251" s="703">
        <v>510.21000000000004</v>
      </c>
      <c r="K251" s="1388">
        <v>5.8</v>
      </c>
      <c r="L251" s="703">
        <v>510.21000000000004</v>
      </c>
      <c r="M251" s="505">
        <v>0.011367868132729659</v>
      </c>
      <c r="N251" s="692">
        <v>50.9</v>
      </c>
      <c r="O251" s="507">
        <v>0.5786244879559396</v>
      </c>
      <c r="P251" s="642">
        <v>682.0720879637795</v>
      </c>
      <c r="Q251" s="508">
        <v>34.71746927735637</v>
      </c>
    </row>
    <row r="252" spans="1:17" ht="12" thickBot="1">
      <c r="A252" s="1894"/>
      <c r="B252" s="65">
        <v>10</v>
      </c>
      <c r="C252" s="693" t="s">
        <v>637</v>
      </c>
      <c r="D252" s="830">
        <v>103</v>
      </c>
      <c r="E252" s="741" t="s">
        <v>38</v>
      </c>
      <c r="F252" s="640">
        <v>45.679997</v>
      </c>
      <c r="G252" s="745">
        <v>3.48075</v>
      </c>
      <c r="H252" s="745">
        <v>0.935</v>
      </c>
      <c r="I252" s="745">
        <v>41.264247</v>
      </c>
      <c r="J252" s="712">
        <v>3493.73</v>
      </c>
      <c r="K252" s="1425">
        <v>41.264247</v>
      </c>
      <c r="L252" s="712">
        <v>3493.73</v>
      </c>
      <c r="M252" s="711">
        <v>0.011810943318459067</v>
      </c>
      <c r="N252" s="712">
        <v>50.9</v>
      </c>
      <c r="O252" s="694">
        <v>0.6011770149095665</v>
      </c>
      <c r="P252" s="694">
        <v>708.6565991075441</v>
      </c>
      <c r="Q252" s="695">
        <v>36.07062089457399</v>
      </c>
    </row>
    <row r="253" spans="1:17" ht="11.25">
      <c r="A253" s="1949" t="s">
        <v>307</v>
      </c>
      <c r="B253" s="38">
        <v>1</v>
      </c>
      <c r="C253" s="645" t="s">
        <v>492</v>
      </c>
      <c r="D253" s="831">
        <v>30</v>
      </c>
      <c r="E253" s="646" t="s">
        <v>38</v>
      </c>
      <c r="F253" s="597">
        <v>30.640998</v>
      </c>
      <c r="G253" s="747">
        <v>2.754</v>
      </c>
      <c r="H253" s="747">
        <v>4.72</v>
      </c>
      <c r="I253" s="747">
        <v>23.166998</v>
      </c>
      <c r="J253" s="698">
        <v>1936.55</v>
      </c>
      <c r="K253" s="1426">
        <v>23.166998</v>
      </c>
      <c r="L253" s="620">
        <v>1936.55</v>
      </c>
      <c r="M253" s="649">
        <v>0.011963025999845086</v>
      </c>
      <c r="N253" s="620">
        <v>50.9</v>
      </c>
      <c r="O253" s="650">
        <v>0.6089180233921149</v>
      </c>
      <c r="P253" s="650">
        <v>717.7815599907051</v>
      </c>
      <c r="Q253" s="651">
        <v>36.53508140352689</v>
      </c>
    </row>
    <row r="254" spans="1:17" ht="11.25">
      <c r="A254" s="1897"/>
      <c r="B254" s="19">
        <v>2</v>
      </c>
      <c r="C254" s="699" t="s">
        <v>80</v>
      </c>
      <c r="D254" s="832">
        <v>44</v>
      </c>
      <c r="E254" s="748" t="s">
        <v>38</v>
      </c>
      <c r="F254" s="510">
        <v>22.769998</v>
      </c>
      <c r="G254" s="749">
        <v>0</v>
      </c>
      <c r="H254" s="749">
        <v>0</v>
      </c>
      <c r="I254" s="749">
        <v>22.769998</v>
      </c>
      <c r="J254" s="704">
        <v>1876.15</v>
      </c>
      <c r="K254" s="1390">
        <v>22.769998</v>
      </c>
      <c r="L254" s="704">
        <v>1876.15</v>
      </c>
      <c r="M254" s="509">
        <v>0.012136555179489913</v>
      </c>
      <c r="N254" s="704">
        <v>50.9</v>
      </c>
      <c r="O254" s="511">
        <v>0.6177506586360365</v>
      </c>
      <c r="P254" s="650">
        <v>728.1933107693948</v>
      </c>
      <c r="Q254" s="512">
        <v>37.065039518162195</v>
      </c>
    </row>
    <row r="255" spans="1:17" ht="11.25">
      <c r="A255" s="1897"/>
      <c r="B255" s="19">
        <v>3</v>
      </c>
      <c r="C255" s="699" t="s">
        <v>78</v>
      </c>
      <c r="D255" s="832">
        <v>109</v>
      </c>
      <c r="E255" s="652" t="s">
        <v>38</v>
      </c>
      <c r="F255" s="510">
        <v>52.099999999999994</v>
      </c>
      <c r="G255" s="749">
        <v>4.59</v>
      </c>
      <c r="H255" s="749">
        <v>16.38</v>
      </c>
      <c r="I255" s="749">
        <v>31.13</v>
      </c>
      <c r="J255" s="704">
        <v>2560.75</v>
      </c>
      <c r="K255" s="1390">
        <v>31.13</v>
      </c>
      <c r="L255" s="704">
        <v>2560.75</v>
      </c>
      <c r="M255" s="509">
        <v>0.012156594747632529</v>
      </c>
      <c r="N255" s="620">
        <v>50.9</v>
      </c>
      <c r="O255" s="511">
        <v>0.6187706726544957</v>
      </c>
      <c r="P255" s="650">
        <v>729.3956848579517</v>
      </c>
      <c r="Q255" s="512">
        <v>37.12624035926974</v>
      </c>
    </row>
    <row r="256" spans="1:17" ht="11.25">
      <c r="A256" s="1897"/>
      <c r="B256" s="19">
        <v>4</v>
      </c>
      <c r="C256" s="699" t="s">
        <v>638</v>
      </c>
      <c r="D256" s="832">
        <v>11</v>
      </c>
      <c r="E256" s="748" t="s">
        <v>38</v>
      </c>
      <c r="F256" s="510">
        <v>15.007000000000001</v>
      </c>
      <c r="G256" s="749">
        <v>0</v>
      </c>
      <c r="H256" s="749">
        <v>0</v>
      </c>
      <c r="I256" s="749">
        <v>15.007000000000001</v>
      </c>
      <c r="J256" s="704">
        <v>1215.32</v>
      </c>
      <c r="K256" s="1390">
        <v>15.007000000000001</v>
      </c>
      <c r="L256" s="704">
        <v>1215.32</v>
      </c>
      <c r="M256" s="509">
        <v>0.012348188131520919</v>
      </c>
      <c r="N256" s="704">
        <v>50.9</v>
      </c>
      <c r="O256" s="511">
        <v>0.6285227758944147</v>
      </c>
      <c r="P256" s="650">
        <v>740.8912878912552</v>
      </c>
      <c r="Q256" s="512">
        <v>37.71136655366488</v>
      </c>
    </row>
    <row r="257" spans="1:17" ht="11.25">
      <c r="A257" s="1897"/>
      <c r="B257" s="19">
        <v>5</v>
      </c>
      <c r="C257" s="699" t="s">
        <v>178</v>
      </c>
      <c r="D257" s="832">
        <v>12</v>
      </c>
      <c r="E257" s="748" t="s">
        <v>38</v>
      </c>
      <c r="F257" s="510">
        <v>7.899997</v>
      </c>
      <c r="G257" s="749">
        <v>0.3468</v>
      </c>
      <c r="H257" s="749">
        <v>0.12</v>
      </c>
      <c r="I257" s="749">
        <v>7.433197</v>
      </c>
      <c r="J257" s="704">
        <v>600.89</v>
      </c>
      <c r="K257" s="1390">
        <v>7.433197</v>
      </c>
      <c r="L257" s="704">
        <v>600.89</v>
      </c>
      <c r="M257" s="509">
        <v>0.012370312369984524</v>
      </c>
      <c r="N257" s="620">
        <v>50.9</v>
      </c>
      <c r="O257" s="511">
        <v>0.6296488996322123</v>
      </c>
      <c r="P257" s="650">
        <v>742.2187421990714</v>
      </c>
      <c r="Q257" s="512">
        <v>37.77893397793273</v>
      </c>
    </row>
    <row r="258" spans="1:17" ht="11.25">
      <c r="A258" s="1897"/>
      <c r="B258" s="19">
        <v>6</v>
      </c>
      <c r="C258" s="699" t="s">
        <v>354</v>
      </c>
      <c r="D258" s="832">
        <v>23</v>
      </c>
      <c r="E258" s="748" t="s">
        <v>38</v>
      </c>
      <c r="F258" s="510">
        <v>15.999999</v>
      </c>
      <c r="G258" s="749">
        <v>0.35700000000000004</v>
      </c>
      <c r="H258" s="749">
        <v>0.23</v>
      </c>
      <c r="I258" s="749">
        <v>15.412999000000001</v>
      </c>
      <c r="J258" s="704">
        <v>1196.19</v>
      </c>
      <c r="K258" s="1390">
        <v>15.412999000000001</v>
      </c>
      <c r="L258" s="704">
        <v>1196.19</v>
      </c>
      <c r="M258" s="509">
        <v>0.01288507594947291</v>
      </c>
      <c r="N258" s="704">
        <v>50.9</v>
      </c>
      <c r="O258" s="511">
        <v>0.655850365828171</v>
      </c>
      <c r="P258" s="650">
        <v>773.1045569683746</v>
      </c>
      <c r="Q258" s="512">
        <v>39.351021949690264</v>
      </c>
    </row>
    <row r="259" spans="1:17" ht="11.25">
      <c r="A259" s="1897"/>
      <c r="B259" s="19">
        <v>7</v>
      </c>
      <c r="C259" s="699" t="s">
        <v>79</v>
      </c>
      <c r="D259" s="832">
        <v>12</v>
      </c>
      <c r="E259" s="652" t="s">
        <v>38</v>
      </c>
      <c r="F259" s="510">
        <v>9.669</v>
      </c>
      <c r="G259" s="749">
        <v>0.255</v>
      </c>
      <c r="H259" s="749">
        <v>1.92</v>
      </c>
      <c r="I259" s="749">
        <v>7.494</v>
      </c>
      <c r="J259" s="704">
        <v>540.32</v>
      </c>
      <c r="K259" s="1390">
        <v>7.494</v>
      </c>
      <c r="L259" s="704">
        <v>540.32</v>
      </c>
      <c r="M259" s="509">
        <v>0.01386955877998223</v>
      </c>
      <c r="N259" s="620">
        <v>50.9</v>
      </c>
      <c r="O259" s="511">
        <v>0.7059605419010955</v>
      </c>
      <c r="P259" s="650">
        <v>832.1735267989338</v>
      </c>
      <c r="Q259" s="512">
        <v>42.35763251406573</v>
      </c>
    </row>
    <row r="260" spans="1:17" ht="11.25">
      <c r="A260" s="1897"/>
      <c r="B260" s="19">
        <v>8</v>
      </c>
      <c r="C260" s="699" t="s">
        <v>639</v>
      </c>
      <c r="D260" s="832">
        <v>45</v>
      </c>
      <c r="E260" s="748" t="s">
        <v>38</v>
      </c>
      <c r="F260" s="510">
        <v>45.230009</v>
      </c>
      <c r="G260" s="749">
        <v>5.202000000000001</v>
      </c>
      <c r="H260" s="749">
        <v>7.2</v>
      </c>
      <c r="I260" s="749">
        <v>32.828009</v>
      </c>
      <c r="J260" s="704">
        <v>2333.4</v>
      </c>
      <c r="K260" s="1390">
        <v>32.828009</v>
      </c>
      <c r="L260" s="704">
        <v>2333.4</v>
      </c>
      <c r="M260" s="509">
        <v>0.014068744750149995</v>
      </c>
      <c r="N260" s="704">
        <v>50.9</v>
      </c>
      <c r="O260" s="511">
        <v>0.7160991077826347</v>
      </c>
      <c r="P260" s="650">
        <v>844.1246850089997</v>
      </c>
      <c r="Q260" s="512">
        <v>42.96594646695809</v>
      </c>
    </row>
    <row r="261" spans="1:17" ht="11.25">
      <c r="A261" s="1897"/>
      <c r="B261" s="19">
        <v>9</v>
      </c>
      <c r="C261" s="699" t="s">
        <v>640</v>
      </c>
      <c r="D261" s="832">
        <v>21</v>
      </c>
      <c r="E261" s="748" t="s">
        <v>38</v>
      </c>
      <c r="F261" s="648">
        <v>19.811</v>
      </c>
      <c r="G261" s="749">
        <v>1.53</v>
      </c>
      <c r="H261" s="749">
        <v>3.2</v>
      </c>
      <c r="I261" s="749">
        <v>15.081</v>
      </c>
      <c r="J261" s="704">
        <v>960.5600000000001</v>
      </c>
      <c r="K261" s="750">
        <v>15.081</v>
      </c>
      <c r="L261" s="704">
        <v>960.5600000000001</v>
      </c>
      <c r="M261" s="509">
        <v>0.01570021654035146</v>
      </c>
      <c r="N261" s="620">
        <v>50.9</v>
      </c>
      <c r="O261" s="511">
        <v>0.7991410219038894</v>
      </c>
      <c r="P261" s="650">
        <v>942.0129924210876</v>
      </c>
      <c r="Q261" s="512">
        <v>47.948461314233356</v>
      </c>
    </row>
    <row r="262" spans="1:17" ht="12" thickBot="1">
      <c r="A262" s="1898"/>
      <c r="B262" s="20"/>
      <c r="C262" s="752" t="s">
        <v>357</v>
      </c>
      <c r="D262" s="833">
        <v>4</v>
      </c>
      <c r="E262" s="753" t="s">
        <v>38</v>
      </c>
      <c r="F262" s="754">
        <v>3.5999990000000004</v>
      </c>
      <c r="G262" s="755">
        <v>0</v>
      </c>
      <c r="H262" s="755">
        <v>0</v>
      </c>
      <c r="I262" s="755">
        <v>3.5999990000000004</v>
      </c>
      <c r="J262" s="706">
        <v>135.59</v>
      </c>
      <c r="K262" s="1285">
        <v>3.5999990000000004</v>
      </c>
      <c r="L262" s="706">
        <v>135.59</v>
      </c>
      <c r="M262" s="705">
        <v>0.026550623202301057</v>
      </c>
      <c r="N262" s="706">
        <v>50.9</v>
      </c>
      <c r="O262" s="701">
        <v>1.3514267209971238</v>
      </c>
      <c r="P262" s="701">
        <v>1593.0373921380633</v>
      </c>
      <c r="Q262" s="702">
        <v>81.08560325982742</v>
      </c>
    </row>
    <row r="264" spans="3:5" ht="11.25">
      <c r="C264" s="1"/>
      <c r="D264" s="1"/>
      <c r="E264" s="1"/>
    </row>
    <row r="265" spans="6:9" ht="11.25">
      <c r="F265" s="77"/>
      <c r="G265" s="77"/>
      <c r="H265" s="77"/>
      <c r="I265" s="77"/>
    </row>
    <row r="266" spans="6:9" ht="11.25">
      <c r="F266" s="77"/>
      <c r="G266" s="77"/>
      <c r="H266" s="77"/>
      <c r="I266" s="77"/>
    </row>
    <row r="267" spans="1:17" s="1683" customFormat="1" ht="15">
      <c r="A267" s="1928" t="s">
        <v>221</v>
      </c>
      <c r="B267" s="1928"/>
      <c r="C267" s="1928"/>
      <c r="D267" s="1928"/>
      <c r="E267" s="1928"/>
      <c r="F267" s="1928"/>
      <c r="G267" s="1928"/>
      <c r="H267" s="1928"/>
      <c r="I267" s="1928"/>
      <c r="J267" s="1928"/>
      <c r="K267" s="1928"/>
      <c r="L267" s="1928"/>
      <c r="M267" s="1928"/>
      <c r="N267" s="1928"/>
      <c r="O267" s="1928"/>
      <c r="P267" s="1928"/>
      <c r="Q267" s="1928"/>
    </row>
    <row r="268" spans="1:17" ht="13.5" thickBot="1">
      <c r="A268" s="805"/>
      <c r="B268" s="805"/>
      <c r="C268" s="805"/>
      <c r="D268" s="805"/>
      <c r="E268" s="1875" t="s">
        <v>370</v>
      </c>
      <c r="F268" s="1875"/>
      <c r="G268" s="1875"/>
      <c r="H268" s="1875"/>
      <c r="I268" s="805">
        <v>8.6</v>
      </c>
      <c r="J268" s="805" t="s">
        <v>369</v>
      </c>
      <c r="K268" s="805" t="s">
        <v>371</v>
      </c>
      <c r="L268" s="806">
        <v>253</v>
      </c>
      <c r="M268" s="805"/>
      <c r="N268" s="805"/>
      <c r="O268" s="805"/>
      <c r="P268" s="805"/>
      <c r="Q268" s="805"/>
    </row>
    <row r="269" spans="1:17" ht="11.25">
      <c r="A269" s="1930" t="s">
        <v>1</v>
      </c>
      <c r="B269" s="1879" t="s">
        <v>0</v>
      </c>
      <c r="C269" s="1882" t="s">
        <v>2</v>
      </c>
      <c r="D269" s="1882" t="s">
        <v>3</v>
      </c>
      <c r="E269" s="1882" t="s">
        <v>12</v>
      </c>
      <c r="F269" s="1886" t="s">
        <v>13</v>
      </c>
      <c r="G269" s="1887"/>
      <c r="H269" s="1887"/>
      <c r="I269" s="1888"/>
      <c r="J269" s="1882" t="s">
        <v>4</v>
      </c>
      <c r="K269" s="1882" t="s">
        <v>14</v>
      </c>
      <c r="L269" s="1882" t="s">
        <v>5</v>
      </c>
      <c r="M269" s="1882" t="s">
        <v>6</v>
      </c>
      <c r="N269" s="1882" t="s">
        <v>15</v>
      </c>
      <c r="O269" s="1908" t="s">
        <v>16</v>
      </c>
      <c r="P269" s="1882" t="s">
        <v>23</v>
      </c>
      <c r="Q269" s="1891" t="s">
        <v>24</v>
      </c>
    </row>
    <row r="270" spans="1:17" ht="33.75">
      <c r="A270" s="1931"/>
      <c r="B270" s="1880"/>
      <c r="C270" s="1883"/>
      <c r="D270" s="1885"/>
      <c r="E270" s="1885"/>
      <c r="F270" s="15" t="s">
        <v>17</v>
      </c>
      <c r="G270" s="15" t="s">
        <v>18</v>
      </c>
      <c r="H270" s="15" t="s">
        <v>19</v>
      </c>
      <c r="I270" s="15" t="s">
        <v>20</v>
      </c>
      <c r="J270" s="1885"/>
      <c r="K270" s="1885"/>
      <c r="L270" s="1885"/>
      <c r="M270" s="1885"/>
      <c r="N270" s="1885"/>
      <c r="O270" s="1909"/>
      <c r="P270" s="1885"/>
      <c r="Q270" s="1892"/>
    </row>
    <row r="271" spans="1:17" ht="11.25">
      <c r="A271" s="1932"/>
      <c r="B271" s="1933"/>
      <c r="C271" s="1885"/>
      <c r="D271" s="83" t="s">
        <v>7</v>
      </c>
      <c r="E271" s="83" t="s">
        <v>8</v>
      </c>
      <c r="F271" s="83" t="s">
        <v>9</v>
      </c>
      <c r="G271" s="83" t="s">
        <v>9</v>
      </c>
      <c r="H271" s="83" t="s">
        <v>9</v>
      </c>
      <c r="I271" s="83" t="s">
        <v>9</v>
      </c>
      <c r="J271" s="83" t="s">
        <v>21</v>
      </c>
      <c r="K271" s="83" t="s">
        <v>9</v>
      </c>
      <c r="L271" s="83" t="s">
        <v>21</v>
      </c>
      <c r="M271" s="83" t="s">
        <v>70</v>
      </c>
      <c r="N271" s="83" t="s">
        <v>408</v>
      </c>
      <c r="O271" s="83" t="s">
        <v>409</v>
      </c>
      <c r="P271" s="84" t="s">
        <v>25</v>
      </c>
      <c r="Q271" s="85" t="s">
        <v>410</v>
      </c>
    </row>
    <row r="272" spans="1:17" ht="12" thickBot="1">
      <c r="A272" s="86">
        <v>1</v>
      </c>
      <c r="B272" s="87">
        <v>2</v>
      </c>
      <c r="C272" s="88">
        <v>3</v>
      </c>
      <c r="D272" s="89">
        <v>4</v>
      </c>
      <c r="E272" s="89">
        <v>5</v>
      </c>
      <c r="F272" s="89">
        <v>6</v>
      </c>
      <c r="G272" s="89">
        <v>7</v>
      </c>
      <c r="H272" s="89">
        <v>8</v>
      </c>
      <c r="I272" s="89">
        <v>9</v>
      </c>
      <c r="J272" s="89">
        <v>10</v>
      </c>
      <c r="K272" s="89">
        <v>11</v>
      </c>
      <c r="L272" s="88">
        <v>12</v>
      </c>
      <c r="M272" s="89">
        <v>13</v>
      </c>
      <c r="N272" s="89">
        <v>14</v>
      </c>
      <c r="O272" s="90">
        <v>15</v>
      </c>
      <c r="P272" s="88">
        <v>16</v>
      </c>
      <c r="Q272" s="91">
        <v>17</v>
      </c>
    </row>
    <row r="273" spans="1:17" ht="11.25">
      <c r="A273" s="1950" t="s">
        <v>97</v>
      </c>
      <c r="B273" s="236">
        <v>1</v>
      </c>
      <c r="C273" s="1819" t="s">
        <v>198</v>
      </c>
      <c r="D273" s="1820">
        <v>34</v>
      </c>
      <c r="E273" s="1820">
        <v>2001</v>
      </c>
      <c r="F273" s="1821">
        <v>10.236</v>
      </c>
      <c r="G273" s="1822">
        <v>5.368117</v>
      </c>
      <c r="H273" s="1822">
        <v>4.867882</v>
      </c>
      <c r="I273" s="1822">
        <v>0</v>
      </c>
      <c r="J273" s="1822">
        <v>1747.92</v>
      </c>
      <c r="K273" s="1823">
        <v>0</v>
      </c>
      <c r="L273" s="1822">
        <v>1747.92</v>
      </c>
      <c r="M273" s="1824">
        <v>0</v>
      </c>
      <c r="N273" s="1825">
        <v>81.641</v>
      </c>
      <c r="O273" s="1826">
        <v>0</v>
      </c>
      <c r="P273" s="1827">
        <v>0</v>
      </c>
      <c r="Q273" s="1828">
        <v>0</v>
      </c>
    </row>
    <row r="274" spans="1:17" ht="11.25">
      <c r="A274" s="1951"/>
      <c r="B274" s="93">
        <v>2</v>
      </c>
      <c r="C274" s="1819" t="s">
        <v>194</v>
      </c>
      <c r="D274" s="1820">
        <v>30</v>
      </c>
      <c r="E274" s="1820">
        <v>1971</v>
      </c>
      <c r="F274" s="1821">
        <v>10.812</v>
      </c>
      <c r="G274" s="1822">
        <v>3.517297</v>
      </c>
      <c r="H274" s="1822">
        <v>4.8</v>
      </c>
      <c r="I274" s="1822">
        <v>2.494705</v>
      </c>
      <c r="J274" s="1822">
        <v>1569.65</v>
      </c>
      <c r="K274" s="1823">
        <v>2.494705</v>
      </c>
      <c r="L274" s="1822">
        <v>1569.65</v>
      </c>
      <c r="M274" s="1824">
        <v>0.0015893383875386232</v>
      </c>
      <c r="N274" s="1825">
        <v>81.641</v>
      </c>
      <c r="O274" s="1826">
        <v>0.12975517529704075</v>
      </c>
      <c r="P274" s="1827">
        <v>95.3603032523174</v>
      </c>
      <c r="Q274" s="1829">
        <v>7.785310517822445</v>
      </c>
    </row>
    <row r="275" spans="1:17" ht="11.25">
      <c r="A275" s="1951"/>
      <c r="B275" s="93">
        <v>3</v>
      </c>
      <c r="C275" s="1819" t="s">
        <v>196</v>
      </c>
      <c r="D275" s="1820">
        <v>36</v>
      </c>
      <c r="E275" s="1820">
        <v>1984</v>
      </c>
      <c r="F275" s="1821">
        <v>16.307</v>
      </c>
      <c r="G275" s="1822">
        <v>3.9576</v>
      </c>
      <c r="H275" s="1822">
        <v>8.64</v>
      </c>
      <c r="I275" s="1822">
        <v>3.7094</v>
      </c>
      <c r="J275" s="1822">
        <v>2249.59</v>
      </c>
      <c r="K275" s="1823">
        <v>3.7094</v>
      </c>
      <c r="L275" s="1822">
        <v>2249.59</v>
      </c>
      <c r="M275" s="1824">
        <v>0.0016489226925795366</v>
      </c>
      <c r="N275" s="1825">
        <v>81.641</v>
      </c>
      <c r="O275" s="1826">
        <v>0.13461969754488595</v>
      </c>
      <c r="P275" s="1827">
        <v>98.9353615547722</v>
      </c>
      <c r="Q275" s="1829">
        <v>8.077181852693158</v>
      </c>
    </row>
    <row r="276" spans="1:17" ht="11.25">
      <c r="A276" s="1951"/>
      <c r="B276" s="93">
        <v>4</v>
      </c>
      <c r="C276" s="1819" t="s">
        <v>199</v>
      </c>
      <c r="D276" s="1820">
        <v>30</v>
      </c>
      <c r="E276" s="1820">
        <v>1973</v>
      </c>
      <c r="F276" s="1821">
        <v>10.737</v>
      </c>
      <c r="G276" s="1822">
        <v>2.9631</v>
      </c>
      <c r="H276" s="1822">
        <v>4.8</v>
      </c>
      <c r="I276" s="1822">
        <v>2.9739</v>
      </c>
      <c r="J276" s="1822">
        <v>1569.45</v>
      </c>
      <c r="K276" s="1823">
        <v>2.9739</v>
      </c>
      <c r="L276" s="1822">
        <v>1569.45</v>
      </c>
      <c r="M276" s="1824">
        <v>0.0018948676287871547</v>
      </c>
      <c r="N276" s="1825">
        <v>81.641</v>
      </c>
      <c r="O276" s="1826">
        <v>0.1546988880818121</v>
      </c>
      <c r="P276" s="1827">
        <v>113.69205772722927</v>
      </c>
      <c r="Q276" s="1829">
        <v>9.281933284908726</v>
      </c>
    </row>
    <row r="277" spans="1:17" ht="11.25">
      <c r="A277" s="1951"/>
      <c r="B277" s="93">
        <v>5</v>
      </c>
      <c r="C277" s="1819" t="s">
        <v>202</v>
      </c>
      <c r="D277" s="1820">
        <v>93</v>
      </c>
      <c r="E277" s="1820">
        <v>1973</v>
      </c>
      <c r="F277" s="1821">
        <v>33.827</v>
      </c>
      <c r="G277" s="1822">
        <v>10.520994</v>
      </c>
      <c r="H277" s="1822">
        <v>14.4</v>
      </c>
      <c r="I277" s="1822">
        <v>8.905986</v>
      </c>
      <c r="J277" s="1822">
        <v>4520.3</v>
      </c>
      <c r="K277" s="1823">
        <v>8.905986</v>
      </c>
      <c r="L277" s="1822">
        <v>4520.3</v>
      </c>
      <c r="M277" s="1824">
        <v>0.0019702201181337523</v>
      </c>
      <c r="N277" s="1825">
        <v>81.641</v>
      </c>
      <c r="O277" s="1826">
        <v>0.16085074066455768</v>
      </c>
      <c r="P277" s="1827">
        <v>118.21320708802514</v>
      </c>
      <c r="Q277" s="1829">
        <v>9.651044439873461</v>
      </c>
    </row>
    <row r="278" spans="1:17" ht="11.25">
      <c r="A278" s="1951"/>
      <c r="B278" s="93">
        <v>6</v>
      </c>
      <c r="C278" s="1819" t="s">
        <v>201</v>
      </c>
      <c r="D278" s="1820">
        <v>55</v>
      </c>
      <c r="E278" s="1820">
        <v>1967</v>
      </c>
      <c r="F278" s="1821">
        <v>19.443</v>
      </c>
      <c r="G278" s="1822">
        <v>5.412252</v>
      </c>
      <c r="H278" s="1822">
        <v>8.8</v>
      </c>
      <c r="I278" s="1822">
        <v>5.230745</v>
      </c>
      <c r="J278" s="1822">
        <v>2582.18</v>
      </c>
      <c r="K278" s="1823">
        <v>5.230745</v>
      </c>
      <c r="L278" s="1822">
        <v>2582.18</v>
      </c>
      <c r="M278" s="1824">
        <v>0.00202570889713343</v>
      </c>
      <c r="N278" s="1825">
        <v>81.641</v>
      </c>
      <c r="O278" s="1826">
        <v>0.16538090007087036</v>
      </c>
      <c r="P278" s="1827">
        <v>121.54253382800579</v>
      </c>
      <c r="Q278" s="1829">
        <v>9.922854004252223</v>
      </c>
    </row>
    <row r="279" spans="1:17" ht="11.25">
      <c r="A279" s="1951"/>
      <c r="B279" s="93">
        <v>7</v>
      </c>
      <c r="C279" s="1819" t="s">
        <v>195</v>
      </c>
      <c r="D279" s="1820">
        <v>20</v>
      </c>
      <c r="E279" s="1820">
        <v>1976</v>
      </c>
      <c r="F279" s="1821">
        <v>11.74</v>
      </c>
      <c r="G279" s="1822">
        <v>3.876</v>
      </c>
      <c r="H279" s="1822">
        <v>3.04</v>
      </c>
      <c r="I279" s="1822">
        <v>4.824</v>
      </c>
      <c r="J279" s="1822">
        <v>1720.29</v>
      </c>
      <c r="K279" s="1823">
        <v>4.824</v>
      </c>
      <c r="L279" s="1822">
        <v>1720.29</v>
      </c>
      <c r="M279" s="1824">
        <v>0.0028041783652756223</v>
      </c>
      <c r="N279" s="1825">
        <v>81.641</v>
      </c>
      <c r="O279" s="1826">
        <v>0.2289359259194671</v>
      </c>
      <c r="P279" s="1827">
        <v>168.25070191653734</v>
      </c>
      <c r="Q279" s="1829">
        <v>13.736155555168025</v>
      </c>
    </row>
    <row r="280" spans="1:17" ht="11.25">
      <c r="A280" s="1951"/>
      <c r="B280" s="93">
        <v>8</v>
      </c>
      <c r="C280" s="1819" t="s">
        <v>203</v>
      </c>
      <c r="D280" s="1820">
        <v>40</v>
      </c>
      <c r="E280" s="1820">
        <v>2009</v>
      </c>
      <c r="F280" s="1821">
        <v>15.766</v>
      </c>
      <c r="G280" s="1822">
        <v>4.984758</v>
      </c>
      <c r="H280" s="1822">
        <v>3.2</v>
      </c>
      <c r="I280" s="1822">
        <v>7.581238</v>
      </c>
      <c r="J280" s="1822">
        <v>2225.48</v>
      </c>
      <c r="K280" s="1823">
        <v>7.581238</v>
      </c>
      <c r="L280" s="1822">
        <v>2225.48</v>
      </c>
      <c r="M280" s="1824">
        <v>0.0034065630785268795</v>
      </c>
      <c r="N280" s="1825">
        <v>81.641</v>
      </c>
      <c r="O280" s="1826">
        <v>0.278115216294013</v>
      </c>
      <c r="P280" s="1827">
        <v>204.39378471161277</v>
      </c>
      <c r="Q280" s="1829">
        <v>16.68691297764078</v>
      </c>
    </row>
    <row r="281" spans="1:17" ht="11.25">
      <c r="A281" s="1951"/>
      <c r="B281" s="93">
        <v>9</v>
      </c>
      <c r="C281" s="1819" t="s">
        <v>197</v>
      </c>
      <c r="D281" s="1820">
        <v>10</v>
      </c>
      <c r="E281" s="1820">
        <v>1999</v>
      </c>
      <c r="F281" s="1821">
        <v>4.3929</v>
      </c>
      <c r="G281" s="1822">
        <v>0</v>
      </c>
      <c r="H281" s="1822">
        <v>0</v>
      </c>
      <c r="I281" s="1822">
        <v>4.3929</v>
      </c>
      <c r="J281" s="1822">
        <v>1261.9</v>
      </c>
      <c r="K281" s="1823">
        <v>4.3929</v>
      </c>
      <c r="L281" s="1822">
        <v>1261.9</v>
      </c>
      <c r="M281" s="1824">
        <v>0.003481179174261035</v>
      </c>
      <c r="N281" s="1825">
        <v>81.641</v>
      </c>
      <c r="O281" s="1826">
        <v>0.2842069489658452</v>
      </c>
      <c r="P281" s="1827">
        <v>208.8707504556621</v>
      </c>
      <c r="Q281" s="1829">
        <v>17.05241693795071</v>
      </c>
    </row>
    <row r="282" spans="1:17" ht="12" thickBot="1">
      <c r="A282" s="1951"/>
      <c r="B282" s="93">
        <v>10</v>
      </c>
      <c r="C282" s="1819" t="s">
        <v>200</v>
      </c>
      <c r="D282" s="1820">
        <v>21</v>
      </c>
      <c r="E282" s="1820">
        <v>2000</v>
      </c>
      <c r="F282" s="1821">
        <v>8.966</v>
      </c>
      <c r="G282" s="1822">
        <v>1.845321</v>
      </c>
      <c r="H282" s="1822">
        <v>2.64</v>
      </c>
      <c r="I282" s="1822">
        <v>4.480681</v>
      </c>
      <c r="J282" s="1822">
        <v>1105.27</v>
      </c>
      <c r="K282" s="1823">
        <v>4.480681</v>
      </c>
      <c r="L282" s="1822">
        <v>1105.27</v>
      </c>
      <c r="M282" s="1824">
        <v>0.004053924380468121</v>
      </c>
      <c r="N282" s="1825">
        <v>81.641</v>
      </c>
      <c r="O282" s="1826">
        <v>0.33096644034579786</v>
      </c>
      <c r="P282" s="1827">
        <v>243.23546282808726</v>
      </c>
      <c r="Q282" s="1829">
        <v>19.857986420747874</v>
      </c>
    </row>
    <row r="283" spans="1:17" ht="11.25">
      <c r="A283" s="1952" t="s">
        <v>103</v>
      </c>
      <c r="B283" s="11">
        <v>1</v>
      </c>
      <c r="C283" s="1830" t="s">
        <v>206</v>
      </c>
      <c r="D283" s="1831">
        <v>60</v>
      </c>
      <c r="E283" s="1831">
        <v>1974</v>
      </c>
      <c r="F283" s="1832">
        <v>17.125</v>
      </c>
      <c r="G283" s="1832">
        <v>5.15661</v>
      </c>
      <c r="H283" s="1832">
        <v>9.6</v>
      </c>
      <c r="I283" s="1832">
        <v>2.368394</v>
      </c>
      <c r="J283" s="1832">
        <v>3124.65</v>
      </c>
      <c r="K283" s="1833">
        <v>2.368394</v>
      </c>
      <c r="L283" s="1832">
        <v>3124.65</v>
      </c>
      <c r="M283" s="1834">
        <v>0.0007579709727489479</v>
      </c>
      <c r="N283" s="1835">
        <v>81.641</v>
      </c>
      <c r="O283" s="1836">
        <v>0.06188150818619686</v>
      </c>
      <c r="P283" s="1837">
        <v>45.47825836493687</v>
      </c>
      <c r="Q283" s="1838">
        <v>3.7128904911718115</v>
      </c>
    </row>
    <row r="284" spans="1:17" ht="11.25">
      <c r="A284" s="1953"/>
      <c r="B284" s="12">
        <v>2</v>
      </c>
      <c r="C284" s="1839" t="s">
        <v>207</v>
      </c>
      <c r="D284" s="1840">
        <v>60</v>
      </c>
      <c r="E284" s="1840">
        <v>1968</v>
      </c>
      <c r="F284" s="1841">
        <v>25.261</v>
      </c>
      <c r="G284" s="1841">
        <v>11.513029</v>
      </c>
      <c r="H284" s="1841">
        <v>9.6</v>
      </c>
      <c r="I284" s="1841">
        <v>4.14797</v>
      </c>
      <c r="J284" s="1841">
        <v>3261.72</v>
      </c>
      <c r="K284" s="1842">
        <v>4.14797</v>
      </c>
      <c r="L284" s="1841">
        <v>3261.72</v>
      </c>
      <c r="M284" s="1843">
        <v>0.0012717124707209693</v>
      </c>
      <c r="N284" s="1844">
        <v>81.641</v>
      </c>
      <c r="O284" s="1845">
        <v>0.10382387782213066</v>
      </c>
      <c r="P284" s="1846">
        <v>76.30274824325815</v>
      </c>
      <c r="Q284" s="1847">
        <v>6.229432669327839</v>
      </c>
    </row>
    <row r="285" spans="1:17" ht="11.25">
      <c r="A285" s="1953"/>
      <c r="B285" s="12">
        <v>3</v>
      </c>
      <c r="C285" s="1839" t="s">
        <v>205</v>
      </c>
      <c r="D285" s="1840">
        <v>30</v>
      </c>
      <c r="E285" s="1840">
        <v>1979</v>
      </c>
      <c r="F285" s="1841">
        <v>13.728</v>
      </c>
      <c r="G285" s="1841">
        <v>3.117345</v>
      </c>
      <c r="H285" s="1841">
        <v>4.8</v>
      </c>
      <c r="I285" s="1841">
        <v>5.810662</v>
      </c>
      <c r="J285" s="1841">
        <v>1569.65</v>
      </c>
      <c r="K285" s="1842">
        <v>5.810662</v>
      </c>
      <c r="L285" s="1841">
        <v>1569.65</v>
      </c>
      <c r="M285" s="1843">
        <v>0.0037018838594591146</v>
      </c>
      <c r="N285" s="1844">
        <v>81.641</v>
      </c>
      <c r="O285" s="1845">
        <v>0.3022255001701016</v>
      </c>
      <c r="P285" s="1846">
        <v>222.11303156754687</v>
      </c>
      <c r="Q285" s="1847">
        <v>18.133530010206094</v>
      </c>
    </row>
    <row r="286" spans="1:17" ht="11.25">
      <c r="A286" s="1953"/>
      <c r="B286" s="12">
        <v>4</v>
      </c>
      <c r="C286" s="1839" t="s">
        <v>210</v>
      </c>
      <c r="D286" s="1840">
        <v>31</v>
      </c>
      <c r="E286" s="1840">
        <v>1972</v>
      </c>
      <c r="F286" s="1841">
        <v>14.554</v>
      </c>
      <c r="G286" s="1841">
        <v>3.139545</v>
      </c>
      <c r="H286" s="1841">
        <v>4.8</v>
      </c>
      <c r="I286" s="1841">
        <v>6.614459</v>
      </c>
      <c r="J286" s="1841">
        <v>1718.52</v>
      </c>
      <c r="K286" s="1842">
        <v>6.614459</v>
      </c>
      <c r="L286" s="1841">
        <v>1718.52</v>
      </c>
      <c r="M286" s="1843">
        <v>0.003848927565579685</v>
      </c>
      <c r="N286" s="1844">
        <v>81.641</v>
      </c>
      <c r="O286" s="1845">
        <v>0.31423029538149105</v>
      </c>
      <c r="P286" s="1846">
        <v>230.9356539347811</v>
      </c>
      <c r="Q286" s="1847">
        <v>18.853817722889463</v>
      </c>
    </row>
    <row r="287" spans="1:17" ht="11.25">
      <c r="A287" s="1953"/>
      <c r="B287" s="12">
        <v>5</v>
      </c>
      <c r="C287" s="1839" t="s">
        <v>213</v>
      </c>
      <c r="D287" s="1840">
        <v>60</v>
      </c>
      <c r="E287" s="1840">
        <v>1969</v>
      </c>
      <c r="F287" s="1841">
        <v>28.769</v>
      </c>
      <c r="G287" s="1841">
        <v>5.967</v>
      </c>
      <c r="H287" s="1841">
        <v>9.6</v>
      </c>
      <c r="I287" s="1841">
        <v>13.202</v>
      </c>
      <c r="J287" s="1841">
        <v>3165.62</v>
      </c>
      <c r="K287" s="1842">
        <v>13.202</v>
      </c>
      <c r="L287" s="1841">
        <v>3165.62</v>
      </c>
      <c r="M287" s="1843">
        <v>0.00417043106879537</v>
      </c>
      <c r="N287" s="1844">
        <v>81.641</v>
      </c>
      <c r="O287" s="1845">
        <v>0.3404781628875228</v>
      </c>
      <c r="P287" s="1846">
        <v>250.2258641277222</v>
      </c>
      <c r="Q287" s="1847">
        <v>20.428689773251367</v>
      </c>
    </row>
    <row r="288" spans="1:17" ht="11.25">
      <c r="A288" s="1953"/>
      <c r="B288" s="12">
        <v>6</v>
      </c>
      <c r="C288" s="1839" t="s">
        <v>209</v>
      </c>
      <c r="D288" s="1840">
        <v>30</v>
      </c>
      <c r="E288" s="1840">
        <v>1975</v>
      </c>
      <c r="F288" s="1841">
        <v>16.164</v>
      </c>
      <c r="G288" s="1841">
        <v>3.315</v>
      </c>
      <c r="H288" s="1841">
        <v>4.8</v>
      </c>
      <c r="I288" s="1841">
        <v>8.048998</v>
      </c>
      <c r="J288" s="1841">
        <v>1582.74</v>
      </c>
      <c r="K288" s="1842">
        <v>8.048998</v>
      </c>
      <c r="L288" s="1841">
        <v>1582.74</v>
      </c>
      <c r="M288" s="1843">
        <v>0.005085483402201245</v>
      </c>
      <c r="N288" s="1844">
        <v>81.641</v>
      </c>
      <c r="O288" s="1845">
        <v>0.4151839504391119</v>
      </c>
      <c r="P288" s="1846">
        <v>305.1290041320747</v>
      </c>
      <c r="Q288" s="1847">
        <v>24.911037026346715</v>
      </c>
    </row>
    <row r="289" spans="1:17" ht="11.25">
      <c r="A289" s="1953"/>
      <c r="B289" s="12">
        <v>7</v>
      </c>
      <c r="C289" s="1839" t="s">
        <v>208</v>
      </c>
      <c r="D289" s="1840">
        <v>30</v>
      </c>
      <c r="E289" s="1840">
        <v>1977</v>
      </c>
      <c r="F289" s="1841">
        <v>16.455</v>
      </c>
      <c r="G289" s="1841">
        <v>3.468</v>
      </c>
      <c r="H289" s="1841">
        <v>4.8</v>
      </c>
      <c r="I289" s="1841">
        <v>8.187</v>
      </c>
      <c r="J289" s="1841">
        <v>1557.06</v>
      </c>
      <c r="K289" s="1842">
        <v>8.187</v>
      </c>
      <c r="L289" s="1841">
        <v>1557.06</v>
      </c>
      <c r="M289" s="1843">
        <v>0.005257986204770529</v>
      </c>
      <c r="N289" s="1844">
        <v>81.641</v>
      </c>
      <c r="O289" s="1845">
        <v>0.42926725174367075</v>
      </c>
      <c r="P289" s="1846">
        <v>315.47917228623174</v>
      </c>
      <c r="Q289" s="1847">
        <v>25.75603510462025</v>
      </c>
    </row>
    <row r="290" spans="1:17" ht="11.25">
      <c r="A290" s="1953"/>
      <c r="B290" s="12">
        <v>8</v>
      </c>
      <c r="C290" s="1839" t="s">
        <v>211</v>
      </c>
      <c r="D290" s="1840">
        <v>79</v>
      </c>
      <c r="E290" s="1840">
        <v>1976</v>
      </c>
      <c r="F290" s="1841">
        <v>41.87</v>
      </c>
      <c r="G290" s="1841">
        <v>7.149712</v>
      </c>
      <c r="H290" s="1841">
        <v>12.64</v>
      </c>
      <c r="I290" s="1841">
        <v>22.080288</v>
      </c>
      <c r="J290" s="1841">
        <v>3845.02</v>
      </c>
      <c r="K290" s="1842">
        <v>22.080288</v>
      </c>
      <c r="L290" s="1841">
        <v>3845.02</v>
      </c>
      <c r="M290" s="1843">
        <v>0.005742567788984193</v>
      </c>
      <c r="N290" s="1844">
        <v>81.641</v>
      </c>
      <c r="O290" s="1845">
        <v>0.4688289768604585</v>
      </c>
      <c r="P290" s="1846">
        <v>344.5540673390516</v>
      </c>
      <c r="Q290" s="1847">
        <v>28.129738611627513</v>
      </c>
    </row>
    <row r="291" spans="1:17" ht="11.25">
      <c r="A291" s="1953"/>
      <c r="B291" s="12">
        <v>9</v>
      </c>
      <c r="C291" s="1839" t="s">
        <v>204</v>
      </c>
      <c r="D291" s="1840">
        <v>8</v>
      </c>
      <c r="E291" s="1840">
        <v>1994</v>
      </c>
      <c r="F291" s="1841">
        <v>7.897</v>
      </c>
      <c r="G291" s="1841">
        <v>1.33425</v>
      </c>
      <c r="H291" s="1841">
        <v>1.2</v>
      </c>
      <c r="I291" s="1841">
        <v>5.36275</v>
      </c>
      <c r="J291" s="1841">
        <v>832.8</v>
      </c>
      <c r="K291" s="1842">
        <v>5.36275</v>
      </c>
      <c r="L291" s="1841">
        <v>832.8</v>
      </c>
      <c r="M291" s="1843">
        <v>0.006439421229586936</v>
      </c>
      <c r="N291" s="1844">
        <v>81.641</v>
      </c>
      <c r="O291" s="1845">
        <v>0.5257207886047071</v>
      </c>
      <c r="P291" s="1846">
        <v>386.36527377521617</v>
      </c>
      <c r="Q291" s="1847">
        <v>31.543247316282425</v>
      </c>
    </row>
    <row r="292" spans="1:17" ht="12" thickBot="1">
      <c r="A292" s="1954"/>
      <c r="B292" s="42">
        <v>10</v>
      </c>
      <c r="C292" s="1839" t="s">
        <v>212</v>
      </c>
      <c r="D292" s="1840">
        <v>30</v>
      </c>
      <c r="E292" s="1840">
        <v>1973</v>
      </c>
      <c r="F292" s="1841">
        <v>19.738</v>
      </c>
      <c r="G292" s="1841">
        <v>3.468</v>
      </c>
      <c r="H292" s="1841">
        <v>4.8</v>
      </c>
      <c r="I292" s="1841">
        <v>11.47</v>
      </c>
      <c r="J292" s="1841">
        <v>1715.3</v>
      </c>
      <c r="K292" s="1842">
        <v>11.47</v>
      </c>
      <c r="L292" s="1841">
        <v>1715.3</v>
      </c>
      <c r="M292" s="1843">
        <v>0.006686876931149071</v>
      </c>
      <c r="N292" s="1844">
        <v>81.641</v>
      </c>
      <c r="O292" s="1845">
        <v>0.5459233195359413</v>
      </c>
      <c r="P292" s="1846">
        <v>401.2126158689442</v>
      </c>
      <c r="Q292" s="1848">
        <v>32.75539917215648</v>
      </c>
    </row>
    <row r="293" spans="1:17" ht="11.25">
      <c r="A293" s="1955" t="s">
        <v>406</v>
      </c>
      <c r="B293" s="64">
        <v>1</v>
      </c>
      <c r="C293" s="1849" t="s">
        <v>216</v>
      </c>
      <c r="D293" s="1850">
        <v>21</v>
      </c>
      <c r="E293" s="1850">
        <v>1992</v>
      </c>
      <c r="F293" s="1851">
        <v>10.2139</v>
      </c>
      <c r="G293" s="1851">
        <v>2.209998</v>
      </c>
      <c r="H293" s="1851">
        <v>3.2</v>
      </c>
      <c r="I293" s="1851">
        <v>4.803901</v>
      </c>
      <c r="J293" s="1851">
        <v>1077.7</v>
      </c>
      <c r="K293" s="1852">
        <v>4.803901</v>
      </c>
      <c r="L293" s="1851">
        <v>1077.7</v>
      </c>
      <c r="M293" s="1853">
        <v>0.004457549410782221</v>
      </c>
      <c r="N293" s="1854">
        <v>81.641</v>
      </c>
      <c r="O293" s="1855">
        <v>0.3639187914456713</v>
      </c>
      <c r="P293" s="1856">
        <v>267.45296464693325</v>
      </c>
      <c r="Q293" s="1857">
        <v>21.83512748674028</v>
      </c>
    </row>
    <row r="294" spans="1:17" ht="11.25">
      <c r="A294" s="1956"/>
      <c r="B294" s="71">
        <v>2</v>
      </c>
      <c r="C294" s="1849" t="s">
        <v>215</v>
      </c>
      <c r="D294" s="1850">
        <v>20</v>
      </c>
      <c r="E294" s="1850">
        <v>1985</v>
      </c>
      <c r="F294" s="1851">
        <v>10.735</v>
      </c>
      <c r="G294" s="1851">
        <v>2.567258</v>
      </c>
      <c r="H294" s="1851">
        <v>3.2</v>
      </c>
      <c r="I294" s="1851">
        <v>4.967741</v>
      </c>
      <c r="J294" s="1851">
        <v>1045.62</v>
      </c>
      <c r="K294" s="1852">
        <v>4.967741</v>
      </c>
      <c r="L294" s="1851">
        <v>1045.62</v>
      </c>
      <c r="M294" s="1853">
        <v>0.004751000363420747</v>
      </c>
      <c r="N294" s="1854">
        <v>81.641</v>
      </c>
      <c r="O294" s="1855">
        <v>0.3878764206700332</v>
      </c>
      <c r="P294" s="1856">
        <v>285.0600218052448</v>
      </c>
      <c r="Q294" s="1857">
        <v>23.27258524020199</v>
      </c>
    </row>
    <row r="295" spans="1:17" ht="11.25">
      <c r="A295" s="1956"/>
      <c r="B295" s="71">
        <v>3</v>
      </c>
      <c r="C295" s="1849" t="s">
        <v>407</v>
      </c>
      <c r="D295" s="1850">
        <v>20</v>
      </c>
      <c r="E295" s="1850">
        <v>1985</v>
      </c>
      <c r="F295" s="1851">
        <v>10.621</v>
      </c>
      <c r="G295" s="1851">
        <v>2.264489</v>
      </c>
      <c r="H295" s="1851">
        <v>3.2</v>
      </c>
      <c r="I295" s="1851">
        <v>5.156513</v>
      </c>
      <c r="J295" s="1851">
        <v>1084.74</v>
      </c>
      <c r="K295" s="1852">
        <v>5.156513</v>
      </c>
      <c r="L295" s="1851">
        <v>1084.74</v>
      </c>
      <c r="M295" s="1853">
        <v>0.004753685675830153</v>
      </c>
      <c r="N295" s="1854">
        <v>81.641</v>
      </c>
      <c r="O295" s="1855">
        <v>0.3880956522604495</v>
      </c>
      <c r="P295" s="1856">
        <v>285.2211405498092</v>
      </c>
      <c r="Q295" s="1857">
        <v>23.285739135626976</v>
      </c>
    </row>
    <row r="296" spans="1:17" ht="11.25">
      <c r="A296" s="1956"/>
      <c r="B296" s="71">
        <v>4</v>
      </c>
      <c r="C296" s="1849" t="s">
        <v>220</v>
      </c>
      <c r="D296" s="1850">
        <v>21</v>
      </c>
      <c r="E296" s="1850">
        <v>1986</v>
      </c>
      <c r="F296" s="1851">
        <v>10.293</v>
      </c>
      <c r="G296" s="1851">
        <v>1.451664</v>
      </c>
      <c r="H296" s="1851">
        <v>3.2</v>
      </c>
      <c r="I296" s="1851">
        <v>5.641335</v>
      </c>
      <c r="J296" s="1851">
        <v>1090.65</v>
      </c>
      <c r="K296" s="1852">
        <v>5.641335</v>
      </c>
      <c r="L296" s="1851">
        <v>1090.65</v>
      </c>
      <c r="M296" s="1853">
        <v>0.005172452207399257</v>
      </c>
      <c r="N296" s="1854">
        <v>81.641</v>
      </c>
      <c r="O296" s="1855">
        <v>0.42228417066428275</v>
      </c>
      <c r="P296" s="1856">
        <v>310.3471324439554</v>
      </c>
      <c r="Q296" s="1857">
        <v>25.337050239856964</v>
      </c>
    </row>
    <row r="297" spans="1:17" ht="11.25">
      <c r="A297" s="1956"/>
      <c r="B297" s="71">
        <v>5</v>
      </c>
      <c r="C297" s="1849" t="s">
        <v>218</v>
      </c>
      <c r="D297" s="1850">
        <v>20</v>
      </c>
      <c r="E297" s="1850">
        <v>1986</v>
      </c>
      <c r="F297" s="1851">
        <v>11.2143</v>
      </c>
      <c r="G297" s="1851">
        <v>2.006712</v>
      </c>
      <c r="H297" s="1851">
        <v>3.2</v>
      </c>
      <c r="I297" s="1851">
        <v>6.007589</v>
      </c>
      <c r="J297" s="1851">
        <v>1094.49</v>
      </c>
      <c r="K297" s="1852">
        <v>6.007589</v>
      </c>
      <c r="L297" s="1851">
        <v>1094.49</v>
      </c>
      <c r="M297" s="1853">
        <v>0.0054889391406043</v>
      </c>
      <c r="N297" s="1854">
        <v>81.641</v>
      </c>
      <c r="O297" s="1855">
        <v>0.44812248037807567</v>
      </c>
      <c r="P297" s="1856">
        <v>329.336348436258</v>
      </c>
      <c r="Q297" s="1857">
        <v>26.88734882268454</v>
      </c>
    </row>
    <row r="298" spans="1:17" ht="11.25">
      <c r="A298" s="1956"/>
      <c r="B298" s="71">
        <v>6</v>
      </c>
      <c r="C298" s="1849" t="s">
        <v>217</v>
      </c>
      <c r="D298" s="1850">
        <v>20</v>
      </c>
      <c r="E298" s="1850">
        <v>1983</v>
      </c>
      <c r="F298" s="1851">
        <v>12.12</v>
      </c>
      <c r="G298" s="1851">
        <v>2.417661</v>
      </c>
      <c r="H298" s="1851">
        <v>3.2</v>
      </c>
      <c r="I298" s="1851">
        <v>6.50234</v>
      </c>
      <c r="J298" s="1851">
        <v>1037.5</v>
      </c>
      <c r="K298" s="1852">
        <v>6.50234</v>
      </c>
      <c r="L298" s="1851">
        <v>1037.5</v>
      </c>
      <c r="M298" s="1853">
        <v>0.006267315662650603</v>
      </c>
      <c r="N298" s="1854">
        <v>81.641</v>
      </c>
      <c r="O298" s="1855">
        <v>0.5116699180144579</v>
      </c>
      <c r="P298" s="1856">
        <v>376.03893975903617</v>
      </c>
      <c r="Q298" s="1857">
        <v>30.700195080867474</v>
      </c>
    </row>
    <row r="299" spans="1:17" ht="11.25">
      <c r="A299" s="1956"/>
      <c r="B299" s="71">
        <v>7</v>
      </c>
      <c r="C299" s="1849" t="s">
        <v>214</v>
      </c>
      <c r="D299" s="1850">
        <v>20</v>
      </c>
      <c r="E299" s="1850">
        <v>1987</v>
      </c>
      <c r="F299" s="1851">
        <v>13.554</v>
      </c>
      <c r="G299" s="1851">
        <v>2.56427</v>
      </c>
      <c r="H299" s="1851">
        <v>3.2</v>
      </c>
      <c r="I299" s="1851">
        <v>7.78973</v>
      </c>
      <c r="J299" s="1851">
        <v>1104.7</v>
      </c>
      <c r="K299" s="1852">
        <v>7.78973</v>
      </c>
      <c r="L299" s="1851">
        <v>1104.7</v>
      </c>
      <c r="M299" s="1853">
        <v>0.007051443830904318</v>
      </c>
      <c r="N299" s="1854">
        <v>81.641</v>
      </c>
      <c r="O299" s="1855">
        <v>0.5756869257988594</v>
      </c>
      <c r="P299" s="1856">
        <v>423.08662985425906</v>
      </c>
      <c r="Q299" s="1857">
        <v>34.541215547931564</v>
      </c>
    </row>
    <row r="300" spans="1:17" ht="11.25">
      <c r="A300" s="1956"/>
      <c r="B300" s="71">
        <v>8</v>
      </c>
      <c r="C300" s="1849" t="s">
        <v>219</v>
      </c>
      <c r="D300" s="1850">
        <v>20</v>
      </c>
      <c r="E300" s="1850">
        <v>1985</v>
      </c>
      <c r="F300" s="1851">
        <v>14.136</v>
      </c>
      <c r="G300" s="1851">
        <v>2.24154</v>
      </c>
      <c r="H300" s="1851">
        <v>3.2</v>
      </c>
      <c r="I300" s="1851">
        <v>8.694465</v>
      </c>
      <c r="J300" s="1851">
        <v>1099.8</v>
      </c>
      <c r="K300" s="1852">
        <v>8.694465</v>
      </c>
      <c r="L300" s="1851">
        <v>1099.8</v>
      </c>
      <c r="M300" s="1853">
        <v>0.007905496453900708</v>
      </c>
      <c r="N300" s="1854">
        <v>81.641</v>
      </c>
      <c r="O300" s="1855">
        <v>0.6454126359929078</v>
      </c>
      <c r="P300" s="1856">
        <v>474.3297872340425</v>
      </c>
      <c r="Q300" s="1857">
        <v>38.72475815957446</v>
      </c>
    </row>
    <row r="301" spans="1:17" ht="11.25">
      <c r="A301" s="1956"/>
      <c r="B301" s="71">
        <v>9</v>
      </c>
      <c r="C301" s="1082"/>
      <c r="D301" s="1068"/>
      <c r="E301" s="1068"/>
      <c r="F301" s="1069"/>
      <c r="G301" s="1069"/>
      <c r="H301" s="1069"/>
      <c r="I301" s="1069"/>
      <c r="J301" s="1069"/>
      <c r="K301" s="1070"/>
      <c r="L301" s="1069"/>
      <c r="M301" s="1071"/>
      <c r="N301" s="1072"/>
      <c r="O301" s="1073"/>
      <c r="P301" s="1074"/>
      <c r="Q301" s="1083"/>
    </row>
    <row r="302" spans="1:17" ht="12" thickBot="1">
      <c r="A302" s="1957"/>
      <c r="B302" s="1538">
        <v>10</v>
      </c>
      <c r="C302" s="1084"/>
      <c r="D302" s="1085"/>
      <c r="E302" s="1085"/>
      <c r="F302" s="1086"/>
      <c r="G302" s="1086"/>
      <c r="H302" s="1086"/>
      <c r="I302" s="1086"/>
      <c r="J302" s="1086"/>
      <c r="K302" s="1087"/>
      <c r="L302" s="1086"/>
      <c r="M302" s="1088"/>
      <c r="N302" s="1089"/>
      <c r="O302" s="1090"/>
      <c r="P302" s="1091"/>
      <c r="Q302" s="1092"/>
    </row>
    <row r="303" spans="1:17" ht="11.25">
      <c r="A303" s="1944" t="s">
        <v>143</v>
      </c>
      <c r="B303" s="17">
        <v>1</v>
      </c>
      <c r="C303" s="1093"/>
      <c r="D303" s="1094"/>
      <c r="E303" s="1094"/>
      <c r="F303" s="1095"/>
      <c r="G303" s="1095"/>
      <c r="H303" s="1095"/>
      <c r="I303" s="1095"/>
      <c r="J303" s="1095"/>
      <c r="K303" s="1096"/>
      <c r="L303" s="1095"/>
      <c r="M303" s="1097"/>
      <c r="N303" s="1098"/>
      <c r="O303" s="1099"/>
      <c r="P303" s="1100"/>
      <c r="Q303" s="1101"/>
    </row>
    <row r="304" spans="1:17" ht="11.25">
      <c r="A304" s="1945"/>
      <c r="B304" s="19">
        <v>2</v>
      </c>
      <c r="C304" s="1093"/>
      <c r="D304" s="1094"/>
      <c r="E304" s="1094"/>
      <c r="F304" s="1095"/>
      <c r="G304" s="1095"/>
      <c r="H304" s="1095"/>
      <c r="I304" s="1095"/>
      <c r="J304" s="1095"/>
      <c r="K304" s="1096"/>
      <c r="L304" s="1095"/>
      <c r="M304" s="1097"/>
      <c r="N304" s="1098"/>
      <c r="O304" s="1099"/>
      <c r="P304" s="1100"/>
      <c r="Q304" s="1101"/>
    </row>
    <row r="305" spans="1:17" ht="11.25">
      <c r="A305" s="1945"/>
      <c r="B305" s="19">
        <v>3</v>
      </c>
      <c r="C305" s="1093"/>
      <c r="D305" s="1094"/>
      <c r="E305" s="1094"/>
      <c r="F305" s="1095"/>
      <c r="G305" s="1095"/>
      <c r="H305" s="1095"/>
      <c r="I305" s="1095"/>
      <c r="J305" s="1095"/>
      <c r="K305" s="1096"/>
      <c r="L305" s="1095"/>
      <c r="M305" s="1097"/>
      <c r="N305" s="1098"/>
      <c r="O305" s="1099"/>
      <c r="P305" s="1100"/>
      <c r="Q305" s="1101"/>
    </row>
    <row r="306" spans="1:17" ht="11.25">
      <c r="A306" s="1945"/>
      <c r="B306" s="19">
        <v>4</v>
      </c>
      <c r="C306" s="1093"/>
      <c r="D306" s="1094"/>
      <c r="E306" s="1094"/>
      <c r="F306" s="1095"/>
      <c r="G306" s="1095"/>
      <c r="H306" s="1095"/>
      <c r="I306" s="1095"/>
      <c r="J306" s="1095"/>
      <c r="K306" s="1096"/>
      <c r="L306" s="1095"/>
      <c r="M306" s="1097"/>
      <c r="N306" s="1098"/>
      <c r="O306" s="1099"/>
      <c r="P306" s="1100"/>
      <c r="Q306" s="1101"/>
    </row>
    <row r="307" spans="1:17" ht="11.25">
      <c r="A307" s="1945"/>
      <c r="B307" s="19">
        <v>5</v>
      </c>
      <c r="C307" s="1093"/>
      <c r="D307" s="1094"/>
      <c r="E307" s="1094"/>
      <c r="F307" s="1095"/>
      <c r="G307" s="1095"/>
      <c r="H307" s="1095"/>
      <c r="I307" s="1095"/>
      <c r="J307" s="1095"/>
      <c r="K307" s="1096"/>
      <c r="L307" s="1095"/>
      <c r="M307" s="1097"/>
      <c r="N307" s="1098"/>
      <c r="O307" s="1099"/>
      <c r="P307" s="1100"/>
      <c r="Q307" s="1101"/>
    </row>
    <row r="308" spans="1:17" ht="11.25">
      <c r="A308" s="1945"/>
      <c r="B308" s="19">
        <v>6</v>
      </c>
      <c r="C308" s="1093"/>
      <c r="D308" s="1094"/>
      <c r="E308" s="1094"/>
      <c r="F308" s="1095"/>
      <c r="G308" s="1095"/>
      <c r="H308" s="1095"/>
      <c r="I308" s="1095"/>
      <c r="J308" s="1095"/>
      <c r="K308" s="1096"/>
      <c r="L308" s="1095"/>
      <c r="M308" s="1097"/>
      <c r="N308" s="1098"/>
      <c r="O308" s="1099"/>
      <c r="P308" s="1100"/>
      <c r="Q308" s="1101"/>
    </row>
    <row r="309" spans="1:17" ht="11.25">
      <c r="A309" s="1945"/>
      <c r="B309" s="19">
        <v>7</v>
      </c>
      <c r="C309" s="1093"/>
      <c r="D309" s="1094"/>
      <c r="E309" s="1094"/>
      <c r="F309" s="1095"/>
      <c r="G309" s="1095"/>
      <c r="H309" s="1095"/>
      <c r="I309" s="1095"/>
      <c r="J309" s="1095"/>
      <c r="K309" s="1096"/>
      <c r="L309" s="1095"/>
      <c r="M309" s="1097"/>
      <c r="N309" s="1098"/>
      <c r="O309" s="1099"/>
      <c r="P309" s="1100"/>
      <c r="Q309" s="1101"/>
    </row>
    <row r="310" spans="1:17" ht="11.25">
      <c r="A310" s="1945"/>
      <c r="B310" s="19">
        <v>8</v>
      </c>
      <c r="C310" s="1093"/>
      <c r="D310" s="1094"/>
      <c r="E310" s="1094"/>
      <c r="F310" s="1095"/>
      <c r="G310" s="1095"/>
      <c r="H310" s="1095"/>
      <c r="I310" s="1095"/>
      <c r="J310" s="1095"/>
      <c r="K310" s="1096"/>
      <c r="L310" s="1095"/>
      <c r="M310" s="1097"/>
      <c r="N310" s="1098"/>
      <c r="O310" s="1099"/>
      <c r="P310" s="1100"/>
      <c r="Q310" s="1101"/>
    </row>
    <row r="311" spans="1:17" ht="11.25">
      <c r="A311" s="1945"/>
      <c r="B311" s="19">
        <v>9</v>
      </c>
      <c r="C311" s="1102"/>
      <c r="D311" s="1075"/>
      <c r="E311" s="1075"/>
      <c r="F311" s="1076"/>
      <c r="G311" s="1076"/>
      <c r="H311" s="1076"/>
      <c r="I311" s="1076"/>
      <c r="J311" s="1076"/>
      <c r="K311" s="1077"/>
      <c r="L311" s="1076"/>
      <c r="M311" s="1078"/>
      <c r="N311" s="1079"/>
      <c r="O311" s="1080"/>
      <c r="P311" s="1081"/>
      <c r="Q311" s="1103"/>
    </row>
    <row r="312" spans="1:17" ht="12.75" thickBot="1">
      <c r="A312" s="1946"/>
      <c r="B312" s="237">
        <v>10</v>
      </c>
      <c r="C312" s="1104"/>
      <c r="D312" s="1105"/>
      <c r="E312" s="1105"/>
      <c r="F312" s="1106"/>
      <c r="G312" s="1106"/>
      <c r="H312" s="1106"/>
      <c r="I312" s="1106"/>
      <c r="J312" s="1106"/>
      <c r="K312" s="1107"/>
      <c r="L312" s="1106"/>
      <c r="M312" s="1108"/>
      <c r="N312" s="1109"/>
      <c r="O312" s="1110"/>
      <c r="P312" s="1111"/>
      <c r="Q312" s="1112"/>
    </row>
    <row r="313" spans="1:17" ht="12">
      <c r="A313" s="1858" t="s">
        <v>881</v>
      </c>
      <c r="B313" s="143"/>
      <c r="C313" s="144"/>
      <c r="D313" s="145"/>
      <c r="E313" s="145"/>
      <c r="F313" s="144"/>
      <c r="G313" s="144"/>
      <c r="H313" s="229"/>
      <c r="I313" s="229"/>
      <c r="J313" s="229"/>
      <c r="K313" s="230"/>
      <c r="L313" s="229"/>
      <c r="M313" s="231"/>
      <c r="N313" s="232"/>
      <c r="O313" s="233"/>
      <c r="P313" s="234"/>
      <c r="Q313" s="234"/>
    </row>
    <row r="314" spans="1:17" ht="12">
      <c r="A314" s="1858"/>
      <c r="B314" s="143"/>
      <c r="C314" s="144"/>
      <c r="D314" s="145"/>
      <c r="E314" s="145"/>
      <c r="F314" s="144"/>
      <c r="G314" s="144"/>
      <c r="H314" s="229"/>
      <c r="I314" s="229"/>
      <c r="J314" s="229"/>
      <c r="K314" s="230"/>
      <c r="L314" s="229"/>
      <c r="M314" s="231"/>
      <c r="N314" s="232"/>
      <c r="O314" s="233"/>
      <c r="P314" s="234"/>
      <c r="Q314" s="234"/>
    </row>
    <row r="315" spans="1:17" s="1683" customFormat="1" ht="15">
      <c r="A315" s="1928" t="s">
        <v>379</v>
      </c>
      <c r="B315" s="1928"/>
      <c r="C315" s="1928"/>
      <c r="D315" s="1928"/>
      <c r="E315" s="1928"/>
      <c r="F315" s="1928"/>
      <c r="G315" s="1928"/>
      <c r="H315" s="1928"/>
      <c r="I315" s="1928"/>
      <c r="J315" s="1928"/>
      <c r="K315" s="1928"/>
      <c r="L315" s="1928"/>
      <c r="M315" s="1928"/>
      <c r="N315" s="1928"/>
      <c r="O315" s="1928"/>
      <c r="P315" s="1928"/>
      <c r="Q315" s="1928"/>
    </row>
    <row r="316" spans="1:17" ht="13.5" thickBot="1">
      <c r="A316" s="805"/>
      <c r="B316" s="805"/>
      <c r="C316" s="805"/>
      <c r="D316" s="805"/>
      <c r="E316" s="1875" t="s">
        <v>370</v>
      </c>
      <c r="F316" s="1875"/>
      <c r="G316" s="1875"/>
      <c r="H316" s="1875"/>
      <c r="I316" s="805">
        <v>8.1</v>
      </c>
      <c r="J316" s="805" t="s">
        <v>369</v>
      </c>
      <c r="K316" s="805" t="s">
        <v>371</v>
      </c>
      <c r="L316" s="806">
        <v>298</v>
      </c>
      <c r="M316" s="805"/>
      <c r="N316" s="805"/>
      <c r="O316" s="805"/>
      <c r="P316" s="805"/>
      <c r="Q316" s="805"/>
    </row>
    <row r="317" spans="1:17" ht="11.25">
      <c r="A317" s="1930" t="s">
        <v>1</v>
      </c>
      <c r="B317" s="1879" t="s">
        <v>0</v>
      </c>
      <c r="C317" s="1882" t="s">
        <v>2</v>
      </c>
      <c r="D317" s="1882" t="s">
        <v>3</v>
      </c>
      <c r="E317" s="1882" t="s">
        <v>12</v>
      </c>
      <c r="F317" s="1886" t="s">
        <v>13</v>
      </c>
      <c r="G317" s="1887"/>
      <c r="H317" s="1887"/>
      <c r="I317" s="1888"/>
      <c r="J317" s="1882" t="s">
        <v>4</v>
      </c>
      <c r="K317" s="1882" t="s">
        <v>14</v>
      </c>
      <c r="L317" s="1882" t="s">
        <v>5</v>
      </c>
      <c r="M317" s="1882" t="s">
        <v>6</v>
      </c>
      <c r="N317" s="1882" t="s">
        <v>15</v>
      </c>
      <c r="O317" s="1908" t="s">
        <v>16</v>
      </c>
      <c r="P317" s="1882" t="s">
        <v>23</v>
      </c>
      <c r="Q317" s="1891" t="s">
        <v>24</v>
      </c>
    </row>
    <row r="318" spans="1:17" ht="33.75">
      <c r="A318" s="1931"/>
      <c r="B318" s="1880"/>
      <c r="C318" s="1883"/>
      <c r="D318" s="1885"/>
      <c r="E318" s="1885"/>
      <c r="F318" s="15" t="s">
        <v>17</v>
      </c>
      <c r="G318" s="15" t="s">
        <v>18</v>
      </c>
      <c r="H318" s="15" t="s">
        <v>19</v>
      </c>
      <c r="I318" s="15" t="s">
        <v>20</v>
      </c>
      <c r="J318" s="1885"/>
      <c r="K318" s="1885"/>
      <c r="L318" s="1885"/>
      <c r="M318" s="1885"/>
      <c r="N318" s="1885"/>
      <c r="O318" s="1909"/>
      <c r="P318" s="1885"/>
      <c r="Q318" s="1892"/>
    </row>
    <row r="319" spans="1:17" ht="11.25">
      <c r="A319" s="1932"/>
      <c r="B319" s="1933"/>
      <c r="C319" s="1885"/>
      <c r="D319" s="83" t="s">
        <v>7</v>
      </c>
      <c r="E319" s="83" t="s">
        <v>8</v>
      </c>
      <c r="F319" s="83" t="s">
        <v>9</v>
      </c>
      <c r="G319" s="83" t="s">
        <v>9</v>
      </c>
      <c r="H319" s="83" t="s">
        <v>9</v>
      </c>
      <c r="I319" s="83" t="s">
        <v>9</v>
      </c>
      <c r="J319" s="83" t="s">
        <v>21</v>
      </c>
      <c r="K319" s="83" t="s">
        <v>9</v>
      </c>
      <c r="L319" s="83" t="s">
        <v>21</v>
      </c>
      <c r="M319" s="83" t="s">
        <v>70</v>
      </c>
      <c r="N319" s="83" t="s">
        <v>408</v>
      </c>
      <c r="O319" s="83" t="s">
        <v>409</v>
      </c>
      <c r="P319" s="84" t="s">
        <v>25</v>
      </c>
      <c r="Q319" s="85" t="s">
        <v>410</v>
      </c>
    </row>
    <row r="320" spans="1:17" ht="12" thickBot="1">
      <c r="A320" s="86">
        <v>1</v>
      </c>
      <c r="B320" s="87">
        <v>2</v>
      </c>
      <c r="C320" s="88">
        <v>3</v>
      </c>
      <c r="D320" s="89">
        <v>4</v>
      </c>
      <c r="E320" s="89">
        <v>5</v>
      </c>
      <c r="F320" s="89">
        <v>6</v>
      </c>
      <c r="G320" s="89">
        <v>7</v>
      </c>
      <c r="H320" s="89">
        <v>8</v>
      </c>
      <c r="I320" s="89">
        <v>9</v>
      </c>
      <c r="J320" s="89">
        <v>10</v>
      </c>
      <c r="K320" s="89">
        <v>11</v>
      </c>
      <c r="L320" s="88">
        <v>12</v>
      </c>
      <c r="M320" s="89">
        <v>13</v>
      </c>
      <c r="N320" s="89">
        <v>14</v>
      </c>
      <c r="O320" s="90">
        <v>15</v>
      </c>
      <c r="P320" s="88">
        <v>16</v>
      </c>
      <c r="Q320" s="91">
        <v>17</v>
      </c>
    </row>
    <row r="321" spans="1:17" ht="11.25">
      <c r="A321" s="1950" t="s">
        <v>97</v>
      </c>
      <c r="B321" s="236">
        <v>1</v>
      </c>
      <c r="C321" s="2102" t="s">
        <v>940</v>
      </c>
      <c r="D321" s="1559">
        <v>55</v>
      </c>
      <c r="E321" s="1559">
        <v>1993</v>
      </c>
      <c r="F321" s="1560">
        <v>18.711</v>
      </c>
      <c r="G321" s="1561">
        <v>7.854</v>
      </c>
      <c r="H321" s="1561">
        <v>8.64</v>
      </c>
      <c r="I321" s="1561">
        <v>2.216994</v>
      </c>
      <c r="J321" s="1561">
        <v>3524.86</v>
      </c>
      <c r="K321" s="1562">
        <v>2.216994</v>
      </c>
      <c r="L321" s="1561">
        <v>3524.86</v>
      </c>
      <c r="M321" s="1563">
        <v>0.0006289594480348156</v>
      </c>
      <c r="N321" s="1564">
        <v>79.24300000000001</v>
      </c>
      <c r="O321" s="1565">
        <v>0.0498406335406229</v>
      </c>
      <c r="P321" s="2071">
        <v>37.737566882088935</v>
      </c>
      <c r="Q321" s="1567">
        <v>2.990438012437374</v>
      </c>
    </row>
    <row r="322" spans="1:17" ht="11.25">
      <c r="A322" s="1951"/>
      <c r="B322" s="93">
        <v>2</v>
      </c>
      <c r="C322" s="2072" t="s">
        <v>941</v>
      </c>
      <c r="D322" s="1559">
        <v>44</v>
      </c>
      <c r="E322" s="1559">
        <v>2004</v>
      </c>
      <c r="F322" s="1560">
        <v>9.292</v>
      </c>
      <c r="G322" s="1561">
        <v>1.938</v>
      </c>
      <c r="H322" s="1561">
        <v>3.52</v>
      </c>
      <c r="I322" s="1561">
        <v>3.834001</v>
      </c>
      <c r="J322" s="1561">
        <v>1548.41</v>
      </c>
      <c r="K322" s="1562">
        <v>3.834001</v>
      </c>
      <c r="L322" s="1561">
        <v>1548.41</v>
      </c>
      <c r="M322" s="1563">
        <v>0.0024760890203499074</v>
      </c>
      <c r="N322" s="1564">
        <v>79.24300000000001</v>
      </c>
      <c r="O322" s="1565">
        <v>0.19621272223958774</v>
      </c>
      <c r="P322" s="2071">
        <v>148.56534122099444</v>
      </c>
      <c r="Q322" s="2073">
        <v>11.772763334375265</v>
      </c>
    </row>
    <row r="323" spans="1:17" ht="11.25">
      <c r="A323" s="1951"/>
      <c r="B323" s="93">
        <v>3</v>
      </c>
      <c r="C323" s="2102" t="s">
        <v>942</v>
      </c>
      <c r="D323" s="1559">
        <v>25</v>
      </c>
      <c r="E323" s="1559">
        <v>1978</v>
      </c>
      <c r="F323" s="1560">
        <v>6.641</v>
      </c>
      <c r="G323" s="1561">
        <v>2.296377</v>
      </c>
      <c r="H323" s="1561">
        <v>1</v>
      </c>
      <c r="I323" s="1561">
        <v>3.344623</v>
      </c>
      <c r="J323" s="1561">
        <v>1284.25</v>
      </c>
      <c r="K323" s="1562">
        <v>3.344623</v>
      </c>
      <c r="L323" s="1561">
        <v>1284.25</v>
      </c>
      <c r="M323" s="1563">
        <v>0.0026043394977613393</v>
      </c>
      <c r="N323" s="1564">
        <v>79.24300000000001</v>
      </c>
      <c r="O323" s="1565">
        <v>0.20637567482110183</v>
      </c>
      <c r="P323" s="2071">
        <v>156.26036986568036</v>
      </c>
      <c r="Q323" s="2073">
        <v>12.382540489266109</v>
      </c>
    </row>
    <row r="324" spans="1:17" ht="11.25">
      <c r="A324" s="1951"/>
      <c r="B324" s="93">
        <v>4</v>
      </c>
      <c r="C324" s="2102" t="s">
        <v>943</v>
      </c>
      <c r="D324" s="1559">
        <v>55</v>
      </c>
      <c r="E324" s="1559">
        <v>1990</v>
      </c>
      <c r="F324" s="1560">
        <v>29.377</v>
      </c>
      <c r="G324" s="1561">
        <v>7.158972</v>
      </c>
      <c r="H324" s="1561">
        <v>12.56</v>
      </c>
      <c r="I324" s="1561">
        <v>9.658023</v>
      </c>
      <c r="J324" s="1561">
        <v>3527.73</v>
      </c>
      <c r="K324" s="1562">
        <v>9.658023</v>
      </c>
      <c r="L324" s="1561">
        <v>3527.73</v>
      </c>
      <c r="M324" s="1563">
        <v>0.0027377443851995475</v>
      </c>
      <c r="N324" s="1564">
        <v>79.24300000000001</v>
      </c>
      <c r="O324" s="1565">
        <v>0.21694707831636775</v>
      </c>
      <c r="P324" s="2071">
        <v>164.26466311197285</v>
      </c>
      <c r="Q324" s="2073">
        <v>13.016824698982065</v>
      </c>
    </row>
    <row r="325" spans="1:17" ht="11.25">
      <c r="A325" s="1951"/>
      <c r="B325" s="93">
        <v>5</v>
      </c>
      <c r="C325" s="2072" t="s">
        <v>944</v>
      </c>
      <c r="D325" s="1559">
        <v>54</v>
      </c>
      <c r="E325" s="1559">
        <v>1992</v>
      </c>
      <c r="F325" s="1560">
        <v>26.305</v>
      </c>
      <c r="G325" s="1561">
        <v>5.707971</v>
      </c>
      <c r="H325" s="1561">
        <v>8.64</v>
      </c>
      <c r="I325" s="1561">
        <v>11.957031</v>
      </c>
      <c r="J325" s="1561">
        <v>2632.94</v>
      </c>
      <c r="K325" s="1562">
        <v>11.957031</v>
      </c>
      <c r="L325" s="1561">
        <v>2632.94</v>
      </c>
      <c r="M325" s="1563">
        <v>0.004541323007740397</v>
      </c>
      <c r="N325" s="1564">
        <v>79.24300000000001</v>
      </c>
      <c r="O325" s="1565">
        <v>0.3598680591023723</v>
      </c>
      <c r="P325" s="2071">
        <v>272.4793804644238</v>
      </c>
      <c r="Q325" s="2073">
        <v>21.592083546142337</v>
      </c>
    </row>
    <row r="326" spans="1:17" ht="11.25">
      <c r="A326" s="1951"/>
      <c r="B326" s="93">
        <v>6</v>
      </c>
      <c r="C326" s="2072"/>
      <c r="D326" s="1559"/>
      <c r="E326" s="1559"/>
      <c r="F326" s="1560"/>
      <c r="G326" s="1561"/>
      <c r="H326" s="1561"/>
      <c r="I326" s="1561"/>
      <c r="J326" s="1561"/>
      <c r="K326" s="1562"/>
      <c r="L326" s="1561"/>
      <c r="M326" s="1563"/>
      <c r="N326" s="1564"/>
      <c r="O326" s="1565"/>
      <c r="P326" s="2071"/>
      <c r="Q326" s="2073"/>
    </row>
    <row r="327" spans="1:17" ht="11.25">
      <c r="A327" s="1951"/>
      <c r="B327" s="93">
        <v>7</v>
      </c>
      <c r="C327" s="2072" t="s">
        <v>380</v>
      </c>
      <c r="D327" s="1559"/>
      <c r="E327" s="1559"/>
      <c r="F327" s="1560"/>
      <c r="G327" s="1561"/>
      <c r="H327" s="1561"/>
      <c r="I327" s="1561"/>
      <c r="J327" s="1561"/>
      <c r="K327" s="1562"/>
      <c r="L327" s="1561"/>
      <c r="M327" s="1563"/>
      <c r="N327" s="1564"/>
      <c r="O327" s="1565"/>
      <c r="P327" s="2071"/>
      <c r="Q327" s="2073"/>
    </row>
    <row r="328" spans="1:17" ht="11.25">
      <c r="A328" s="1951"/>
      <c r="B328" s="93">
        <v>8</v>
      </c>
      <c r="C328" s="2072"/>
      <c r="D328" s="1559"/>
      <c r="E328" s="1559"/>
      <c r="F328" s="1560"/>
      <c r="G328" s="1561"/>
      <c r="H328" s="1561"/>
      <c r="I328" s="1561"/>
      <c r="J328" s="1561"/>
      <c r="K328" s="1562"/>
      <c r="L328" s="1561"/>
      <c r="M328" s="1563"/>
      <c r="N328" s="1564"/>
      <c r="O328" s="1565"/>
      <c r="P328" s="2071"/>
      <c r="Q328" s="2073"/>
    </row>
    <row r="329" spans="1:17" ht="11.25">
      <c r="A329" s="1951"/>
      <c r="B329" s="93">
        <v>9</v>
      </c>
      <c r="C329" s="2072"/>
      <c r="D329" s="1559"/>
      <c r="E329" s="1559"/>
      <c r="F329" s="1560"/>
      <c r="G329" s="1561"/>
      <c r="H329" s="1561"/>
      <c r="I329" s="1561"/>
      <c r="J329" s="1561"/>
      <c r="K329" s="1562"/>
      <c r="L329" s="1561"/>
      <c r="M329" s="1563"/>
      <c r="N329" s="1564"/>
      <c r="O329" s="1565"/>
      <c r="P329" s="2071"/>
      <c r="Q329" s="2073"/>
    </row>
    <row r="330" spans="1:17" ht="12" thickBot="1">
      <c r="A330" s="2006"/>
      <c r="B330" s="439">
        <v>10</v>
      </c>
      <c r="C330" s="2072"/>
      <c r="D330" s="1559"/>
      <c r="E330" s="1559"/>
      <c r="F330" s="1560"/>
      <c r="G330" s="1561"/>
      <c r="H330" s="1561"/>
      <c r="I330" s="1561"/>
      <c r="J330" s="1561"/>
      <c r="K330" s="1562"/>
      <c r="L330" s="1561"/>
      <c r="M330" s="1563"/>
      <c r="N330" s="1564"/>
      <c r="O330" s="1565"/>
      <c r="P330" s="2071"/>
      <c r="Q330" s="2074"/>
    </row>
    <row r="331" spans="1:17" ht="11.25">
      <c r="A331" s="1952" t="s">
        <v>103</v>
      </c>
      <c r="B331" s="11">
        <v>1</v>
      </c>
      <c r="C331" s="2075" t="s">
        <v>945</v>
      </c>
      <c r="D331" s="2076">
        <v>75</v>
      </c>
      <c r="E331" s="2076">
        <v>1987</v>
      </c>
      <c r="F331" s="2077">
        <v>36.445</v>
      </c>
      <c r="G331" s="2077">
        <v>6.879645</v>
      </c>
      <c r="H331" s="2077">
        <v>12</v>
      </c>
      <c r="I331" s="2077">
        <v>17.565355</v>
      </c>
      <c r="J331" s="2077">
        <v>4017.2</v>
      </c>
      <c r="K331" s="2078">
        <v>17.565355</v>
      </c>
      <c r="L331" s="2077">
        <v>4017.2</v>
      </c>
      <c r="M331" s="2079">
        <v>0.004372536841581201</v>
      </c>
      <c r="N331" s="2080">
        <v>79.24300000000001</v>
      </c>
      <c r="O331" s="2081">
        <v>0.34649293693741917</v>
      </c>
      <c r="P331" s="2082">
        <v>262.35221049487205</v>
      </c>
      <c r="Q331" s="2083">
        <v>20.789576216245152</v>
      </c>
    </row>
    <row r="332" spans="1:17" ht="11.25">
      <c r="A332" s="1953"/>
      <c r="B332" s="12">
        <v>2</v>
      </c>
      <c r="C332" s="2084" t="s">
        <v>946</v>
      </c>
      <c r="D332" s="2085">
        <v>55</v>
      </c>
      <c r="E332" s="2085">
        <v>1995</v>
      </c>
      <c r="F332" s="2086">
        <v>30.586</v>
      </c>
      <c r="G332" s="2086">
        <v>6.251325</v>
      </c>
      <c r="H332" s="2086">
        <v>8.72</v>
      </c>
      <c r="I332" s="2086">
        <v>15.614676</v>
      </c>
      <c r="J332" s="2086">
        <v>3308.16</v>
      </c>
      <c r="K332" s="2087">
        <v>15.614676</v>
      </c>
      <c r="L332" s="2086">
        <v>3308.16</v>
      </c>
      <c r="M332" s="2088">
        <v>0.004720048607080673</v>
      </c>
      <c r="N332" s="2089">
        <v>79.24300000000001</v>
      </c>
      <c r="O332" s="2090">
        <v>0.3740308117708938</v>
      </c>
      <c r="P332" s="2091">
        <v>283.2029164248404</v>
      </c>
      <c r="Q332" s="2092">
        <v>22.44184870625363</v>
      </c>
    </row>
    <row r="333" spans="1:17" ht="11.25">
      <c r="A333" s="1953"/>
      <c r="B333" s="12">
        <v>3</v>
      </c>
      <c r="C333" s="2084" t="s">
        <v>947</v>
      </c>
      <c r="D333" s="2085">
        <v>103</v>
      </c>
      <c r="E333" s="2085">
        <v>1965</v>
      </c>
      <c r="F333" s="2086">
        <v>46.273</v>
      </c>
      <c r="G333" s="2086">
        <v>8.592124</v>
      </c>
      <c r="H333" s="2086">
        <v>15.92</v>
      </c>
      <c r="I333" s="2086">
        <v>21.760883</v>
      </c>
      <c r="J333" s="2086">
        <v>4447.51</v>
      </c>
      <c r="K333" s="2087">
        <v>21.760883</v>
      </c>
      <c r="L333" s="2086">
        <v>4447.51</v>
      </c>
      <c r="M333" s="2088">
        <v>0.0048928238497496345</v>
      </c>
      <c r="N333" s="2089">
        <v>79.24300000000001</v>
      </c>
      <c r="O333" s="2090">
        <v>0.38772204032571034</v>
      </c>
      <c r="P333" s="2091">
        <v>293.56943098497806</v>
      </c>
      <c r="Q333" s="2092">
        <v>23.263322419542618</v>
      </c>
    </row>
    <row r="334" spans="1:17" ht="11.25">
      <c r="A334" s="1953"/>
      <c r="B334" s="12">
        <v>4</v>
      </c>
      <c r="C334" s="2084" t="s">
        <v>948</v>
      </c>
      <c r="D334" s="2085">
        <v>80</v>
      </c>
      <c r="E334" s="2085">
        <v>1964</v>
      </c>
      <c r="F334" s="2086">
        <v>37.967</v>
      </c>
      <c r="G334" s="2086">
        <v>6.327162</v>
      </c>
      <c r="H334" s="2086">
        <v>12.8</v>
      </c>
      <c r="I334" s="2086">
        <v>18.839835</v>
      </c>
      <c r="J334" s="2086">
        <v>3831.94</v>
      </c>
      <c r="K334" s="2087">
        <v>18.839835</v>
      </c>
      <c r="L334" s="2086">
        <v>3831.94</v>
      </c>
      <c r="M334" s="2088">
        <v>0.004916526615761207</v>
      </c>
      <c r="N334" s="2089">
        <v>79.24300000000001</v>
      </c>
      <c r="O334" s="2090">
        <v>0.38960031861276534</v>
      </c>
      <c r="P334" s="2091">
        <v>294.99159694567237</v>
      </c>
      <c r="Q334" s="2092">
        <v>23.376019116765917</v>
      </c>
    </row>
    <row r="335" spans="1:17" ht="11.25">
      <c r="A335" s="1953"/>
      <c r="B335" s="12">
        <v>5</v>
      </c>
      <c r="C335" s="2084" t="s">
        <v>949</v>
      </c>
      <c r="D335" s="2085">
        <v>22</v>
      </c>
      <c r="E335" s="2085">
        <v>1994</v>
      </c>
      <c r="F335" s="2086">
        <v>11.394</v>
      </c>
      <c r="G335" s="2086">
        <v>2.145009</v>
      </c>
      <c r="H335" s="2086">
        <v>3.52</v>
      </c>
      <c r="I335" s="2086">
        <v>5.728991</v>
      </c>
      <c r="J335" s="2086">
        <v>1162.77</v>
      </c>
      <c r="K335" s="2087">
        <v>5.728991</v>
      </c>
      <c r="L335" s="2086">
        <v>1162.77</v>
      </c>
      <c r="M335" s="2088">
        <v>0.004927019960955304</v>
      </c>
      <c r="N335" s="2089">
        <v>79.24300000000001</v>
      </c>
      <c r="O335" s="2090">
        <v>0.39043184276598125</v>
      </c>
      <c r="P335" s="2091">
        <v>295.62119765731825</v>
      </c>
      <c r="Q335" s="2092">
        <v>23.425910565958873</v>
      </c>
    </row>
    <row r="336" spans="1:17" ht="11.25">
      <c r="A336" s="1953"/>
      <c r="B336" s="12">
        <v>6</v>
      </c>
      <c r="C336" s="2084" t="s">
        <v>950</v>
      </c>
      <c r="D336" s="2085">
        <v>101</v>
      </c>
      <c r="E336" s="2085">
        <v>1966</v>
      </c>
      <c r="F336" s="2086">
        <v>46.708</v>
      </c>
      <c r="G336" s="2086">
        <v>8.521998</v>
      </c>
      <c r="H336" s="2086">
        <v>15.84</v>
      </c>
      <c r="I336" s="2086">
        <v>22.346009</v>
      </c>
      <c r="J336" s="2086">
        <v>4481.51</v>
      </c>
      <c r="K336" s="2087">
        <v>22.346009</v>
      </c>
      <c r="L336" s="2086">
        <v>4481.51</v>
      </c>
      <c r="M336" s="2088">
        <v>0.00498626779813054</v>
      </c>
      <c r="N336" s="2089">
        <v>79.24300000000001</v>
      </c>
      <c r="O336" s="2090">
        <v>0.39512681912725844</v>
      </c>
      <c r="P336" s="2091">
        <v>299.1760678878324</v>
      </c>
      <c r="Q336" s="2092">
        <v>23.707609147635505</v>
      </c>
    </row>
    <row r="337" spans="1:17" ht="11.25">
      <c r="A337" s="1953"/>
      <c r="B337" s="12">
        <v>7</v>
      </c>
      <c r="C337" s="2084" t="s">
        <v>951</v>
      </c>
      <c r="D337" s="2085">
        <v>101</v>
      </c>
      <c r="E337" s="2085">
        <v>1968</v>
      </c>
      <c r="F337" s="2086">
        <v>46.086</v>
      </c>
      <c r="G337" s="2086">
        <v>7.476702</v>
      </c>
      <c r="H337" s="2086">
        <v>15.92</v>
      </c>
      <c r="I337" s="2086">
        <v>22.689306</v>
      </c>
      <c r="J337" s="2086">
        <v>4482.08</v>
      </c>
      <c r="K337" s="2087">
        <v>22.689306</v>
      </c>
      <c r="L337" s="2086">
        <v>4482.08</v>
      </c>
      <c r="M337" s="2088">
        <v>0.005062226912504908</v>
      </c>
      <c r="N337" s="2089">
        <v>79.24300000000001</v>
      </c>
      <c r="O337" s="2090">
        <v>0.4011460472276265</v>
      </c>
      <c r="P337" s="2091">
        <v>303.73361475029446</v>
      </c>
      <c r="Q337" s="2092">
        <v>24.068762833657587</v>
      </c>
    </row>
    <row r="338" spans="1:17" ht="11.25">
      <c r="A338" s="1953"/>
      <c r="B338" s="12">
        <v>8</v>
      </c>
      <c r="C338" s="2084" t="s">
        <v>952</v>
      </c>
      <c r="D338" s="2085">
        <v>80</v>
      </c>
      <c r="E338" s="2085">
        <v>1964</v>
      </c>
      <c r="F338" s="2086">
        <v>39.808</v>
      </c>
      <c r="G338" s="2086">
        <v>5.865</v>
      </c>
      <c r="H338" s="2086">
        <v>12.72</v>
      </c>
      <c r="I338" s="2086">
        <v>21.222996</v>
      </c>
      <c r="J338" s="2086">
        <v>3830.86</v>
      </c>
      <c r="K338" s="2087">
        <v>21.222996</v>
      </c>
      <c r="L338" s="2086">
        <v>3830.86</v>
      </c>
      <c r="M338" s="2088">
        <v>0.00554000824880053</v>
      </c>
      <c r="N338" s="2089">
        <v>79.24300000000001</v>
      </c>
      <c r="O338" s="2090">
        <v>0.4390068736597004</v>
      </c>
      <c r="P338" s="2091">
        <v>332.4004949280318</v>
      </c>
      <c r="Q338" s="2092">
        <v>26.340412419582027</v>
      </c>
    </row>
    <row r="339" spans="1:17" ht="11.25">
      <c r="A339" s="1953"/>
      <c r="B339" s="12">
        <v>9</v>
      </c>
      <c r="C339" s="2084" t="s">
        <v>953</v>
      </c>
      <c r="D339" s="2085">
        <v>100</v>
      </c>
      <c r="E339" s="2085">
        <v>1973</v>
      </c>
      <c r="F339" s="2086">
        <v>52.311</v>
      </c>
      <c r="G339" s="2086">
        <v>8.810913</v>
      </c>
      <c r="H339" s="2086">
        <v>15.971</v>
      </c>
      <c r="I339" s="2086">
        <v>27.529084</v>
      </c>
      <c r="J339" s="2086">
        <v>4362.31</v>
      </c>
      <c r="K339" s="2087">
        <v>27.529084</v>
      </c>
      <c r="L339" s="2086">
        <v>4362.31</v>
      </c>
      <c r="M339" s="2088">
        <v>0.006310666596367521</v>
      </c>
      <c r="N339" s="2089">
        <v>79.24300000000001</v>
      </c>
      <c r="O339" s="2090">
        <v>0.5000761530959515</v>
      </c>
      <c r="P339" s="2091">
        <v>378.63999578205124</v>
      </c>
      <c r="Q339" s="2092">
        <v>30.004569185757088</v>
      </c>
    </row>
    <row r="340" spans="1:17" ht="12" thickBot="1">
      <c r="A340" s="1954"/>
      <c r="B340" s="42">
        <v>10</v>
      </c>
      <c r="C340" s="2084" t="s">
        <v>954</v>
      </c>
      <c r="D340" s="2085">
        <v>60</v>
      </c>
      <c r="E340" s="2085">
        <v>1988</v>
      </c>
      <c r="F340" s="2086">
        <v>30.05</v>
      </c>
      <c r="G340" s="2086">
        <v>4.680168</v>
      </c>
      <c r="H340" s="2086">
        <v>9.6</v>
      </c>
      <c r="I340" s="2086">
        <v>15.769832</v>
      </c>
      <c r="J340" s="2086">
        <v>2363.76</v>
      </c>
      <c r="K340" s="2087">
        <v>15.769832</v>
      </c>
      <c r="L340" s="2086">
        <v>2363.76</v>
      </c>
      <c r="M340" s="2088">
        <v>0.006671503029072325</v>
      </c>
      <c r="N340" s="2089">
        <v>79.24300000000001</v>
      </c>
      <c r="O340" s="2090">
        <v>0.5286699145327783</v>
      </c>
      <c r="P340" s="2091">
        <v>400.2901817443395</v>
      </c>
      <c r="Q340" s="2092">
        <v>31.7201948719667</v>
      </c>
    </row>
    <row r="341" spans="1:17" ht="11.25">
      <c r="A341" s="1994" t="s">
        <v>111</v>
      </c>
      <c r="B341" s="106">
        <v>1</v>
      </c>
      <c r="C341" s="2093" t="s">
        <v>955</v>
      </c>
      <c r="D341" s="2094">
        <v>51</v>
      </c>
      <c r="E341" s="2094">
        <v>1988</v>
      </c>
      <c r="F341" s="2095">
        <v>22.377</v>
      </c>
      <c r="G341" s="2095">
        <v>3.742788</v>
      </c>
      <c r="H341" s="2095">
        <v>8</v>
      </c>
      <c r="I341" s="2095">
        <v>10.634215000000001</v>
      </c>
      <c r="J341" s="2095">
        <v>1853.38</v>
      </c>
      <c r="K341" s="2096">
        <v>10.634215000000001</v>
      </c>
      <c r="L341" s="2095">
        <v>1853.38</v>
      </c>
      <c r="M341" s="2097">
        <v>0.005737741315866148</v>
      </c>
      <c r="N341" s="2098">
        <v>79.24300000000001</v>
      </c>
      <c r="O341" s="2099">
        <v>0.4546758350931812</v>
      </c>
      <c r="P341" s="2100">
        <v>344.2644789519689</v>
      </c>
      <c r="Q341" s="2101">
        <v>27.280550105590876</v>
      </c>
    </row>
    <row r="342" spans="1:17" ht="11.25">
      <c r="A342" s="1995"/>
      <c r="B342" s="115">
        <v>2</v>
      </c>
      <c r="C342" s="327"/>
      <c r="D342" s="328"/>
      <c r="E342" s="328"/>
      <c r="F342" s="329"/>
      <c r="G342" s="329"/>
      <c r="H342" s="329"/>
      <c r="I342" s="329"/>
      <c r="J342" s="329"/>
      <c r="K342" s="330"/>
      <c r="L342" s="329"/>
      <c r="M342" s="331"/>
      <c r="N342" s="332"/>
      <c r="O342" s="333"/>
      <c r="P342" s="1113"/>
      <c r="Q342" s="335"/>
    </row>
    <row r="343" spans="1:17" ht="11.25">
      <c r="A343" s="1995"/>
      <c r="B343" s="115">
        <v>3</v>
      </c>
      <c r="C343" s="327"/>
      <c r="D343" s="328"/>
      <c r="E343" s="328"/>
      <c r="F343" s="329"/>
      <c r="G343" s="329"/>
      <c r="H343" s="329"/>
      <c r="I343" s="329"/>
      <c r="J343" s="329"/>
      <c r="K343" s="330"/>
      <c r="L343" s="329"/>
      <c r="M343" s="331"/>
      <c r="N343" s="332"/>
      <c r="O343" s="333"/>
      <c r="P343" s="1113"/>
      <c r="Q343" s="335"/>
    </row>
    <row r="344" spans="1:17" ht="11.25">
      <c r="A344" s="1995"/>
      <c r="B344" s="115">
        <v>4</v>
      </c>
      <c r="C344" s="327"/>
      <c r="D344" s="328"/>
      <c r="E344" s="328"/>
      <c r="F344" s="329"/>
      <c r="G344" s="329"/>
      <c r="H344" s="329"/>
      <c r="I344" s="329"/>
      <c r="J344" s="329"/>
      <c r="K344" s="330"/>
      <c r="L344" s="329"/>
      <c r="M344" s="331"/>
      <c r="N344" s="332"/>
      <c r="O344" s="333"/>
      <c r="P344" s="1113"/>
      <c r="Q344" s="335"/>
    </row>
    <row r="345" spans="1:17" ht="11.25">
      <c r="A345" s="1995"/>
      <c r="B345" s="115">
        <v>5</v>
      </c>
      <c r="C345" s="327"/>
      <c r="D345" s="328"/>
      <c r="E345" s="328"/>
      <c r="F345" s="329"/>
      <c r="G345" s="329"/>
      <c r="H345" s="329"/>
      <c r="I345" s="329"/>
      <c r="J345" s="329"/>
      <c r="K345" s="330"/>
      <c r="L345" s="329"/>
      <c r="M345" s="331"/>
      <c r="N345" s="332"/>
      <c r="O345" s="333"/>
      <c r="P345" s="1113"/>
      <c r="Q345" s="335"/>
    </row>
    <row r="346" spans="1:17" ht="11.25">
      <c r="A346" s="1995"/>
      <c r="B346" s="115">
        <v>6</v>
      </c>
      <c r="C346" s="327"/>
      <c r="D346" s="328"/>
      <c r="E346" s="328"/>
      <c r="F346" s="329"/>
      <c r="G346" s="329"/>
      <c r="H346" s="329"/>
      <c r="I346" s="329"/>
      <c r="J346" s="329"/>
      <c r="K346" s="330"/>
      <c r="L346" s="329"/>
      <c r="M346" s="331"/>
      <c r="N346" s="332"/>
      <c r="O346" s="333"/>
      <c r="P346" s="1113"/>
      <c r="Q346" s="335"/>
    </row>
    <row r="347" spans="1:17" ht="11.25">
      <c r="A347" s="1995"/>
      <c r="B347" s="115">
        <v>7</v>
      </c>
      <c r="C347" s="327"/>
      <c r="D347" s="328"/>
      <c r="E347" s="328"/>
      <c r="F347" s="329"/>
      <c r="G347" s="329"/>
      <c r="H347" s="329"/>
      <c r="I347" s="329"/>
      <c r="J347" s="329"/>
      <c r="K347" s="330"/>
      <c r="L347" s="329"/>
      <c r="M347" s="331"/>
      <c r="N347" s="332"/>
      <c r="O347" s="333"/>
      <c r="P347" s="1113"/>
      <c r="Q347" s="335"/>
    </row>
    <row r="348" spans="1:17" ht="11.25">
      <c r="A348" s="1995"/>
      <c r="B348" s="115">
        <v>8</v>
      </c>
      <c r="C348" s="327"/>
      <c r="D348" s="328"/>
      <c r="E348" s="328"/>
      <c r="F348" s="329"/>
      <c r="G348" s="329"/>
      <c r="H348" s="329"/>
      <c r="I348" s="329"/>
      <c r="J348" s="329"/>
      <c r="K348" s="330"/>
      <c r="L348" s="329"/>
      <c r="M348" s="331"/>
      <c r="N348" s="332"/>
      <c r="O348" s="333"/>
      <c r="P348" s="1113"/>
      <c r="Q348" s="335"/>
    </row>
    <row r="349" spans="1:17" ht="11.25">
      <c r="A349" s="1995"/>
      <c r="B349" s="115">
        <v>9</v>
      </c>
      <c r="C349" s="327"/>
      <c r="D349" s="328"/>
      <c r="E349" s="328"/>
      <c r="F349" s="329"/>
      <c r="G349" s="329"/>
      <c r="H349" s="329"/>
      <c r="I349" s="329"/>
      <c r="J349" s="329"/>
      <c r="K349" s="330"/>
      <c r="L349" s="329"/>
      <c r="M349" s="331"/>
      <c r="N349" s="332"/>
      <c r="O349" s="333"/>
      <c r="P349" s="1113"/>
      <c r="Q349" s="335"/>
    </row>
    <row r="350" spans="1:17" ht="12" thickBot="1">
      <c r="A350" s="1996"/>
      <c r="B350" s="124">
        <v>10</v>
      </c>
      <c r="C350" s="336"/>
      <c r="D350" s="337"/>
      <c r="E350" s="337"/>
      <c r="F350" s="338"/>
      <c r="G350" s="338"/>
      <c r="H350" s="338"/>
      <c r="I350" s="338"/>
      <c r="J350" s="338"/>
      <c r="K350" s="339"/>
      <c r="L350" s="338"/>
      <c r="M350" s="340"/>
      <c r="N350" s="341"/>
      <c r="O350" s="342"/>
      <c r="P350" s="1114"/>
      <c r="Q350" s="344"/>
    </row>
    <row r="351" spans="1:17" ht="11.25">
      <c r="A351" s="1997" t="s">
        <v>122</v>
      </c>
      <c r="B351" s="71">
        <v>1</v>
      </c>
      <c r="C351" s="1568" t="s">
        <v>956</v>
      </c>
      <c r="D351" s="1569">
        <v>8</v>
      </c>
      <c r="E351" s="1569">
        <v>1975</v>
      </c>
      <c r="F351" s="1570">
        <v>0.607</v>
      </c>
      <c r="G351" s="1570">
        <v>0</v>
      </c>
      <c r="H351" s="1570">
        <v>0</v>
      </c>
      <c r="I351" s="1570">
        <v>0.606999</v>
      </c>
      <c r="J351" s="1570">
        <v>309.07</v>
      </c>
      <c r="K351" s="1571">
        <v>0.606999</v>
      </c>
      <c r="L351" s="1570">
        <v>309.07</v>
      </c>
      <c r="M351" s="1572">
        <v>0.0019639531497718963</v>
      </c>
      <c r="N351" s="1573">
        <v>49.595000000000006</v>
      </c>
      <c r="O351" s="1574">
        <v>0.09740225646293721</v>
      </c>
      <c r="P351" s="2103">
        <v>117.83718898631378</v>
      </c>
      <c r="Q351" s="1576">
        <v>5.844135387776232</v>
      </c>
    </row>
    <row r="352" spans="1:17" ht="11.25">
      <c r="A352" s="1956"/>
      <c r="B352" s="71">
        <v>2</v>
      </c>
      <c r="C352" s="1568" t="s">
        <v>957</v>
      </c>
      <c r="D352" s="1569">
        <v>41</v>
      </c>
      <c r="E352" s="1569">
        <v>1981</v>
      </c>
      <c r="F352" s="1570">
        <v>30.425</v>
      </c>
      <c r="G352" s="1570">
        <v>3.491938</v>
      </c>
      <c r="H352" s="1570">
        <v>2.65</v>
      </c>
      <c r="I352" s="1570">
        <v>24.283058</v>
      </c>
      <c r="J352" s="1570">
        <v>2245.19</v>
      </c>
      <c r="K352" s="1571">
        <v>24.283058</v>
      </c>
      <c r="L352" s="1570">
        <v>2245.19</v>
      </c>
      <c r="M352" s="1572">
        <v>0.010815591553498812</v>
      </c>
      <c r="N352" s="1573">
        <v>69.76</v>
      </c>
      <c r="O352" s="1574">
        <v>0.7544956667720772</v>
      </c>
      <c r="P352" s="2103">
        <v>648.9354932099287</v>
      </c>
      <c r="Q352" s="1576">
        <v>45.26974000632463</v>
      </c>
    </row>
    <row r="353" spans="1:17" ht="11.25">
      <c r="A353" s="1956"/>
      <c r="B353" s="71">
        <v>3</v>
      </c>
      <c r="C353" s="1568" t="s">
        <v>958</v>
      </c>
      <c r="D353" s="1569">
        <v>36</v>
      </c>
      <c r="E353" s="1569">
        <v>1964</v>
      </c>
      <c r="F353" s="1570">
        <v>20.244</v>
      </c>
      <c r="G353" s="1570">
        <v>1.130628</v>
      </c>
      <c r="H353" s="1570">
        <v>4.378885</v>
      </c>
      <c r="I353" s="1570">
        <v>14.734489</v>
      </c>
      <c r="J353" s="1570">
        <v>1514.36</v>
      </c>
      <c r="K353" s="1571">
        <v>14.734489</v>
      </c>
      <c r="L353" s="1570">
        <v>1514.36</v>
      </c>
      <c r="M353" s="1572">
        <v>0.009729845611347368</v>
      </c>
      <c r="N353" s="1573">
        <v>79.24300000000001</v>
      </c>
      <c r="O353" s="1574">
        <v>0.7710221557799996</v>
      </c>
      <c r="P353" s="2103">
        <v>583.790736680842</v>
      </c>
      <c r="Q353" s="1576">
        <v>46.26132934679997</v>
      </c>
    </row>
    <row r="354" spans="1:17" ht="11.25">
      <c r="A354" s="1956"/>
      <c r="B354" s="71">
        <v>4</v>
      </c>
      <c r="C354" s="1568" t="s">
        <v>959</v>
      </c>
      <c r="D354" s="1569">
        <v>9</v>
      </c>
      <c r="E354" s="1569">
        <v>1986</v>
      </c>
      <c r="F354" s="1570">
        <v>6.599</v>
      </c>
      <c r="G354" s="1570">
        <v>0.362151</v>
      </c>
      <c r="H354" s="1570">
        <v>1.000889</v>
      </c>
      <c r="I354" s="1570">
        <v>5.235963</v>
      </c>
      <c r="J354" s="1570">
        <v>536.31</v>
      </c>
      <c r="K354" s="1571">
        <v>5.235963</v>
      </c>
      <c r="L354" s="1570">
        <v>536.31</v>
      </c>
      <c r="M354" s="1572">
        <v>0.009762941209375176</v>
      </c>
      <c r="N354" s="1573">
        <v>79.24300000000001</v>
      </c>
      <c r="O354" s="1574">
        <v>0.7736447502545172</v>
      </c>
      <c r="P354" s="2103">
        <v>585.7764725625105</v>
      </c>
      <c r="Q354" s="1576">
        <v>46.41868501527103</v>
      </c>
    </row>
    <row r="355" spans="1:17" ht="11.25">
      <c r="A355" s="1956"/>
      <c r="B355" s="71">
        <v>5</v>
      </c>
      <c r="C355" s="1568" t="s">
        <v>960</v>
      </c>
      <c r="D355" s="1569">
        <v>12</v>
      </c>
      <c r="E355" s="1569">
        <v>1991</v>
      </c>
      <c r="F355" s="1570">
        <v>12.01</v>
      </c>
      <c r="G355" s="1570">
        <v>1.77276</v>
      </c>
      <c r="H355" s="1570">
        <v>2</v>
      </c>
      <c r="I355" s="1570">
        <v>8.237238</v>
      </c>
      <c r="J355" s="1570">
        <v>818.44</v>
      </c>
      <c r="K355" s="1571">
        <v>8.237238</v>
      </c>
      <c r="L355" s="1570">
        <v>818.44</v>
      </c>
      <c r="M355" s="1572">
        <v>0.010064559405698646</v>
      </c>
      <c r="N355" s="1573">
        <v>79.24300000000001</v>
      </c>
      <c r="O355" s="1574">
        <v>0.7975458809857778</v>
      </c>
      <c r="P355" s="2103">
        <v>603.8735643419187</v>
      </c>
      <c r="Q355" s="1576">
        <v>47.85275285914667</v>
      </c>
    </row>
    <row r="356" spans="1:17" ht="11.25">
      <c r="A356" s="1956"/>
      <c r="B356" s="71">
        <v>6</v>
      </c>
      <c r="C356" s="1568" t="s">
        <v>961</v>
      </c>
      <c r="D356" s="1569">
        <v>40</v>
      </c>
      <c r="E356" s="1569">
        <v>1988</v>
      </c>
      <c r="F356" s="1570">
        <v>30.171</v>
      </c>
      <c r="G356" s="1570">
        <v>2.856</v>
      </c>
      <c r="H356" s="1570">
        <v>3.92</v>
      </c>
      <c r="I356" s="1570">
        <v>23.394999</v>
      </c>
      <c r="J356" s="1570">
        <v>2040.9</v>
      </c>
      <c r="K356" s="1571">
        <v>23.394999</v>
      </c>
      <c r="L356" s="1570">
        <v>2040.9</v>
      </c>
      <c r="M356" s="1572">
        <v>0.011463079523739525</v>
      </c>
      <c r="N356" s="1573">
        <v>69.76</v>
      </c>
      <c r="O356" s="1574">
        <v>0.7996644275760694</v>
      </c>
      <c r="P356" s="2103">
        <v>687.7847714243715</v>
      </c>
      <c r="Q356" s="1576">
        <v>47.97986565456416</v>
      </c>
    </row>
    <row r="357" spans="1:17" ht="11.25">
      <c r="A357" s="1956"/>
      <c r="B357" s="71">
        <v>7</v>
      </c>
      <c r="C357" s="1568" t="s">
        <v>962</v>
      </c>
      <c r="D357" s="1569">
        <v>8</v>
      </c>
      <c r="E357" s="1569">
        <v>1976</v>
      </c>
      <c r="F357" s="1570">
        <v>6.818</v>
      </c>
      <c r="G357" s="1570">
        <v>1.683</v>
      </c>
      <c r="H357" s="1570">
        <v>0.67</v>
      </c>
      <c r="I357" s="1570">
        <v>4.465001</v>
      </c>
      <c r="J357" s="1570">
        <v>432.82</v>
      </c>
      <c r="K357" s="1571">
        <v>4.465001</v>
      </c>
      <c r="L357" s="1570">
        <v>432.82</v>
      </c>
      <c r="M357" s="1572">
        <v>0.01031606903562682</v>
      </c>
      <c r="N357" s="1573">
        <v>79.24300000000001</v>
      </c>
      <c r="O357" s="1574">
        <v>0.8174762585901761</v>
      </c>
      <c r="P357" s="2103">
        <v>618.9641421376092</v>
      </c>
      <c r="Q357" s="1576">
        <v>49.04857551541057</v>
      </c>
    </row>
    <row r="358" spans="1:17" ht="11.25">
      <c r="A358" s="1956"/>
      <c r="B358" s="71">
        <v>8</v>
      </c>
      <c r="C358" s="1568" t="s">
        <v>963</v>
      </c>
      <c r="D358" s="1569">
        <v>5</v>
      </c>
      <c r="E358" s="1569">
        <v>1951</v>
      </c>
      <c r="F358" s="1570">
        <v>2.5838</v>
      </c>
      <c r="G358" s="1570">
        <v>0.204</v>
      </c>
      <c r="H358" s="1570">
        <v>0.05</v>
      </c>
      <c r="I358" s="1570">
        <v>2.329801</v>
      </c>
      <c r="J358" s="1570">
        <v>223.63</v>
      </c>
      <c r="K358" s="1571">
        <v>2.329801</v>
      </c>
      <c r="L358" s="1570">
        <v>223.63</v>
      </c>
      <c r="M358" s="1572">
        <v>0.010418105799758529</v>
      </c>
      <c r="N358" s="1573">
        <v>79.24300000000001</v>
      </c>
      <c r="O358" s="1574">
        <v>0.8255619578902652</v>
      </c>
      <c r="P358" s="2103">
        <v>625.0863479855118</v>
      </c>
      <c r="Q358" s="1576">
        <v>49.53371747341592</v>
      </c>
    </row>
    <row r="359" spans="1:17" ht="11.25">
      <c r="A359" s="1956"/>
      <c r="B359" s="71">
        <v>9</v>
      </c>
      <c r="C359" s="1568" t="s">
        <v>964</v>
      </c>
      <c r="D359" s="1569">
        <v>20</v>
      </c>
      <c r="E359" s="1569">
        <v>1985</v>
      </c>
      <c r="F359" s="1570">
        <v>16.364</v>
      </c>
      <c r="G359" s="1570">
        <v>1.066461</v>
      </c>
      <c r="H359" s="1570">
        <v>2.60444</v>
      </c>
      <c r="I359" s="1570">
        <v>12.6931</v>
      </c>
      <c r="J359" s="1570">
        <v>1047.19</v>
      </c>
      <c r="K359" s="1571">
        <v>12.6931</v>
      </c>
      <c r="L359" s="1570">
        <v>1047.19</v>
      </c>
      <c r="M359" s="1572">
        <v>0.012121105052569256</v>
      </c>
      <c r="N359" s="1573">
        <v>79.24300000000001</v>
      </c>
      <c r="O359" s="1574">
        <v>0.9605127276807457</v>
      </c>
      <c r="P359" s="2103">
        <v>727.2663031541554</v>
      </c>
      <c r="Q359" s="1576">
        <v>57.63076366084474</v>
      </c>
    </row>
    <row r="360" spans="1:17" ht="12" thickBot="1">
      <c r="A360" s="1956"/>
      <c r="B360" s="135">
        <v>10</v>
      </c>
      <c r="C360" s="2104"/>
      <c r="D360" s="2105"/>
      <c r="E360" s="2105"/>
      <c r="F360" s="2106"/>
      <c r="G360" s="2106"/>
      <c r="H360" s="2106"/>
      <c r="I360" s="2106"/>
      <c r="J360" s="2106"/>
      <c r="K360" s="2107"/>
      <c r="L360" s="2106"/>
      <c r="M360" s="2108"/>
      <c r="N360" s="2109"/>
      <c r="O360" s="2110"/>
      <c r="P360" s="2111"/>
      <c r="Q360" s="2112"/>
    </row>
    <row r="361" spans="1:17" ht="11.25">
      <c r="A361" s="1934" t="s">
        <v>132</v>
      </c>
      <c r="B361" s="136">
        <v>1</v>
      </c>
      <c r="C361" s="1667" t="s">
        <v>965</v>
      </c>
      <c r="D361" s="1668">
        <v>8</v>
      </c>
      <c r="E361" s="1668">
        <v>1966</v>
      </c>
      <c r="F361" s="1669">
        <v>2.4295</v>
      </c>
      <c r="G361" s="1669">
        <v>0</v>
      </c>
      <c r="H361" s="1669">
        <v>0</v>
      </c>
      <c r="I361" s="1669">
        <v>2.429499</v>
      </c>
      <c r="J361" s="1669">
        <v>393.89</v>
      </c>
      <c r="K361" s="1670">
        <v>2.429499</v>
      </c>
      <c r="L361" s="1669">
        <v>393.89</v>
      </c>
      <c r="M361" s="1671">
        <v>0.006167963136916398</v>
      </c>
      <c r="N361" s="1672">
        <v>69.76</v>
      </c>
      <c r="O361" s="1673">
        <v>0.4302771084312879</v>
      </c>
      <c r="P361" s="2113">
        <v>370.07778821498385</v>
      </c>
      <c r="Q361" s="1675">
        <v>25.816626505877277</v>
      </c>
    </row>
    <row r="362" spans="1:17" ht="11.25">
      <c r="A362" s="1935"/>
      <c r="B362" s="137">
        <v>2</v>
      </c>
      <c r="C362" s="1595" t="s">
        <v>966</v>
      </c>
      <c r="D362" s="1596">
        <v>20</v>
      </c>
      <c r="E362" s="1596">
        <v>1982</v>
      </c>
      <c r="F362" s="1597">
        <v>17.635</v>
      </c>
      <c r="G362" s="1597">
        <v>1.990415</v>
      </c>
      <c r="H362" s="1597">
        <v>3.2</v>
      </c>
      <c r="I362" s="1597">
        <v>12.444585</v>
      </c>
      <c r="J362" s="1597">
        <v>1095.85</v>
      </c>
      <c r="K362" s="1598">
        <v>12.444585</v>
      </c>
      <c r="L362" s="1597">
        <v>1095.85</v>
      </c>
      <c r="M362" s="1599">
        <v>0.011356102568782224</v>
      </c>
      <c r="N362" s="1600">
        <v>49.595000000000006</v>
      </c>
      <c r="O362" s="1601">
        <v>0.5632059068987545</v>
      </c>
      <c r="P362" s="2114">
        <v>681.3661541269335</v>
      </c>
      <c r="Q362" s="1603">
        <v>33.79235441392527</v>
      </c>
    </row>
    <row r="363" spans="1:17" ht="11.25">
      <c r="A363" s="1935"/>
      <c r="B363" s="137">
        <v>3</v>
      </c>
      <c r="C363" s="1595" t="s">
        <v>967</v>
      </c>
      <c r="D363" s="1596">
        <v>7</v>
      </c>
      <c r="E363" s="1596">
        <v>1956</v>
      </c>
      <c r="F363" s="1597">
        <v>4.384</v>
      </c>
      <c r="G363" s="1597">
        <v>0</v>
      </c>
      <c r="H363" s="1597">
        <v>0</v>
      </c>
      <c r="I363" s="1597">
        <v>4.384</v>
      </c>
      <c r="J363" s="1597">
        <v>402.24</v>
      </c>
      <c r="K363" s="1598">
        <v>4.384</v>
      </c>
      <c r="L363" s="1597">
        <v>402.24</v>
      </c>
      <c r="M363" s="1599">
        <v>0.010898965791567225</v>
      </c>
      <c r="N363" s="1600">
        <v>69.76</v>
      </c>
      <c r="O363" s="1601">
        <v>0.7603118536197296</v>
      </c>
      <c r="P363" s="2114">
        <v>653.9379474940334</v>
      </c>
      <c r="Q363" s="1603">
        <v>45.61871121718377</v>
      </c>
    </row>
    <row r="364" spans="1:17" ht="11.25">
      <c r="A364" s="1935"/>
      <c r="B364" s="137">
        <v>4</v>
      </c>
      <c r="C364" s="1595" t="s">
        <v>968</v>
      </c>
      <c r="D364" s="1596">
        <v>5</v>
      </c>
      <c r="E364" s="1596">
        <v>1935</v>
      </c>
      <c r="F364" s="1597">
        <v>4.2602</v>
      </c>
      <c r="G364" s="1597">
        <v>0.399738</v>
      </c>
      <c r="H364" s="1597">
        <v>0.32</v>
      </c>
      <c r="I364" s="1597">
        <v>3.540463</v>
      </c>
      <c r="J364" s="1597">
        <v>321.79</v>
      </c>
      <c r="K364" s="1598">
        <v>3.540463</v>
      </c>
      <c r="L364" s="1597">
        <v>321.79</v>
      </c>
      <c r="M364" s="1599">
        <v>0.011002402187762205</v>
      </c>
      <c r="N364" s="1600">
        <v>79.24300000000001</v>
      </c>
      <c r="O364" s="1601">
        <v>0.8718633565648405</v>
      </c>
      <c r="P364" s="2114">
        <v>660.1441312657322</v>
      </c>
      <c r="Q364" s="1603">
        <v>52.31180139389043</v>
      </c>
    </row>
    <row r="365" spans="1:17" ht="11.25">
      <c r="A365" s="1935"/>
      <c r="B365" s="137">
        <v>5</v>
      </c>
      <c r="C365" s="1595" t="s">
        <v>969</v>
      </c>
      <c r="D365" s="1596">
        <v>12</v>
      </c>
      <c r="E365" s="1596">
        <v>1972</v>
      </c>
      <c r="F365" s="1597">
        <v>6.023</v>
      </c>
      <c r="G365" s="1597">
        <v>0</v>
      </c>
      <c r="H365" s="1597">
        <v>0</v>
      </c>
      <c r="I365" s="1597">
        <v>6.023002</v>
      </c>
      <c r="J365" s="1597">
        <v>532.47</v>
      </c>
      <c r="K365" s="1598">
        <v>6.023002</v>
      </c>
      <c r="L365" s="1597">
        <v>532.47</v>
      </c>
      <c r="M365" s="1599">
        <v>0.011311439142111293</v>
      </c>
      <c r="N365" s="1600">
        <v>79.24300000000001</v>
      </c>
      <c r="O365" s="1601">
        <v>0.8963523719383253</v>
      </c>
      <c r="P365" s="2114">
        <v>678.6863485266775</v>
      </c>
      <c r="Q365" s="1603">
        <v>53.781142316299515</v>
      </c>
    </row>
    <row r="366" spans="1:17" ht="11.25">
      <c r="A366" s="1935"/>
      <c r="B366" s="137">
        <v>6</v>
      </c>
      <c r="C366" s="1595" t="s">
        <v>970</v>
      </c>
      <c r="D366" s="1596">
        <v>8</v>
      </c>
      <c r="E366" s="1596">
        <v>1956</v>
      </c>
      <c r="F366" s="1597">
        <v>5.468</v>
      </c>
      <c r="G366" s="1597">
        <v>0</v>
      </c>
      <c r="H366" s="1597">
        <v>0</v>
      </c>
      <c r="I366" s="1597">
        <v>5.468001</v>
      </c>
      <c r="J366" s="1597">
        <v>469.85</v>
      </c>
      <c r="K366" s="1598">
        <v>5.468001</v>
      </c>
      <c r="L366" s="1597">
        <v>469.85</v>
      </c>
      <c r="M366" s="1599">
        <v>0.011637758859210387</v>
      </c>
      <c r="N366" s="1600">
        <v>79.24300000000001</v>
      </c>
      <c r="O366" s="1601">
        <v>0.9222109252804088</v>
      </c>
      <c r="P366" s="2114">
        <v>698.2655315526232</v>
      </c>
      <c r="Q366" s="1603">
        <v>55.33265551682452</v>
      </c>
    </row>
    <row r="367" spans="1:17" ht="11.25">
      <c r="A367" s="1935"/>
      <c r="B367" s="137">
        <v>7</v>
      </c>
      <c r="C367" s="1595" t="s">
        <v>971</v>
      </c>
      <c r="D367" s="1596">
        <v>12</v>
      </c>
      <c r="E367" s="1596">
        <v>1971</v>
      </c>
      <c r="F367" s="1597">
        <v>7.3096</v>
      </c>
      <c r="G367" s="1597">
        <v>0</v>
      </c>
      <c r="H367" s="1597">
        <v>0</v>
      </c>
      <c r="I367" s="1597">
        <v>7.309599</v>
      </c>
      <c r="J367" s="1597">
        <v>538.8</v>
      </c>
      <c r="K367" s="1598">
        <v>7.309599</v>
      </c>
      <c r="L367" s="1597">
        <v>538.8</v>
      </c>
      <c r="M367" s="1599">
        <v>0.013566442093541204</v>
      </c>
      <c r="N367" s="1600">
        <v>79.24300000000001</v>
      </c>
      <c r="O367" s="1601">
        <v>1.0750455708184858</v>
      </c>
      <c r="P367" s="2114">
        <v>813.9865256124722</v>
      </c>
      <c r="Q367" s="1603">
        <v>64.50273424910914</v>
      </c>
    </row>
    <row r="368" spans="1:17" ht="11.25">
      <c r="A368" s="1935"/>
      <c r="B368" s="137">
        <v>8</v>
      </c>
      <c r="C368" s="1595" t="s">
        <v>972</v>
      </c>
      <c r="D368" s="1596">
        <v>8</v>
      </c>
      <c r="E368" s="1596">
        <v>1962</v>
      </c>
      <c r="F368" s="1597">
        <v>6.494</v>
      </c>
      <c r="G368" s="1597">
        <v>0.51</v>
      </c>
      <c r="H368" s="1597">
        <v>0.97</v>
      </c>
      <c r="I368" s="1597">
        <v>5.014</v>
      </c>
      <c r="J368" s="1597">
        <v>366.73</v>
      </c>
      <c r="K368" s="1598">
        <v>5.014</v>
      </c>
      <c r="L368" s="1597">
        <v>366.73</v>
      </c>
      <c r="M368" s="1599">
        <v>0.013672183895508958</v>
      </c>
      <c r="N368" s="1600">
        <v>79.24300000000001</v>
      </c>
      <c r="O368" s="1601">
        <v>1.0834248684318164</v>
      </c>
      <c r="P368" s="2114">
        <v>820.3310337305375</v>
      </c>
      <c r="Q368" s="1603">
        <v>65.00549210590898</v>
      </c>
    </row>
    <row r="369" spans="1:17" ht="11.25">
      <c r="A369" s="1935"/>
      <c r="B369" s="137">
        <v>9</v>
      </c>
      <c r="C369" s="1595" t="s">
        <v>973</v>
      </c>
      <c r="D369" s="1596">
        <v>6</v>
      </c>
      <c r="E369" s="1596">
        <v>1959</v>
      </c>
      <c r="F369" s="1597">
        <v>5.952</v>
      </c>
      <c r="G369" s="1597">
        <v>0.482868</v>
      </c>
      <c r="H369" s="1597">
        <v>0.96</v>
      </c>
      <c r="I369" s="1597">
        <v>4.509133</v>
      </c>
      <c r="J369" s="1597">
        <v>313.25</v>
      </c>
      <c r="K369" s="1598">
        <v>4.509133</v>
      </c>
      <c r="L369" s="1597">
        <v>313.25</v>
      </c>
      <c r="M369" s="1599">
        <v>0.014394678371907423</v>
      </c>
      <c r="N369" s="1600">
        <v>79.24300000000001</v>
      </c>
      <c r="O369" s="1601">
        <v>1.14067749822506</v>
      </c>
      <c r="P369" s="2114">
        <v>863.6807023144454</v>
      </c>
      <c r="Q369" s="1603">
        <v>68.4406498935036</v>
      </c>
    </row>
    <row r="370" spans="1:17" ht="12" thickBot="1">
      <c r="A370" s="1936"/>
      <c r="B370" s="138">
        <v>10</v>
      </c>
      <c r="C370" s="2115" t="s">
        <v>974</v>
      </c>
      <c r="D370" s="2116">
        <v>8</v>
      </c>
      <c r="E370" s="2116">
        <v>1969</v>
      </c>
      <c r="F370" s="2117">
        <v>7.1047</v>
      </c>
      <c r="G370" s="2117">
        <v>0</v>
      </c>
      <c r="H370" s="2117">
        <v>0</v>
      </c>
      <c r="I370" s="2117">
        <v>7.104699</v>
      </c>
      <c r="J370" s="2117">
        <v>416.7</v>
      </c>
      <c r="K370" s="2118">
        <v>7.104699</v>
      </c>
      <c r="L370" s="2117">
        <v>416.7</v>
      </c>
      <c r="M370" s="2119">
        <v>0.017049913606911448</v>
      </c>
      <c r="N370" s="2120">
        <v>69.76</v>
      </c>
      <c r="O370" s="2121">
        <v>1.1894019732181427</v>
      </c>
      <c r="P370" s="2122">
        <v>1022.994816414687</v>
      </c>
      <c r="Q370" s="2123">
        <v>71.36411839308857</v>
      </c>
    </row>
    <row r="371" spans="1:17" ht="11.25">
      <c r="A371" s="1958" t="s">
        <v>143</v>
      </c>
      <c r="B371" s="17">
        <v>1</v>
      </c>
      <c r="C371" s="355"/>
      <c r="D371" s="356"/>
      <c r="E371" s="356"/>
      <c r="F371" s="357"/>
      <c r="G371" s="357"/>
      <c r="H371" s="357"/>
      <c r="I371" s="357"/>
      <c r="J371" s="357"/>
      <c r="K371" s="358"/>
      <c r="L371" s="357"/>
      <c r="M371" s="359"/>
      <c r="N371" s="360"/>
      <c r="O371" s="361"/>
      <c r="P371" s="362"/>
      <c r="Q371" s="363"/>
    </row>
    <row r="372" spans="1:17" ht="11.25">
      <c r="A372" s="1959"/>
      <c r="B372" s="19">
        <v>2</v>
      </c>
      <c r="C372" s="364"/>
      <c r="D372" s="365"/>
      <c r="E372" s="365"/>
      <c r="F372" s="366"/>
      <c r="G372" s="366"/>
      <c r="H372" s="366"/>
      <c r="I372" s="366"/>
      <c r="J372" s="366"/>
      <c r="K372" s="367"/>
      <c r="L372" s="366"/>
      <c r="M372" s="368"/>
      <c r="N372" s="369"/>
      <c r="O372" s="370"/>
      <c r="P372" s="371"/>
      <c r="Q372" s="372"/>
    </row>
    <row r="373" spans="1:17" ht="11.25">
      <c r="A373" s="1959"/>
      <c r="B373" s="19">
        <v>3</v>
      </c>
      <c r="C373" s="364"/>
      <c r="D373" s="365"/>
      <c r="E373" s="365"/>
      <c r="F373" s="366"/>
      <c r="G373" s="366"/>
      <c r="H373" s="366"/>
      <c r="I373" s="366"/>
      <c r="J373" s="366"/>
      <c r="K373" s="367"/>
      <c r="L373" s="366"/>
      <c r="M373" s="368"/>
      <c r="N373" s="369"/>
      <c r="O373" s="370"/>
      <c r="P373" s="371"/>
      <c r="Q373" s="372"/>
    </row>
    <row r="374" spans="1:17" ht="11.25">
      <c r="A374" s="1959"/>
      <c r="B374" s="19">
        <v>4</v>
      </c>
      <c r="C374" s="364"/>
      <c r="D374" s="365"/>
      <c r="E374" s="365"/>
      <c r="F374" s="366"/>
      <c r="G374" s="366"/>
      <c r="H374" s="366"/>
      <c r="I374" s="366"/>
      <c r="J374" s="366"/>
      <c r="K374" s="367"/>
      <c r="L374" s="366"/>
      <c r="M374" s="368"/>
      <c r="N374" s="369"/>
      <c r="O374" s="370"/>
      <c r="P374" s="371"/>
      <c r="Q374" s="372"/>
    </row>
    <row r="375" spans="1:17" ht="11.25">
      <c r="A375" s="1959"/>
      <c r="B375" s="19">
        <v>5</v>
      </c>
      <c r="C375" s="364"/>
      <c r="D375" s="365"/>
      <c r="E375" s="365"/>
      <c r="F375" s="366"/>
      <c r="G375" s="366"/>
      <c r="H375" s="366"/>
      <c r="I375" s="366"/>
      <c r="J375" s="366"/>
      <c r="K375" s="367"/>
      <c r="L375" s="366"/>
      <c r="M375" s="368"/>
      <c r="N375" s="369"/>
      <c r="O375" s="370"/>
      <c r="P375" s="371"/>
      <c r="Q375" s="372"/>
    </row>
    <row r="376" spans="1:17" ht="11.25">
      <c r="A376" s="1959"/>
      <c r="B376" s="19">
        <v>6</v>
      </c>
      <c r="C376" s="364"/>
      <c r="D376" s="365"/>
      <c r="E376" s="365"/>
      <c r="F376" s="366"/>
      <c r="G376" s="366"/>
      <c r="H376" s="366"/>
      <c r="I376" s="366"/>
      <c r="J376" s="366"/>
      <c r="K376" s="367"/>
      <c r="L376" s="366"/>
      <c r="M376" s="368"/>
      <c r="N376" s="369"/>
      <c r="O376" s="370"/>
      <c r="P376" s="371"/>
      <c r="Q376" s="372"/>
    </row>
    <row r="377" spans="1:17" ht="11.25">
      <c r="A377" s="1959"/>
      <c r="B377" s="19">
        <v>7</v>
      </c>
      <c r="C377" s="364"/>
      <c r="D377" s="365"/>
      <c r="E377" s="365"/>
      <c r="F377" s="366"/>
      <c r="G377" s="366"/>
      <c r="H377" s="366"/>
      <c r="I377" s="366"/>
      <c r="J377" s="366"/>
      <c r="K377" s="367"/>
      <c r="L377" s="366"/>
      <c r="M377" s="368"/>
      <c r="N377" s="369"/>
      <c r="O377" s="370"/>
      <c r="P377" s="371"/>
      <c r="Q377" s="372"/>
    </row>
    <row r="378" spans="1:17" ht="11.25">
      <c r="A378" s="1959"/>
      <c r="B378" s="19">
        <v>8</v>
      </c>
      <c r="C378" s="364"/>
      <c r="D378" s="365"/>
      <c r="E378" s="365"/>
      <c r="F378" s="366"/>
      <c r="G378" s="366"/>
      <c r="H378" s="366"/>
      <c r="I378" s="366"/>
      <c r="J378" s="366"/>
      <c r="K378" s="367"/>
      <c r="L378" s="366"/>
      <c r="M378" s="368"/>
      <c r="N378" s="369"/>
      <c r="O378" s="370"/>
      <c r="P378" s="371"/>
      <c r="Q378" s="372"/>
    </row>
    <row r="379" spans="1:17" ht="11.25">
      <c r="A379" s="1959"/>
      <c r="B379" s="19">
        <v>9</v>
      </c>
      <c r="C379" s="364"/>
      <c r="D379" s="365"/>
      <c r="E379" s="365"/>
      <c r="F379" s="366"/>
      <c r="G379" s="366"/>
      <c r="H379" s="366"/>
      <c r="I379" s="366"/>
      <c r="J379" s="366"/>
      <c r="K379" s="367"/>
      <c r="L379" s="366"/>
      <c r="M379" s="368"/>
      <c r="N379" s="369"/>
      <c r="O379" s="370"/>
      <c r="P379" s="371"/>
      <c r="Q379" s="372"/>
    </row>
    <row r="380" spans="1:17" ht="12.75" thickBot="1">
      <c r="A380" s="1960"/>
      <c r="B380" s="237">
        <v>10</v>
      </c>
      <c r="C380" s="373"/>
      <c r="D380" s="374"/>
      <c r="E380" s="374"/>
      <c r="F380" s="375"/>
      <c r="G380" s="375"/>
      <c r="H380" s="375"/>
      <c r="I380" s="375"/>
      <c r="J380" s="375"/>
      <c r="K380" s="376"/>
      <c r="L380" s="375"/>
      <c r="M380" s="377"/>
      <c r="N380" s="378"/>
      <c r="O380" s="379"/>
      <c r="P380" s="380"/>
      <c r="Q380" s="381"/>
    </row>
    <row r="381" spans="1:17" ht="12">
      <c r="A381" s="1859" t="s">
        <v>879</v>
      </c>
      <c r="B381" s="143"/>
      <c r="C381" s="144"/>
      <c r="D381" s="145"/>
      <c r="E381" s="145"/>
      <c r="F381" s="144"/>
      <c r="G381" s="144"/>
      <c r="H381" s="229"/>
      <c r="I381" s="229"/>
      <c r="J381" s="229"/>
      <c r="K381" s="230"/>
      <c r="L381" s="229"/>
      <c r="M381" s="231"/>
      <c r="N381" s="232"/>
      <c r="O381" s="233"/>
      <c r="P381" s="234"/>
      <c r="Q381" s="234"/>
    </row>
    <row r="382" spans="1:17" ht="12">
      <c r="A382" s="1859" t="s">
        <v>880</v>
      </c>
      <c r="B382" s="143"/>
      <c r="C382" s="144"/>
      <c r="D382" s="145"/>
      <c r="E382" s="145"/>
      <c r="F382" s="144"/>
      <c r="G382" s="144"/>
      <c r="H382" s="229"/>
      <c r="I382" s="229"/>
      <c r="J382" s="229"/>
      <c r="K382" s="230"/>
      <c r="L382" s="229"/>
      <c r="M382" s="231"/>
      <c r="N382" s="232"/>
      <c r="O382" s="233"/>
      <c r="P382" s="234"/>
      <c r="Q382" s="234"/>
    </row>
    <row r="383" spans="1:17" s="1683" customFormat="1" ht="15">
      <c r="A383" s="1928" t="s">
        <v>226</v>
      </c>
      <c r="B383" s="1928"/>
      <c r="C383" s="1928"/>
      <c r="D383" s="1928"/>
      <c r="E383" s="1928"/>
      <c r="F383" s="1928"/>
      <c r="G383" s="1928"/>
      <c r="H383" s="1928"/>
      <c r="I383" s="1928"/>
      <c r="J383" s="1928"/>
      <c r="K383" s="1928"/>
      <c r="L383" s="1928"/>
      <c r="M383" s="1928"/>
      <c r="N383" s="1928"/>
      <c r="O383" s="1928"/>
      <c r="P383" s="1928"/>
      <c r="Q383" s="1928"/>
    </row>
    <row r="384" spans="1:17" ht="13.5" thickBot="1">
      <c r="A384" s="805"/>
      <c r="B384" s="805"/>
      <c r="C384" s="805"/>
      <c r="D384" s="805"/>
      <c r="E384" s="1875" t="s">
        <v>370</v>
      </c>
      <c r="F384" s="1875"/>
      <c r="G384" s="1875"/>
      <c r="H384" s="1875"/>
      <c r="I384" s="805">
        <v>5.4</v>
      </c>
      <c r="J384" s="805" t="s">
        <v>369</v>
      </c>
      <c r="K384" s="805" t="s">
        <v>371</v>
      </c>
      <c r="L384" s="806">
        <v>277</v>
      </c>
      <c r="M384" s="805"/>
      <c r="N384" s="805"/>
      <c r="O384" s="805"/>
      <c r="P384" s="805"/>
      <c r="Q384" s="805"/>
    </row>
    <row r="385" spans="1:17" ht="12.75" customHeight="1">
      <c r="A385" s="1930" t="s">
        <v>1</v>
      </c>
      <c r="B385" s="1879" t="s">
        <v>0</v>
      </c>
      <c r="C385" s="1882" t="s">
        <v>2</v>
      </c>
      <c r="D385" s="1882" t="s">
        <v>3</v>
      </c>
      <c r="E385" s="1882" t="s">
        <v>12</v>
      </c>
      <c r="F385" s="1886" t="s">
        <v>13</v>
      </c>
      <c r="G385" s="1887"/>
      <c r="H385" s="1887"/>
      <c r="I385" s="1888"/>
      <c r="J385" s="1882" t="s">
        <v>4</v>
      </c>
      <c r="K385" s="1882" t="s">
        <v>14</v>
      </c>
      <c r="L385" s="1882" t="s">
        <v>5</v>
      </c>
      <c r="M385" s="1882" t="s">
        <v>6</v>
      </c>
      <c r="N385" s="1882" t="s">
        <v>15</v>
      </c>
      <c r="O385" s="1908" t="s">
        <v>16</v>
      </c>
      <c r="P385" s="1882" t="s">
        <v>23</v>
      </c>
      <c r="Q385" s="1891" t="s">
        <v>24</v>
      </c>
    </row>
    <row r="386" spans="1:17" ht="33.75">
      <c r="A386" s="1931"/>
      <c r="B386" s="1880"/>
      <c r="C386" s="1883"/>
      <c r="D386" s="1885"/>
      <c r="E386" s="1885"/>
      <c r="F386" s="15" t="s">
        <v>17</v>
      </c>
      <c r="G386" s="15" t="s">
        <v>18</v>
      </c>
      <c r="H386" s="15" t="s">
        <v>19</v>
      </c>
      <c r="I386" s="15" t="s">
        <v>20</v>
      </c>
      <c r="J386" s="1885"/>
      <c r="K386" s="1885"/>
      <c r="L386" s="1885"/>
      <c r="M386" s="1885"/>
      <c r="N386" s="1885"/>
      <c r="O386" s="1909"/>
      <c r="P386" s="1885"/>
      <c r="Q386" s="1892"/>
    </row>
    <row r="387" spans="1:17" ht="11.25">
      <c r="A387" s="1932"/>
      <c r="B387" s="1933"/>
      <c r="C387" s="1885"/>
      <c r="D387" s="83" t="s">
        <v>7</v>
      </c>
      <c r="E387" s="83" t="s">
        <v>8</v>
      </c>
      <c r="F387" s="83" t="s">
        <v>9</v>
      </c>
      <c r="G387" s="83" t="s">
        <v>9</v>
      </c>
      <c r="H387" s="83" t="s">
        <v>9</v>
      </c>
      <c r="I387" s="83" t="s">
        <v>9</v>
      </c>
      <c r="J387" s="83" t="s">
        <v>21</v>
      </c>
      <c r="K387" s="83" t="s">
        <v>9</v>
      </c>
      <c r="L387" s="83" t="s">
        <v>21</v>
      </c>
      <c r="M387" s="83" t="s">
        <v>70</v>
      </c>
      <c r="N387" s="83" t="s">
        <v>408</v>
      </c>
      <c r="O387" s="83" t="s">
        <v>409</v>
      </c>
      <c r="P387" s="84" t="s">
        <v>25</v>
      </c>
      <c r="Q387" s="85" t="s">
        <v>410</v>
      </c>
    </row>
    <row r="388" spans="1:17" ht="12" thickBot="1">
      <c r="A388" s="86">
        <v>1</v>
      </c>
      <c r="B388" s="87">
        <v>2</v>
      </c>
      <c r="C388" s="88">
        <v>3</v>
      </c>
      <c r="D388" s="89">
        <v>4</v>
      </c>
      <c r="E388" s="89">
        <v>5</v>
      </c>
      <c r="F388" s="89">
        <v>6</v>
      </c>
      <c r="G388" s="89">
        <v>7</v>
      </c>
      <c r="H388" s="89">
        <v>8</v>
      </c>
      <c r="I388" s="89">
        <v>9</v>
      </c>
      <c r="J388" s="89">
        <v>10</v>
      </c>
      <c r="K388" s="89">
        <v>11</v>
      </c>
      <c r="L388" s="88">
        <v>12</v>
      </c>
      <c r="M388" s="89">
        <v>13</v>
      </c>
      <c r="N388" s="89">
        <v>14</v>
      </c>
      <c r="O388" s="90">
        <v>15</v>
      </c>
      <c r="P388" s="88">
        <v>16</v>
      </c>
      <c r="Q388" s="91">
        <v>17</v>
      </c>
    </row>
    <row r="389" spans="1:17" ht="12.75" customHeight="1">
      <c r="A389" s="1950" t="s">
        <v>97</v>
      </c>
      <c r="B389" s="236">
        <v>1</v>
      </c>
      <c r="C389" s="382"/>
      <c r="D389" s="383"/>
      <c r="E389" s="383"/>
      <c r="F389" s="384"/>
      <c r="G389" s="385"/>
      <c r="H389" s="385"/>
      <c r="I389" s="385"/>
      <c r="J389" s="385"/>
      <c r="K389" s="386"/>
      <c r="L389" s="385"/>
      <c r="M389" s="387"/>
      <c r="N389" s="388"/>
      <c r="O389" s="389"/>
      <c r="P389" s="390"/>
      <c r="Q389" s="391"/>
    </row>
    <row r="390" spans="1:17" ht="11.25">
      <c r="A390" s="1951"/>
      <c r="B390" s="93">
        <v>2</v>
      </c>
      <c r="C390" s="382"/>
      <c r="D390" s="383"/>
      <c r="E390" s="383"/>
      <c r="F390" s="384"/>
      <c r="G390" s="385"/>
      <c r="H390" s="385"/>
      <c r="I390" s="385"/>
      <c r="J390" s="385"/>
      <c r="K390" s="386"/>
      <c r="L390" s="385"/>
      <c r="M390" s="387"/>
      <c r="N390" s="388"/>
      <c r="O390" s="389"/>
      <c r="P390" s="390"/>
      <c r="Q390" s="392"/>
    </row>
    <row r="391" spans="1:17" ht="11.25">
      <c r="A391" s="1951"/>
      <c r="B391" s="93">
        <v>3</v>
      </c>
      <c r="C391" s="382"/>
      <c r="D391" s="383"/>
      <c r="E391" s="383"/>
      <c r="F391" s="384"/>
      <c r="G391" s="385"/>
      <c r="H391" s="385"/>
      <c r="I391" s="385"/>
      <c r="J391" s="385"/>
      <c r="K391" s="386"/>
      <c r="L391" s="385"/>
      <c r="M391" s="387"/>
      <c r="N391" s="388"/>
      <c r="O391" s="389"/>
      <c r="P391" s="390"/>
      <c r="Q391" s="392"/>
    </row>
    <row r="392" spans="1:17" ht="11.25">
      <c r="A392" s="1951"/>
      <c r="B392" s="93">
        <v>4</v>
      </c>
      <c r="C392" s="382"/>
      <c r="D392" s="383"/>
      <c r="E392" s="383"/>
      <c r="F392" s="384"/>
      <c r="G392" s="385"/>
      <c r="H392" s="385"/>
      <c r="I392" s="385"/>
      <c r="J392" s="385"/>
      <c r="K392" s="386"/>
      <c r="L392" s="385"/>
      <c r="M392" s="387"/>
      <c r="N392" s="388"/>
      <c r="O392" s="389"/>
      <c r="P392" s="390"/>
      <c r="Q392" s="392"/>
    </row>
    <row r="393" spans="1:17" ht="11.25">
      <c r="A393" s="1951"/>
      <c r="B393" s="93">
        <v>5</v>
      </c>
      <c r="C393" s="382"/>
      <c r="D393" s="383"/>
      <c r="E393" s="383"/>
      <c r="F393" s="384"/>
      <c r="G393" s="385"/>
      <c r="H393" s="385"/>
      <c r="I393" s="385"/>
      <c r="J393" s="385"/>
      <c r="K393" s="386"/>
      <c r="L393" s="385"/>
      <c r="M393" s="387"/>
      <c r="N393" s="388"/>
      <c r="O393" s="389"/>
      <c r="P393" s="390"/>
      <c r="Q393" s="392"/>
    </row>
    <row r="394" spans="1:17" ht="11.25">
      <c r="A394" s="1951"/>
      <c r="B394" s="93">
        <v>6</v>
      </c>
      <c r="C394" s="382"/>
      <c r="D394" s="383"/>
      <c r="E394" s="383"/>
      <c r="F394" s="384"/>
      <c r="G394" s="385"/>
      <c r="H394" s="385"/>
      <c r="I394" s="385"/>
      <c r="J394" s="385"/>
      <c r="K394" s="386"/>
      <c r="L394" s="385"/>
      <c r="M394" s="387"/>
      <c r="N394" s="388"/>
      <c r="O394" s="389"/>
      <c r="P394" s="390"/>
      <c r="Q394" s="392"/>
    </row>
    <row r="395" spans="1:17" ht="11.25">
      <c r="A395" s="1951"/>
      <c r="B395" s="93">
        <v>7</v>
      </c>
      <c r="C395" s="382"/>
      <c r="D395" s="383"/>
      <c r="E395" s="383"/>
      <c r="F395" s="384"/>
      <c r="G395" s="385"/>
      <c r="H395" s="385"/>
      <c r="I395" s="385"/>
      <c r="J395" s="385"/>
      <c r="K395" s="386"/>
      <c r="L395" s="385"/>
      <c r="M395" s="387"/>
      <c r="N395" s="388"/>
      <c r="O395" s="389"/>
      <c r="P395" s="390"/>
      <c r="Q395" s="392"/>
    </row>
    <row r="396" spans="1:17" ht="11.25">
      <c r="A396" s="1951"/>
      <c r="B396" s="93">
        <v>8</v>
      </c>
      <c r="C396" s="382"/>
      <c r="D396" s="383"/>
      <c r="E396" s="383"/>
      <c r="F396" s="384"/>
      <c r="G396" s="385"/>
      <c r="H396" s="385"/>
      <c r="I396" s="385"/>
      <c r="J396" s="385"/>
      <c r="K396" s="386"/>
      <c r="L396" s="385"/>
      <c r="M396" s="387"/>
      <c r="N396" s="388"/>
      <c r="O396" s="389"/>
      <c r="P396" s="390"/>
      <c r="Q396" s="392"/>
    </row>
    <row r="397" spans="1:17" ht="11.25">
      <c r="A397" s="1951"/>
      <c r="B397" s="93">
        <v>9</v>
      </c>
      <c r="C397" s="382"/>
      <c r="D397" s="383"/>
      <c r="E397" s="383"/>
      <c r="F397" s="384"/>
      <c r="G397" s="385"/>
      <c r="H397" s="385"/>
      <c r="I397" s="385"/>
      <c r="J397" s="385"/>
      <c r="K397" s="386"/>
      <c r="L397" s="385"/>
      <c r="M397" s="387"/>
      <c r="N397" s="388"/>
      <c r="O397" s="389"/>
      <c r="P397" s="390"/>
      <c r="Q397" s="392"/>
    </row>
    <row r="398" spans="1:17" ht="12" thickBot="1">
      <c r="A398" s="1951"/>
      <c r="B398" s="93">
        <v>10</v>
      </c>
      <c r="C398" s="382"/>
      <c r="D398" s="383"/>
      <c r="E398" s="383"/>
      <c r="F398" s="384"/>
      <c r="G398" s="385"/>
      <c r="H398" s="385"/>
      <c r="I398" s="385"/>
      <c r="J398" s="385"/>
      <c r="K398" s="386"/>
      <c r="L398" s="385"/>
      <c r="M398" s="387"/>
      <c r="N398" s="388"/>
      <c r="O398" s="389"/>
      <c r="P398" s="390"/>
      <c r="Q398" s="392"/>
    </row>
    <row r="399" spans="1:17" ht="12.75" customHeight="1">
      <c r="A399" s="1952" t="s">
        <v>103</v>
      </c>
      <c r="B399" s="11">
        <v>1</v>
      </c>
      <c r="C399" s="393"/>
      <c r="D399" s="394"/>
      <c r="E399" s="394"/>
      <c r="F399" s="395"/>
      <c r="G399" s="395"/>
      <c r="H399" s="395"/>
      <c r="I399" s="395"/>
      <c r="J399" s="395"/>
      <c r="K399" s="396"/>
      <c r="L399" s="395"/>
      <c r="M399" s="397"/>
      <c r="N399" s="398"/>
      <c r="O399" s="399"/>
      <c r="P399" s="400"/>
      <c r="Q399" s="401"/>
    </row>
    <row r="400" spans="1:17" ht="11.25">
      <c r="A400" s="1953"/>
      <c r="B400" s="12">
        <v>2</v>
      </c>
      <c r="C400" s="402"/>
      <c r="D400" s="403"/>
      <c r="E400" s="403"/>
      <c r="F400" s="404"/>
      <c r="G400" s="404"/>
      <c r="H400" s="404"/>
      <c r="I400" s="404"/>
      <c r="J400" s="404"/>
      <c r="K400" s="405"/>
      <c r="L400" s="404"/>
      <c r="M400" s="406"/>
      <c r="N400" s="407"/>
      <c r="O400" s="408"/>
      <c r="P400" s="409"/>
      <c r="Q400" s="410"/>
    </row>
    <row r="401" spans="1:17" ht="11.25">
      <c r="A401" s="1953"/>
      <c r="B401" s="12">
        <v>3</v>
      </c>
      <c r="C401" s="402"/>
      <c r="D401" s="403"/>
      <c r="E401" s="403"/>
      <c r="F401" s="404"/>
      <c r="G401" s="404"/>
      <c r="H401" s="404"/>
      <c r="I401" s="404"/>
      <c r="J401" s="404"/>
      <c r="K401" s="405"/>
      <c r="L401" s="404"/>
      <c r="M401" s="406"/>
      <c r="N401" s="407"/>
      <c r="O401" s="408"/>
      <c r="P401" s="409"/>
      <c r="Q401" s="410"/>
    </row>
    <row r="402" spans="1:17" ht="11.25">
      <c r="A402" s="1953"/>
      <c r="B402" s="12">
        <v>4</v>
      </c>
      <c r="C402" s="402"/>
      <c r="D402" s="403"/>
      <c r="E402" s="403"/>
      <c r="F402" s="404"/>
      <c r="G402" s="404"/>
      <c r="H402" s="404"/>
      <c r="I402" s="404"/>
      <c r="J402" s="404"/>
      <c r="K402" s="405"/>
      <c r="L402" s="404"/>
      <c r="M402" s="406"/>
      <c r="N402" s="407"/>
      <c r="O402" s="408"/>
      <c r="P402" s="409"/>
      <c r="Q402" s="410"/>
    </row>
    <row r="403" spans="1:17" ht="11.25">
      <c r="A403" s="1953"/>
      <c r="B403" s="12">
        <v>5</v>
      </c>
      <c r="C403" s="402"/>
      <c r="D403" s="403"/>
      <c r="E403" s="403"/>
      <c r="F403" s="404"/>
      <c r="G403" s="404"/>
      <c r="H403" s="404"/>
      <c r="I403" s="404"/>
      <c r="J403" s="404"/>
      <c r="K403" s="405"/>
      <c r="L403" s="404"/>
      <c r="M403" s="406"/>
      <c r="N403" s="407"/>
      <c r="O403" s="408"/>
      <c r="P403" s="409"/>
      <c r="Q403" s="410"/>
    </row>
    <row r="404" spans="1:17" ht="11.25">
      <c r="A404" s="1953"/>
      <c r="B404" s="12">
        <v>6</v>
      </c>
      <c r="C404" s="402"/>
      <c r="D404" s="403"/>
      <c r="E404" s="403"/>
      <c r="F404" s="404"/>
      <c r="G404" s="404"/>
      <c r="H404" s="404"/>
      <c r="I404" s="404"/>
      <c r="J404" s="404"/>
      <c r="K404" s="405"/>
      <c r="L404" s="404"/>
      <c r="M404" s="406"/>
      <c r="N404" s="407"/>
      <c r="O404" s="408"/>
      <c r="P404" s="409"/>
      <c r="Q404" s="410"/>
    </row>
    <row r="405" spans="1:17" ht="11.25">
      <c r="A405" s="1953"/>
      <c r="B405" s="12">
        <v>7</v>
      </c>
      <c r="C405" s="402"/>
      <c r="D405" s="403"/>
      <c r="E405" s="403"/>
      <c r="F405" s="404"/>
      <c r="G405" s="404"/>
      <c r="H405" s="404"/>
      <c r="I405" s="404"/>
      <c r="J405" s="404"/>
      <c r="K405" s="405"/>
      <c r="L405" s="404"/>
      <c r="M405" s="406"/>
      <c r="N405" s="407"/>
      <c r="O405" s="408"/>
      <c r="P405" s="409"/>
      <c r="Q405" s="410"/>
    </row>
    <row r="406" spans="1:17" ht="11.25">
      <c r="A406" s="1953"/>
      <c r="B406" s="12">
        <v>8</v>
      </c>
      <c r="C406" s="402"/>
      <c r="D406" s="403"/>
      <c r="E406" s="403"/>
      <c r="F406" s="404"/>
      <c r="G406" s="404"/>
      <c r="H406" s="404"/>
      <c r="I406" s="404"/>
      <c r="J406" s="404"/>
      <c r="K406" s="405"/>
      <c r="L406" s="404"/>
      <c r="M406" s="406"/>
      <c r="N406" s="407"/>
      <c r="O406" s="408"/>
      <c r="P406" s="409"/>
      <c r="Q406" s="410"/>
    </row>
    <row r="407" spans="1:17" ht="11.25">
      <c r="A407" s="1953"/>
      <c r="B407" s="12">
        <v>9</v>
      </c>
      <c r="C407" s="402"/>
      <c r="D407" s="403"/>
      <c r="E407" s="403"/>
      <c r="F407" s="404"/>
      <c r="G407" s="404"/>
      <c r="H407" s="404"/>
      <c r="I407" s="404"/>
      <c r="J407" s="404"/>
      <c r="K407" s="405"/>
      <c r="L407" s="404"/>
      <c r="M407" s="406"/>
      <c r="N407" s="407"/>
      <c r="O407" s="408"/>
      <c r="P407" s="409"/>
      <c r="Q407" s="410"/>
    </row>
    <row r="408" spans="1:17" ht="12" thickBot="1">
      <c r="A408" s="1954"/>
      <c r="B408" s="42">
        <v>10</v>
      </c>
      <c r="C408" s="402"/>
      <c r="D408" s="403"/>
      <c r="E408" s="403"/>
      <c r="F408" s="404"/>
      <c r="G408" s="404"/>
      <c r="H408" s="404"/>
      <c r="I408" s="404"/>
      <c r="J408" s="404"/>
      <c r="K408" s="405"/>
      <c r="L408" s="404"/>
      <c r="M408" s="406"/>
      <c r="N408" s="407"/>
      <c r="O408" s="408"/>
      <c r="P408" s="409"/>
      <c r="Q408" s="410"/>
    </row>
    <row r="409" spans="1:17" ht="11.25">
      <c r="A409" s="1994" t="s">
        <v>111</v>
      </c>
      <c r="B409" s="106">
        <v>1</v>
      </c>
      <c r="C409" s="411"/>
      <c r="D409" s="412"/>
      <c r="E409" s="412"/>
      <c r="F409" s="413"/>
      <c r="G409" s="413"/>
      <c r="H409" s="413"/>
      <c r="I409" s="413"/>
      <c r="J409" s="413"/>
      <c r="K409" s="414"/>
      <c r="L409" s="413"/>
      <c r="M409" s="415"/>
      <c r="N409" s="416"/>
      <c r="O409" s="417"/>
      <c r="P409" s="418"/>
      <c r="Q409" s="419"/>
    </row>
    <row r="410" spans="1:17" ht="11.25">
      <c r="A410" s="1995"/>
      <c r="B410" s="115">
        <v>2</v>
      </c>
      <c r="C410" s="420"/>
      <c r="D410" s="421"/>
      <c r="E410" s="421"/>
      <c r="F410" s="422"/>
      <c r="G410" s="422"/>
      <c r="H410" s="422"/>
      <c r="I410" s="422"/>
      <c r="J410" s="422"/>
      <c r="K410" s="423"/>
      <c r="L410" s="422"/>
      <c r="M410" s="424"/>
      <c r="N410" s="425"/>
      <c r="O410" s="426"/>
      <c r="P410" s="427"/>
      <c r="Q410" s="428"/>
    </row>
    <row r="411" spans="1:17" ht="11.25">
      <c r="A411" s="1995"/>
      <c r="B411" s="115">
        <v>3</v>
      </c>
      <c r="C411" s="420"/>
      <c r="D411" s="421"/>
      <c r="E411" s="421"/>
      <c r="F411" s="422"/>
      <c r="G411" s="422"/>
      <c r="H411" s="422"/>
      <c r="I411" s="422"/>
      <c r="J411" s="422"/>
      <c r="K411" s="423"/>
      <c r="L411" s="422"/>
      <c r="M411" s="424"/>
      <c r="N411" s="425"/>
      <c r="O411" s="426"/>
      <c r="P411" s="427"/>
      <c r="Q411" s="428"/>
    </row>
    <row r="412" spans="1:17" ht="11.25">
      <c r="A412" s="1995"/>
      <c r="B412" s="115">
        <v>4</v>
      </c>
      <c r="C412" s="420"/>
      <c r="D412" s="421"/>
      <c r="E412" s="421"/>
      <c r="F412" s="422"/>
      <c r="G412" s="422"/>
      <c r="H412" s="422"/>
      <c r="I412" s="422"/>
      <c r="J412" s="422"/>
      <c r="K412" s="423"/>
      <c r="L412" s="422"/>
      <c r="M412" s="424"/>
      <c r="N412" s="425"/>
      <c r="O412" s="426"/>
      <c r="P412" s="427"/>
      <c r="Q412" s="428"/>
    </row>
    <row r="413" spans="1:17" ht="11.25">
      <c r="A413" s="1995"/>
      <c r="B413" s="115">
        <v>5</v>
      </c>
      <c r="C413" s="420"/>
      <c r="D413" s="421"/>
      <c r="E413" s="421"/>
      <c r="F413" s="422"/>
      <c r="G413" s="422"/>
      <c r="H413" s="422"/>
      <c r="I413" s="422"/>
      <c r="J413" s="422"/>
      <c r="K413" s="423"/>
      <c r="L413" s="422"/>
      <c r="M413" s="424"/>
      <c r="N413" s="425"/>
      <c r="O413" s="426"/>
      <c r="P413" s="427"/>
      <c r="Q413" s="428"/>
    </row>
    <row r="414" spans="1:17" ht="11.25">
      <c r="A414" s="1995"/>
      <c r="B414" s="115">
        <v>6</v>
      </c>
      <c r="C414" s="420"/>
      <c r="D414" s="421"/>
      <c r="E414" s="421"/>
      <c r="F414" s="422"/>
      <c r="G414" s="422"/>
      <c r="H414" s="422"/>
      <c r="I414" s="422"/>
      <c r="J414" s="422"/>
      <c r="K414" s="423"/>
      <c r="L414" s="422"/>
      <c r="M414" s="424"/>
      <c r="N414" s="425"/>
      <c r="O414" s="426"/>
      <c r="P414" s="427"/>
      <c r="Q414" s="428"/>
    </row>
    <row r="415" spans="1:17" ht="11.25">
      <c r="A415" s="1995"/>
      <c r="B415" s="115">
        <v>7</v>
      </c>
      <c r="C415" s="420"/>
      <c r="D415" s="421"/>
      <c r="E415" s="421"/>
      <c r="F415" s="422"/>
      <c r="G415" s="422"/>
      <c r="H415" s="422"/>
      <c r="I415" s="422"/>
      <c r="J415" s="422"/>
      <c r="K415" s="423"/>
      <c r="L415" s="422"/>
      <c r="M415" s="424"/>
      <c r="N415" s="425"/>
      <c r="O415" s="426"/>
      <c r="P415" s="427"/>
      <c r="Q415" s="428"/>
    </row>
    <row r="416" spans="1:17" ht="11.25">
      <c r="A416" s="1995"/>
      <c r="B416" s="115">
        <v>8</v>
      </c>
      <c r="C416" s="420"/>
      <c r="D416" s="421"/>
      <c r="E416" s="421"/>
      <c r="F416" s="422"/>
      <c r="G416" s="422"/>
      <c r="H416" s="422"/>
      <c r="I416" s="422"/>
      <c r="J416" s="422"/>
      <c r="K416" s="423"/>
      <c r="L416" s="422"/>
      <c r="M416" s="424"/>
      <c r="N416" s="425"/>
      <c r="O416" s="426"/>
      <c r="P416" s="427"/>
      <c r="Q416" s="428"/>
    </row>
    <row r="417" spans="1:17" ht="11.25">
      <c r="A417" s="1995"/>
      <c r="B417" s="115">
        <v>9</v>
      </c>
      <c r="C417" s="420"/>
      <c r="D417" s="421"/>
      <c r="E417" s="421"/>
      <c r="F417" s="422"/>
      <c r="G417" s="422"/>
      <c r="H417" s="422"/>
      <c r="I417" s="422"/>
      <c r="J417" s="422"/>
      <c r="K417" s="423"/>
      <c r="L417" s="422"/>
      <c r="M417" s="424"/>
      <c r="N417" s="425"/>
      <c r="O417" s="426"/>
      <c r="P417" s="427"/>
      <c r="Q417" s="428"/>
    </row>
    <row r="418" spans="1:17" ht="12" thickBot="1">
      <c r="A418" s="1996"/>
      <c r="B418" s="124">
        <v>10</v>
      </c>
      <c r="C418" s="429"/>
      <c r="D418" s="430"/>
      <c r="E418" s="430"/>
      <c r="F418" s="431"/>
      <c r="G418" s="431"/>
      <c r="H418" s="431"/>
      <c r="I418" s="431"/>
      <c r="J418" s="431"/>
      <c r="K418" s="432"/>
      <c r="L418" s="431"/>
      <c r="M418" s="433"/>
      <c r="N418" s="434"/>
      <c r="O418" s="435"/>
      <c r="P418" s="436"/>
      <c r="Q418" s="437"/>
    </row>
    <row r="419" spans="1:17" ht="11.25">
      <c r="A419" s="1997" t="s">
        <v>122</v>
      </c>
      <c r="B419" s="71">
        <v>1</v>
      </c>
      <c r="C419" s="1050" t="s">
        <v>915</v>
      </c>
      <c r="D419" s="1051">
        <v>40</v>
      </c>
      <c r="E419" s="1051">
        <v>1987</v>
      </c>
      <c r="F419" s="1052">
        <v>21.04</v>
      </c>
      <c r="G419" s="1052">
        <v>3.366</v>
      </c>
      <c r="H419" s="1052">
        <v>6.4</v>
      </c>
      <c r="I419" s="1052">
        <v>11.273999</v>
      </c>
      <c r="J419" s="1052">
        <v>2280.42</v>
      </c>
      <c r="K419" s="1053">
        <v>11.273999</v>
      </c>
      <c r="L419" s="1052">
        <v>2280.42</v>
      </c>
      <c r="M419" s="1054">
        <v>0.004943825698774787</v>
      </c>
      <c r="N419" s="1055">
        <v>90.25200000000001</v>
      </c>
      <c r="O419" s="1056">
        <v>0.4461901569658221</v>
      </c>
      <c r="P419" s="1057">
        <v>296.6295419264872</v>
      </c>
      <c r="Q419" s="1058">
        <v>26.771409417949325</v>
      </c>
    </row>
    <row r="420" spans="1:17" ht="11.25">
      <c r="A420" s="1956"/>
      <c r="B420" s="71">
        <v>2</v>
      </c>
      <c r="C420" s="1050" t="s">
        <v>916</v>
      </c>
      <c r="D420" s="1051">
        <v>50</v>
      </c>
      <c r="E420" s="1051">
        <v>1980</v>
      </c>
      <c r="F420" s="1052">
        <v>28.388</v>
      </c>
      <c r="G420" s="1052">
        <v>4.947</v>
      </c>
      <c r="H420" s="1052">
        <v>8.11934</v>
      </c>
      <c r="I420" s="1052">
        <v>15.321659</v>
      </c>
      <c r="J420" s="1052">
        <v>3015.29</v>
      </c>
      <c r="K420" s="1053">
        <v>15.321659</v>
      </c>
      <c r="L420" s="1052">
        <v>3015.29</v>
      </c>
      <c r="M420" s="1054">
        <v>0.005081321862905393</v>
      </c>
      <c r="N420" s="1055">
        <v>90.25200000000001</v>
      </c>
      <c r="O420" s="1056">
        <v>0.45859946077093755</v>
      </c>
      <c r="P420" s="1057">
        <v>304.8793117743236</v>
      </c>
      <c r="Q420" s="1058">
        <v>27.515967646256257</v>
      </c>
    </row>
    <row r="421" spans="1:17" ht="11.25">
      <c r="A421" s="1956"/>
      <c r="B421" s="71">
        <v>3</v>
      </c>
      <c r="C421" s="1050" t="s">
        <v>917</v>
      </c>
      <c r="D421" s="1051">
        <v>41</v>
      </c>
      <c r="E421" s="1051">
        <v>1991</v>
      </c>
      <c r="F421" s="1052">
        <v>23.778</v>
      </c>
      <c r="G421" s="1052">
        <v>5.763</v>
      </c>
      <c r="H421" s="1052">
        <v>6.4</v>
      </c>
      <c r="I421" s="1052">
        <v>11.614998</v>
      </c>
      <c r="J421" s="1052">
        <v>2281.19</v>
      </c>
      <c r="K421" s="1053">
        <v>11.614998</v>
      </c>
      <c r="L421" s="1052">
        <v>2281.19</v>
      </c>
      <c r="M421" s="1054">
        <v>0.005091639889706688</v>
      </c>
      <c r="N421" s="1055">
        <v>90.25200000000001</v>
      </c>
      <c r="O421" s="1056">
        <v>0.45953068332580804</v>
      </c>
      <c r="P421" s="1057">
        <v>305.4983933824013</v>
      </c>
      <c r="Q421" s="1058">
        <v>27.571840999548485</v>
      </c>
    </row>
    <row r="422" spans="1:17" ht="11.25">
      <c r="A422" s="1956"/>
      <c r="B422" s="71">
        <v>4</v>
      </c>
      <c r="C422" s="1050" t="s">
        <v>918</v>
      </c>
      <c r="D422" s="1051">
        <v>19</v>
      </c>
      <c r="E422" s="1051">
        <v>1984</v>
      </c>
      <c r="F422" s="1052">
        <v>11.023</v>
      </c>
      <c r="G422" s="1052">
        <v>1.938</v>
      </c>
      <c r="H422" s="1052">
        <v>3.04</v>
      </c>
      <c r="I422" s="1052">
        <v>6.045002</v>
      </c>
      <c r="J422" s="1052">
        <v>994.89</v>
      </c>
      <c r="K422" s="1053">
        <v>6.045002</v>
      </c>
      <c r="L422" s="1052">
        <v>994.89</v>
      </c>
      <c r="M422" s="1054">
        <v>0.0060760506186613595</v>
      </c>
      <c r="N422" s="1055">
        <v>90.25200000000001</v>
      </c>
      <c r="O422" s="1056">
        <v>0.548375720435425</v>
      </c>
      <c r="P422" s="1057">
        <v>364.56303711968155</v>
      </c>
      <c r="Q422" s="1058">
        <v>32.9025432261255</v>
      </c>
    </row>
    <row r="423" spans="1:17" ht="11.25">
      <c r="A423" s="1956"/>
      <c r="B423" s="71">
        <v>5</v>
      </c>
      <c r="C423" s="1050" t="s">
        <v>919</v>
      </c>
      <c r="D423" s="1051">
        <v>40</v>
      </c>
      <c r="E423" s="1051">
        <v>1981</v>
      </c>
      <c r="F423" s="1052">
        <v>24.248</v>
      </c>
      <c r="G423" s="1052">
        <v>3.672</v>
      </c>
      <c r="H423" s="1052">
        <v>6.4</v>
      </c>
      <c r="I423" s="1052">
        <v>14.176002</v>
      </c>
      <c r="J423" s="1052">
        <v>2251.3</v>
      </c>
      <c r="K423" s="1053">
        <v>14.176002</v>
      </c>
      <c r="L423" s="1052">
        <v>2251.3</v>
      </c>
      <c r="M423" s="1054">
        <v>0.00629680717807489</v>
      </c>
      <c r="N423" s="1055">
        <v>90.25200000000001</v>
      </c>
      <c r="O423" s="1056">
        <v>0.568299441435615</v>
      </c>
      <c r="P423" s="1057">
        <v>377.8084306844934</v>
      </c>
      <c r="Q423" s="1058">
        <v>34.097966486136905</v>
      </c>
    </row>
    <row r="424" spans="1:17" ht="11.25">
      <c r="A424" s="1956"/>
      <c r="B424" s="71">
        <v>6</v>
      </c>
      <c r="C424" s="1050" t="s">
        <v>920</v>
      </c>
      <c r="D424" s="1051">
        <v>50</v>
      </c>
      <c r="E424" s="1051">
        <v>1974</v>
      </c>
      <c r="F424" s="1052">
        <v>28.822</v>
      </c>
      <c r="G424" s="1052">
        <v>3.162</v>
      </c>
      <c r="H424" s="1052">
        <v>8</v>
      </c>
      <c r="I424" s="1052">
        <v>17.659999</v>
      </c>
      <c r="J424" s="1052">
        <v>2591.85</v>
      </c>
      <c r="K424" s="1053">
        <v>17.659999</v>
      </c>
      <c r="L424" s="1052">
        <v>2591.85</v>
      </c>
      <c r="M424" s="1054">
        <v>0.006813665528483516</v>
      </c>
      <c r="N424" s="1055">
        <v>90.25200000000001</v>
      </c>
      <c r="O424" s="1056">
        <v>0.6149469412766944</v>
      </c>
      <c r="P424" s="1057">
        <v>408.8199317090109</v>
      </c>
      <c r="Q424" s="1058">
        <v>36.89681647660166</v>
      </c>
    </row>
    <row r="425" spans="1:17" ht="11.25">
      <c r="A425" s="1956"/>
      <c r="B425" s="71">
        <v>7</v>
      </c>
      <c r="C425" s="1050" t="s">
        <v>921</v>
      </c>
      <c r="D425" s="1051">
        <v>46</v>
      </c>
      <c r="E425" s="1051">
        <v>1988</v>
      </c>
      <c r="F425" s="1052">
        <v>17.841</v>
      </c>
      <c r="G425" s="1052">
        <v>1.29489</v>
      </c>
      <c r="H425" s="1052">
        <v>0.46</v>
      </c>
      <c r="I425" s="1052">
        <v>16.08611</v>
      </c>
      <c r="J425" s="1052">
        <v>2184.25</v>
      </c>
      <c r="K425" s="1053">
        <v>16.08611</v>
      </c>
      <c r="L425" s="1052">
        <v>2184.25</v>
      </c>
      <c r="M425" s="1054">
        <v>0.007364591965205449</v>
      </c>
      <c r="N425" s="1055">
        <v>90.25200000000001</v>
      </c>
      <c r="O425" s="1056">
        <v>0.6646691540437222</v>
      </c>
      <c r="P425" s="1057">
        <v>441.8755179123269</v>
      </c>
      <c r="Q425" s="1058">
        <v>39.88014924262333</v>
      </c>
    </row>
    <row r="426" spans="1:17" ht="11.25">
      <c r="A426" s="1956"/>
      <c r="B426" s="71">
        <v>8</v>
      </c>
      <c r="C426" s="1050"/>
      <c r="D426" s="1051"/>
      <c r="E426" s="1051"/>
      <c r="F426" s="1052"/>
      <c r="G426" s="1052"/>
      <c r="H426" s="1052"/>
      <c r="I426" s="1052"/>
      <c r="J426" s="1052"/>
      <c r="K426" s="1053"/>
      <c r="L426" s="1052"/>
      <c r="M426" s="1054"/>
      <c r="N426" s="1055"/>
      <c r="O426" s="1056"/>
      <c r="P426" s="1057"/>
      <c r="Q426" s="1058"/>
    </row>
    <row r="427" spans="1:17" ht="11.25">
      <c r="A427" s="1956"/>
      <c r="B427" s="71">
        <v>9</v>
      </c>
      <c r="C427" s="1050"/>
      <c r="D427" s="1051"/>
      <c r="E427" s="1051"/>
      <c r="F427" s="1052"/>
      <c r="G427" s="1052"/>
      <c r="H427" s="1052"/>
      <c r="I427" s="1052"/>
      <c r="J427" s="1052"/>
      <c r="K427" s="1053"/>
      <c r="L427" s="1052"/>
      <c r="M427" s="1054"/>
      <c r="N427" s="1055"/>
      <c r="O427" s="1056"/>
      <c r="P427" s="1057"/>
      <c r="Q427" s="1058"/>
    </row>
    <row r="428" spans="1:17" ht="12" thickBot="1">
      <c r="A428" s="1956"/>
      <c r="B428" s="135">
        <v>10</v>
      </c>
      <c r="C428" s="1059"/>
      <c r="D428" s="1060"/>
      <c r="E428" s="1060"/>
      <c r="F428" s="1052"/>
      <c r="G428" s="1061"/>
      <c r="H428" s="1061"/>
      <c r="I428" s="1061"/>
      <c r="J428" s="1061"/>
      <c r="K428" s="1062"/>
      <c r="L428" s="1061"/>
      <c r="M428" s="1063"/>
      <c r="N428" s="1064"/>
      <c r="O428" s="1065"/>
      <c r="P428" s="1066"/>
      <c r="Q428" s="1067"/>
    </row>
    <row r="429" spans="1:17" ht="11.25">
      <c r="A429" s="1934" t="s">
        <v>132</v>
      </c>
      <c r="B429" s="136">
        <v>1</v>
      </c>
      <c r="C429" s="1521" t="s">
        <v>922</v>
      </c>
      <c r="D429" s="1522">
        <v>22</v>
      </c>
      <c r="E429" s="1522">
        <v>1989</v>
      </c>
      <c r="F429" s="1523">
        <v>13.4</v>
      </c>
      <c r="G429" s="1523">
        <v>1.989</v>
      </c>
      <c r="H429" s="1523">
        <v>3.52</v>
      </c>
      <c r="I429" s="1523">
        <v>7.891</v>
      </c>
      <c r="J429" s="1523">
        <v>1148.3</v>
      </c>
      <c r="K429" s="1524">
        <v>7.891</v>
      </c>
      <c r="L429" s="1523">
        <v>1148.3</v>
      </c>
      <c r="M429" s="1525">
        <v>0.006871897587738396</v>
      </c>
      <c r="N429" s="1526">
        <v>90.25200000000001</v>
      </c>
      <c r="O429" s="1527">
        <v>0.6202025010885658</v>
      </c>
      <c r="P429" s="1528">
        <v>412.31385526430375</v>
      </c>
      <c r="Q429" s="1529">
        <v>37.21215006531394</v>
      </c>
    </row>
    <row r="430" spans="1:17" ht="11.25">
      <c r="A430" s="1935"/>
      <c r="B430" s="137">
        <v>2</v>
      </c>
      <c r="C430" s="1530" t="s">
        <v>923</v>
      </c>
      <c r="D430" s="1531">
        <v>45</v>
      </c>
      <c r="E430" s="1531">
        <v>1985</v>
      </c>
      <c r="F430" s="345">
        <v>29.546</v>
      </c>
      <c r="G430" s="345">
        <v>5.355</v>
      </c>
      <c r="H430" s="345">
        <v>7.2</v>
      </c>
      <c r="I430" s="345">
        <v>16.990994</v>
      </c>
      <c r="J430" s="345">
        <v>2334.15</v>
      </c>
      <c r="K430" s="1532">
        <v>16.990994</v>
      </c>
      <c r="L430" s="345">
        <v>2334.15</v>
      </c>
      <c r="M430" s="1533">
        <v>0.007279306814043656</v>
      </c>
      <c r="N430" s="1534">
        <v>90.25200000000001</v>
      </c>
      <c r="O430" s="1535">
        <v>0.6569719985810681</v>
      </c>
      <c r="P430" s="1536">
        <v>436.7584088426194</v>
      </c>
      <c r="Q430" s="1537">
        <v>39.41831991486409</v>
      </c>
    </row>
    <row r="431" spans="1:17" ht="11.25">
      <c r="A431" s="1935"/>
      <c r="B431" s="137">
        <v>3</v>
      </c>
      <c r="C431" s="1530" t="s">
        <v>924</v>
      </c>
      <c r="D431" s="1531">
        <v>45</v>
      </c>
      <c r="E431" s="1531">
        <v>1979</v>
      </c>
      <c r="F431" s="345">
        <v>29.411</v>
      </c>
      <c r="G431" s="345">
        <v>4.794</v>
      </c>
      <c r="H431" s="345">
        <v>7.2</v>
      </c>
      <c r="I431" s="345">
        <v>17.416994</v>
      </c>
      <c r="J431" s="345">
        <v>2335.3</v>
      </c>
      <c r="K431" s="1532">
        <v>17.416994</v>
      </c>
      <c r="L431" s="345">
        <v>2335.3</v>
      </c>
      <c r="M431" s="1533">
        <v>0.007458139853552005</v>
      </c>
      <c r="N431" s="1534">
        <v>90.25200000000001</v>
      </c>
      <c r="O431" s="1535">
        <v>0.6731120380627756</v>
      </c>
      <c r="P431" s="1536">
        <v>447.4883912131203</v>
      </c>
      <c r="Q431" s="1537">
        <v>40.38672228376653</v>
      </c>
    </row>
    <row r="432" spans="1:17" ht="11.25">
      <c r="A432" s="1935"/>
      <c r="B432" s="137">
        <v>4</v>
      </c>
      <c r="C432" s="1530" t="s">
        <v>925</v>
      </c>
      <c r="D432" s="1531">
        <v>40</v>
      </c>
      <c r="E432" s="1531">
        <v>1973</v>
      </c>
      <c r="F432" s="345">
        <v>25.849</v>
      </c>
      <c r="G432" s="345">
        <v>2.652</v>
      </c>
      <c r="H432" s="345">
        <v>6.4</v>
      </c>
      <c r="I432" s="345">
        <v>16.797</v>
      </c>
      <c r="J432" s="345">
        <v>2247.54</v>
      </c>
      <c r="K432" s="1532">
        <v>16.797</v>
      </c>
      <c r="L432" s="345">
        <v>2247.54</v>
      </c>
      <c r="M432" s="1533">
        <v>0.0074735043647721515</v>
      </c>
      <c r="N432" s="1534">
        <v>90.25200000000001</v>
      </c>
      <c r="O432" s="1535">
        <v>0.6744987159294162</v>
      </c>
      <c r="P432" s="1536">
        <v>448.4102618863291</v>
      </c>
      <c r="Q432" s="1537">
        <v>40.46992295576498</v>
      </c>
    </row>
    <row r="433" spans="1:17" ht="11.25">
      <c r="A433" s="1935"/>
      <c r="B433" s="137">
        <v>5</v>
      </c>
      <c r="C433" s="1530" t="s">
        <v>926</v>
      </c>
      <c r="D433" s="1531">
        <v>40</v>
      </c>
      <c r="E433" s="1531">
        <v>1972</v>
      </c>
      <c r="F433" s="345">
        <v>27.242</v>
      </c>
      <c r="G433" s="345">
        <v>3.723</v>
      </c>
      <c r="H433" s="345">
        <v>6.4</v>
      </c>
      <c r="I433" s="345">
        <v>17.119</v>
      </c>
      <c r="J433" s="345">
        <v>2236.87</v>
      </c>
      <c r="K433" s="1532">
        <v>17.119</v>
      </c>
      <c r="L433" s="345">
        <v>2236.87</v>
      </c>
      <c r="M433" s="1533">
        <v>0.007653104561284295</v>
      </c>
      <c r="N433" s="1534">
        <v>90.25200000000001</v>
      </c>
      <c r="O433" s="1535">
        <v>0.6907079928650303</v>
      </c>
      <c r="P433" s="1536">
        <v>459.1862736770577</v>
      </c>
      <c r="Q433" s="1537">
        <v>41.44247957190181</v>
      </c>
    </row>
    <row r="434" spans="1:17" ht="11.25">
      <c r="A434" s="1935"/>
      <c r="B434" s="137">
        <v>6</v>
      </c>
      <c r="C434" s="1530" t="s">
        <v>927</v>
      </c>
      <c r="D434" s="1531">
        <v>22</v>
      </c>
      <c r="E434" s="1531">
        <v>1991</v>
      </c>
      <c r="F434" s="345">
        <v>14.076</v>
      </c>
      <c r="G434" s="345">
        <v>1.53</v>
      </c>
      <c r="H434" s="345">
        <v>3.52</v>
      </c>
      <c r="I434" s="345">
        <v>9.025999</v>
      </c>
      <c r="J434" s="345">
        <v>1164.84</v>
      </c>
      <c r="K434" s="1532">
        <v>9.025999</v>
      </c>
      <c r="L434" s="345">
        <v>1164.84</v>
      </c>
      <c r="M434" s="1533">
        <v>0.007748702826139213</v>
      </c>
      <c r="N434" s="1534">
        <v>90.25200000000001</v>
      </c>
      <c r="O434" s="1535">
        <v>0.6993359274647163</v>
      </c>
      <c r="P434" s="1536">
        <v>464.9221695683528</v>
      </c>
      <c r="Q434" s="1537">
        <v>41.96015564788298</v>
      </c>
    </row>
    <row r="435" spans="1:17" ht="11.25">
      <c r="A435" s="1935"/>
      <c r="B435" s="137">
        <v>7</v>
      </c>
      <c r="C435" s="1530" t="s">
        <v>928</v>
      </c>
      <c r="D435" s="1531">
        <v>55</v>
      </c>
      <c r="E435" s="1531">
        <v>1968</v>
      </c>
      <c r="F435" s="345">
        <v>32.622</v>
      </c>
      <c r="G435" s="345">
        <v>3.57</v>
      </c>
      <c r="H435" s="345">
        <v>8.8</v>
      </c>
      <c r="I435" s="345">
        <v>20.251996</v>
      </c>
      <c r="J435" s="345">
        <v>2493.39</v>
      </c>
      <c r="K435" s="1532">
        <v>20.251996</v>
      </c>
      <c r="L435" s="345">
        <v>2493.39</v>
      </c>
      <c r="M435" s="1533">
        <v>0.008122273691640697</v>
      </c>
      <c r="N435" s="1534">
        <v>90.25200000000001</v>
      </c>
      <c r="O435" s="1535">
        <v>0.7330514452179563</v>
      </c>
      <c r="P435" s="1536">
        <v>487.3364214984418</v>
      </c>
      <c r="Q435" s="1537">
        <v>43.98308671307737</v>
      </c>
    </row>
    <row r="436" spans="1:17" ht="11.25">
      <c r="A436" s="1935"/>
      <c r="B436" s="137">
        <v>8</v>
      </c>
      <c r="C436" s="1530" t="s">
        <v>929</v>
      </c>
      <c r="D436" s="1531">
        <v>22</v>
      </c>
      <c r="E436" s="1531">
        <v>1992</v>
      </c>
      <c r="F436" s="345">
        <v>16.129</v>
      </c>
      <c r="G436" s="345">
        <v>2.225232</v>
      </c>
      <c r="H436" s="345">
        <v>3.52</v>
      </c>
      <c r="I436" s="345">
        <v>10.38377</v>
      </c>
      <c r="J436" s="345">
        <v>1158.38</v>
      </c>
      <c r="K436" s="1532">
        <v>10.38377</v>
      </c>
      <c r="L436" s="345">
        <v>1158.38</v>
      </c>
      <c r="M436" s="1533">
        <v>0.008964044614029937</v>
      </c>
      <c r="N436" s="1534">
        <v>90.25200000000001</v>
      </c>
      <c r="O436" s="1535">
        <v>0.8090229545054299</v>
      </c>
      <c r="P436" s="1536">
        <v>537.8426768417962</v>
      </c>
      <c r="Q436" s="1537">
        <v>48.5413772703258</v>
      </c>
    </row>
    <row r="437" spans="1:17" ht="11.25">
      <c r="A437" s="1935"/>
      <c r="B437" s="137">
        <v>9</v>
      </c>
      <c r="C437" s="1530" t="s">
        <v>930</v>
      </c>
      <c r="D437" s="1531">
        <v>46</v>
      </c>
      <c r="E437" s="1531">
        <v>1981</v>
      </c>
      <c r="F437" s="345">
        <v>35.399</v>
      </c>
      <c r="G437" s="345">
        <v>4.488153</v>
      </c>
      <c r="H437" s="345">
        <v>7.2</v>
      </c>
      <c r="I437" s="345">
        <v>23.710845</v>
      </c>
      <c r="J437" s="345">
        <v>2273.52</v>
      </c>
      <c r="K437" s="1532">
        <v>23.710845</v>
      </c>
      <c r="L437" s="345">
        <v>2273.52</v>
      </c>
      <c r="M437" s="1533">
        <v>0.010429134118019634</v>
      </c>
      <c r="N437" s="1534">
        <v>90.25200000000001</v>
      </c>
      <c r="O437" s="1535">
        <v>0.9412502124195081</v>
      </c>
      <c r="P437" s="1536">
        <v>625.748047081178</v>
      </c>
      <c r="Q437" s="1537">
        <v>56.47501274517048</v>
      </c>
    </row>
    <row r="438" spans="1:17" ht="12" thickBot="1">
      <c r="A438" s="1936"/>
      <c r="B438" s="138">
        <v>10</v>
      </c>
      <c r="C438" s="346"/>
      <c r="D438" s="347"/>
      <c r="E438" s="347"/>
      <c r="F438" s="345"/>
      <c r="G438" s="348"/>
      <c r="H438" s="348"/>
      <c r="I438" s="348"/>
      <c r="J438" s="348"/>
      <c r="K438" s="349"/>
      <c r="L438" s="348"/>
      <c r="M438" s="350"/>
      <c r="N438" s="351"/>
      <c r="O438" s="352"/>
      <c r="P438" s="353"/>
      <c r="Q438" s="354"/>
    </row>
    <row r="439" spans="1:17" ht="11.25">
      <c r="A439" s="1958" t="s">
        <v>143</v>
      </c>
      <c r="B439" s="17">
        <v>1</v>
      </c>
      <c r="C439" s="355" t="s">
        <v>931</v>
      </c>
      <c r="D439" s="356">
        <v>5</v>
      </c>
      <c r="E439" s="356">
        <v>1962</v>
      </c>
      <c r="F439" s="1558">
        <v>0</v>
      </c>
      <c r="G439" s="2070">
        <v>0</v>
      </c>
      <c r="H439" s="2070">
        <v>0</v>
      </c>
      <c r="I439" s="2070">
        <v>0</v>
      </c>
      <c r="J439" s="366">
        <v>187.09</v>
      </c>
      <c r="K439" s="367">
        <v>0</v>
      </c>
      <c r="L439" s="357">
        <v>187.09</v>
      </c>
      <c r="M439" s="359">
        <v>0</v>
      </c>
      <c r="N439" s="360">
        <v>90.25200000000001</v>
      </c>
      <c r="O439" s="361">
        <v>0</v>
      </c>
      <c r="P439" s="362">
        <v>0</v>
      </c>
      <c r="Q439" s="363">
        <v>0</v>
      </c>
    </row>
    <row r="440" spans="1:17" ht="11.25">
      <c r="A440" s="1959"/>
      <c r="B440" s="19">
        <v>2</v>
      </c>
      <c r="C440" s="364" t="s">
        <v>932</v>
      </c>
      <c r="D440" s="365">
        <v>12</v>
      </c>
      <c r="E440" s="365">
        <v>1980</v>
      </c>
      <c r="F440" s="366">
        <v>4.866</v>
      </c>
      <c r="G440" s="366">
        <v>0.51</v>
      </c>
      <c r="H440" s="366">
        <v>1.6</v>
      </c>
      <c r="I440" s="366">
        <v>2.755999</v>
      </c>
      <c r="J440" s="366">
        <v>468.68</v>
      </c>
      <c r="K440" s="367">
        <v>2.755999</v>
      </c>
      <c r="L440" s="366">
        <v>468.68</v>
      </c>
      <c r="M440" s="368">
        <v>0.005880342664504566</v>
      </c>
      <c r="N440" s="369">
        <v>90.25200000000001</v>
      </c>
      <c r="O440" s="370">
        <v>0.5307126861568662</v>
      </c>
      <c r="P440" s="371">
        <v>352.82055987027394</v>
      </c>
      <c r="Q440" s="372">
        <v>31.842761169411965</v>
      </c>
    </row>
    <row r="441" spans="1:17" ht="11.25">
      <c r="A441" s="1959"/>
      <c r="B441" s="19">
        <v>3</v>
      </c>
      <c r="C441" s="364" t="s">
        <v>933</v>
      </c>
      <c r="D441" s="365">
        <v>12</v>
      </c>
      <c r="E441" s="365">
        <v>1980</v>
      </c>
      <c r="F441" s="366">
        <v>6.131</v>
      </c>
      <c r="G441" s="366">
        <v>0.816</v>
      </c>
      <c r="H441" s="366">
        <v>1.76</v>
      </c>
      <c r="I441" s="366">
        <v>3.5549989999999996</v>
      </c>
      <c r="J441" s="366">
        <v>584.73</v>
      </c>
      <c r="K441" s="367">
        <v>3.5549989999999996</v>
      </c>
      <c r="L441" s="366">
        <v>584.73</v>
      </c>
      <c r="M441" s="368">
        <v>0.006079727395550082</v>
      </c>
      <c r="N441" s="369">
        <v>90.25200000000001</v>
      </c>
      <c r="O441" s="370">
        <v>0.5487075569031861</v>
      </c>
      <c r="P441" s="371">
        <v>364.7836437330049</v>
      </c>
      <c r="Q441" s="372">
        <v>32.92245341419117</v>
      </c>
    </row>
    <row r="442" spans="1:17" ht="11.25">
      <c r="A442" s="1959"/>
      <c r="B442" s="19">
        <v>4</v>
      </c>
      <c r="C442" s="364" t="s">
        <v>934</v>
      </c>
      <c r="D442" s="365">
        <v>45</v>
      </c>
      <c r="E442" s="365">
        <v>1983</v>
      </c>
      <c r="F442" s="366">
        <v>25.712</v>
      </c>
      <c r="G442" s="366">
        <v>2.601</v>
      </c>
      <c r="H442" s="366">
        <v>6.88</v>
      </c>
      <c r="I442" s="366">
        <v>16.230995</v>
      </c>
      <c r="J442" s="366">
        <v>2205.25</v>
      </c>
      <c r="K442" s="367">
        <v>16.230995</v>
      </c>
      <c r="L442" s="366">
        <v>2205.25</v>
      </c>
      <c r="M442" s="368">
        <v>0.007360160979480785</v>
      </c>
      <c r="N442" s="369">
        <v>90.25200000000001</v>
      </c>
      <c r="O442" s="370">
        <v>0.6642692487200998</v>
      </c>
      <c r="P442" s="371">
        <v>441.6096587688471</v>
      </c>
      <c r="Q442" s="372">
        <v>39.85615492320599</v>
      </c>
    </row>
    <row r="443" spans="1:17" ht="11.25">
      <c r="A443" s="1959"/>
      <c r="B443" s="19">
        <v>5</v>
      </c>
      <c r="C443" s="364" t="s">
        <v>935</v>
      </c>
      <c r="D443" s="365">
        <v>13</v>
      </c>
      <c r="E443" s="365">
        <v>1900</v>
      </c>
      <c r="F443" s="366">
        <v>7.138</v>
      </c>
      <c r="G443" s="366">
        <v>0.663</v>
      </c>
      <c r="H443" s="366">
        <v>1.92</v>
      </c>
      <c r="I443" s="366">
        <v>4.554999</v>
      </c>
      <c r="J443" s="366">
        <v>485.29</v>
      </c>
      <c r="K443" s="367">
        <v>4.554999</v>
      </c>
      <c r="L443" s="366">
        <v>485.29</v>
      </c>
      <c r="M443" s="368">
        <v>0.009386138185414906</v>
      </c>
      <c r="N443" s="369">
        <v>90.25200000000001</v>
      </c>
      <c r="O443" s="370">
        <v>0.8471177435100662</v>
      </c>
      <c r="P443" s="371">
        <v>563.1682911248944</v>
      </c>
      <c r="Q443" s="372">
        <v>50.82706461060397</v>
      </c>
    </row>
    <row r="444" spans="1:17" ht="11.25">
      <c r="A444" s="1959"/>
      <c r="B444" s="19">
        <v>6</v>
      </c>
      <c r="C444" s="364" t="s">
        <v>936</v>
      </c>
      <c r="D444" s="365">
        <v>7</v>
      </c>
      <c r="E444" s="365">
        <v>1989</v>
      </c>
      <c r="F444" s="366">
        <v>4.456</v>
      </c>
      <c r="G444" s="366">
        <v>0</v>
      </c>
      <c r="H444" s="366">
        <v>0</v>
      </c>
      <c r="I444" s="366">
        <v>4.455999</v>
      </c>
      <c r="J444" s="366">
        <v>461.34</v>
      </c>
      <c r="K444" s="367">
        <v>4.455999</v>
      </c>
      <c r="L444" s="366">
        <v>461.34</v>
      </c>
      <c r="M444" s="368">
        <v>0.00965881779165041</v>
      </c>
      <c r="N444" s="369">
        <v>90.25200000000001</v>
      </c>
      <c r="O444" s="370">
        <v>0.8717276233320329</v>
      </c>
      <c r="P444" s="371">
        <v>579.5290674990247</v>
      </c>
      <c r="Q444" s="372">
        <v>52.30365739992198</v>
      </c>
    </row>
    <row r="445" spans="1:17" ht="11.25">
      <c r="A445" s="1959"/>
      <c r="B445" s="19">
        <v>7</v>
      </c>
      <c r="C445" s="364" t="s">
        <v>937</v>
      </c>
      <c r="D445" s="365">
        <v>12</v>
      </c>
      <c r="E445" s="365">
        <v>1988</v>
      </c>
      <c r="F445" s="366">
        <v>9.294</v>
      </c>
      <c r="G445" s="366">
        <v>1.02</v>
      </c>
      <c r="H445" s="366">
        <v>1.92</v>
      </c>
      <c r="I445" s="366">
        <v>6.354001</v>
      </c>
      <c r="J445" s="366">
        <v>608.15</v>
      </c>
      <c r="K445" s="367">
        <v>6.354001</v>
      </c>
      <c r="L445" s="366">
        <v>608.15</v>
      </c>
      <c r="M445" s="368">
        <v>0.010448081887692182</v>
      </c>
      <c r="N445" s="369">
        <v>90.25200000000001</v>
      </c>
      <c r="O445" s="370">
        <v>0.9429602865279949</v>
      </c>
      <c r="P445" s="371">
        <v>626.8849132615309</v>
      </c>
      <c r="Q445" s="372">
        <v>56.577617191679686</v>
      </c>
    </row>
    <row r="446" spans="1:17" ht="11.25">
      <c r="A446" s="1959"/>
      <c r="B446" s="19">
        <v>8</v>
      </c>
      <c r="C446" s="364" t="s">
        <v>938</v>
      </c>
      <c r="D446" s="365">
        <v>6</v>
      </c>
      <c r="E446" s="365">
        <v>1910</v>
      </c>
      <c r="F446" s="366">
        <v>5.456</v>
      </c>
      <c r="G446" s="366">
        <v>0.459</v>
      </c>
      <c r="H446" s="366">
        <v>0.96</v>
      </c>
      <c r="I446" s="366">
        <v>4.036999</v>
      </c>
      <c r="J446" s="366">
        <v>303.9</v>
      </c>
      <c r="K446" s="367">
        <v>4.036999</v>
      </c>
      <c r="L446" s="366">
        <v>303.9</v>
      </c>
      <c r="M446" s="368">
        <v>0.013283971701217506</v>
      </c>
      <c r="N446" s="369">
        <v>90.25200000000001</v>
      </c>
      <c r="O446" s="370">
        <v>1.1989050139782824</v>
      </c>
      <c r="P446" s="371">
        <v>797.0383020730504</v>
      </c>
      <c r="Q446" s="372">
        <v>71.93430083869696</v>
      </c>
    </row>
    <row r="447" spans="1:17" ht="11.25">
      <c r="A447" s="1959"/>
      <c r="B447" s="19">
        <v>9</v>
      </c>
      <c r="C447" s="364" t="s">
        <v>939</v>
      </c>
      <c r="D447" s="365">
        <v>6</v>
      </c>
      <c r="E447" s="365">
        <v>1930</v>
      </c>
      <c r="F447" s="366">
        <v>4.561</v>
      </c>
      <c r="G447" s="366">
        <v>0.204</v>
      </c>
      <c r="H447" s="366">
        <v>0.8</v>
      </c>
      <c r="I447" s="366">
        <v>3.556999</v>
      </c>
      <c r="J447" s="366">
        <v>266.7</v>
      </c>
      <c r="K447" s="367">
        <v>3.556999</v>
      </c>
      <c r="L447" s="366">
        <v>266.7</v>
      </c>
      <c r="M447" s="368">
        <v>0.01333707911511061</v>
      </c>
      <c r="N447" s="369">
        <v>90.25200000000001</v>
      </c>
      <c r="O447" s="370">
        <v>1.203698064296963</v>
      </c>
      <c r="P447" s="371">
        <v>800.2247469066366</v>
      </c>
      <c r="Q447" s="372">
        <v>72.22188385781777</v>
      </c>
    </row>
    <row r="448" spans="1:17" ht="12.75" thickBot="1">
      <c r="A448" s="1960"/>
      <c r="B448" s="237">
        <v>10</v>
      </c>
      <c r="C448" s="373"/>
      <c r="D448" s="374"/>
      <c r="E448" s="374"/>
      <c r="F448" s="375"/>
      <c r="G448" s="375"/>
      <c r="H448" s="375"/>
      <c r="I448" s="375"/>
      <c r="J448" s="375"/>
      <c r="K448" s="376"/>
      <c r="L448" s="375"/>
      <c r="M448" s="377"/>
      <c r="N448" s="378"/>
      <c r="O448" s="379"/>
      <c r="P448" s="380"/>
      <c r="Q448" s="381"/>
    </row>
    <row r="449" spans="1:17" s="235" customFormat="1" ht="12">
      <c r="A449" s="1859" t="s">
        <v>879</v>
      </c>
      <c r="B449" s="2206"/>
      <c r="C449" s="2207"/>
      <c r="D449" s="2208"/>
      <c r="E449" s="2208"/>
      <c r="F449" s="2209"/>
      <c r="G449" s="2209"/>
      <c r="H449" s="2209"/>
      <c r="I449" s="2209"/>
      <c r="J449" s="2209"/>
      <c r="K449" s="2210"/>
      <c r="L449" s="2209"/>
      <c r="M449" s="2211"/>
      <c r="N449" s="2212"/>
      <c r="O449" s="2213"/>
      <c r="P449" s="2214"/>
      <c r="Q449" s="2214"/>
    </row>
    <row r="450" spans="1:9" ht="12">
      <c r="A450" s="1859" t="s">
        <v>880</v>
      </c>
      <c r="F450" s="77"/>
      <c r="G450" s="77"/>
      <c r="H450" s="77"/>
      <c r="I450" s="77"/>
    </row>
    <row r="451" spans="1:17" s="1683" customFormat="1" ht="15">
      <c r="A451" s="1928" t="s">
        <v>227</v>
      </c>
      <c r="B451" s="1928"/>
      <c r="C451" s="1928"/>
      <c r="D451" s="1928"/>
      <c r="E451" s="1928"/>
      <c r="F451" s="1928"/>
      <c r="G451" s="1928"/>
      <c r="H451" s="1928"/>
      <c r="I451" s="1928"/>
      <c r="J451" s="1928"/>
      <c r="K451" s="1928"/>
      <c r="L451" s="1928"/>
      <c r="M451" s="1928"/>
      <c r="N451" s="1928"/>
      <c r="O451" s="1928"/>
      <c r="P451" s="1928"/>
      <c r="Q451" s="1928"/>
    </row>
    <row r="452" spans="1:17" ht="13.5" thickBot="1">
      <c r="A452" s="805"/>
      <c r="B452" s="805"/>
      <c r="C452" s="805"/>
      <c r="D452" s="805"/>
      <c r="E452" s="1875" t="s">
        <v>370</v>
      </c>
      <c r="F452" s="1875"/>
      <c r="G452" s="1875"/>
      <c r="H452" s="1875"/>
      <c r="I452" s="805">
        <v>6.7</v>
      </c>
      <c r="J452" s="805" t="s">
        <v>369</v>
      </c>
      <c r="K452" s="805" t="s">
        <v>371</v>
      </c>
      <c r="L452" s="806">
        <v>270</v>
      </c>
      <c r="M452" s="805"/>
      <c r="N452" s="805"/>
      <c r="O452" s="805"/>
      <c r="P452" s="805"/>
      <c r="Q452" s="805"/>
    </row>
    <row r="453" spans="1:17" ht="11.25">
      <c r="A453" s="1930" t="s">
        <v>1</v>
      </c>
      <c r="B453" s="1879" t="s">
        <v>0</v>
      </c>
      <c r="C453" s="1882" t="s">
        <v>2</v>
      </c>
      <c r="D453" s="1882" t="s">
        <v>3</v>
      </c>
      <c r="E453" s="1882" t="s">
        <v>12</v>
      </c>
      <c r="F453" s="1886" t="s">
        <v>13</v>
      </c>
      <c r="G453" s="1887"/>
      <c r="H453" s="1887"/>
      <c r="I453" s="1888"/>
      <c r="J453" s="1882" t="s">
        <v>4</v>
      </c>
      <c r="K453" s="1882" t="s">
        <v>14</v>
      </c>
      <c r="L453" s="1882" t="s">
        <v>5</v>
      </c>
      <c r="M453" s="1882" t="s">
        <v>6</v>
      </c>
      <c r="N453" s="1882" t="s">
        <v>15</v>
      </c>
      <c r="O453" s="1908" t="s">
        <v>16</v>
      </c>
      <c r="P453" s="1882" t="s">
        <v>23</v>
      </c>
      <c r="Q453" s="1891" t="s">
        <v>24</v>
      </c>
    </row>
    <row r="454" spans="1:17" ht="33.75">
      <c r="A454" s="1931"/>
      <c r="B454" s="1880"/>
      <c r="C454" s="1883"/>
      <c r="D454" s="1885"/>
      <c r="E454" s="1885"/>
      <c r="F454" s="15" t="s">
        <v>17</v>
      </c>
      <c r="G454" s="15" t="s">
        <v>18</v>
      </c>
      <c r="H454" s="15" t="s">
        <v>19</v>
      </c>
      <c r="I454" s="15" t="s">
        <v>20</v>
      </c>
      <c r="J454" s="1885"/>
      <c r="K454" s="1885"/>
      <c r="L454" s="1885"/>
      <c r="M454" s="1885"/>
      <c r="N454" s="1885"/>
      <c r="O454" s="1909"/>
      <c r="P454" s="1885"/>
      <c r="Q454" s="1892"/>
    </row>
    <row r="455" spans="1:17" ht="11.25">
      <c r="A455" s="1932"/>
      <c r="B455" s="1933"/>
      <c r="C455" s="1885"/>
      <c r="D455" s="83" t="s">
        <v>7</v>
      </c>
      <c r="E455" s="83" t="s">
        <v>8</v>
      </c>
      <c r="F455" s="83" t="s">
        <v>9</v>
      </c>
      <c r="G455" s="83" t="s">
        <v>9</v>
      </c>
      <c r="H455" s="83" t="s">
        <v>9</v>
      </c>
      <c r="I455" s="83" t="s">
        <v>9</v>
      </c>
      <c r="J455" s="83" t="s">
        <v>21</v>
      </c>
      <c r="K455" s="83" t="s">
        <v>9</v>
      </c>
      <c r="L455" s="83" t="s">
        <v>21</v>
      </c>
      <c r="M455" s="83" t="s">
        <v>70</v>
      </c>
      <c r="N455" s="83" t="s">
        <v>408</v>
      </c>
      <c r="O455" s="83" t="s">
        <v>409</v>
      </c>
      <c r="P455" s="84" t="s">
        <v>25</v>
      </c>
      <c r="Q455" s="85" t="s">
        <v>410</v>
      </c>
    </row>
    <row r="456" spans="1:17" ht="12" thickBot="1">
      <c r="A456" s="86">
        <v>1</v>
      </c>
      <c r="B456" s="87">
        <v>2</v>
      </c>
      <c r="C456" s="88">
        <v>3</v>
      </c>
      <c r="D456" s="89">
        <v>4</v>
      </c>
      <c r="E456" s="89">
        <v>5</v>
      </c>
      <c r="F456" s="89">
        <v>6</v>
      </c>
      <c r="G456" s="89">
        <v>7</v>
      </c>
      <c r="H456" s="89">
        <v>8</v>
      </c>
      <c r="I456" s="89">
        <v>9</v>
      </c>
      <c r="J456" s="89">
        <v>10</v>
      </c>
      <c r="K456" s="89">
        <v>11</v>
      </c>
      <c r="L456" s="88">
        <v>12</v>
      </c>
      <c r="M456" s="89">
        <v>13</v>
      </c>
      <c r="N456" s="89">
        <v>14</v>
      </c>
      <c r="O456" s="90">
        <v>15</v>
      </c>
      <c r="P456" s="88">
        <v>16</v>
      </c>
      <c r="Q456" s="91">
        <v>17</v>
      </c>
    </row>
    <row r="457" spans="1:17" ht="11.25">
      <c r="A457" s="1950" t="s">
        <v>97</v>
      </c>
      <c r="B457" s="236">
        <v>1</v>
      </c>
      <c r="C457" s="522"/>
      <c r="D457" s="523"/>
      <c r="E457" s="523"/>
      <c r="F457" s="524"/>
      <c r="G457" s="525"/>
      <c r="H457" s="525"/>
      <c r="I457" s="525"/>
      <c r="J457" s="525"/>
      <c r="K457" s="526"/>
      <c r="L457" s="525"/>
      <c r="M457" s="527"/>
      <c r="N457" s="528"/>
      <c r="O457" s="529"/>
      <c r="P457" s="530"/>
      <c r="Q457" s="298"/>
    </row>
    <row r="458" spans="1:17" ht="11.25">
      <c r="A458" s="1951"/>
      <c r="B458" s="93">
        <v>2</v>
      </c>
      <c r="C458" s="289"/>
      <c r="D458" s="290"/>
      <c r="E458" s="290"/>
      <c r="F458" s="291"/>
      <c r="G458" s="292"/>
      <c r="H458" s="292"/>
      <c r="I458" s="292"/>
      <c r="J458" s="292"/>
      <c r="K458" s="293"/>
      <c r="L458" s="292"/>
      <c r="M458" s="294"/>
      <c r="N458" s="295"/>
      <c r="O458" s="296"/>
      <c r="P458" s="297"/>
      <c r="Q458" s="299"/>
    </row>
    <row r="459" spans="1:17" ht="11.25">
      <c r="A459" s="1951"/>
      <c r="B459" s="93">
        <v>3</v>
      </c>
      <c r="C459" s="289"/>
      <c r="D459" s="290"/>
      <c r="E459" s="290"/>
      <c r="F459" s="291"/>
      <c r="G459" s="292"/>
      <c r="H459" s="292"/>
      <c r="I459" s="292"/>
      <c r="J459" s="292"/>
      <c r="K459" s="293"/>
      <c r="L459" s="292"/>
      <c r="M459" s="294"/>
      <c r="N459" s="295"/>
      <c r="O459" s="296"/>
      <c r="P459" s="297"/>
      <c r="Q459" s="299"/>
    </row>
    <row r="460" spans="1:17" ht="11.25">
      <c r="A460" s="1951"/>
      <c r="B460" s="93">
        <v>4</v>
      </c>
      <c r="C460" s="289"/>
      <c r="D460" s="290"/>
      <c r="E460" s="290"/>
      <c r="F460" s="291"/>
      <c r="G460" s="292"/>
      <c r="H460" s="292"/>
      <c r="I460" s="292"/>
      <c r="J460" s="292"/>
      <c r="K460" s="293"/>
      <c r="L460" s="292"/>
      <c r="M460" s="294"/>
      <c r="N460" s="295"/>
      <c r="O460" s="296"/>
      <c r="P460" s="297"/>
      <c r="Q460" s="299"/>
    </row>
    <row r="461" spans="1:17" ht="11.25">
      <c r="A461" s="1951"/>
      <c r="B461" s="93">
        <v>5</v>
      </c>
      <c r="C461" s="289"/>
      <c r="D461" s="290"/>
      <c r="E461" s="290"/>
      <c r="F461" s="291"/>
      <c r="G461" s="292"/>
      <c r="H461" s="292"/>
      <c r="I461" s="292"/>
      <c r="J461" s="292"/>
      <c r="K461" s="293"/>
      <c r="L461" s="292"/>
      <c r="M461" s="294"/>
      <c r="N461" s="295"/>
      <c r="O461" s="296"/>
      <c r="P461" s="297"/>
      <c r="Q461" s="299"/>
    </row>
    <row r="462" spans="1:17" ht="11.25">
      <c r="A462" s="1951"/>
      <c r="B462" s="93">
        <v>6</v>
      </c>
      <c r="C462" s="289"/>
      <c r="D462" s="290"/>
      <c r="E462" s="290"/>
      <c r="F462" s="291"/>
      <c r="G462" s="292"/>
      <c r="H462" s="292"/>
      <c r="I462" s="292"/>
      <c r="J462" s="292"/>
      <c r="K462" s="293"/>
      <c r="L462" s="292"/>
      <c r="M462" s="294"/>
      <c r="N462" s="295"/>
      <c r="O462" s="296"/>
      <c r="P462" s="297"/>
      <c r="Q462" s="299"/>
    </row>
    <row r="463" spans="1:17" ht="11.25">
      <c r="A463" s="1951"/>
      <c r="B463" s="93">
        <v>7</v>
      </c>
      <c r="C463" s="289"/>
      <c r="D463" s="290"/>
      <c r="E463" s="290"/>
      <c r="F463" s="291"/>
      <c r="G463" s="292"/>
      <c r="H463" s="292"/>
      <c r="I463" s="292"/>
      <c r="J463" s="292"/>
      <c r="K463" s="293"/>
      <c r="L463" s="292"/>
      <c r="M463" s="294"/>
      <c r="N463" s="295"/>
      <c r="O463" s="296"/>
      <c r="P463" s="297"/>
      <c r="Q463" s="299"/>
    </row>
    <row r="464" spans="1:17" ht="11.25">
      <c r="A464" s="1951"/>
      <c r="B464" s="93">
        <v>8</v>
      </c>
      <c r="C464" s="289"/>
      <c r="D464" s="290"/>
      <c r="E464" s="290"/>
      <c r="F464" s="291"/>
      <c r="G464" s="292"/>
      <c r="H464" s="292"/>
      <c r="I464" s="292"/>
      <c r="J464" s="292"/>
      <c r="K464" s="293"/>
      <c r="L464" s="292"/>
      <c r="M464" s="294"/>
      <c r="N464" s="295"/>
      <c r="O464" s="296"/>
      <c r="P464" s="297"/>
      <c r="Q464" s="299"/>
    </row>
    <row r="465" spans="1:17" ht="11.25">
      <c r="A465" s="1951"/>
      <c r="B465" s="93">
        <v>9</v>
      </c>
      <c r="C465" s="289"/>
      <c r="D465" s="290"/>
      <c r="E465" s="290"/>
      <c r="F465" s="291"/>
      <c r="G465" s="292"/>
      <c r="H465" s="292"/>
      <c r="I465" s="292"/>
      <c r="J465" s="292"/>
      <c r="K465" s="293"/>
      <c r="L465" s="292"/>
      <c r="M465" s="294"/>
      <c r="N465" s="295"/>
      <c r="O465" s="296"/>
      <c r="P465" s="297"/>
      <c r="Q465" s="299"/>
    </row>
    <row r="466" spans="1:17" ht="12" thickBot="1">
      <c r="A466" s="1951"/>
      <c r="B466" s="93">
        <v>10</v>
      </c>
      <c r="C466" s="289"/>
      <c r="D466" s="290"/>
      <c r="E466" s="290"/>
      <c r="F466" s="291"/>
      <c r="G466" s="292"/>
      <c r="H466" s="292"/>
      <c r="I466" s="292"/>
      <c r="J466" s="292"/>
      <c r="K466" s="293"/>
      <c r="L466" s="292"/>
      <c r="M466" s="294"/>
      <c r="N466" s="295"/>
      <c r="O466" s="296"/>
      <c r="P466" s="297"/>
      <c r="Q466" s="438"/>
    </row>
    <row r="467" spans="1:17" ht="11.25">
      <c r="A467" s="1952" t="s">
        <v>103</v>
      </c>
      <c r="B467" s="11">
        <v>1</v>
      </c>
      <c r="C467" s="300"/>
      <c r="D467" s="301"/>
      <c r="E467" s="301"/>
      <c r="F467" s="302"/>
      <c r="G467" s="302"/>
      <c r="H467" s="302"/>
      <c r="I467" s="302"/>
      <c r="J467" s="302"/>
      <c r="K467" s="303"/>
      <c r="L467" s="302"/>
      <c r="M467" s="304"/>
      <c r="N467" s="305"/>
      <c r="O467" s="306"/>
      <c r="P467" s="307"/>
      <c r="Q467" s="308"/>
    </row>
    <row r="468" spans="1:17" ht="11.25">
      <c r="A468" s="1953"/>
      <c r="B468" s="12">
        <v>2</v>
      </c>
      <c r="C468" s="309"/>
      <c r="D468" s="310"/>
      <c r="E468" s="310"/>
      <c r="F468" s="311"/>
      <c r="G468" s="311"/>
      <c r="H468" s="311"/>
      <c r="I468" s="311"/>
      <c r="J468" s="311"/>
      <c r="K468" s="312"/>
      <c r="L468" s="311"/>
      <c r="M468" s="313"/>
      <c r="N468" s="314"/>
      <c r="O468" s="315"/>
      <c r="P468" s="316"/>
      <c r="Q468" s="317"/>
    </row>
    <row r="469" spans="1:17" ht="11.25">
      <c r="A469" s="1953"/>
      <c r="B469" s="12">
        <v>3</v>
      </c>
      <c r="C469" s="309"/>
      <c r="D469" s="310"/>
      <c r="E469" s="310"/>
      <c r="F469" s="311"/>
      <c r="G469" s="311"/>
      <c r="H469" s="311"/>
      <c r="I469" s="311"/>
      <c r="J469" s="311"/>
      <c r="K469" s="312"/>
      <c r="L469" s="311"/>
      <c r="M469" s="313"/>
      <c r="N469" s="314"/>
      <c r="O469" s="315"/>
      <c r="P469" s="316"/>
      <c r="Q469" s="317"/>
    </row>
    <row r="470" spans="1:17" ht="11.25">
      <c r="A470" s="1953"/>
      <c r="B470" s="12">
        <v>4</v>
      </c>
      <c r="C470" s="309"/>
      <c r="D470" s="310"/>
      <c r="E470" s="310"/>
      <c r="F470" s="311"/>
      <c r="G470" s="311"/>
      <c r="H470" s="311"/>
      <c r="I470" s="311"/>
      <c r="J470" s="311"/>
      <c r="K470" s="312"/>
      <c r="L470" s="311"/>
      <c r="M470" s="313"/>
      <c r="N470" s="314"/>
      <c r="O470" s="315"/>
      <c r="P470" s="316"/>
      <c r="Q470" s="317"/>
    </row>
    <row r="471" spans="1:17" ht="11.25">
      <c r="A471" s="1953"/>
      <c r="B471" s="12">
        <v>5</v>
      </c>
      <c r="C471" s="309"/>
      <c r="D471" s="310"/>
      <c r="E471" s="310"/>
      <c r="F471" s="311"/>
      <c r="G471" s="311"/>
      <c r="H471" s="311"/>
      <c r="I471" s="311"/>
      <c r="J471" s="311"/>
      <c r="K471" s="312"/>
      <c r="L471" s="311"/>
      <c r="M471" s="313"/>
      <c r="N471" s="314"/>
      <c r="O471" s="315"/>
      <c r="P471" s="316"/>
      <c r="Q471" s="317"/>
    </row>
    <row r="472" spans="1:17" ht="11.25">
      <c r="A472" s="1953"/>
      <c r="B472" s="12">
        <v>6</v>
      </c>
      <c r="C472" s="309"/>
      <c r="D472" s="310"/>
      <c r="E472" s="310"/>
      <c r="F472" s="311"/>
      <c r="G472" s="311"/>
      <c r="H472" s="311"/>
      <c r="I472" s="311"/>
      <c r="J472" s="311"/>
      <c r="K472" s="312"/>
      <c r="L472" s="311"/>
      <c r="M472" s="313"/>
      <c r="N472" s="314"/>
      <c r="O472" s="315"/>
      <c r="P472" s="316"/>
      <c r="Q472" s="317"/>
    </row>
    <row r="473" spans="1:17" ht="11.25">
      <c r="A473" s="1953"/>
      <c r="B473" s="12">
        <v>7</v>
      </c>
      <c r="C473" s="309"/>
      <c r="D473" s="310"/>
      <c r="E473" s="310"/>
      <c r="F473" s="311"/>
      <c r="G473" s="311"/>
      <c r="H473" s="311"/>
      <c r="I473" s="311"/>
      <c r="J473" s="311"/>
      <c r="K473" s="312"/>
      <c r="L473" s="311"/>
      <c r="M473" s="313"/>
      <c r="N473" s="314"/>
      <c r="O473" s="315"/>
      <c r="P473" s="316"/>
      <c r="Q473" s="317"/>
    </row>
    <row r="474" spans="1:17" ht="11.25">
      <c r="A474" s="1953"/>
      <c r="B474" s="12">
        <v>8</v>
      </c>
      <c r="C474" s="309"/>
      <c r="D474" s="310"/>
      <c r="E474" s="310"/>
      <c r="F474" s="311"/>
      <c r="G474" s="311"/>
      <c r="H474" s="311"/>
      <c r="I474" s="311"/>
      <c r="J474" s="311"/>
      <c r="K474" s="312"/>
      <c r="L474" s="311"/>
      <c r="M474" s="313"/>
      <c r="N474" s="314"/>
      <c r="O474" s="315"/>
      <c r="P474" s="316"/>
      <c r="Q474" s="317"/>
    </row>
    <row r="475" spans="1:17" ht="11.25">
      <c r="A475" s="1953"/>
      <c r="B475" s="12">
        <v>9</v>
      </c>
      <c r="C475" s="309"/>
      <c r="D475" s="310"/>
      <c r="E475" s="310"/>
      <c r="F475" s="311"/>
      <c r="G475" s="311"/>
      <c r="H475" s="311"/>
      <c r="I475" s="311"/>
      <c r="J475" s="311"/>
      <c r="K475" s="312"/>
      <c r="L475" s="311"/>
      <c r="M475" s="313"/>
      <c r="N475" s="314"/>
      <c r="O475" s="315"/>
      <c r="P475" s="316"/>
      <c r="Q475" s="317"/>
    </row>
    <row r="476" spans="1:17" ht="12" thickBot="1">
      <c r="A476" s="1954"/>
      <c r="B476" s="42">
        <v>10</v>
      </c>
      <c r="C476" s="309"/>
      <c r="D476" s="310"/>
      <c r="E476" s="310"/>
      <c r="F476" s="311"/>
      <c r="G476" s="311"/>
      <c r="H476" s="311"/>
      <c r="I476" s="311"/>
      <c r="J476" s="311"/>
      <c r="K476" s="312"/>
      <c r="L476" s="311"/>
      <c r="M476" s="313"/>
      <c r="N476" s="314"/>
      <c r="O476" s="315"/>
      <c r="P476" s="316"/>
      <c r="Q476" s="317"/>
    </row>
    <row r="477" spans="1:17" ht="11.25">
      <c r="A477" s="1994" t="s">
        <v>111</v>
      </c>
      <c r="B477" s="106">
        <v>1</v>
      </c>
      <c r="C477" s="318"/>
      <c r="D477" s="319"/>
      <c r="E477" s="319"/>
      <c r="F477" s="320"/>
      <c r="G477" s="320"/>
      <c r="H477" s="320"/>
      <c r="I477" s="320"/>
      <c r="J477" s="320"/>
      <c r="K477" s="321"/>
      <c r="L477" s="320"/>
      <c r="M477" s="322"/>
      <c r="N477" s="323"/>
      <c r="O477" s="324"/>
      <c r="P477" s="325"/>
      <c r="Q477" s="326"/>
    </row>
    <row r="478" spans="1:17" ht="11.25">
      <c r="A478" s="1995"/>
      <c r="B478" s="115">
        <v>2</v>
      </c>
      <c r="C478" s="327"/>
      <c r="D478" s="328"/>
      <c r="E478" s="328"/>
      <c r="F478" s="329"/>
      <c r="G478" s="329"/>
      <c r="H478" s="329"/>
      <c r="I478" s="329"/>
      <c r="J478" s="329"/>
      <c r="K478" s="330"/>
      <c r="L478" s="329"/>
      <c r="M478" s="331"/>
      <c r="N478" s="332"/>
      <c r="O478" s="333"/>
      <c r="P478" s="334"/>
      <c r="Q478" s="335"/>
    </row>
    <row r="479" spans="1:17" ht="11.25">
      <c r="A479" s="1995"/>
      <c r="B479" s="115">
        <v>3</v>
      </c>
      <c r="C479" s="327"/>
      <c r="D479" s="328"/>
      <c r="E479" s="328"/>
      <c r="F479" s="329"/>
      <c r="G479" s="329"/>
      <c r="H479" s="329"/>
      <c r="I479" s="329"/>
      <c r="J479" s="329"/>
      <c r="K479" s="330"/>
      <c r="L479" s="329"/>
      <c r="M479" s="331"/>
      <c r="N479" s="332"/>
      <c r="O479" s="333"/>
      <c r="P479" s="334"/>
      <c r="Q479" s="335"/>
    </row>
    <row r="480" spans="1:17" ht="11.25">
      <c r="A480" s="1995"/>
      <c r="B480" s="115">
        <v>4</v>
      </c>
      <c r="C480" s="327"/>
      <c r="D480" s="328"/>
      <c r="E480" s="328"/>
      <c r="F480" s="329"/>
      <c r="G480" s="329"/>
      <c r="H480" s="329"/>
      <c r="I480" s="329"/>
      <c r="J480" s="329"/>
      <c r="K480" s="330"/>
      <c r="L480" s="329"/>
      <c r="M480" s="331"/>
      <c r="N480" s="332"/>
      <c r="O480" s="333"/>
      <c r="P480" s="334"/>
      <c r="Q480" s="335"/>
    </row>
    <row r="481" spans="1:17" ht="11.25">
      <c r="A481" s="1995"/>
      <c r="B481" s="115">
        <v>5</v>
      </c>
      <c r="C481" s="327"/>
      <c r="D481" s="328"/>
      <c r="E481" s="328"/>
      <c r="F481" s="329"/>
      <c r="G481" s="329"/>
      <c r="H481" s="329"/>
      <c r="I481" s="329"/>
      <c r="J481" s="329"/>
      <c r="K481" s="330"/>
      <c r="L481" s="329"/>
      <c r="M481" s="331"/>
      <c r="N481" s="332"/>
      <c r="O481" s="333"/>
      <c r="P481" s="334"/>
      <c r="Q481" s="335"/>
    </row>
    <row r="482" spans="1:17" ht="11.25">
      <c r="A482" s="1995"/>
      <c r="B482" s="115">
        <v>6</v>
      </c>
      <c r="C482" s="327"/>
      <c r="D482" s="328"/>
      <c r="E482" s="328"/>
      <c r="F482" s="329"/>
      <c r="G482" s="329"/>
      <c r="H482" s="329"/>
      <c r="I482" s="329"/>
      <c r="J482" s="329"/>
      <c r="K482" s="330"/>
      <c r="L482" s="329"/>
      <c r="M482" s="331"/>
      <c r="N482" s="332"/>
      <c r="O482" s="333"/>
      <c r="P482" s="334"/>
      <c r="Q482" s="335"/>
    </row>
    <row r="483" spans="1:17" ht="11.25">
      <c r="A483" s="1995"/>
      <c r="B483" s="115">
        <v>7</v>
      </c>
      <c r="C483" s="327"/>
      <c r="D483" s="328"/>
      <c r="E483" s="328"/>
      <c r="F483" s="329"/>
      <c r="G483" s="329"/>
      <c r="H483" s="329"/>
      <c r="I483" s="329"/>
      <c r="J483" s="329"/>
      <c r="K483" s="330"/>
      <c r="L483" s="329"/>
      <c r="M483" s="331"/>
      <c r="N483" s="332"/>
      <c r="O483" s="333"/>
      <c r="P483" s="334"/>
      <c r="Q483" s="335"/>
    </row>
    <row r="484" spans="1:17" ht="11.25">
      <c r="A484" s="1995"/>
      <c r="B484" s="115">
        <v>8</v>
      </c>
      <c r="C484" s="327"/>
      <c r="D484" s="328"/>
      <c r="E484" s="328"/>
      <c r="F484" s="329"/>
      <c r="G484" s="329"/>
      <c r="H484" s="329"/>
      <c r="I484" s="329"/>
      <c r="J484" s="329"/>
      <c r="K484" s="330"/>
      <c r="L484" s="329"/>
      <c r="M484" s="331"/>
      <c r="N484" s="332"/>
      <c r="O484" s="333"/>
      <c r="P484" s="334"/>
      <c r="Q484" s="335"/>
    </row>
    <row r="485" spans="1:17" ht="11.25">
      <c r="A485" s="1995"/>
      <c r="B485" s="115">
        <v>9</v>
      </c>
      <c r="C485" s="327"/>
      <c r="D485" s="328"/>
      <c r="E485" s="328"/>
      <c r="F485" s="329"/>
      <c r="G485" s="329"/>
      <c r="H485" s="329"/>
      <c r="I485" s="329"/>
      <c r="J485" s="329"/>
      <c r="K485" s="330"/>
      <c r="L485" s="329"/>
      <c r="M485" s="331"/>
      <c r="N485" s="332"/>
      <c r="O485" s="333"/>
      <c r="P485" s="334"/>
      <c r="Q485" s="335"/>
    </row>
    <row r="486" spans="1:17" ht="12" thickBot="1">
      <c r="A486" s="1996"/>
      <c r="B486" s="124">
        <v>10</v>
      </c>
      <c r="C486" s="336"/>
      <c r="D486" s="337"/>
      <c r="E486" s="337"/>
      <c r="F486" s="338"/>
      <c r="G486" s="338"/>
      <c r="H486" s="338"/>
      <c r="I486" s="338"/>
      <c r="J486" s="338"/>
      <c r="K486" s="339"/>
      <c r="L486" s="338"/>
      <c r="M486" s="340"/>
      <c r="N486" s="341"/>
      <c r="O486" s="342"/>
      <c r="P486" s="343"/>
      <c r="Q486" s="344"/>
    </row>
    <row r="487" spans="1:17" ht="11.25">
      <c r="A487" s="1997" t="s">
        <v>122</v>
      </c>
      <c r="B487" s="71">
        <v>1</v>
      </c>
      <c r="C487" s="1115" t="s">
        <v>411</v>
      </c>
      <c r="D487" s="1116">
        <v>39</v>
      </c>
      <c r="E487" s="1116">
        <v>1990</v>
      </c>
      <c r="F487" s="1117">
        <v>21.702</v>
      </c>
      <c r="G487" s="1117">
        <v>3.694899</v>
      </c>
      <c r="H487" s="1117">
        <v>6.4</v>
      </c>
      <c r="I487" s="1117">
        <v>11.6071</v>
      </c>
      <c r="J487" s="1117">
        <v>2294.05</v>
      </c>
      <c r="K487" s="1118">
        <v>11.6071</v>
      </c>
      <c r="L487" s="1117">
        <v>2294.05</v>
      </c>
      <c r="M487" s="1119">
        <v>0.005059654323140298</v>
      </c>
      <c r="N487" s="1120">
        <v>83.712</v>
      </c>
      <c r="O487" s="1121">
        <v>0.4235537826987206</v>
      </c>
      <c r="P487" s="1122">
        <v>303.5792593884178</v>
      </c>
      <c r="Q487" s="1123">
        <v>25.413226961923236</v>
      </c>
    </row>
    <row r="488" spans="1:17" ht="11.25">
      <c r="A488" s="1956"/>
      <c r="B488" s="71">
        <v>2</v>
      </c>
      <c r="C488" s="1115" t="s">
        <v>413</v>
      </c>
      <c r="D488" s="1116">
        <v>59</v>
      </c>
      <c r="E488" s="1116">
        <v>1975</v>
      </c>
      <c r="F488" s="1117">
        <v>29.323</v>
      </c>
      <c r="G488" s="1117">
        <v>5.384376</v>
      </c>
      <c r="H488" s="1117">
        <v>9.6</v>
      </c>
      <c r="I488" s="1117">
        <v>14.338631</v>
      </c>
      <c r="J488" s="1117">
        <v>2729.69</v>
      </c>
      <c r="K488" s="1118">
        <v>14.338631</v>
      </c>
      <c r="L488" s="1117">
        <v>2729.69</v>
      </c>
      <c r="M488" s="1119">
        <v>0.005252842264139883</v>
      </c>
      <c r="N488" s="1120">
        <v>83.712</v>
      </c>
      <c r="O488" s="1121">
        <v>0.4397259316156779</v>
      </c>
      <c r="P488" s="1122">
        <v>315.170535848393</v>
      </c>
      <c r="Q488" s="1123">
        <v>26.383555896940678</v>
      </c>
    </row>
    <row r="489" spans="1:17" ht="11.25">
      <c r="A489" s="1956"/>
      <c r="B489" s="71">
        <v>3</v>
      </c>
      <c r="C489" s="1115" t="s">
        <v>414</v>
      </c>
      <c r="D489" s="1116">
        <v>58</v>
      </c>
      <c r="E489" s="1116">
        <v>1991</v>
      </c>
      <c r="F489" s="1117">
        <v>26.66</v>
      </c>
      <c r="G489" s="1117">
        <v>4.185621</v>
      </c>
      <c r="H489" s="1117">
        <v>9.44</v>
      </c>
      <c r="I489" s="1117">
        <v>13.034377</v>
      </c>
      <c r="J489" s="1117">
        <v>2439.79</v>
      </c>
      <c r="K489" s="1118">
        <v>13.034377</v>
      </c>
      <c r="L489" s="1117">
        <v>2439.79</v>
      </c>
      <c r="M489" s="1119">
        <v>0.005342417585120031</v>
      </c>
      <c r="N489" s="1120">
        <v>83.712</v>
      </c>
      <c r="O489" s="1121">
        <v>0.44722446088556805</v>
      </c>
      <c r="P489" s="1122">
        <v>320.5450551072019</v>
      </c>
      <c r="Q489" s="1123">
        <v>26.83346765313409</v>
      </c>
    </row>
    <row r="490" spans="1:17" ht="11.25">
      <c r="A490" s="1956"/>
      <c r="B490" s="71">
        <v>4</v>
      </c>
      <c r="C490" s="1115" t="s">
        <v>416</v>
      </c>
      <c r="D490" s="1116">
        <v>50</v>
      </c>
      <c r="E490" s="1116">
        <v>1971</v>
      </c>
      <c r="F490" s="1117">
        <v>25.425</v>
      </c>
      <c r="G490" s="1117">
        <v>3.624621</v>
      </c>
      <c r="H490" s="1117">
        <v>8</v>
      </c>
      <c r="I490" s="1117">
        <v>13.800378</v>
      </c>
      <c r="J490" s="1117">
        <v>2564.8</v>
      </c>
      <c r="K490" s="1118">
        <v>13.800378</v>
      </c>
      <c r="L490" s="1117">
        <v>2564.8</v>
      </c>
      <c r="M490" s="1119">
        <v>0.0053806838739862755</v>
      </c>
      <c r="N490" s="1120">
        <v>83.712</v>
      </c>
      <c r="O490" s="1121">
        <v>0.4504278084591391</v>
      </c>
      <c r="P490" s="1122">
        <v>322.84103243917656</v>
      </c>
      <c r="Q490" s="1123">
        <v>27.025668507548346</v>
      </c>
    </row>
    <row r="491" spans="1:17" ht="11.25">
      <c r="A491" s="1956"/>
      <c r="B491" s="71">
        <v>5</v>
      </c>
      <c r="C491" s="1115" t="s">
        <v>412</v>
      </c>
      <c r="D491" s="1116">
        <v>39</v>
      </c>
      <c r="E491" s="1116">
        <v>1990</v>
      </c>
      <c r="F491" s="1117">
        <v>23.118</v>
      </c>
      <c r="G491" s="1117">
        <v>4.77666</v>
      </c>
      <c r="H491" s="1117">
        <v>6.32</v>
      </c>
      <c r="I491" s="1117">
        <v>12.021341</v>
      </c>
      <c r="J491" s="1117">
        <v>2218.03</v>
      </c>
      <c r="K491" s="1118">
        <v>12.021341</v>
      </c>
      <c r="L491" s="1117">
        <v>2218.03</v>
      </c>
      <c r="M491" s="1119">
        <v>0.005419827955437933</v>
      </c>
      <c r="N491" s="1120">
        <v>83.712</v>
      </c>
      <c r="O491" s="1121">
        <v>0.45370463780562026</v>
      </c>
      <c r="P491" s="1122">
        <v>325.18967732627596</v>
      </c>
      <c r="Q491" s="1123">
        <v>27.222278268337213</v>
      </c>
    </row>
    <row r="492" spans="1:17" ht="11.25">
      <c r="A492" s="1956"/>
      <c r="B492" s="71">
        <v>6</v>
      </c>
      <c r="C492" s="1115" t="s">
        <v>419</v>
      </c>
      <c r="D492" s="1116">
        <v>50</v>
      </c>
      <c r="E492" s="1116">
        <v>1972</v>
      </c>
      <c r="F492" s="1117">
        <v>28.47</v>
      </c>
      <c r="G492" s="1117">
        <v>4.804863</v>
      </c>
      <c r="H492" s="1117">
        <v>8</v>
      </c>
      <c r="I492" s="1117">
        <v>15.665135</v>
      </c>
      <c r="J492" s="1117">
        <v>2601.9</v>
      </c>
      <c r="K492" s="1118">
        <v>15.665135</v>
      </c>
      <c r="L492" s="1117">
        <v>2601.9</v>
      </c>
      <c r="M492" s="1119">
        <v>0.006020652215688535</v>
      </c>
      <c r="N492" s="1120">
        <v>83.712</v>
      </c>
      <c r="O492" s="1121">
        <v>0.5040008382797186</v>
      </c>
      <c r="P492" s="1122">
        <v>361.2391329413121</v>
      </c>
      <c r="Q492" s="1123">
        <v>30.24005029678312</v>
      </c>
    </row>
    <row r="493" spans="1:17" ht="11.25">
      <c r="A493" s="1956"/>
      <c r="B493" s="71">
        <v>7</v>
      </c>
      <c r="C493" s="1115" t="s">
        <v>420</v>
      </c>
      <c r="D493" s="1116">
        <v>59</v>
      </c>
      <c r="E493" s="1116">
        <v>1991</v>
      </c>
      <c r="F493" s="1117">
        <v>29.112</v>
      </c>
      <c r="G493" s="1117">
        <v>4.605963</v>
      </c>
      <c r="H493" s="1117">
        <v>9.6</v>
      </c>
      <c r="I493" s="1117">
        <v>14.906032</v>
      </c>
      <c r="J493" s="1117">
        <v>2442.55</v>
      </c>
      <c r="K493" s="1118">
        <v>14.906032</v>
      </c>
      <c r="L493" s="1117">
        <v>2442.55</v>
      </c>
      <c r="M493" s="1119">
        <v>0.00610265173691429</v>
      </c>
      <c r="N493" s="1120">
        <v>83.712</v>
      </c>
      <c r="O493" s="1121">
        <v>0.5108651822005691</v>
      </c>
      <c r="P493" s="1122">
        <v>366.1591042148574</v>
      </c>
      <c r="Q493" s="1123">
        <v>30.651910932034145</v>
      </c>
    </row>
    <row r="494" spans="1:17" ht="11.25">
      <c r="A494" s="1956"/>
      <c r="B494" s="71">
        <v>8</v>
      </c>
      <c r="C494" s="1115" t="s">
        <v>418</v>
      </c>
      <c r="D494" s="1116">
        <v>51</v>
      </c>
      <c r="E494" s="1116">
        <v>1972</v>
      </c>
      <c r="F494" s="1117">
        <v>29.863</v>
      </c>
      <c r="G494" s="1117">
        <v>5.192208</v>
      </c>
      <c r="H494" s="1117">
        <v>8</v>
      </c>
      <c r="I494" s="1117">
        <v>16.670789</v>
      </c>
      <c r="J494" s="1117">
        <v>2608.15</v>
      </c>
      <c r="K494" s="1118">
        <v>16.670789</v>
      </c>
      <c r="L494" s="1117">
        <v>2608.15</v>
      </c>
      <c r="M494" s="1119">
        <v>0.00639180606943619</v>
      </c>
      <c r="N494" s="1120">
        <v>83.712</v>
      </c>
      <c r="O494" s="1121">
        <v>0.5350708696846423</v>
      </c>
      <c r="P494" s="1122">
        <v>383.5083641661714</v>
      </c>
      <c r="Q494" s="1123">
        <v>32.10425218107854</v>
      </c>
    </row>
    <row r="495" spans="1:17" ht="11.25">
      <c r="A495" s="1956"/>
      <c r="B495" s="71">
        <v>9</v>
      </c>
      <c r="C495" s="1115" t="s">
        <v>415</v>
      </c>
      <c r="D495" s="1116">
        <v>30</v>
      </c>
      <c r="E495" s="1116">
        <v>1974</v>
      </c>
      <c r="F495" s="1117">
        <v>18.094</v>
      </c>
      <c r="G495" s="1117">
        <v>2.079678</v>
      </c>
      <c r="H495" s="1117">
        <v>4.8</v>
      </c>
      <c r="I495" s="1117">
        <v>11.214318</v>
      </c>
      <c r="J495" s="1117">
        <v>1743.53</v>
      </c>
      <c r="K495" s="1118">
        <v>11.214318</v>
      </c>
      <c r="L495" s="1117">
        <v>1743.53</v>
      </c>
      <c r="M495" s="1119">
        <v>0.006431961595154658</v>
      </c>
      <c r="N495" s="1120">
        <v>83.712</v>
      </c>
      <c r="O495" s="1121">
        <v>0.5384323690535867</v>
      </c>
      <c r="P495" s="1122">
        <v>385.9176957092795</v>
      </c>
      <c r="Q495" s="1123">
        <v>32.305942143215205</v>
      </c>
    </row>
    <row r="496" spans="1:17" ht="12" thickBot="1">
      <c r="A496" s="1956"/>
      <c r="B496" s="135">
        <v>10</v>
      </c>
      <c r="C496" s="1539" t="s">
        <v>417</v>
      </c>
      <c r="D496" s="1540">
        <v>30</v>
      </c>
      <c r="E496" s="1540">
        <v>1990</v>
      </c>
      <c r="F496" s="1541">
        <v>20.325</v>
      </c>
      <c r="G496" s="1541">
        <v>3.566226</v>
      </c>
      <c r="H496" s="1541">
        <v>4.8</v>
      </c>
      <c r="I496" s="1541">
        <v>11.958777</v>
      </c>
      <c r="J496" s="1541">
        <v>1613.04</v>
      </c>
      <c r="K496" s="1542">
        <v>11.958777</v>
      </c>
      <c r="L496" s="1541">
        <v>1613.04</v>
      </c>
      <c r="M496" s="1543">
        <v>0.0074138130486534745</v>
      </c>
      <c r="N496" s="1544">
        <v>83.712</v>
      </c>
      <c r="O496" s="1545">
        <v>0.6206251179288796</v>
      </c>
      <c r="P496" s="1546">
        <v>444.8287829192085</v>
      </c>
      <c r="Q496" s="1547">
        <v>37.237507075732786</v>
      </c>
    </row>
    <row r="497" spans="1:17" ht="11.25">
      <c r="A497" s="1934" t="s">
        <v>132</v>
      </c>
      <c r="B497" s="136">
        <v>1</v>
      </c>
      <c r="C497" s="1124" t="s">
        <v>421</v>
      </c>
      <c r="D497" s="1125">
        <v>40</v>
      </c>
      <c r="E497" s="1125">
        <v>1985</v>
      </c>
      <c r="F497" s="1126">
        <v>21.652</v>
      </c>
      <c r="G497" s="1126">
        <v>4.138854</v>
      </c>
      <c r="H497" s="1126">
        <v>6.4</v>
      </c>
      <c r="I497" s="1126">
        <v>11.113148</v>
      </c>
      <c r="J497" s="1126">
        <v>2285.42</v>
      </c>
      <c r="K497" s="1127">
        <v>11.113148</v>
      </c>
      <c r="L497" s="1126">
        <v>2285.42</v>
      </c>
      <c r="M497" s="1128">
        <v>0.0048626283133953495</v>
      </c>
      <c r="N497" s="1129">
        <v>83.712</v>
      </c>
      <c r="O497" s="1130">
        <v>0.40706034137095154</v>
      </c>
      <c r="P497" s="1131">
        <v>291.757698803721</v>
      </c>
      <c r="Q497" s="1132">
        <v>24.42362048225709</v>
      </c>
    </row>
    <row r="498" spans="1:17" ht="11.25">
      <c r="A498" s="1935"/>
      <c r="B498" s="137">
        <v>2</v>
      </c>
      <c r="C498" s="1133" t="s">
        <v>229</v>
      </c>
      <c r="D498" s="1134">
        <v>16</v>
      </c>
      <c r="E498" s="1134">
        <v>1989</v>
      </c>
      <c r="F498" s="1135">
        <v>8.568</v>
      </c>
      <c r="G498" s="1135">
        <v>0</v>
      </c>
      <c r="H498" s="1135">
        <v>0</v>
      </c>
      <c r="I498" s="1135">
        <v>8.568001</v>
      </c>
      <c r="J498" s="1135">
        <v>1072.46</v>
      </c>
      <c r="K498" s="1136">
        <v>8.568001</v>
      </c>
      <c r="L498" s="1135">
        <v>1072.46</v>
      </c>
      <c r="M498" s="1137">
        <v>0.007989110083359752</v>
      </c>
      <c r="N498" s="1138">
        <v>83.712</v>
      </c>
      <c r="O498" s="1139">
        <v>0.6687843832982115</v>
      </c>
      <c r="P498" s="1140">
        <v>479.3466050015851</v>
      </c>
      <c r="Q498" s="1141">
        <v>40.12706299789269</v>
      </c>
    </row>
    <row r="499" spans="1:17" ht="11.25">
      <c r="A499" s="1935"/>
      <c r="B499" s="137">
        <v>3</v>
      </c>
      <c r="C499" s="1133" t="s">
        <v>422</v>
      </c>
      <c r="D499" s="1134">
        <v>40</v>
      </c>
      <c r="E499" s="1134">
        <v>1982</v>
      </c>
      <c r="F499" s="1135">
        <v>27.107</v>
      </c>
      <c r="G499" s="1135">
        <v>4.090455</v>
      </c>
      <c r="H499" s="1135">
        <v>6.4</v>
      </c>
      <c r="I499" s="1135">
        <v>16.616541</v>
      </c>
      <c r="J499" s="1135">
        <v>1944.42</v>
      </c>
      <c r="K499" s="1136">
        <v>16.616541</v>
      </c>
      <c r="L499" s="1135">
        <v>1944.42</v>
      </c>
      <c r="M499" s="1137">
        <v>0.008545757089517698</v>
      </c>
      <c r="N499" s="1138">
        <v>83.712</v>
      </c>
      <c r="O499" s="1139">
        <v>0.7153824174777056</v>
      </c>
      <c r="P499" s="1140">
        <v>512.745425371062</v>
      </c>
      <c r="Q499" s="1141">
        <v>42.92294504866234</v>
      </c>
    </row>
    <row r="500" spans="1:17" ht="11.25">
      <c r="A500" s="1935"/>
      <c r="B500" s="137">
        <v>4</v>
      </c>
      <c r="C500" s="1133" t="s">
        <v>425</v>
      </c>
      <c r="D500" s="1134">
        <v>36</v>
      </c>
      <c r="E500" s="1134">
        <v>1972</v>
      </c>
      <c r="F500" s="1135">
        <v>21.28</v>
      </c>
      <c r="G500" s="1135">
        <v>2.09049</v>
      </c>
      <c r="H500" s="1135">
        <v>5.76</v>
      </c>
      <c r="I500" s="1135">
        <v>13.429512</v>
      </c>
      <c r="J500" s="1135">
        <v>1508.84</v>
      </c>
      <c r="K500" s="1136">
        <v>13.429512</v>
      </c>
      <c r="L500" s="1135">
        <v>1508.84</v>
      </c>
      <c r="M500" s="1137">
        <v>0.008900554068025769</v>
      </c>
      <c r="N500" s="1138">
        <v>83.712</v>
      </c>
      <c r="O500" s="1139">
        <v>0.7450831821425732</v>
      </c>
      <c r="P500" s="1140">
        <v>534.0332440815462</v>
      </c>
      <c r="Q500" s="1141">
        <v>44.704990928554395</v>
      </c>
    </row>
    <row r="501" spans="1:17" ht="11.25">
      <c r="A501" s="1935"/>
      <c r="B501" s="137">
        <v>5</v>
      </c>
      <c r="C501" s="1133" t="s">
        <v>424</v>
      </c>
      <c r="D501" s="1134">
        <v>24</v>
      </c>
      <c r="E501" s="1134">
        <v>1969</v>
      </c>
      <c r="F501" s="1135">
        <v>13.992</v>
      </c>
      <c r="G501" s="1135">
        <v>0.999141</v>
      </c>
      <c r="H501" s="1135">
        <v>3.84</v>
      </c>
      <c r="I501" s="1135">
        <v>9.152858</v>
      </c>
      <c r="J501" s="1135">
        <v>1020.69</v>
      </c>
      <c r="K501" s="1136">
        <v>9.152858</v>
      </c>
      <c r="L501" s="1135">
        <v>1020.69</v>
      </c>
      <c r="M501" s="1137">
        <v>0.008967324065093221</v>
      </c>
      <c r="N501" s="1138">
        <v>83.712</v>
      </c>
      <c r="O501" s="1139">
        <v>0.7506726321370838</v>
      </c>
      <c r="P501" s="1140">
        <v>538.0394439055933</v>
      </c>
      <c r="Q501" s="1141">
        <v>45.04035792822503</v>
      </c>
    </row>
    <row r="502" spans="1:17" ht="11.25">
      <c r="A502" s="1935"/>
      <c r="B502" s="137">
        <v>6</v>
      </c>
      <c r="C502" s="1133" t="s">
        <v>423</v>
      </c>
      <c r="D502" s="1134">
        <v>45</v>
      </c>
      <c r="E502" s="1134">
        <v>1978</v>
      </c>
      <c r="F502" s="1135">
        <v>31.584</v>
      </c>
      <c r="G502" s="1135">
        <v>3.664707</v>
      </c>
      <c r="H502" s="1135">
        <v>7.2</v>
      </c>
      <c r="I502" s="1135">
        <v>20.719295</v>
      </c>
      <c r="J502" s="1135">
        <v>2206.29</v>
      </c>
      <c r="K502" s="1136">
        <v>20.719295</v>
      </c>
      <c r="L502" s="1135">
        <v>2206.29</v>
      </c>
      <c r="M502" s="1137">
        <v>0.00939101160772156</v>
      </c>
      <c r="N502" s="1138">
        <v>83.712</v>
      </c>
      <c r="O502" s="1139">
        <v>0.7861403637055873</v>
      </c>
      <c r="P502" s="1140">
        <v>563.4606964632935</v>
      </c>
      <c r="Q502" s="1141">
        <v>47.168421822335226</v>
      </c>
    </row>
    <row r="503" spans="1:17" ht="11.25">
      <c r="A503" s="1935"/>
      <c r="B503" s="137">
        <v>7</v>
      </c>
      <c r="C503" s="1133" t="s">
        <v>228</v>
      </c>
      <c r="D503" s="1134">
        <v>26</v>
      </c>
      <c r="E503" s="1134">
        <v>1985</v>
      </c>
      <c r="F503" s="1135">
        <v>13.404</v>
      </c>
      <c r="G503" s="1135">
        <v>0</v>
      </c>
      <c r="H503" s="1135">
        <v>0</v>
      </c>
      <c r="I503" s="1135">
        <v>13.404002</v>
      </c>
      <c r="J503" s="1135">
        <v>1415.92</v>
      </c>
      <c r="K503" s="1136">
        <v>13.404002</v>
      </c>
      <c r="L503" s="1135">
        <v>1415.92</v>
      </c>
      <c r="M503" s="1137">
        <v>0.009466637945646646</v>
      </c>
      <c r="N503" s="1138">
        <v>83.712</v>
      </c>
      <c r="O503" s="1139">
        <v>0.792471195705972</v>
      </c>
      <c r="P503" s="1140">
        <v>567.9982767387987</v>
      </c>
      <c r="Q503" s="1141">
        <v>47.548271742358324</v>
      </c>
    </row>
    <row r="504" spans="1:17" ht="11.25">
      <c r="A504" s="1935"/>
      <c r="B504" s="137">
        <v>8</v>
      </c>
      <c r="C504" s="1133" t="s">
        <v>338</v>
      </c>
      <c r="D504" s="1134">
        <v>37</v>
      </c>
      <c r="E504" s="1134">
        <v>1970</v>
      </c>
      <c r="F504" s="1135">
        <v>23.664</v>
      </c>
      <c r="G504" s="1135">
        <v>2.704071</v>
      </c>
      <c r="H504" s="1135">
        <v>5.76</v>
      </c>
      <c r="I504" s="1135">
        <v>15.199928</v>
      </c>
      <c r="J504" s="1135">
        <v>1579.46</v>
      </c>
      <c r="K504" s="1136">
        <v>15.199928</v>
      </c>
      <c r="L504" s="1135">
        <v>1579.46</v>
      </c>
      <c r="M504" s="1137">
        <v>0.009623496638091499</v>
      </c>
      <c r="N504" s="1138">
        <v>83.712</v>
      </c>
      <c r="O504" s="1139">
        <v>0.8056021505679155</v>
      </c>
      <c r="P504" s="1140">
        <v>577.4097982854898</v>
      </c>
      <c r="Q504" s="1141">
        <v>48.33612903407492</v>
      </c>
    </row>
    <row r="505" spans="1:17" ht="11.25">
      <c r="A505" s="1935"/>
      <c r="B505" s="137">
        <v>9</v>
      </c>
      <c r="C505" s="1133" t="s">
        <v>339</v>
      </c>
      <c r="D505" s="1134">
        <v>20</v>
      </c>
      <c r="E505" s="1134">
        <v>1990</v>
      </c>
      <c r="F505" s="1135">
        <v>18.213</v>
      </c>
      <c r="G505" s="1135">
        <v>1.93086</v>
      </c>
      <c r="H505" s="1135">
        <v>3.2</v>
      </c>
      <c r="I505" s="1135">
        <v>13.082142</v>
      </c>
      <c r="J505" s="1135">
        <v>1074.54</v>
      </c>
      <c r="K505" s="1136">
        <v>13.082142</v>
      </c>
      <c r="L505" s="1135">
        <v>1074.54</v>
      </c>
      <c r="M505" s="1137">
        <v>0.012174644033726058</v>
      </c>
      <c r="N505" s="1138">
        <v>83.712</v>
      </c>
      <c r="O505" s="1139">
        <v>1.0191638013512758</v>
      </c>
      <c r="P505" s="1140">
        <v>730.4786420235635</v>
      </c>
      <c r="Q505" s="1141">
        <v>61.14982808107654</v>
      </c>
    </row>
    <row r="506" spans="1:17" ht="12" thickBot="1">
      <c r="A506" s="1936"/>
      <c r="B506" s="138">
        <v>10</v>
      </c>
      <c r="C506" s="1548"/>
      <c r="D506" s="1549"/>
      <c r="E506" s="1549"/>
      <c r="F506" s="1550"/>
      <c r="G506" s="1550"/>
      <c r="H506" s="1550"/>
      <c r="I506" s="1550"/>
      <c r="J506" s="1550"/>
      <c r="K506" s="1551"/>
      <c r="L506" s="1550"/>
      <c r="M506" s="1552"/>
      <c r="N506" s="1553"/>
      <c r="O506" s="1554"/>
      <c r="P506" s="1555"/>
      <c r="Q506" s="1556"/>
    </row>
    <row r="507" spans="1:17" ht="11.25">
      <c r="A507" s="1958" t="s">
        <v>143</v>
      </c>
      <c r="B507" s="17">
        <v>1</v>
      </c>
      <c r="C507" s="1142" t="s">
        <v>348</v>
      </c>
      <c r="D507" s="1143">
        <v>11</v>
      </c>
      <c r="E507" s="1143">
        <v>1976</v>
      </c>
      <c r="F507" s="1144">
        <v>5.297</v>
      </c>
      <c r="G507" s="1144">
        <v>0</v>
      </c>
      <c r="H507" s="1144">
        <v>0</v>
      </c>
      <c r="I507" s="1144">
        <v>5.296999</v>
      </c>
      <c r="J507" s="1144">
        <v>496.05</v>
      </c>
      <c r="K507" s="1557">
        <v>5.296999</v>
      </c>
      <c r="L507" s="1144">
        <v>496.05</v>
      </c>
      <c r="M507" s="1145">
        <v>0.010678357020461646</v>
      </c>
      <c r="N507" s="1146">
        <v>83.712</v>
      </c>
      <c r="O507" s="1147">
        <v>0.8939066228968853</v>
      </c>
      <c r="P507" s="1148">
        <v>640.7014212276987</v>
      </c>
      <c r="Q507" s="1149">
        <v>53.634397373813115</v>
      </c>
    </row>
    <row r="508" spans="1:17" ht="11.25">
      <c r="A508" s="1959"/>
      <c r="B508" s="19">
        <v>2</v>
      </c>
      <c r="C508" s="1150" t="s">
        <v>340</v>
      </c>
      <c r="D508" s="1151">
        <v>24</v>
      </c>
      <c r="E508" s="1151">
        <v>1962</v>
      </c>
      <c r="F508" s="1152">
        <v>15.03</v>
      </c>
      <c r="G508" s="1152">
        <v>1.687794</v>
      </c>
      <c r="H508" s="1152">
        <v>0</v>
      </c>
      <c r="I508" s="1152">
        <v>13.342208</v>
      </c>
      <c r="J508" s="1152">
        <v>1108.08</v>
      </c>
      <c r="K508" s="1153">
        <v>13.342208</v>
      </c>
      <c r="L508" s="1152">
        <v>1108.08</v>
      </c>
      <c r="M508" s="1154">
        <v>0.012040834596780016</v>
      </c>
      <c r="N508" s="1155">
        <v>83.712</v>
      </c>
      <c r="O508" s="1156">
        <v>1.0079623457656488</v>
      </c>
      <c r="P508" s="1157">
        <v>722.450075806801</v>
      </c>
      <c r="Q508" s="1158">
        <v>60.47774074593893</v>
      </c>
    </row>
    <row r="509" spans="1:17" ht="11.25">
      <c r="A509" s="1959"/>
      <c r="B509" s="19">
        <v>3</v>
      </c>
      <c r="C509" s="1150" t="s">
        <v>341</v>
      </c>
      <c r="D509" s="1151">
        <v>17</v>
      </c>
      <c r="E509" s="1151">
        <v>1983</v>
      </c>
      <c r="F509" s="1152">
        <v>18.791</v>
      </c>
      <c r="G509" s="1152">
        <v>1.343748</v>
      </c>
      <c r="H509" s="1152">
        <v>2.88</v>
      </c>
      <c r="I509" s="1152">
        <v>14.567252</v>
      </c>
      <c r="J509" s="1152">
        <v>1153.81</v>
      </c>
      <c r="K509" s="1153">
        <v>14.567252</v>
      </c>
      <c r="L509" s="1152">
        <v>1153.81</v>
      </c>
      <c r="M509" s="1154">
        <v>0.012625347327549597</v>
      </c>
      <c r="N509" s="1155">
        <v>83.712</v>
      </c>
      <c r="O509" s="1156">
        <v>1.056893075483832</v>
      </c>
      <c r="P509" s="1157">
        <v>757.5208396529758</v>
      </c>
      <c r="Q509" s="1158">
        <v>63.41358452902992</v>
      </c>
    </row>
    <row r="510" spans="1:17" ht="11.25">
      <c r="A510" s="1959"/>
      <c r="B510" s="19">
        <v>4</v>
      </c>
      <c r="C510" s="1150" t="s">
        <v>342</v>
      </c>
      <c r="D510" s="1151">
        <v>18</v>
      </c>
      <c r="E510" s="1151">
        <v>1989</v>
      </c>
      <c r="F510" s="1152">
        <v>13.083</v>
      </c>
      <c r="G510" s="1152">
        <v>1.189065</v>
      </c>
      <c r="H510" s="1152">
        <v>0</v>
      </c>
      <c r="I510" s="1152">
        <v>11.893934</v>
      </c>
      <c r="J510" s="1152">
        <v>937.87</v>
      </c>
      <c r="K510" s="1153">
        <v>11.893934</v>
      </c>
      <c r="L510" s="1152">
        <v>937.87</v>
      </c>
      <c r="M510" s="1154">
        <v>0.012681857826777698</v>
      </c>
      <c r="N510" s="1155">
        <v>83.712</v>
      </c>
      <c r="O510" s="1156">
        <v>1.0616236823952148</v>
      </c>
      <c r="P510" s="1157">
        <v>760.9114696066619</v>
      </c>
      <c r="Q510" s="1158">
        <v>63.69742094371288</v>
      </c>
    </row>
    <row r="511" spans="1:17" ht="11.25">
      <c r="A511" s="1959"/>
      <c r="B511" s="19">
        <v>5</v>
      </c>
      <c r="C511" s="1150" t="s">
        <v>343</v>
      </c>
      <c r="D511" s="1151">
        <v>12</v>
      </c>
      <c r="E511" s="1151">
        <v>1968</v>
      </c>
      <c r="F511" s="1152">
        <v>7.296</v>
      </c>
      <c r="G511" s="1152">
        <v>0.363426</v>
      </c>
      <c r="H511" s="1152">
        <v>0.12</v>
      </c>
      <c r="I511" s="1152">
        <v>6.812574</v>
      </c>
      <c r="J511" s="1152">
        <v>536.53</v>
      </c>
      <c r="K511" s="1153">
        <v>6.812574</v>
      </c>
      <c r="L511" s="1152">
        <v>536.53</v>
      </c>
      <c r="M511" s="1154">
        <v>0.01269747078448549</v>
      </c>
      <c r="N511" s="1155">
        <v>83.712</v>
      </c>
      <c r="O511" s="1156">
        <v>1.0629306743108493</v>
      </c>
      <c r="P511" s="1157">
        <v>761.8482470691293</v>
      </c>
      <c r="Q511" s="1158">
        <v>63.775840458650954</v>
      </c>
    </row>
    <row r="512" spans="1:17" ht="11.25">
      <c r="A512" s="1959"/>
      <c r="B512" s="19">
        <v>6</v>
      </c>
      <c r="C512" s="1150" t="s">
        <v>344</v>
      </c>
      <c r="D512" s="1151">
        <v>8</v>
      </c>
      <c r="E512" s="1151">
        <v>1972</v>
      </c>
      <c r="F512" s="1152">
        <v>7.142</v>
      </c>
      <c r="G512" s="1152">
        <v>0.358479</v>
      </c>
      <c r="H512" s="1152">
        <v>0.67</v>
      </c>
      <c r="I512" s="1152">
        <v>6.113521</v>
      </c>
      <c r="J512" s="1152">
        <v>440.39</v>
      </c>
      <c r="K512" s="1153">
        <v>6.113521</v>
      </c>
      <c r="L512" s="1152">
        <v>440.39</v>
      </c>
      <c r="M512" s="1154">
        <v>0.013882061354708328</v>
      </c>
      <c r="N512" s="1155">
        <v>83.712</v>
      </c>
      <c r="O512" s="1156">
        <v>1.1620951201253436</v>
      </c>
      <c r="P512" s="1157">
        <v>832.9236812824997</v>
      </c>
      <c r="Q512" s="1158">
        <v>69.72570720752063</v>
      </c>
    </row>
    <row r="513" spans="1:17" ht="11.25">
      <c r="A513" s="1959"/>
      <c r="B513" s="19">
        <v>7</v>
      </c>
      <c r="C513" s="1150" t="s">
        <v>345</v>
      </c>
      <c r="D513" s="1151">
        <v>6</v>
      </c>
      <c r="E513" s="1151">
        <v>1968</v>
      </c>
      <c r="F513" s="1152">
        <v>3.614</v>
      </c>
      <c r="G513" s="1152">
        <v>0</v>
      </c>
      <c r="H513" s="1152">
        <v>0</v>
      </c>
      <c r="I513" s="1152">
        <v>3.614001</v>
      </c>
      <c r="J513" s="1152">
        <v>252.14</v>
      </c>
      <c r="K513" s="1153">
        <v>3.614001</v>
      </c>
      <c r="L513" s="1152">
        <v>252.14</v>
      </c>
      <c r="M513" s="1154">
        <v>0.014333310859046561</v>
      </c>
      <c r="N513" s="1155">
        <v>83.712</v>
      </c>
      <c r="O513" s="1156">
        <v>1.1998701186325058</v>
      </c>
      <c r="P513" s="1157">
        <v>859.9986515427936</v>
      </c>
      <c r="Q513" s="1158">
        <v>71.99220711795034</v>
      </c>
    </row>
    <row r="514" spans="1:17" ht="11.25">
      <c r="A514" s="1959"/>
      <c r="B514" s="19">
        <v>8</v>
      </c>
      <c r="C514" s="1150" t="s">
        <v>346</v>
      </c>
      <c r="D514" s="1151">
        <v>6</v>
      </c>
      <c r="E514" s="1151">
        <v>1961</v>
      </c>
      <c r="F514" s="1152">
        <v>6.228</v>
      </c>
      <c r="G514" s="1152">
        <v>0</v>
      </c>
      <c r="H514" s="1152">
        <v>0</v>
      </c>
      <c r="I514" s="1152">
        <v>6.228</v>
      </c>
      <c r="J514" s="1152">
        <v>362.24</v>
      </c>
      <c r="K514" s="1153">
        <v>6.228</v>
      </c>
      <c r="L514" s="1152">
        <v>362.24</v>
      </c>
      <c r="M514" s="1154">
        <v>0.017193021201413427</v>
      </c>
      <c r="N514" s="1155">
        <v>83.712</v>
      </c>
      <c r="O514" s="1156">
        <v>1.4392621908127208</v>
      </c>
      <c r="P514" s="1157">
        <v>1031.5812720848057</v>
      </c>
      <c r="Q514" s="1158">
        <v>86.35573144876325</v>
      </c>
    </row>
    <row r="515" spans="1:17" ht="11.25">
      <c r="A515" s="1959"/>
      <c r="B515" s="19">
        <v>9</v>
      </c>
      <c r="C515" s="1150" t="s">
        <v>347</v>
      </c>
      <c r="D515" s="1151">
        <v>5</v>
      </c>
      <c r="E515" s="1151">
        <v>1961</v>
      </c>
      <c r="F515" s="1152">
        <v>4.508</v>
      </c>
      <c r="G515" s="1152">
        <v>0</v>
      </c>
      <c r="H515" s="1152">
        <v>0</v>
      </c>
      <c r="I515" s="1152">
        <v>4.508</v>
      </c>
      <c r="J515" s="1152">
        <v>223.64</v>
      </c>
      <c r="K515" s="1153">
        <v>4.508</v>
      </c>
      <c r="L515" s="1152">
        <v>223.64</v>
      </c>
      <c r="M515" s="1154">
        <v>0.0201573958147022</v>
      </c>
      <c r="N515" s="1155">
        <v>83.712</v>
      </c>
      <c r="O515" s="1156">
        <v>1.6874159184403505</v>
      </c>
      <c r="P515" s="1157">
        <v>1209.443748882132</v>
      </c>
      <c r="Q515" s="1158">
        <v>101.24495510642105</v>
      </c>
    </row>
    <row r="516" spans="1:17" ht="12.75" thickBot="1">
      <c r="A516" s="1960"/>
      <c r="B516" s="237">
        <v>10</v>
      </c>
      <c r="C516" s="607"/>
      <c r="D516" s="608"/>
      <c r="E516" s="608"/>
      <c r="F516" s="609"/>
      <c r="G516" s="609"/>
      <c r="H516" s="609"/>
      <c r="I516" s="609"/>
      <c r="J516" s="609"/>
      <c r="K516" s="610"/>
      <c r="L516" s="609"/>
      <c r="M516" s="611"/>
      <c r="N516" s="612"/>
      <c r="O516" s="613"/>
      <c r="P516" s="614"/>
      <c r="Q516" s="615"/>
    </row>
    <row r="517" spans="1:9" ht="12">
      <c r="A517" s="1859" t="s">
        <v>879</v>
      </c>
      <c r="F517" s="77"/>
      <c r="G517" s="77"/>
      <c r="H517" s="77"/>
      <c r="I517" s="77"/>
    </row>
    <row r="518" spans="1:9" ht="12">
      <c r="A518" s="1859" t="s">
        <v>880</v>
      </c>
      <c r="F518" s="77"/>
      <c r="G518" s="77"/>
      <c r="H518" s="77"/>
      <c r="I518" s="77"/>
    </row>
    <row r="519" spans="1:17" s="1683" customFormat="1" ht="16.5" customHeight="1">
      <c r="A519" s="1928" t="s">
        <v>230</v>
      </c>
      <c r="B519" s="1928"/>
      <c r="C519" s="1928"/>
      <c r="D519" s="1928"/>
      <c r="E519" s="1928"/>
      <c r="F519" s="1928"/>
      <c r="G519" s="1928"/>
      <c r="H519" s="1928"/>
      <c r="I519" s="1928"/>
      <c r="J519" s="1928"/>
      <c r="K519" s="1928"/>
      <c r="L519" s="1928"/>
      <c r="M519" s="1928"/>
      <c r="N519" s="1928"/>
      <c r="O519" s="1928"/>
      <c r="P519" s="1928"/>
      <c r="Q519" s="1928"/>
    </row>
    <row r="520" spans="1:17" ht="13.5" thickBot="1">
      <c r="A520" s="805"/>
      <c r="B520" s="805"/>
      <c r="C520" s="805"/>
      <c r="D520" s="805"/>
      <c r="E520" s="1875" t="s">
        <v>370</v>
      </c>
      <c r="F520" s="1875"/>
      <c r="G520" s="1875"/>
      <c r="H520" s="1875"/>
      <c r="I520" s="805">
        <v>5</v>
      </c>
      <c r="J520" s="805" t="s">
        <v>369</v>
      </c>
      <c r="K520" s="805" t="s">
        <v>371</v>
      </c>
      <c r="L520" s="806">
        <v>298</v>
      </c>
      <c r="M520" s="805"/>
      <c r="N520" s="805"/>
      <c r="O520" s="805"/>
      <c r="P520" s="805"/>
      <c r="Q520" s="805"/>
    </row>
    <row r="521" spans="1:17" ht="11.25">
      <c r="A521" s="1930" t="s">
        <v>1</v>
      </c>
      <c r="B521" s="1879" t="s">
        <v>0</v>
      </c>
      <c r="C521" s="1882" t="s">
        <v>2</v>
      </c>
      <c r="D521" s="1882" t="s">
        <v>3</v>
      </c>
      <c r="E521" s="1882" t="s">
        <v>12</v>
      </c>
      <c r="F521" s="1886" t="s">
        <v>13</v>
      </c>
      <c r="G521" s="1887"/>
      <c r="H521" s="1887"/>
      <c r="I521" s="1888"/>
      <c r="J521" s="1882" t="s">
        <v>4</v>
      </c>
      <c r="K521" s="1882" t="s">
        <v>14</v>
      </c>
      <c r="L521" s="1882" t="s">
        <v>5</v>
      </c>
      <c r="M521" s="1882" t="s">
        <v>6</v>
      </c>
      <c r="N521" s="1882" t="s">
        <v>15</v>
      </c>
      <c r="O521" s="1908" t="s">
        <v>16</v>
      </c>
      <c r="P521" s="1882" t="s">
        <v>23</v>
      </c>
      <c r="Q521" s="1891" t="s">
        <v>24</v>
      </c>
    </row>
    <row r="522" spans="1:17" ht="33.75">
      <c r="A522" s="1931"/>
      <c r="B522" s="1880"/>
      <c r="C522" s="1883"/>
      <c r="D522" s="1885"/>
      <c r="E522" s="1885"/>
      <c r="F522" s="15" t="s">
        <v>17</v>
      </c>
      <c r="G522" s="15" t="s">
        <v>18</v>
      </c>
      <c r="H522" s="15" t="s">
        <v>19</v>
      </c>
      <c r="I522" s="15" t="s">
        <v>20</v>
      </c>
      <c r="J522" s="1885"/>
      <c r="K522" s="1885"/>
      <c r="L522" s="1885"/>
      <c r="M522" s="1885"/>
      <c r="N522" s="1885"/>
      <c r="O522" s="1909"/>
      <c r="P522" s="1885"/>
      <c r="Q522" s="1892"/>
    </row>
    <row r="523" spans="1:17" ht="11.25">
      <c r="A523" s="1932"/>
      <c r="B523" s="1933"/>
      <c r="C523" s="1885"/>
      <c r="D523" s="83" t="s">
        <v>7</v>
      </c>
      <c r="E523" s="83" t="s">
        <v>8</v>
      </c>
      <c r="F523" s="83" t="s">
        <v>9</v>
      </c>
      <c r="G523" s="83" t="s">
        <v>9</v>
      </c>
      <c r="H523" s="83" t="s">
        <v>9</v>
      </c>
      <c r="I523" s="83" t="s">
        <v>9</v>
      </c>
      <c r="J523" s="83" t="s">
        <v>21</v>
      </c>
      <c r="K523" s="83" t="s">
        <v>9</v>
      </c>
      <c r="L523" s="83" t="s">
        <v>21</v>
      </c>
      <c r="M523" s="83" t="s">
        <v>70</v>
      </c>
      <c r="N523" s="83" t="s">
        <v>408</v>
      </c>
      <c r="O523" s="83" t="s">
        <v>409</v>
      </c>
      <c r="P523" s="84" t="s">
        <v>25</v>
      </c>
      <c r="Q523" s="85" t="s">
        <v>410</v>
      </c>
    </row>
    <row r="524" spans="1:17" ht="12" thickBot="1">
      <c r="A524" s="86">
        <v>1</v>
      </c>
      <c r="B524" s="87">
        <v>2</v>
      </c>
      <c r="C524" s="88">
        <v>3</v>
      </c>
      <c r="D524" s="89">
        <v>4</v>
      </c>
      <c r="E524" s="89">
        <v>5</v>
      </c>
      <c r="F524" s="89">
        <v>6</v>
      </c>
      <c r="G524" s="89">
        <v>7</v>
      </c>
      <c r="H524" s="89">
        <v>8</v>
      </c>
      <c r="I524" s="89">
        <v>9</v>
      </c>
      <c r="J524" s="89">
        <v>10</v>
      </c>
      <c r="K524" s="89">
        <v>11</v>
      </c>
      <c r="L524" s="88">
        <v>12</v>
      </c>
      <c r="M524" s="89">
        <v>13</v>
      </c>
      <c r="N524" s="89">
        <v>14</v>
      </c>
      <c r="O524" s="90">
        <v>15</v>
      </c>
      <c r="P524" s="88">
        <v>16</v>
      </c>
      <c r="Q524" s="91">
        <v>17</v>
      </c>
    </row>
    <row r="525" spans="1:17" ht="11.25">
      <c r="A525" s="1950" t="s">
        <v>97</v>
      </c>
      <c r="B525" s="236">
        <v>1</v>
      </c>
      <c r="C525" s="1218" t="s">
        <v>427</v>
      </c>
      <c r="D525" s="1676">
        <v>45</v>
      </c>
      <c r="E525" s="1676">
        <v>1975</v>
      </c>
      <c r="F525" s="1676">
        <v>12.915</v>
      </c>
      <c r="G525" s="1676">
        <v>2.883081</v>
      </c>
      <c r="H525" s="1676">
        <v>7.2</v>
      </c>
      <c r="I525" s="1655">
        <v>2.831922</v>
      </c>
      <c r="J525" s="1676">
        <v>2325.22</v>
      </c>
      <c r="K525" s="1657">
        <v>2.831922</v>
      </c>
      <c r="L525" s="1676">
        <v>2325.22</v>
      </c>
      <c r="M525" s="1677">
        <v>0.0012179157241035258</v>
      </c>
      <c r="N525" s="1678">
        <v>75.64600000000002</v>
      </c>
      <c r="O525" s="1659">
        <v>0.09213045286553533</v>
      </c>
      <c r="P525" s="1659">
        <v>73.07494344621155</v>
      </c>
      <c r="Q525" s="1666">
        <v>5.52782717193212</v>
      </c>
    </row>
    <row r="526" spans="1:17" ht="11.25">
      <c r="A526" s="1951"/>
      <c r="B526" s="93">
        <v>2</v>
      </c>
      <c r="C526" s="1219" t="s">
        <v>428</v>
      </c>
      <c r="D526" s="1679">
        <v>44</v>
      </c>
      <c r="E526" s="1679">
        <v>1985</v>
      </c>
      <c r="F526" s="1679">
        <v>14.154</v>
      </c>
      <c r="G526" s="1679">
        <v>4.32276</v>
      </c>
      <c r="H526" s="1679">
        <v>6.32</v>
      </c>
      <c r="I526" s="1680">
        <v>3.511248</v>
      </c>
      <c r="J526" s="1679">
        <v>2285.27</v>
      </c>
      <c r="K526" s="1652">
        <v>3.511248</v>
      </c>
      <c r="L526" s="1676">
        <v>2285.27</v>
      </c>
      <c r="M526" s="1681">
        <v>0.0015364696512884693</v>
      </c>
      <c r="N526" s="1682">
        <v>75.64600000000002</v>
      </c>
      <c r="O526" s="1653">
        <v>0.11622778324136757</v>
      </c>
      <c r="P526" s="1653">
        <v>92.18817907730815</v>
      </c>
      <c r="Q526" s="1654">
        <v>6.973666994482053</v>
      </c>
    </row>
    <row r="527" spans="1:17" ht="11.25">
      <c r="A527" s="1951"/>
      <c r="B527" s="93">
        <v>3</v>
      </c>
      <c r="C527" s="1167"/>
      <c r="D527" s="1168"/>
      <c r="E527" s="1168"/>
      <c r="F527" s="1169"/>
      <c r="G527" s="1170"/>
      <c r="H527" s="1170"/>
      <c r="I527" s="1170"/>
      <c r="J527" s="1170"/>
      <c r="K527" s="1171"/>
      <c r="L527" s="1171"/>
      <c r="M527" s="1171"/>
      <c r="N527" s="1172"/>
      <c r="O527" s="1173"/>
      <c r="P527" s="1048"/>
      <c r="Q527" s="1049"/>
    </row>
    <row r="528" spans="1:17" ht="11.25">
      <c r="A528" s="1951"/>
      <c r="B528" s="93">
        <v>4</v>
      </c>
      <c r="C528" s="1167"/>
      <c r="D528" s="1168"/>
      <c r="E528" s="1168"/>
      <c r="F528" s="1169"/>
      <c r="G528" s="1170"/>
      <c r="H528" s="1170"/>
      <c r="I528" s="1170"/>
      <c r="J528" s="1170"/>
      <c r="K528" s="1171"/>
      <c r="L528" s="1171"/>
      <c r="M528" s="1171"/>
      <c r="N528" s="1172"/>
      <c r="O528" s="1173"/>
      <c r="P528" s="1048"/>
      <c r="Q528" s="1049"/>
    </row>
    <row r="529" spans="1:17" ht="11.25">
      <c r="A529" s="1951"/>
      <c r="B529" s="93">
        <v>5</v>
      </c>
      <c r="C529" s="1167"/>
      <c r="D529" s="1168"/>
      <c r="E529" s="1168"/>
      <c r="F529" s="1169"/>
      <c r="G529" s="1170"/>
      <c r="H529" s="1170"/>
      <c r="I529" s="1170"/>
      <c r="J529" s="1170"/>
      <c r="K529" s="1171"/>
      <c r="L529" s="1171"/>
      <c r="M529" s="1171"/>
      <c r="N529" s="1172"/>
      <c r="O529" s="1173"/>
      <c r="P529" s="1048"/>
      <c r="Q529" s="1174"/>
    </row>
    <row r="530" spans="1:17" ht="11.25">
      <c r="A530" s="1951"/>
      <c r="B530" s="93">
        <v>6</v>
      </c>
      <c r="C530" s="1040"/>
      <c r="D530" s="1041"/>
      <c r="E530" s="1041"/>
      <c r="F530" s="1042"/>
      <c r="G530" s="1043"/>
      <c r="H530" s="1043"/>
      <c r="I530" s="1043"/>
      <c r="J530" s="1043"/>
      <c r="K530" s="1044"/>
      <c r="L530" s="1171"/>
      <c r="M530" s="1045"/>
      <c r="N530" s="1046"/>
      <c r="O530" s="1047"/>
      <c r="P530" s="1048"/>
      <c r="Q530" s="1049"/>
    </row>
    <row r="531" spans="1:17" ht="11.25">
      <c r="A531" s="1951"/>
      <c r="B531" s="93">
        <v>7</v>
      </c>
      <c r="C531" s="1040"/>
      <c r="D531" s="1041"/>
      <c r="E531" s="1041"/>
      <c r="F531" s="1042"/>
      <c r="G531" s="1043"/>
      <c r="H531" s="1043"/>
      <c r="I531" s="1043"/>
      <c r="J531" s="1043"/>
      <c r="K531" s="1044"/>
      <c r="L531" s="1171"/>
      <c r="M531" s="1045"/>
      <c r="N531" s="1046"/>
      <c r="O531" s="1047"/>
      <c r="P531" s="1048"/>
      <c r="Q531" s="1049"/>
    </row>
    <row r="532" spans="1:17" ht="11.25">
      <c r="A532" s="1951"/>
      <c r="B532" s="93">
        <v>8</v>
      </c>
      <c r="C532" s="1040"/>
      <c r="D532" s="1041"/>
      <c r="E532" s="1041"/>
      <c r="F532" s="1042"/>
      <c r="G532" s="1043"/>
      <c r="H532" s="1043"/>
      <c r="I532" s="1043"/>
      <c r="J532" s="1043"/>
      <c r="K532" s="1044"/>
      <c r="L532" s="1171"/>
      <c r="M532" s="1045"/>
      <c r="N532" s="1046"/>
      <c r="O532" s="1047"/>
      <c r="P532" s="1048"/>
      <c r="Q532" s="1049"/>
    </row>
    <row r="533" spans="1:17" ht="11.25">
      <c r="A533" s="1951"/>
      <c r="B533" s="93">
        <v>9</v>
      </c>
      <c r="C533" s="1040"/>
      <c r="D533" s="1041"/>
      <c r="E533" s="1041"/>
      <c r="F533" s="1042"/>
      <c r="G533" s="1043"/>
      <c r="H533" s="1043"/>
      <c r="I533" s="1043"/>
      <c r="J533" s="1043"/>
      <c r="K533" s="1044"/>
      <c r="L533" s="1171"/>
      <c r="M533" s="1045"/>
      <c r="N533" s="1046"/>
      <c r="O533" s="1047"/>
      <c r="P533" s="1048"/>
      <c r="Q533" s="1049"/>
    </row>
    <row r="534" spans="1:17" ht="12" thickBot="1">
      <c r="A534" s="1951"/>
      <c r="B534" s="93">
        <v>10</v>
      </c>
      <c r="C534" s="1040"/>
      <c r="D534" s="1041"/>
      <c r="E534" s="1041"/>
      <c r="F534" s="1042"/>
      <c r="G534" s="1043"/>
      <c r="H534" s="1043"/>
      <c r="I534" s="1043"/>
      <c r="J534" s="1043"/>
      <c r="K534" s="1044"/>
      <c r="L534" s="1171"/>
      <c r="M534" s="1045"/>
      <c r="N534" s="1046"/>
      <c r="O534" s="1047"/>
      <c r="P534" s="1048"/>
      <c r="Q534" s="1175"/>
    </row>
    <row r="535" spans="1:17" ht="11.25">
      <c r="A535" s="1952" t="s">
        <v>103</v>
      </c>
      <c r="B535" s="11">
        <v>1</v>
      </c>
      <c r="C535" s="1176"/>
      <c r="D535" s="1177"/>
      <c r="E535" s="1177"/>
      <c r="F535" s="1178"/>
      <c r="G535" s="1178"/>
      <c r="H535" s="1178"/>
      <c r="I535" s="1178"/>
      <c r="J535" s="1178"/>
      <c r="K535" s="1179"/>
      <c r="L535" s="1179"/>
      <c r="M535" s="1179"/>
      <c r="N535" s="1180"/>
      <c r="O535" s="1181"/>
      <c r="P535" s="1182"/>
      <c r="Q535" s="1183"/>
    </row>
    <row r="536" spans="1:17" ht="11.25">
      <c r="A536" s="1953"/>
      <c r="B536" s="12">
        <v>2</v>
      </c>
      <c r="C536" s="1184"/>
      <c r="D536" s="1185"/>
      <c r="E536" s="1185"/>
      <c r="F536" s="1186"/>
      <c r="G536" s="1186"/>
      <c r="H536" s="1186"/>
      <c r="I536" s="1186"/>
      <c r="J536" s="1186"/>
      <c r="K536" s="1187"/>
      <c r="L536" s="1187"/>
      <c r="M536" s="1187"/>
      <c r="N536" s="1188"/>
      <c r="O536" s="1189"/>
      <c r="P536" s="1190"/>
      <c r="Q536" s="1191"/>
    </row>
    <row r="537" spans="1:17" ht="11.25">
      <c r="A537" s="1953"/>
      <c r="B537" s="12">
        <v>3</v>
      </c>
      <c r="C537" s="1184"/>
      <c r="D537" s="1185"/>
      <c r="E537" s="1185"/>
      <c r="F537" s="1186"/>
      <c r="G537" s="1186"/>
      <c r="H537" s="1186"/>
      <c r="I537" s="1186"/>
      <c r="J537" s="1186"/>
      <c r="K537" s="1187"/>
      <c r="L537" s="1187"/>
      <c r="M537" s="1187"/>
      <c r="N537" s="1188"/>
      <c r="O537" s="1189"/>
      <c r="P537" s="1190"/>
      <c r="Q537" s="1191"/>
    </row>
    <row r="538" spans="1:17" ht="11.25">
      <c r="A538" s="1953"/>
      <c r="B538" s="12">
        <v>4</v>
      </c>
      <c r="C538" s="1184"/>
      <c r="D538" s="1185"/>
      <c r="E538" s="1185"/>
      <c r="F538" s="1186"/>
      <c r="G538" s="1186"/>
      <c r="H538" s="1186"/>
      <c r="I538" s="1186"/>
      <c r="J538" s="1186"/>
      <c r="K538" s="1187"/>
      <c r="L538" s="1187"/>
      <c r="M538" s="1187"/>
      <c r="N538" s="1188"/>
      <c r="O538" s="1189"/>
      <c r="P538" s="1190"/>
      <c r="Q538" s="1191"/>
    </row>
    <row r="539" spans="1:17" ht="11.25">
      <c r="A539" s="1953"/>
      <c r="B539" s="12">
        <v>5</v>
      </c>
      <c r="C539" s="1184"/>
      <c r="D539" s="1185"/>
      <c r="E539" s="1185"/>
      <c r="F539" s="1186"/>
      <c r="G539" s="1186"/>
      <c r="H539" s="1186"/>
      <c r="I539" s="1186"/>
      <c r="J539" s="1186"/>
      <c r="K539" s="1187"/>
      <c r="L539" s="1187"/>
      <c r="M539" s="1187"/>
      <c r="N539" s="1188"/>
      <c r="O539" s="1189"/>
      <c r="P539" s="1190"/>
      <c r="Q539" s="1191"/>
    </row>
    <row r="540" spans="1:17" ht="11.25">
      <c r="A540" s="1953"/>
      <c r="B540" s="12">
        <v>6</v>
      </c>
      <c r="C540" s="1184"/>
      <c r="D540" s="1185"/>
      <c r="E540" s="1185"/>
      <c r="F540" s="1186"/>
      <c r="G540" s="1186"/>
      <c r="H540" s="1186"/>
      <c r="I540" s="1186"/>
      <c r="J540" s="1186"/>
      <c r="K540" s="1187"/>
      <c r="L540" s="1187"/>
      <c r="M540" s="1187"/>
      <c r="N540" s="1188"/>
      <c r="O540" s="1189"/>
      <c r="P540" s="1190"/>
      <c r="Q540" s="1191"/>
    </row>
    <row r="541" spans="1:17" ht="11.25">
      <c r="A541" s="1953"/>
      <c r="B541" s="12">
        <v>7</v>
      </c>
      <c r="C541" s="1184"/>
      <c r="D541" s="1185"/>
      <c r="E541" s="1185"/>
      <c r="F541" s="1186"/>
      <c r="G541" s="1186"/>
      <c r="H541" s="1186"/>
      <c r="I541" s="1186"/>
      <c r="J541" s="1186"/>
      <c r="K541" s="1187"/>
      <c r="L541" s="1187"/>
      <c r="M541" s="1187"/>
      <c r="N541" s="1188"/>
      <c r="O541" s="1189"/>
      <c r="P541" s="1190"/>
      <c r="Q541" s="1191"/>
    </row>
    <row r="542" spans="1:17" ht="11.25">
      <c r="A542" s="1953"/>
      <c r="B542" s="12">
        <v>8</v>
      </c>
      <c r="C542" s="1184"/>
      <c r="D542" s="1185"/>
      <c r="E542" s="1185"/>
      <c r="F542" s="1186"/>
      <c r="G542" s="1186"/>
      <c r="H542" s="1186"/>
      <c r="I542" s="1186"/>
      <c r="J542" s="1186"/>
      <c r="K542" s="1187"/>
      <c r="L542" s="1187"/>
      <c r="M542" s="1187"/>
      <c r="N542" s="1188"/>
      <c r="O542" s="1189"/>
      <c r="P542" s="1190"/>
      <c r="Q542" s="1191"/>
    </row>
    <row r="543" spans="1:17" ht="11.25">
      <c r="A543" s="1953"/>
      <c r="B543" s="12">
        <v>9</v>
      </c>
      <c r="C543" s="1184"/>
      <c r="D543" s="1185"/>
      <c r="E543" s="1185"/>
      <c r="F543" s="1186"/>
      <c r="G543" s="1186"/>
      <c r="H543" s="1186"/>
      <c r="I543" s="1186"/>
      <c r="J543" s="1186"/>
      <c r="K543" s="1187"/>
      <c r="L543" s="1187"/>
      <c r="M543" s="1187"/>
      <c r="N543" s="1188"/>
      <c r="O543" s="1189"/>
      <c r="P543" s="1190"/>
      <c r="Q543" s="1191"/>
    </row>
    <row r="544" spans="1:17" ht="12" thickBot="1">
      <c r="A544" s="1954"/>
      <c r="B544" s="42">
        <v>10</v>
      </c>
      <c r="C544" s="1184"/>
      <c r="D544" s="1185"/>
      <c r="E544" s="1185"/>
      <c r="F544" s="1186"/>
      <c r="G544" s="1186"/>
      <c r="H544" s="1186"/>
      <c r="I544" s="1186"/>
      <c r="J544" s="1186"/>
      <c r="K544" s="1187"/>
      <c r="L544" s="1187"/>
      <c r="M544" s="1187"/>
      <c r="N544" s="1188"/>
      <c r="O544" s="1189"/>
      <c r="P544" s="1190"/>
      <c r="Q544" s="1191"/>
    </row>
    <row r="545" spans="1:17" ht="11.25">
      <c r="A545" s="1994" t="s">
        <v>111</v>
      </c>
      <c r="B545" s="106">
        <v>1</v>
      </c>
      <c r="C545" s="1192"/>
      <c r="D545" s="1193"/>
      <c r="E545" s="1193"/>
      <c r="F545" s="1194"/>
      <c r="G545" s="1194"/>
      <c r="H545" s="1194"/>
      <c r="I545" s="1194"/>
      <c r="J545" s="1194"/>
      <c r="K545" s="1195"/>
      <c r="L545" s="1195"/>
      <c r="M545" s="1195"/>
      <c r="N545" s="1196"/>
      <c r="O545" s="1197"/>
      <c r="P545" s="1198"/>
      <c r="Q545" s="1199"/>
    </row>
    <row r="546" spans="1:17" ht="11.25">
      <c r="A546" s="1995"/>
      <c r="B546" s="115">
        <v>2</v>
      </c>
      <c r="C546" s="1200"/>
      <c r="D546" s="1201"/>
      <c r="E546" s="1201"/>
      <c r="F546" s="1202"/>
      <c r="G546" s="1202"/>
      <c r="H546" s="1202"/>
      <c r="I546" s="1202"/>
      <c r="J546" s="1202"/>
      <c r="K546" s="1203"/>
      <c r="L546" s="1203"/>
      <c r="M546" s="1203"/>
      <c r="N546" s="1204"/>
      <c r="O546" s="1205"/>
      <c r="P546" s="1206"/>
      <c r="Q546" s="1207"/>
    </row>
    <row r="547" spans="1:17" ht="11.25">
      <c r="A547" s="1995"/>
      <c r="B547" s="115">
        <v>3</v>
      </c>
      <c r="C547" s="1200"/>
      <c r="D547" s="1201"/>
      <c r="E547" s="1201"/>
      <c r="F547" s="1202"/>
      <c r="G547" s="1202"/>
      <c r="H547" s="1202"/>
      <c r="I547" s="1202"/>
      <c r="J547" s="1202"/>
      <c r="K547" s="1203"/>
      <c r="L547" s="1203"/>
      <c r="M547" s="1208"/>
      <c r="N547" s="1204"/>
      <c r="O547" s="1205"/>
      <c r="P547" s="1206"/>
      <c r="Q547" s="1207"/>
    </row>
    <row r="548" spans="1:17" ht="11.25">
      <c r="A548" s="1995"/>
      <c r="B548" s="115">
        <v>4</v>
      </c>
      <c r="C548" s="1200"/>
      <c r="D548" s="1201"/>
      <c r="E548" s="1201"/>
      <c r="F548" s="1202"/>
      <c r="G548" s="1202"/>
      <c r="H548" s="1202"/>
      <c r="I548" s="1202"/>
      <c r="J548" s="1202"/>
      <c r="K548" s="1203"/>
      <c r="L548" s="1203"/>
      <c r="M548" s="1208"/>
      <c r="N548" s="1204"/>
      <c r="O548" s="1205"/>
      <c r="P548" s="1206"/>
      <c r="Q548" s="1207"/>
    </row>
    <row r="549" spans="1:17" ht="11.25">
      <c r="A549" s="1995"/>
      <c r="B549" s="115">
        <v>5</v>
      </c>
      <c r="C549" s="1200"/>
      <c r="D549" s="1201"/>
      <c r="E549" s="1201"/>
      <c r="F549" s="1202"/>
      <c r="G549" s="1202"/>
      <c r="H549" s="1202"/>
      <c r="I549" s="1202"/>
      <c r="J549" s="1202"/>
      <c r="K549" s="1203"/>
      <c r="L549" s="1203"/>
      <c r="M549" s="1208"/>
      <c r="N549" s="1204"/>
      <c r="O549" s="1205"/>
      <c r="P549" s="1206"/>
      <c r="Q549" s="1207"/>
    </row>
    <row r="550" spans="1:17" ht="11.25">
      <c r="A550" s="1995"/>
      <c r="B550" s="115">
        <v>6</v>
      </c>
      <c r="C550" s="1200"/>
      <c r="D550" s="1201"/>
      <c r="E550" s="1201"/>
      <c r="F550" s="1202"/>
      <c r="G550" s="1202"/>
      <c r="H550" s="1202"/>
      <c r="I550" s="1202"/>
      <c r="J550" s="1202"/>
      <c r="K550" s="1203"/>
      <c r="L550" s="1203"/>
      <c r="M550" s="1208"/>
      <c r="N550" s="1204"/>
      <c r="O550" s="1205"/>
      <c r="P550" s="1206"/>
      <c r="Q550" s="1207"/>
    </row>
    <row r="551" spans="1:17" ht="11.25">
      <c r="A551" s="1995"/>
      <c r="B551" s="115">
        <v>7</v>
      </c>
      <c r="C551" s="1200"/>
      <c r="D551" s="1201"/>
      <c r="E551" s="1201"/>
      <c r="F551" s="1202"/>
      <c r="G551" s="1202"/>
      <c r="H551" s="1202"/>
      <c r="I551" s="1202"/>
      <c r="J551" s="1202"/>
      <c r="K551" s="1203"/>
      <c r="L551" s="1203"/>
      <c r="M551" s="1208"/>
      <c r="N551" s="1204"/>
      <c r="O551" s="1205"/>
      <c r="P551" s="1206"/>
      <c r="Q551" s="1207"/>
    </row>
    <row r="552" spans="1:17" ht="11.25">
      <c r="A552" s="1995"/>
      <c r="B552" s="115">
        <v>8</v>
      </c>
      <c r="C552" s="1200"/>
      <c r="D552" s="1201"/>
      <c r="E552" s="1201"/>
      <c r="F552" s="1202"/>
      <c r="G552" s="1202"/>
      <c r="H552" s="1202"/>
      <c r="I552" s="1202"/>
      <c r="J552" s="1202"/>
      <c r="K552" s="1203"/>
      <c r="L552" s="1203"/>
      <c r="M552" s="1208"/>
      <c r="N552" s="1204"/>
      <c r="O552" s="1205"/>
      <c r="P552" s="1206"/>
      <c r="Q552" s="1207"/>
    </row>
    <row r="553" spans="1:17" ht="11.25">
      <c r="A553" s="1995"/>
      <c r="B553" s="115">
        <v>9</v>
      </c>
      <c r="C553" s="1200"/>
      <c r="D553" s="1201"/>
      <c r="E553" s="1201"/>
      <c r="F553" s="1202"/>
      <c r="G553" s="1202"/>
      <c r="H553" s="1202"/>
      <c r="I553" s="1202"/>
      <c r="J553" s="1202"/>
      <c r="K553" s="1203"/>
      <c r="L553" s="1203"/>
      <c r="M553" s="1208"/>
      <c r="N553" s="1204"/>
      <c r="O553" s="1205"/>
      <c r="P553" s="1206"/>
      <c r="Q553" s="1207"/>
    </row>
    <row r="554" spans="1:17" ht="12" thickBot="1">
      <c r="A554" s="1996"/>
      <c r="B554" s="124">
        <v>10</v>
      </c>
      <c r="C554" s="1209"/>
      <c r="D554" s="1210"/>
      <c r="E554" s="1210"/>
      <c r="F554" s="1211"/>
      <c r="G554" s="1211"/>
      <c r="H554" s="1211"/>
      <c r="I554" s="1211"/>
      <c r="J554" s="1211"/>
      <c r="K554" s="1212"/>
      <c r="L554" s="1212"/>
      <c r="M554" s="1213"/>
      <c r="N554" s="1214"/>
      <c r="O554" s="1215"/>
      <c r="P554" s="1216"/>
      <c r="Q554" s="1217"/>
    </row>
    <row r="555" spans="1:17" ht="11.25">
      <c r="A555" s="1997" t="s">
        <v>122</v>
      </c>
      <c r="B555" s="71">
        <v>1</v>
      </c>
      <c r="C555" s="1568" t="s">
        <v>232</v>
      </c>
      <c r="D555" s="1569">
        <v>43</v>
      </c>
      <c r="E555" s="1569">
        <v>1971</v>
      </c>
      <c r="F555" s="1570">
        <v>16.645</v>
      </c>
      <c r="G555" s="1570">
        <v>0</v>
      </c>
      <c r="H555" s="1570">
        <v>0</v>
      </c>
      <c r="I555" s="1570">
        <v>16.645</v>
      </c>
      <c r="J555" s="1570">
        <v>1764.69</v>
      </c>
      <c r="K555" s="1571">
        <v>16.645</v>
      </c>
      <c r="L555" s="1570">
        <v>1764.69</v>
      </c>
      <c r="M555" s="1572">
        <v>0.009432251556930678</v>
      </c>
      <c r="N555" s="1573">
        <v>75.64600000000002</v>
      </c>
      <c r="O555" s="1574">
        <v>0.7135121012755782</v>
      </c>
      <c r="P555" s="1575">
        <v>565.9350934158407</v>
      </c>
      <c r="Q555" s="1576">
        <v>42.81072607653469</v>
      </c>
    </row>
    <row r="556" spans="1:17" ht="11.25">
      <c r="A556" s="1956"/>
      <c r="B556" s="71">
        <v>2</v>
      </c>
      <c r="C556" s="1568" t="s">
        <v>235</v>
      </c>
      <c r="D556" s="1569">
        <v>50</v>
      </c>
      <c r="E556" s="1569">
        <v>1971</v>
      </c>
      <c r="F556" s="1570">
        <v>37.709</v>
      </c>
      <c r="G556" s="1570">
        <v>3.925113</v>
      </c>
      <c r="H556" s="1570">
        <v>8</v>
      </c>
      <c r="I556" s="1570">
        <v>25.783888</v>
      </c>
      <c r="J556" s="1570">
        <v>2518.19</v>
      </c>
      <c r="K556" s="1571">
        <v>25.783888</v>
      </c>
      <c r="L556" s="1570">
        <v>2518.19</v>
      </c>
      <c r="M556" s="1572">
        <v>0.010239055829782504</v>
      </c>
      <c r="N556" s="1573">
        <v>75.64600000000002</v>
      </c>
      <c r="O556" s="1574">
        <v>0.7745436172997274</v>
      </c>
      <c r="P556" s="1575">
        <v>614.3433497869502</v>
      </c>
      <c r="Q556" s="1576">
        <v>46.47261703798364</v>
      </c>
    </row>
    <row r="557" spans="1:17" ht="11.25">
      <c r="A557" s="1956"/>
      <c r="B557" s="71">
        <v>3</v>
      </c>
      <c r="C557" s="1568" t="s">
        <v>234</v>
      </c>
      <c r="D557" s="1569">
        <v>32</v>
      </c>
      <c r="E557" s="1569">
        <v>1967</v>
      </c>
      <c r="F557" s="1570">
        <v>15.597</v>
      </c>
      <c r="G557" s="1570">
        <v>0</v>
      </c>
      <c r="H557" s="1570">
        <v>0</v>
      </c>
      <c r="I557" s="1570">
        <v>15.597002</v>
      </c>
      <c r="J557" s="1570">
        <v>1535</v>
      </c>
      <c r="K557" s="1571">
        <v>15.597002</v>
      </c>
      <c r="L557" s="1570">
        <v>1535</v>
      </c>
      <c r="M557" s="1572">
        <v>0.010160913355048859</v>
      </c>
      <c r="N557" s="1573">
        <v>75.64600000000002</v>
      </c>
      <c r="O557" s="1574">
        <v>0.7686324516560261</v>
      </c>
      <c r="P557" s="1575">
        <v>609.6548013029314</v>
      </c>
      <c r="Q557" s="1576">
        <v>46.11794709936156</v>
      </c>
    </row>
    <row r="558" spans="1:17" ht="11.25">
      <c r="A558" s="1956"/>
      <c r="B558" s="71">
        <v>4</v>
      </c>
      <c r="C558" s="1568" t="s">
        <v>231</v>
      </c>
      <c r="D558" s="1569">
        <v>44</v>
      </c>
      <c r="E558" s="1569">
        <v>1964</v>
      </c>
      <c r="F558" s="1570">
        <v>28.105</v>
      </c>
      <c r="G558" s="1570">
        <v>2.791128</v>
      </c>
      <c r="H558" s="1570">
        <v>4.8</v>
      </c>
      <c r="I558" s="1570">
        <v>20.51387</v>
      </c>
      <c r="J558" s="1570">
        <v>1865.95</v>
      </c>
      <c r="K558" s="1571">
        <v>20.51387</v>
      </c>
      <c r="L558" s="1570">
        <v>1865.95</v>
      </c>
      <c r="M558" s="1572">
        <v>0.010993794045928347</v>
      </c>
      <c r="N558" s="1573">
        <v>75.64600000000002</v>
      </c>
      <c r="O558" s="1574">
        <v>0.8316365443982959</v>
      </c>
      <c r="P558" s="1575">
        <v>659.6276427557009</v>
      </c>
      <c r="Q558" s="1576">
        <v>49.89819266389776</v>
      </c>
    </row>
    <row r="559" spans="1:17" ht="11.25">
      <c r="A559" s="1956"/>
      <c r="B559" s="71">
        <v>5</v>
      </c>
      <c r="C559" s="1568" t="s">
        <v>233</v>
      </c>
      <c r="D559" s="1569">
        <v>20</v>
      </c>
      <c r="E559" s="1569">
        <v>1973</v>
      </c>
      <c r="F559" s="1570">
        <v>14.999</v>
      </c>
      <c r="G559" s="1570">
        <v>1.4076</v>
      </c>
      <c r="H559" s="1570">
        <v>3.2</v>
      </c>
      <c r="I559" s="1570">
        <v>10.391399</v>
      </c>
      <c r="J559" s="1570">
        <v>929.05</v>
      </c>
      <c r="K559" s="1571">
        <v>10.391399</v>
      </c>
      <c r="L559" s="1570">
        <v>929.05</v>
      </c>
      <c r="M559" s="1572">
        <v>0.011184972821699586</v>
      </c>
      <c r="N559" s="1573">
        <v>75.64600000000002</v>
      </c>
      <c r="O559" s="1574">
        <v>0.846098454070287</v>
      </c>
      <c r="P559" s="1575">
        <v>671.0983693019751</v>
      </c>
      <c r="Q559" s="1576">
        <v>50.76590724421722</v>
      </c>
    </row>
    <row r="560" spans="1:17" ht="11.25">
      <c r="A560" s="1956"/>
      <c r="B560" s="71">
        <v>6</v>
      </c>
      <c r="C560" s="531"/>
      <c r="D560" s="532"/>
      <c r="E560" s="532"/>
      <c r="F560" s="533"/>
      <c r="G560" s="533"/>
      <c r="H560" s="533"/>
      <c r="I560" s="533"/>
      <c r="J560" s="533"/>
      <c r="K560" s="534"/>
      <c r="L560" s="533"/>
      <c r="M560" s="535"/>
      <c r="N560" s="536"/>
      <c r="O560" s="537"/>
      <c r="P560" s="538"/>
      <c r="Q560" s="539"/>
    </row>
    <row r="561" spans="1:17" ht="11.25">
      <c r="A561" s="1956"/>
      <c r="B561" s="71">
        <v>7</v>
      </c>
      <c r="C561" s="531"/>
      <c r="D561" s="532"/>
      <c r="E561" s="532"/>
      <c r="F561" s="533"/>
      <c r="G561" s="533"/>
      <c r="H561" s="533"/>
      <c r="I561" s="533"/>
      <c r="J561" s="533"/>
      <c r="K561" s="534"/>
      <c r="L561" s="533"/>
      <c r="M561" s="535"/>
      <c r="N561" s="536"/>
      <c r="O561" s="537"/>
      <c r="P561" s="538"/>
      <c r="Q561" s="539"/>
    </row>
    <row r="562" spans="1:17" ht="11.25">
      <c r="A562" s="1956"/>
      <c r="B562" s="71">
        <v>8</v>
      </c>
      <c r="C562" s="531"/>
      <c r="D562" s="532"/>
      <c r="E562" s="532"/>
      <c r="F562" s="533"/>
      <c r="G562" s="533"/>
      <c r="H562" s="533"/>
      <c r="I562" s="533"/>
      <c r="J562" s="533"/>
      <c r="K562" s="534"/>
      <c r="L562" s="533"/>
      <c r="M562" s="535"/>
      <c r="N562" s="536"/>
      <c r="O562" s="537"/>
      <c r="P562" s="538"/>
      <c r="Q562" s="539"/>
    </row>
    <row r="563" spans="1:17" ht="12.75" customHeight="1">
      <c r="A563" s="1956"/>
      <c r="B563" s="71">
        <v>9</v>
      </c>
      <c r="C563" s="531"/>
      <c r="D563" s="532"/>
      <c r="E563" s="532"/>
      <c r="F563" s="533"/>
      <c r="G563" s="533"/>
      <c r="H563" s="533"/>
      <c r="I563" s="533"/>
      <c r="J563" s="533"/>
      <c r="K563" s="534"/>
      <c r="L563" s="533"/>
      <c r="M563" s="535"/>
      <c r="N563" s="536"/>
      <c r="O563" s="537"/>
      <c r="P563" s="538"/>
      <c r="Q563" s="539"/>
    </row>
    <row r="564" spans="1:17" ht="12" thickBot="1">
      <c r="A564" s="1956"/>
      <c r="B564" s="135">
        <v>10</v>
      </c>
      <c r="C564" s="576"/>
      <c r="D564" s="577"/>
      <c r="E564" s="577"/>
      <c r="F564" s="578"/>
      <c r="G564" s="578"/>
      <c r="H564" s="578"/>
      <c r="I564" s="578"/>
      <c r="J564" s="578"/>
      <c r="K564" s="579"/>
      <c r="L564" s="578"/>
      <c r="M564" s="580"/>
      <c r="N564" s="581"/>
      <c r="O564" s="582"/>
      <c r="P564" s="583"/>
      <c r="Q564" s="584"/>
    </row>
    <row r="565" spans="1:17" ht="11.25">
      <c r="A565" s="1934" t="s">
        <v>132</v>
      </c>
      <c r="B565" s="136">
        <v>1</v>
      </c>
      <c r="C565" s="1667" t="s">
        <v>238</v>
      </c>
      <c r="D565" s="1668">
        <v>32</v>
      </c>
      <c r="E565" s="1668">
        <v>1965</v>
      </c>
      <c r="F565" s="1669">
        <v>13.101</v>
      </c>
      <c r="G565" s="1669">
        <v>0</v>
      </c>
      <c r="H565" s="1669">
        <v>0</v>
      </c>
      <c r="I565" s="1669">
        <v>13.101002</v>
      </c>
      <c r="J565" s="1669">
        <v>1419.59</v>
      </c>
      <c r="K565" s="1670">
        <v>13.101002</v>
      </c>
      <c r="L565" s="1669">
        <v>1419.59</v>
      </c>
      <c r="M565" s="1671">
        <v>0.009228722377587895</v>
      </c>
      <c r="N565" s="1672">
        <v>75.64600000000002</v>
      </c>
      <c r="O565" s="1673">
        <v>0.6981159329750141</v>
      </c>
      <c r="P565" s="1674">
        <v>553.7233426552737</v>
      </c>
      <c r="Q565" s="1675">
        <v>41.886955978500836</v>
      </c>
    </row>
    <row r="566" spans="1:17" ht="11.25">
      <c r="A566" s="1935"/>
      <c r="B566" s="137">
        <v>2</v>
      </c>
      <c r="C566" s="1595" t="s">
        <v>237</v>
      </c>
      <c r="D566" s="1596">
        <v>29</v>
      </c>
      <c r="E566" s="1596">
        <v>1960</v>
      </c>
      <c r="F566" s="1597">
        <v>12.2</v>
      </c>
      <c r="G566" s="1597">
        <v>0</v>
      </c>
      <c r="H566" s="1597">
        <v>0</v>
      </c>
      <c r="I566" s="1597">
        <v>12.200002</v>
      </c>
      <c r="J566" s="1597">
        <v>1187.67</v>
      </c>
      <c r="K566" s="1598">
        <v>12.200002</v>
      </c>
      <c r="L566" s="1597">
        <v>1187.67</v>
      </c>
      <c r="M566" s="1599">
        <v>0.010272215346013622</v>
      </c>
      <c r="N566" s="1600">
        <v>75.64600000000002</v>
      </c>
      <c r="O566" s="1601">
        <v>0.7770520020645466</v>
      </c>
      <c r="P566" s="1602">
        <v>616.3329207608173</v>
      </c>
      <c r="Q566" s="1603">
        <v>46.623120123872795</v>
      </c>
    </row>
    <row r="567" spans="1:17" ht="11.25">
      <c r="A567" s="1935"/>
      <c r="B567" s="137">
        <v>3</v>
      </c>
      <c r="C567" s="1595" t="s">
        <v>239</v>
      </c>
      <c r="D567" s="1596">
        <v>45</v>
      </c>
      <c r="E567" s="1596">
        <v>1982</v>
      </c>
      <c r="F567" s="1597">
        <v>22.981</v>
      </c>
      <c r="G567" s="1597">
        <v>3.436941</v>
      </c>
      <c r="H567" s="1597">
        <v>0.445</v>
      </c>
      <c r="I567" s="1597">
        <v>19.099063</v>
      </c>
      <c r="J567" s="1597">
        <v>1563.22</v>
      </c>
      <c r="K567" s="1598">
        <v>19.099063</v>
      </c>
      <c r="L567" s="1597">
        <v>1563.22</v>
      </c>
      <c r="M567" s="1599">
        <v>0.012217770371412853</v>
      </c>
      <c r="N567" s="1600">
        <v>75.64600000000002</v>
      </c>
      <c r="O567" s="1601">
        <v>0.9242254575158969</v>
      </c>
      <c r="P567" s="1602">
        <v>733.0662222847711</v>
      </c>
      <c r="Q567" s="1603">
        <v>55.45352745095381</v>
      </c>
    </row>
    <row r="568" spans="1:17" ht="11.25">
      <c r="A568" s="1935"/>
      <c r="B568" s="137">
        <v>4</v>
      </c>
      <c r="C568" s="1595" t="s">
        <v>236</v>
      </c>
      <c r="D568" s="1596">
        <v>6</v>
      </c>
      <c r="E568" s="1596">
        <v>1956</v>
      </c>
      <c r="F568" s="1597">
        <v>5.6</v>
      </c>
      <c r="G568" s="1597">
        <v>0.502299</v>
      </c>
      <c r="H568" s="1597">
        <v>0.96</v>
      </c>
      <c r="I568" s="1597">
        <v>4.1377</v>
      </c>
      <c r="J568" s="1597">
        <v>327.26</v>
      </c>
      <c r="K568" s="1598">
        <v>4.1377</v>
      </c>
      <c r="L568" s="1597">
        <v>327.26</v>
      </c>
      <c r="M568" s="1599">
        <v>0.012643463912485485</v>
      </c>
      <c r="N568" s="1600">
        <v>75.64600000000002</v>
      </c>
      <c r="O568" s="1601">
        <v>0.9564274711238772</v>
      </c>
      <c r="P568" s="1602">
        <v>758.6078347491291</v>
      </c>
      <c r="Q568" s="1603">
        <v>57.385648267432636</v>
      </c>
    </row>
    <row r="569" spans="1:17" ht="11.25">
      <c r="A569" s="1935"/>
      <c r="B569" s="137">
        <v>5</v>
      </c>
      <c r="C569" s="540"/>
      <c r="D569" s="541"/>
      <c r="E569" s="541"/>
      <c r="F569" s="542"/>
      <c r="G569" s="542"/>
      <c r="H569" s="542"/>
      <c r="I569" s="542"/>
      <c r="J569" s="542"/>
      <c r="K569" s="543"/>
      <c r="L569" s="542"/>
      <c r="M569" s="544"/>
      <c r="N569" s="545"/>
      <c r="O569" s="546"/>
      <c r="P569" s="547"/>
      <c r="Q569" s="548"/>
    </row>
    <row r="570" spans="1:17" ht="11.25">
      <c r="A570" s="1935"/>
      <c r="B570" s="137">
        <v>6</v>
      </c>
      <c r="C570" s="540"/>
      <c r="D570" s="541"/>
      <c r="E570" s="541"/>
      <c r="F570" s="542"/>
      <c r="G570" s="542"/>
      <c r="H570" s="542"/>
      <c r="I570" s="542"/>
      <c r="J570" s="542"/>
      <c r="K570" s="543"/>
      <c r="L570" s="542"/>
      <c r="M570" s="544"/>
      <c r="N570" s="545"/>
      <c r="O570" s="546"/>
      <c r="P570" s="547"/>
      <c r="Q570" s="548"/>
    </row>
    <row r="571" spans="1:17" ht="11.25">
      <c r="A571" s="1935"/>
      <c r="B571" s="137">
        <v>7</v>
      </c>
      <c r="C571" s="540"/>
      <c r="D571" s="541"/>
      <c r="E571" s="541"/>
      <c r="F571" s="542"/>
      <c r="G571" s="542"/>
      <c r="H571" s="542"/>
      <c r="I571" s="542"/>
      <c r="J571" s="542"/>
      <c r="K571" s="543"/>
      <c r="L571" s="542"/>
      <c r="M571" s="544"/>
      <c r="N571" s="545"/>
      <c r="O571" s="546"/>
      <c r="P571" s="547"/>
      <c r="Q571" s="548"/>
    </row>
    <row r="572" spans="1:17" ht="11.25">
      <c r="A572" s="1935"/>
      <c r="B572" s="137">
        <v>8</v>
      </c>
      <c r="C572" s="540"/>
      <c r="D572" s="541"/>
      <c r="E572" s="541"/>
      <c r="F572" s="542"/>
      <c r="G572" s="542"/>
      <c r="H572" s="542"/>
      <c r="I572" s="542"/>
      <c r="J572" s="542"/>
      <c r="K572" s="543"/>
      <c r="L572" s="542"/>
      <c r="M572" s="544"/>
      <c r="N572" s="545"/>
      <c r="O572" s="546"/>
      <c r="P572" s="547"/>
      <c r="Q572" s="548"/>
    </row>
    <row r="573" spans="1:17" ht="12.75" customHeight="1">
      <c r="A573" s="1935"/>
      <c r="B573" s="137">
        <v>9</v>
      </c>
      <c r="C573" s="540"/>
      <c r="D573" s="541"/>
      <c r="E573" s="541"/>
      <c r="F573" s="542"/>
      <c r="G573" s="542"/>
      <c r="H573" s="542"/>
      <c r="I573" s="542"/>
      <c r="J573" s="542"/>
      <c r="K573" s="543"/>
      <c r="L573" s="542"/>
      <c r="M573" s="544"/>
      <c r="N573" s="545"/>
      <c r="O573" s="546"/>
      <c r="P573" s="547"/>
      <c r="Q573" s="548"/>
    </row>
    <row r="574" spans="1:17" ht="12" thickBot="1">
      <c r="A574" s="1936"/>
      <c r="B574" s="138">
        <v>10</v>
      </c>
      <c r="C574" s="549"/>
      <c r="D574" s="550"/>
      <c r="E574" s="550"/>
      <c r="F574" s="551"/>
      <c r="G574" s="551"/>
      <c r="H574" s="551"/>
      <c r="I574" s="551"/>
      <c r="J574" s="551"/>
      <c r="K574" s="552"/>
      <c r="L574" s="551"/>
      <c r="M574" s="553"/>
      <c r="N574" s="554"/>
      <c r="O574" s="555"/>
      <c r="P574" s="556"/>
      <c r="Q574" s="557"/>
    </row>
    <row r="575" spans="1:17" ht="11.25">
      <c r="A575" s="1958" t="s">
        <v>143</v>
      </c>
      <c r="B575" s="17">
        <v>1</v>
      </c>
      <c r="C575" s="558"/>
      <c r="D575" s="559"/>
      <c r="E575" s="559"/>
      <c r="F575" s="560"/>
      <c r="G575" s="560"/>
      <c r="H575" s="560"/>
      <c r="I575" s="560"/>
      <c r="J575" s="560"/>
      <c r="K575" s="561"/>
      <c r="L575" s="560"/>
      <c r="M575" s="562"/>
      <c r="N575" s="563"/>
      <c r="O575" s="564"/>
      <c r="P575" s="565"/>
      <c r="Q575" s="566"/>
    </row>
    <row r="576" spans="1:17" ht="11.25">
      <c r="A576" s="1959"/>
      <c r="B576" s="19">
        <v>2</v>
      </c>
      <c r="C576" s="567"/>
      <c r="D576" s="568"/>
      <c r="E576" s="568"/>
      <c r="F576" s="569"/>
      <c r="G576" s="569"/>
      <c r="H576" s="569"/>
      <c r="I576" s="569"/>
      <c r="J576" s="569"/>
      <c r="K576" s="570"/>
      <c r="L576" s="569"/>
      <c r="M576" s="571"/>
      <c r="N576" s="572"/>
      <c r="O576" s="573"/>
      <c r="P576" s="574"/>
      <c r="Q576" s="575"/>
    </row>
    <row r="577" spans="1:17" ht="11.25">
      <c r="A577" s="1959"/>
      <c r="B577" s="19">
        <v>3</v>
      </c>
      <c r="C577" s="23"/>
      <c r="D577" s="19"/>
      <c r="E577" s="19"/>
      <c r="F577" s="140"/>
      <c r="G577" s="140"/>
      <c r="H577" s="140"/>
      <c r="I577" s="140"/>
      <c r="J577" s="140"/>
      <c r="K577" s="226"/>
      <c r="L577" s="140"/>
      <c r="M577" s="27"/>
      <c r="N577" s="26"/>
      <c r="O577" s="55"/>
      <c r="P577" s="35"/>
      <c r="Q577" s="36"/>
    </row>
    <row r="578" spans="1:17" ht="11.25">
      <c r="A578" s="1959"/>
      <c r="B578" s="19">
        <v>4</v>
      </c>
      <c r="C578" s="23"/>
      <c r="D578" s="19"/>
      <c r="E578" s="19"/>
      <c r="F578" s="140"/>
      <c r="G578" s="140"/>
      <c r="H578" s="140"/>
      <c r="I578" s="140"/>
      <c r="J578" s="140"/>
      <c r="K578" s="226"/>
      <c r="L578" s="140"/>
      <c r="M578" s="27"/>
      <c r="N578" s="26"/>
      <c r="O578" s="55"/>
      <c r="P578" s="35"/>
      <c r="Q578" s="36"/>
    </row>
    <row r="579" spans="1:17" ht="11.25">
      <c r="A579" s="1959"/>
      <c r="B579" s="19">
        <v>5</v>
      </c>
      <c r="C579" s="23"/>
      <c r="D579" s="19"/>
      <c r="E579" s="19"/>
      <c r="F579" s="140"/>
      <c r="G579" s="140"/>
      <c r="H579" s="140"/>
      <c r="I579" s="140"/>
      <c r="J579" s="140"/>
      <c r="K579" s="226"/>
      <c r="L579" s="140"/>
      <c r="M579" s="27"/>
      <c r="N579" s="26"/>
      <c r="O579" s="55"/>
      <c r="P579" s="35"/>
      <c r="Q579" s="36"/>
    </row>
    <row r="580" spans="1:17" ht="11.25">
      <c r="A580" s="1959"/>
      <c r="B580" s="19">
        <v>6</v>
      </c>
      <c r="C580" s="23"/>
      <c r="D580" s="19"/>
      <c r="E580" s="19"/>
      <c r="F580" s="140"/>
      <c r="G580" s="140"/>
      <c r="H580" s="140"/>
      <c r="I580" s="140"/>
      <c r="J580" s="140"/>
      <c r="K580" s="226"/>
      <c r="L580" s="140"/>
      <c r="M580" s="27"/>
      <c r="N580" s="26"/>
      <c r="O580" s="55"/>
      <c r="P580" s="35"/>
      <c r="Q580" s="36"/>
    </row>
    <row r="581" spans="1:17" ht="11.25">
      <c r="A581" s="1959"/>
      <c r="B581" s="19">
        <v>7</v>
      </c>
      <c r="C581" s="23"/>
      <c r="D581" s="19"/>
      <c r="E581" s="19"/>
      <c r="F581" s="140"/>
      <c r="G581" s="140"/>
      <c r="H581" s="140"/>
      <c r="I581" s="140"/>
      <c r="J581" s="140"/>
      <c r="K581" s="226"/>
      <c r="L581" s="140"/>
      <c r="M581" s="27"/>
      <c r="N581" s="26"/>
      <c r="O581" s="55"/>
      <c r="P581" s="35"/>
      <c r="Q581" s="36"/>
    </row>
    <row r="582" spans="1:17" ht="11.25">
      <c r="A582" s="1959"/>
      <c r="B582" s="19">
        <v>8</v>
      </c>
      <c r="C582" s="23"/>
      <c r="D582" s="19"/>
      <c r="E582" s="19"/>
      <c r="F582" s="140"/>
      <c r="G582" s="140"/>
      <c r="H582" s="140"/>
      <c r="I582" s="140"/>
      <c r="J582" s="140"/>
      <c r="K582" s="226"/>
      <c r="L582" s="140"/>
      <c r="M582" s="27"/>
      <c r="N582" s="26"/>
      <c r="O582" s="55"/>
      <c r="P582" s="35"/>
      <c r="Q582" s="36"/>
    </row>
    <row r="583" spans="1:17" ht="12.75" customHeight="1">
      <c r="A583" s="1959"/>
      <c r="B583" s="19">
        <v>9</v>
      </c>
      <c r="C583" s="23"/>
      <c r="D583" s="19"/>
      <c r="E583" s="19"/>
      <c r="F583" s="140"/>
      <c r="G583" s="140"/>
      <c r="H583" s="140"/>
      <c r="I583" s="140"/>
      <c r="J583" s="140"/>
      <c r="K583" s="226"/>
      <c r="L583" s="140"/>
      <c r="M583" s="27"/>
      <c r="N583" s="26"/>
      <c r="O583" s="55"/>
      <c r="P583" s="35"/>
      <c r="Q583" s="36"/>
    </row>
    <row r="584" spans="1:17" ht="12.75" thickBot="1">
      <c r="A584" s="1960"/>
      <c r="B584" s="237">
        <v>10</v>
      </c>
      <c r="C584" s="24"/>
      <c r="D584" s="20"/>
      <c r="E584" s="20"/>
      <c r="F584" s="141"/>
      <c r="G584" s="141"/>
      <c r="H584" s="141"/>
      <c r="I584" s="141"/>
      <c r="J584" s="141"/>
      <c r="K584" s="227"/>
      <c r="L584" s="141"/>
      <c r="M584" s="39"/>
      <c r="N584" s="28"/>
      <c r="O584" s="228"/>
      <c r="P584" s="37"/>
      <c r="Q584" s="142"/>
    </row>
    <row r="585" spans="1:9" ht="12">
      <c r="A585" s="1859" t="s">
        <v>879</v>
      </c>
      <c r="F585" s="77"/>
      <c r="G585" s="77"/>
      <c r="H585" s="77"/>
      <c r="I585" s="77"/>
    </row>
    <row r="586" spans="1:9" ht="12">
      <c r="A586" s="1859" t="s">
        <v>880</v>
      </c>
      <c r="F586" s="77"/>
      <c r="G586" s="77"/>
      <c r="H586" s="77"/>
      <c r="I586" s="77"/>
    </row>
    <row r="587" spans="6:9" ht="11.25">
      <c r="F587" s="77"/>
      <c r="G587" s="77"/>
      <c r="H587" s="77"/>
      <c r="I587" s="77"/>
    </row>
    <row r="588" spans="1:17" s="1683" customFormat="1" ht="15">
      <c r="A588" s="1928" t="s">
        <v>240</v>
      </c>
      <c r="B588" s="1928"/>
      <c r="C588" s="1928"/>
      <c r="D588" s="1928"/>
      <c r="E588" s="1928"/>
      <c r="F588" s="1928"/>
      <c r="G588" s="1928"/>
      <c r="H588" s="1928"/>
      <c r="I588" s="1928"/>
      <c r="J588" s="1928"/>
      <c r="K588" s="1928"/>
      <c r="L588" s="1928"/>
      <c r="M588" s="1928"/>
      <c r="N588" s="1928"/>
      <c r="O588" s="1928"/>
      <c r="P588" s="1928"/>
      <c r="Q588" s="1928"/>
    </row>
    <row r="589" spans="1:17" ht="13.5" thickBot="1">
      <c r="A589" s="805"/>
      <c r="B589" s="805"/>
      <c r="C589" s="805"/>
      <c r="D589" s="805"/>
      <c r="E589" s="1875" t="s">
        <v>370</v>
      </c>
      <c r="F589" s="1875"/>
      <c r="G589" s="1875"/>
      <c r="H589" s="1875"/>
      <c r="I589" s="805">
        <v>6.5</v>
      </c>
      <c r="J589" s="805" t="s">
        <v>369</v>
      </c>
      <c r="K589" s="805" t="s">
        <v>371</v>
      </c>
      <c r="L589" s="806">
        <v>290</v>
      </c>
      <c r="M589" s="805"/>
      <c r="N589" s="805"/>
      <c r="O589" s="805"/>
      <c r="P589" s="805"/>
      <c r="Q589" s="805"/>
    </row>
    <row r="590" spans="1:17" ht="11.25">
      <c r="A590" s="1930" t="s">
        <v>1</v>
      </c>
      <c r="B590" s="1879" t="s">
        <v>0</v>
      </c>
      <c r="C590" s="1882" t="s">
        <v>2</v>
      </c>
      <c r="D590" s="1882" t="s">
        <v>3</v>
      </c>
      <c r="E590" s="1882" t="s">
        <v>12</v>
      </c>
      <c r="F590" s="1886" t="s">
        <v>13</v>
      </c>
      <c r="G590" s="1887"/>
      <c r="H590" s="1887"/>
      <c r="I590" s="1888"/>
      <c r="J590" s="1882" t="s">
        <v>4</v>
      </c>
      <c r="K590" s="1882" t="s">
        <v>14</v>
      </c>
      <c r="L590" s="1882" t="s">
        <v>5</v>
      </c>
      <c r="M590" s="1882" t="s">
        <v>6</v>
      </c>
      <c r="N590" s="1882" t="s">
        <v>15</v>
      </c>
      <c r="O590" s="1908" t="s">
        <v>16</v>
      </c>
      <c r="P590" s="1882" t="s">
        <v>23</v>
      </c>
      <c r="Q590" s="1891" t="s">
        <v>24</v>
      </c>
    </row>
    <row r="591" spans="1:17" ht="33.75">
      <c r="A591" s="1931"/>
      <c r="B591" s="1880"/>
      <c r="C591" s="1883"/>
      <c r="D591" s="1885"/>
      <c r="E591" s="1885"/>
      <c r="F591" s="15" t="s">
        <v>17</v>
      </c>
      <c r="G591" s="15" t="s">
        <v>18</v>
      </c>
      <c r="H591" s="15" t="s">
        <v>19</v>
      </c>
      <c r="I591" s="15" t="s">
        <v>20</v>
      </c>
      <c r="J591" s="1885"/>
      <c r="K591" s="1885"/>
      <c r="L591" s="1885"/>
      <c r="M591" s="1885"/>
      <c r="N591" s="1885"/>
      <c r="O591" s="1909"/>
      <c r="P591" s="1885"/>
      <c r="Q591" s="1892"/>
    </row>
    <row r="592" spans="1:17" ht="11.25">
      <c r="A592" s="1932"/>
      <c r="B592" s="1933"/>
      <c r="C592" s="1885"/>
      <c r="D592" s="83" t="s">
        <v>7</v>
      </c>
      <c r="E592" s="83" t="s">
        <v>8</v>
      </c>
      <c r="F592" s="83" t="s">
        <v>9</v>
      </c>
      <c r="G592" s="83" t="s">
        <v>9</v>
      </c>
      <c r="H592" s="83" t="s">
        <v>9</v>
      </c>
      <c r="I592" s="83" t="s">
        <v>9</v>
      </c>
      <c r="J592" s="83" t="s">
        <v>21</v>
      </c>
      <c r="K592" s="83" t="s">
        <v>9</v>
      </c>
      <c r="L592" s="83" t="s">
        <v>21</v>
      </c>
      <c r="M592" s="83" t="s">
        <v>70</v>
      </c>
      <c r="N592" s="83" t="s">
        <v>408</v>
      </c>
      <c r="O592" s="83" t="s">
        <v>409</v>
      </c>
      <c r="P592" s="84" t="s">
        <v>25</v>
      </c>
      <c r="Q592" s="85" t="s">
        <v>410</v>
      </c>
    </row>
    <row r="593" spans="1:17" ht="12" thickBot="1">
      <c r="A593" s="756">
        <v>1</v>
      </c>
      <c r="B593" s="757">
        <v>2</v>
      </c>
      <c r="C593" s="758">
        <v>3</v>
      </c>
      <c r="D593" s="759">
        <v>4</v>
      </c>
      <c r="E593" s="759">
        <v>5</v>
      </c>
      <c r="F593" s="759">
        <v>6</v>
      </c>
      <c r="G593" s="759">
        <v>7</v>
      </c>
      <c r="H593" s="759">
        <v>8</v>
      </c>
      <c r="I593" s="759">
        <v>9</v>
      </c>
      <c r="J593" s="759">
        <v>10</v>
      </c>
      <c r="K593" s="759">
        <v>11</v>
      </c>
      <c r="L593" s="758">
        <v>12</v>
      </c>
      <c r="M593" s="759">
        <v>13</v>
      </c>
      <c r="N593" s="759">
        <v>14</v>
      </c>
      <c r="O593" s="760">
        <v>15</v>
      </c>
      <c r="P593" s="758">
        <v>16</v>
      </c>
      <c r="Q593" s="761">
        <v>17</v>
      </c>
    </row>
    <row r="594" spans="1:17" ht="11.25">
      <c r="A594" s="1982" t="s">
        <v>97</v>
      </c>
      <c r="B594" s="236">
        <v>1</v>
      </c>
      <c r="C594" s="1362" t="s">
        <v>241</v>
      </c>
      <c r="D594" s="1559">
        <v>50</v>
      </c>
      <c r="E594" s="1559">
        <v>1993</v>
      </c>
      <c r="F594" s="1560">
        <v>23.127</v>
      </c>
      <c r="G594" s="1561">
        <v>8.35835</v>
      </c>
      <c r="H594" s="1561">
        <v>7.84</v>
      </c>
      <c r="I594" s="1561">
        <v>6.928651</v>
      </c>
      <c r="J594" s="1561">
        <v>2469.68</v>
      </c>
      <c r="K594" s="1562">
        <v>6.928651</v>
      </c>
      <c r="L594" s="1561">
        <v>2469.68</v>
      </c>
      <c r="M594" s="1563">
        <v>0.0028054853260341423</v>
      </c>
      <c r="N594" s="1564">
        <v>88.399</v>
      </c>
      <c r="O594" s="1565">
        <v>0.24800209733609216</v>
      </c>
      <c r="P594" s="1566">
        <v>168.32911956204853</v>
      </c>
      <c r="Q594" s="1567">
        <v>14.880125840165528</v>
      </c>
    </row>
    <row r="595" spans="1:17" ht="11.25">
      <c r="A595" s="2000"/>
      <c r="B595" s="93">
        <v>2</v>
      </c>
      <c r="C595" s="1219"/>
      <c r="D595" s="1041"/>
      <c r="E595" s="1041"/>
      <c r="F595" s="1043"/>
      <c r="G595" s="1043"/>
      <c r="H595" s="1043"/>
      <c r="I595" s="1043"/>
      <c r="J595" s="1043"/>
      <c r="K595" s="1044"/>
      <c r="L595" s="1043"/>
      <c r="M595" s="1045"/>
      <c r="N595" s="1046"/>
      <c r="O595" s="1047"/>
      <c r="P595" s="1048"/>
      <c r="Q595" s="1174"/>
    </row>
    <row r="596" spans="1:17" ht="11.25">
      <c r="A596" s="2000"/>
      <c r="B596" s="93">
        <v>3</v>
      </c>
      <c r="C596" s="92"/>
      <c r="D596" s="93"/>
      <c r="E596" s="93"/>
      <c r="F596" s="94"/>
      <c r="G596" s="95"/>
      <c r="H596" s="95"/>
      <c r="I596" s="95"/>
      <c r="J596" s="95"/>
      <c r="K596" s="96"/>
      <c r="L596" s="95"/>
      <c r="M596" s="97"/>
      <c r="N596" s="98"/>
      <c r="O596" s="99"/>
      <c r="P596" s="100"/>
      <c r="Q596" s="1262"/>
    </row>
    <row r="597" spans="1:17" ht="11.25">
      <c r="A597" s="2000"/>
      <c r="B597" s="93">
        <v>4</v>
      </c>
      <c r="C597" s="92"/>
      <c r="D597" s="93"/>
      <c r="E597" s="93"/>
      <c r="F597" s="94"/>
      <c r="G597" s="95"/>
      <c r="H597" s="95"/>
      <c r="I597" s="95"/>
      <c r="J597" s="95"/>
      <c r="K597" s="96"/>
      <c r="L597" s="95"/>
      <c r="M597" s="97"/>
      <c r="N597" s="98"/>
      <c r="O597" s="99"/>
      <c r="P597" s="100"/>
      <c r="Q597" s="1262"/>
    </row>
    <row r="598" spans="1:17" ht="11.25">
      <c r="A598" s="2000"/>
      <c r="B598" s="93">
        <v>5</v>
      </c>
      <c r="C598" s="92"/>
      <c r="D598" s="93"/>
      <c r="E598" s="93"/>
      <c r="F598" s="94"/>
      <c r="G598" s="95"/>
      <c r="H598" s="95"/>
      <c r="I598" s="95"/>
      <c r="J598" s="95"/>
      <c r="K598" s="96"/>
      <c r="L598" s="95"/>
      <c r="M598" s="97"/>
      <c r="N598" s="98"/>
      <c r="O598" s="99"/>
      <c r="P598" s="100"/>
      <c r="Q598" s="1262"/>
    </row>
    <row r="599" spans="1:17" ht="11.25">
      <c r="A599" s="2000"/>
      <c r="B599" s="93">
        <v>6</v>
      </c>
      <c r="C599" s="92"/>
      <c r="D599" s="93"/>
      <c r="E599" s="93"/>
      <c r="F599" s="94"/>
      <c r="G599" s="95"/>
      <c r="H599" s="95"/>
      <c r="I599" s="95"/>
      <c r="J599" s="95"/>
      <c r="K599" s="96"/>
      <c r="L599" s="95"/>
      <c r="M599" s="97"/>
      <c r="N599" s="98"/>
      <c r="O599" s="99"/>
      <c r="P599" s="100"/>
      <c r="Q599" s="1262"/>
    </row>
    <row r="600" spans="1:17" ht="11.25">
      <c r="A600" s="2000"/>
      <c r="B600" s="93">
        <v>7</v>
      </c>
      <c r="C600" s="92"/>
      <c r="D600" s="93"/>
      <c r="E600" s="93"/>
      <c r="F600" s="94"/>
      <c r="G600" s="95"/>
      <c r="H600" s="95"/>
      <c r="I600" s="95"/>
      <c r="J600" s="95"/>
      <c r="K600" s="96"/>
      <c r="L600" s="95"/>
      <c r="M600" s="97"/>
      <c r="N600" s="98"/>
      <c r="O600" s="99"/>
      <c r="P600" s="100"/>
      <c r="Q600" s="1262"/>
    </row>
    <row r="601" spans="1:17" ht="11.25">
      <c r="A601" s="2000"/>
      <c r="B601" s="93">
        <v>8</v>
      </c>
      <c r="C601" s="92"/>
      <c r="D601" s="93"/>
      <c r="E601" s="93"/>
      <c r="F601" s="94"/>
      <c r="G601" s="95"/>
      <c r="H601" s="95"/>
      <c r="I601" s="95"/>
      <c r="J601" s="95"/>
      <c r="K601" s="96"/>
      <c r="L601" s="95"/>
      <c r="M601" s="97"/>
      <c r="N601" s="98"/>
      <c r="O601" s="99"/>
      <c r="P601" s="100"/>
      <c r="Q601" s="1262"/>
    </row>
    <row r="602" spans="1:17" ht="11.25">
      <c r="A602" s="2000"/>
      <c r="B602" s="93">
        <v>9</v>
      </c>
      <c r="C602" s="92"/>
      <c r="D602" s="93"/>
      <c r="E602" s="93"/>
      <c r="F602" s="94"/>
      <c r="G602" s="95"/>
      <c r="H602" s="95"/>
      <c r="I602" s="95"/>
      <c r="J602" s="95"/>
      <c r="K602" s="96"/>
      <c r="L602" s="95"/>
      <c r="M602" s="97"/>
      <c r="N602" s="98"/>
      <c r="O602" s="99"/>
      <c r="P602" s="100"/>
      <c r="Q602" s="1262"/>
    </row>
    <row r="603" spans="1:17" ht="12" thickBot="1">
      <c r="A603" s="2001"/>
      <c r="B603" s="439">
        <v>10</v>
      </c>
      <c r="C603" s="1269"/>
      <c r="D603" s="439"/>
      <c r="E603" s="439"/>
      <c r="F603" s="1270"/>
      <c r="G603" s="1271"/>
      <c r="H603" s="1271"/>
      <c r="I603" s="1271"/>
      <c r="J603" s="1271"/>
      <c r="K603" s="1272"/>
      <c r="L603" s="1271"/>
      <c r="M603" s="1273"/>
      <c r="N603" s="1274"/>
      <c r="O603" s="1275"/>
      <c r="P603" s="1276"/>
      <c r="Q603" s="1277"/>
    </row>
    <row r="604" spans="1:17" ht="11.25">
      <c r="A604" s="2002" t="s">
        <v>103</v>
      </c>
      <c r="B604" s="31">
        <v>1</v>
      </c>
      <c r="C604" s="1264"/>
      <c r="D604" s="31"/>
      <c r="E604" s="31"/>
      <c r="F604" s="1265"/>
      <c r="G604" s="1265"/>
      <c r="H604" s="1265"/>
      <c r="I604" s="1265"/>
      <c r="J604" s="1265"/>
      <c r="K604" s="1266"/>
      <c r="L604" s="1265"/>
      <c r="M604" s="1267"/>
      <c r="N604" s="1242"/>
      <c r="O604" s="1268"/>
      <c r="P604" s="1243"/>
      <c r="Q604" s="1244"/>
    </row>
    <row r="605" spans="1:17" ht="11.25">
      <c r="A605" s="1953"/>
      <c r="B605" s="12">
        <v>2</v>
      </c>
      <c r="C605" s="9"/>
      <c r="D605" s="12"/>
      <c r="E605" s="12"/>
      <c r="F605" s="101"/>
      <c r="G605" s="101"/>
      <c r="H605" s="101"/>
      <c r="I605" s="101"/>
      <c r="J605" s="101"/>
      <c r="K605" s="56"/>
      <c r="L605" s="101"/>
      <c r="M605" s="102"/>
      <c r="N605" s="103"/>
      <c r="O605" s="51"/>
      <c r="P605" s="104"/>
      <c r="Q605" s="105"/>
    </row>
    <row r="606" spans="1:17" ht="11.25">
      <c r="A606" s="1953"/>
      <c r="B606" s="12">
        <v>3</v>
      </c>
      <c r="C606" s="9"/>
      <c r="D606" s="12"/>
      <c r="E606" s="12"/>
      <c r="F606" s="101"/>
      <c r="G606" s="101"/>
      <c r="H606" s="101"/>
      <c r="I606" s="101"/>
      <c r="J606" s="101"/>
      <c r="K606" s="56"/>
      <c r="L606" s="101"/>
      <c r="M606" s="102"/>
      <c r="N606" s="103"/>
      <c r="O606" s="51"/>
      <c r="P606" s="104"/>
      <c r="Q606" s="105"/>
    </row>
    <row r="607" spans="1:17" ht="11.25">
      <c r="A607" s="1953"/>
      <c r="B607" s="12">
        <v>4</v>
      </c>
      <c r="C607" s="9"/>
      <c r="D607" s="12"/>
      <c r="E607" s="12"/>
      <c r="F607" s="101"/>
      <c r="G607" s="101"/>
      <c r="H607" s="101"/>
      <c r="I607" s="101"/>
      <c r="J607" s="101"/>
      <c r="K607" s="56"/>
      <c r="L607" s="101"/>
      <c r="M607" s="102"/>
      <c r="N607" s="103"/>
      <c r="O607" s="51"/>
      <c r="P607" s="104"/>
      <c r="Q607" s="105"/>
    </row>
    <row r="608" spans="1:17" ht="11.25">
      <c r="A608" s="1953"/>
      <c r="B608" s="12">
        <v>5</v>
      </c>
      <c r="C608" s="9"/>
      <c r="D608" s="12"/>
      <c r="E608" s="12"/>
      <c r="F608" s="101"/>
      <c r="G608" s="101"/>
      <c r="H608" s="101"/>
      <c r="I608" s="101"/>
      <c r="J608" s="101"/>
      <c r="K608" s="56"/>
      <c r="L608" s="101"/>
      <c r="M608" s="102"/>
      <c r="N608" s="103"/>
      <c r="O608" s="51"/>
      <c r="P608" s="104"/>
      <c r="Q608" s="105"/>
    </row>
    <row r="609" spans="1:17" ht="11.25">
      <c r="A609" s="1953"/>
      <c r="B609" s="12">
        <v>6</v>
      </c>
      <c r="C609" s="9"/>
      <c r="D609" s="12"/>
      <c r="E609" s="12"/>
      <c r="F609" s="101"/>
      <c r="G609" s="101"/>
      <c r="H609" s="101"/>
      <c r="I609" s="101"/>
      <c r="J609" s="101"/>
      <c r="K609" s="56"/>
      <c r="L609" s="101"/>
      <c r="M609" s="102"/>
      <c r="N609" s="103"/>
      <c r="O609" s="51"/>
      <c r="P609" s="104"/>
      <c r="Q609" s="105"/>
    </row>
    <row r="610" spans="1:17" ht="11.25">
      <c r="A610" s="1953"/>
      <c r="B610" s="12">
        <v>7</v>
      </c>
      <c r="C610" s="9"/>
      <c r="D610" s="12"/>
      <c r="E610" s="12"/>
      <c r="F610" s="101"/>
      <c r="G610" s="101"/>
      <c r="H610" s="101"/>
      <c r="I610" s="101"/>
      <c r="J610" s="101"/>
      <c r="K610" s="56"/>
      <c r="L610" s="101"/>
      <c r="M610" s="102"/>
      <c r="N610" s="103"/>
      <c r="O610" s="51"/>
      <c r="P610" s="104"/>
      <c r="Q610" s="105"/>
    </row>
    <row r="611" spans="1:17" ht="11.25">
      <c r="A611" s="1953"/>
      <c r="B611" s="12">
        <v>8</v>
      </c>
      <c r="C611" s="9"/>
      <c r="D611" s="12"/>
      <c r="E611" s="12"/>
      <c r="F611" s="101"/>
      <c r="G611" s="101"/>
      <c r="H611" s="101"/>
      <c r="I611" s="101"/>
      <c r="J611" s="101"/>
      <c r="K611" s="56"/>
      <c r="L611" s="101"/>
      <c r="M611" s="102"/>
      <c r="N611" s="103"/>
      <c r="O611" s="51"/>
      <c r="P611" s="104"/>
      <c r="Q611" s="105"/>
    </row>
    <row r="612" spans="1:17" ht="11.25">
      <c r="A612" s="1953"/>
      <c r="B612" s="12">
        <v>9</v>
      </c>
      <c r="C612" s="9"/>
      <c r="D612" s="12"/>
      <c r="E612" s="12"/>
      <c r="F612" s="101"/>
      <c r="G612" s="101"/>
      <c r="H612" s="101"/>
      <c r="I612" s="101"/>
      <c r="J612" s="101"/>
      <c r="K612" s="56"/>
      <c r="L612" s="101"/>
      <c r="M612" s="102"/>
      <c r="N612" s="103"/>
      <c r="O612" s="51"/>
      <c r="P612" s="104"/>
      <c r="Q612" s="105"/>
    </row>
    <row r="613" spans="1:17" ht="12" thickBot="1">
      <c r="A613" s="1954"/>
      <c r="B613" s="42">
        <v>10</v>
      </c>
      <c r="C613" s="9"/>
      <c r="D613" s="12"/>
      <c r="E613" s="12"/>
      <c r="F613" s="101"/>
      <c r="G613" s="101"/>
      <c r="H613" s="101"/>
      <c r="I613" s="101"/>
      <c r="J613" s="101"/>
      <c r="K613" s="56"/>
      <c r="L613" s="101"/>
      <c r="M613" s="102"/>
      <c r="N613" s="103"/>
      <c r="O613" s="51"/>
      <c r="P613" s="104"/>
      <c r="Q613" s="105"/>
    </row>
    <row r="614" spans="1:17" ht="11.25">
      <c r="A614" s="1994" t="s">
        <v>111</v>
      </c>
      <c r="B614" s="106">
        <v>1</v>
      </c>
      <c r="C614" s="107"/>
      <c r="D614" s="106"/>
      <c r="E614" s="106"/>
      <c r="F614" s="108"/>
      <c r="G614" s="108"/>
      <c r="H614" s="108"/>
      <c r="I614" s="108"/>
      <c r="J614" s="108"/>
      <c r="K614" s="109"/>
      <c r="L614" s="108"/>
      <c r="M614" s="110"/>
      <c r="N614" s="111"/>
      <c r="O614" s="112"/>
      <c r="P614" s="113"/>
      <c r="Q614" s="114"/>
    </row>
    <row r="615" spans="1:17" ht="11.25">
      <c r="A615" s="1995"/>
      <c r="B615" s="115">
        <v>2</v>
      </c>
      <c r="C615" s="116"/>
      <c r="D615" s="115"/>
      <c r="E615" s="115"/>
      <c r="F615" s="117"/>
      <c r="G615" s="117"/>
      <c r="H615" s="117"/>
      <c r="I615" s="117"/>
      <c r="J615" s="117"/>
      <c r="K615" s="118"/>
      <c r="L615" s="117"/>
      <c r="M615" s="119"/>
      <c r="N615" s="120"/>
      <c r="O615" s="121"/>
      <c r="P615" s="122"/>
      <c r="Q615" s="123"/>
    </row>
    <row r="616" spans="1:17" ht="11.25">
      <c r="A616" s="1995"/>
      <c r="B616" s="115">
        <v>3</v>
      </c>
      <c r="C616" s="116"/>
      <c r="D616" s="115"/>
      <c r="E616" s="115"/>
      <c r="F616" s="117"/>
      <c r="G616" s="117"/>
      <c r="H616" s="117"/>
      <c r="I616" s="117"/>
      <c r="J616" s="117"/>
      <c r="K616" s="118"/>
      <c r="L616" s="117"/>
      <c r="M616" s="119"/>
      <c r="N616" s="120"/>
      <c r="O616" s="121"/>
      <c r="P616" s="122"/>
      <c r="Q616" s="123"/>
    </row>
    <row r="617" spans="1:17" ht="11.25">
      <c r="A617" s="1995"/>
      <c r="B617" s="115">
        <v>4</v>
      </c>
      <c r="C617" s="116"/>
      <c r="D617" s="115"/>
      <c r="E617" s="115"/>
      <c r="F617" s="117"/>
      <c r="G617" s="117"/>
      <c r="H617" s="117"/>
      <c r="I617" s="117"/>
      <c r="J617" s="117"/>
      <c r="K617" s="118"/>
      <c r="L617" s="117"/>
      <c r="M617" s="119"/>
      <c r="N617" s="120"/>
      <c r="O617" s="121"/>
      <c r="P617" s="122"/>
      <c r="Q617" s="123"/>
    </row>
    <row r="618" spans="1:17" ht="11.25">
      <c r="A618" s="1995"/>
      <c r="B618" s="115">
        <v>5</v>
      </c>
      <c r="C618" s="116"/>
      <c r="D618" s="115"/>
      <c r="E618" s="115"/>
      <c r="F618" s="117"/>
      <c r="G618" s="117"/>
      <c r="H618" s="117"/>
      <c r="I618" s="117"/>
      <c r="J618" s="117"/>
      <c r="K618" s="118"/>
      <c r="L618" s="117"/>
      <c r="M618" s="119"/>
      <c r="N618" s="120"/>
      <c r="O618" s="121"/>
      <c r="P618" s="122"/>
      <c r="Q618" s="123"/>
    </row>
    <row r="619" spans="1:17" ht="11.25">
      <c r="A619" s="1995"/>
      <c r="B619" s="115">
        <v>6</v>
      </c>
      <c r="C619" s="116"/>
      <c r="D619" s="115"/>
      <c r="E619" s="115"/>
      <c r="F619" s="117"/>
      <c r="G619" s="117"/>
      <c r="H619" s="117"/>
      <c r="I619" s="117"/>
      <c r="J619" s="117"/>
      <c r="K619" s="118"/>
      <c r="L619" s="117"/>
      <c r="M619" s="119"/>
      <c r="N619" s="120"/>
      <c r="O619" s="121"/>
      <c r="P619" s="122"/>
      <c r="Q619" s="123"/>
    </row>
    <row r="620" spans="1:17" ht="11.25">
      <c r="A620" s="1995"/>
      <c r="B620" s="115">
        <v>7</v>
      </c>
      <c r="C620" s="116"/>
      <c r="D620" s="115"/>
      <c r="E620" s="115"/>
      <c r="F620" s="117"/>
      <c r="G620" s="117"/>
      <c r="H620" s="117"/>
      <c r="I620" s="117"/>
      <c r="J620" s="117"/>
      <c r="K620" s="118"/>
      <c r="L620" s="117"/>
      <c r="M620" s="119"/>
      <c r="N620" s="120"/>
      <c r="O620" s="121"/>
      <c r="P620" s="122"/>
      <c r="Q620" s="123"/>
    </row>
    <row r="621" spans="1:17" ht="11.25">
      <c r="A621" s="1995"/>
      <c r="B621" s="115">
        <v>8</v>
      </c>
      <c r="C621" s="116"/>
      <c r="D621" s="115"/>
      <c r="E621" s="115"/>
      <c r="F621" s="117"/>
      <c r="G621" s="117"/>
      <c r="H621" s="117"/>
      <c r="I621" s="117"/>
      <c r="J621" s="117"/>
      <c r="K621" s="118"/>
      <c r="L621" s="117"/>
      <c r="M621" s="119"/>
      <c r="N621" s="120"/>
      <c r="O621" s="121"/>
      <c r="P621" s="122"/>
      <c r="Q621" s="123"/>
    </row>
    <row r="622" spans="1:17" ht="11.25">
      <c r="A622" s="1995"/>
      <c r="B622" s="115">
        <v>9</v>
      </c>
      <c r="C622" s="116"/>
      <c r="D622" s="115"/>
      <c r="E622" s="115"/>
      <c r="F622" s="117"/>
      <c r="G622" s="117"/>
      <c r="H622" s="117"/>
      <c r="I622" s="117"/>
      <c r="J622" s="117"/>
      <c r="K622" s="118"/>
      <c r="L622" s="117"/>
      <c r="M622" s="119"/>
      <c r="N622" s="120"/>
      <c r="O622" s="121"/>
      <c r="P622" s="122"/>
      <c r="Q622" s="123"/>
    </row>
    <row r="623" spans="1:17" ht="12" thickBot="1">
      <c r="A623" s="1996"/>
      <c r="B623" s="124">
        <v>10</v>
      </c>
      <c r="C623" s="125"/>
      <c r="D623" s="124"/>
      <c r="E623" s="124"/>
      <c r="F623" s="126"/>
      <c r="G623" s="126"/>
      <c r="H623" s="126"/>
      <c r="I623" s="126"/>
      <c r="J623" s="126"/>
      <c r="K623" s="127"/>
      <c r="L623" s="126"/>
      <c r="M623" s="128"/>
      <c r="N623" s="129"/>
      <c r="O623" s="130"/>
      <c r="P623" s="131"/>
      <c r="Q623" s="132"/>
    </row>
    <row r="624" spans="1:17" ht="11.25">
      <c r="A624" s="1997" t="s">
        <v>122</v>
      </c>
      <c r="B624" s="71">
        <v>1</v>
      </c>
      <c r="C624" s="1568" t="s">
        <v>251</v>
      </c>
      <c r="D624" s="1569">
        <v>26</v>
      </c>
      <c r="E624" s="1569">
        <v>1982</v>
      </c>
      <c r="F624" s="1570">
        <v>18.748</v>
      </c>
      <c r="G624" s="1570">
        <v>2.522385</v>
      </c>
      <c r="H624" s="1570">
        <v>3.84</v>
      </c>
      <c r="I624" s="1570">
        <v>12.385615</v>
      </c>
      <c r="J624" s="1570">
        <v>1351.11</v>
      </c>
      <c r="K624" s="1571">
        <v>12.385615</v>
      </c>
      <c r="L624" s="1570">
        <v>1351.11</v>
      </c>
      <c r="M624" s="1572">
        <v>0.009166992324829214</v>
      </c>
      <c r="N624" s="1573">
        <v>88.399</v>
      </c>
      <c r="O624" s="1574">
        <v>0.8103529545225777</v>
      </c>
      <c r="P624" s="1575">
        <v>550.0195394897529</v>
      </c>
      <c r="Q624" s="1576">
        <v>48.62117727135467</v>
      </c>
    </row>
    <row r="625" spans="1:17" ht="11.25">
      <c r="A625" s="1956"/>
      <c r="B625" s="71">
        <v>2</v>
      </c>
      <c r="C625" s="1568" t="s">
        <v>247</v>
      </c>
      <c r="D625" s="1569">
        <v>26</v>
      </c>
      <c r="E625" s="1569">
        <v>1984</v>
      </c>
      <c r="F625" s="1570">
        <v>18.513</v>
      </c>
      <c r="G625" s="1570">
        <v>1.942046</v>
      </c>
      <c r="H625" s="1570">
        <v>3.76</v>
      </c>
      <c r="I625" s="1570">
        <v>12.810954</v>
      </c>
      <c r="J625" s="1570">
        <v>1357.72</v>
      </c>
      <c r="K625" s="1571">
        <v>12.810954</v>
      </c>
      <c r="L625" s="1570">
        <v>1357.72</v>
      </c>
      <c r="M625" s="1572">
        <v>0.009435637686710073</v>
      </c>
      <c r="N625" s="1573">
        <v>88.399</v>
      </c>
      <c r="O625" s="1574">
        <v>0.8341009358674837</v>
      </c>
      <c r="P625" s="1575">
        <v>566.1382612026043</v>
      </c>
      <c r="Q625" s="1576">
        <v>50.046056152049026</v>
      </c>
    </row>
    <row r="626" spans="1:17" ht="11.25">
      <c r="A626" s="1956"/>
      <c r="B626" s="71">
        <v>3</v>
      </c>
      <c r="C626" s="1568" t="s">
        <v>246</v>
      </c>
      <c r="D626" s="1569">
        <v>25</v>
      </c>
      <c r="E626" s="1569">
        <v>1982</v>
      </c>
      <c r="F626" s="1570">
        <v>18.632</v>
      </c>
      <c r="G626" s="1570">
        <v>1.98727</v>
      </c>
      <c r="H626" s="1570">
        <v>3.84</v>
      </c>
      <c r="I626" s="1570">
        <v>12.804731</v>
      </c>
      <c r="J626" s="1570">
        <v>1353.96</v>
      </c>
      <c r="K626" s="1571">
        <v>12.804731</v>
      </c>
      <c r="L626" s="1570">
        <v>1353.96</v>
      </c>
      <c r="M626" s="1572">
        <v>0.009457244674879612</v>
      </c>
      <c r="N626" s="1573">
        <v>88.399</v>
      </c>
      <c r="O626" s="1574">
        <v>0.8360109720146829</v>
      </c>
      <c r="P626" s="1575">
        <v>567.4346804927768</v>
      </c>
      <c r="Q626" s="1576">
        <v>50.16065832088098</v>
      </c>
    </row>
    <row r="627" spans="1:17" ht="11.25">
      <c r="A627" s="1956"/>
      <c r="B627" s="71">
        <v>4</v>
      </c>
      <c r="C627" s="1568" t="s">
        <v>242</v>
      </c>
      <c r="D627" s="1569">
        <v>14</v>
      </c>
      <c r="E627" s="1569">
        <v>1981</v>
      </c>
      <c r="F627" s="1570">
        <v>11.4</v>
      </c>
      <c r="G627" s="1570">
        <v>1.66501</v>
      </c>
      <c r="H627" s="1570">
        <v>2.08</v>
      </c>
      <c r="I627" s="1570">
        <v>7.654991</v>
      </c>
      <c r="J627" s="1570">
        <v>779.03</v>
      </c>
      <c r="K627" s="1571">
        <v>7.654991</v>
      </c>
      <c r="L627" s="1570">
        <v>779.03</v>
      </c>
      <c r="M627" s="1572">
        <v>0.009826310925124836</v>
      </c>
      <c r="N627" s="1573">
        <v>88.399</v>
      </c>
      <c r="O627" s="1574">
        <v>0.8686360594701104</v>
      </c>
      <c r="P627" s="1575">
        <v>589.5786555074901</v>
      </c>
      <c r="Q627" s="1576">
        <v>52.11816356820662</v>
      </c>
    </row>
    <row r="628" spans="1:17" ht="11.25">
      <c r="A628" s="1956"/>
      <c r="B628" s="71">
        <v>5</v>
      </c>
      <c r="C628" s="1568" t="s">
        <v>243</v>
      </c>
      <c r="D628" s="1569">
        <v>52</v>
      </c>
      <c r="E628" s="1569">
        <v>1985</v>
      </c>
      <c r="F628" s="1570">
        <v>41.215</v>
      </c>
      <c r="G628" s="1570">
        <v>5.9081</v>
      </c>
      <c r="H628" s="1570">
        <v>7.6784</v>
      </c>
      <c r="I628" s="1570">
        <v>27.628501</v>
      </c>
      <c r="J628" s="1570">
        <v>2741.26</v>
      </c>
      <c r="K628" s="1571">
        <v>27.628501</v>
      </c>
      <c r="L628" s="1570">
        <v>2741.26</v>
      </c>
      <c r="M628" s="1572">
        <v>0.010078759767406228</v>
      </c>
      <c r="N628" s="1573">
        <v>88.399</v>
      </c>
      <c r="O628" s="1574">
        <v>0.8909522846789432</v>
      </c>
      <c r="P628" s="1575">
        <v>604.7255860443737</v>
      </c>
      <c r="Q628" s="1576">
        <v>53.45713708073659</v>
      </c>
    </row>
    <row r="629" spans="1:17" ht="11.25">
      <c r="A629" s="1956"/>
      <c r="B629" s="71">
        <v>6</v>
      </c>
      <c r="C629" s="1568" t="s">
        <v>245</v>
      </c>
      <c r="D629" s="1569">
        <v>15</v>
      </c>
      <c r="E629" s="1569">
        <v>1979</v>
      </c>
      <c r="F629" s="1570">
        <v>10.374</v>
      </c>
      <c r="G629" s="1570">
        <v>1.0742</v>
      </c>
      <c r="H629" s="1570">
        <v>1.93</v>
      </c>
      <c r="I629" s="1570">
        <v>7.369804</v>
      </c>
      <c r="J629" s="1570">
        <v>706.88</v>
      </c>
      <c r="K629" s="1571">
        <v>7.369804</v>
      </c>
      <c r="L629" s="1570">
        <v>706.88</v>
      </c>
      <c r="M629" s="1572">
        <v>0.01042582050701675</v>
      </c>
      <c r="N629" s="1573">
        <v>88.399</v>
      </c>
      <c r="O629" s="1574">
        <v>0.9216321069997737</v>
      </c>
      <c r="P629" s="1575">
        <v>625.5492304210051</v>
      </c>
      <c r="Q629" s="1576">
        <v>55.297926419986425</v>
      </c>
    </row>
    <row r="630" spans="1:17" ht="11.25">
      <c r="A630" s="1956"/>
      <c r="B630" s="71">
        <v>7</v>
      </c>
      <c r="C630" s="1568" t="s">
        <v>248</v>
      </c>
      <c r="D630" s="1569">
        <v>37</v>
      </c>
      <c r="E630" s="1569">
        <v>1987</v>
      </c>
      <c r="F630" s="1570">
        <v>27.091</v>
      </c>
      <c r="G630" s="1570">
        <v>3.00776</v>
      </c>
      <c r="H630" s="1570">
        <v>4.84</v>
      </c>
      <c r="I630" s="1570">
        <v>19.243241</v>
      </c>
      <c r="J630" s="1570">
        <v>1832.06</v>
      </c>
      <c r="K630" s="1571">
        <v>19.243241</v>
      </c>
      <c r="L630" s="1570">
        <v>1832.06</v>
      </c>
      <c r="M630" s="1572">
        <v>0.01050360850627163</v>
      </c>
      <c r="N630" s="1573">
        <v>88.399</v>
      </c>
      <c r="O630" s="1574">
        <v>0.9285084883459058</v>
      </c>
      <c r="P630" s="1575">
        <v>630.2165103762978</v>
      </c>
      <c r="Q630" s="1576">
        <v>55.71050930075435</v>
      </c>
    </row>
    <row r="631" spans="1:17" ht="11.25">
      <c r="A631" s="1956"/>
      <c r="B631" s="71">
        <v>8</v>
      </c>
      <c r="C631" s="1568" t="s">
        <v>244</v>
      </c>
      <c r="D631" s="1569">
        <v>37</v>
      </c>
      <c r="E631" s="1569">
        <v>1983</v>
      </c>
      <c r="F631" s="1570">
        <v>31.974</v>
      </c>
      <c r="G631" s="1570">
        <v>3.862933</v>
      </c>
      <c r="H631" s="1570">
        <v>5.76</v>
      </c>
      <c r="I631" s="1570">
        <v>22.351069</v>
      </c>
      <c r="J631" s="1570">
        <v>2108.85</v>
      </c>
      <c r="K631" s="1571">
        <v>22.351069</v>
      </c>
      <c r="L631" s="1570">
        <v>2108.85</v>
      </c>
      <c r="M631" s="1572">
        <v>0.010598700239467008</v>
      </c>
      <c r="N631" s="1573">
        <v>88.399</v>
      </c>
      <c r="O631" s="1574">
        <v>0.936914502468644</v>
      </c>
      <c r="P631" s="1575">
        <v>635.9220143680204</v>
      </c>
      <c r="Q631" s="1576">
        <v>56.214870148118635</v>
      </c>
    </row>
    <row r="632" spans="1:17" ht="11.25">
      <c r="A632" s="1956"/>
      <c r="B632" s="71">
        <v>9</v>
      </c>
      <c r="C632" s="1568" t="s">
        <v>249</v>
      </c>
      <c r="D632" s="1569">
        <v>12</v>
      </c>
      <c r="E632" s="1569">
        <v>1981</v>
      </c>
      <c r="F632" s="1570">
        <v>10.593</v>
      </c>
      <c r="G632" s="1570">
        <v>0.80565</v>
      </c>
      <c r="H632" s="1570">
        <v>1.84</v>
      </c>
      <c r="I632" s="1570">
        <v>7.947348</v>
      </c>
      <c r="J632" s="1570">
        <v>716.05</v>
      </c>
      <c r="K632" s="1571">
        <v>7.947348</v>
      </c>
      <c r="L632" s="1570">
        <v>716.05</v>
      </c>
      <c r="M632" s="1572">
        <v>0.011098872983730187</v>
      </c>
      <c r="N632" s="1573">
        <v>88.399</v>
      </c>
      <c r="O632" s="1574">
        <v>0.9811292728887648</v>
      </c>
      <c r="P632" s="1575">
        <v>665.9323790238112</v>
      </c>
      <c r="Q632" s="1576">
        <v>58.86775637332589</v>
      </c>
    </row>
    <row r="633" spans="1:17" ht="12" thickBot="1">
      <c r="A633" s="1956"/>
      <c r="B633" s="135">
        <v>10</v>
      </c>
      <c r="C633" s="1577" t="s">
        <v>250</v>
      </c>
      <c r="D633" s="1578">
        <v>30</v>
      </c>
      <c r="E633" s="1578">
        <v>1980</v>
      </c>
      <c r="F633" s="1579">
        <v>22.3</v>
      </c>
      <c r="G633" s="1579">
        <v>3.06147</v>
      </c>
      <c r="H633" s="1579">
        <v>3.84</v>
      </c>
      <c r="I633" s="1579">
        <v>15.398527</v>
      </c>
      <c r="J633" s="1579">
        <v>1363.59</v>
      </c>
      <c r="K633" s="1580">
        <v>15.398527</v>
      </c>
      <c r="L633" s="1579">
        <v>1363.59</v>
      </c>
      <c r="M633" s="1581">
        <v>0.011292637082994156</v>
      </c>
      <c r="N633" s="1582">
        <v>88.399</v>
      </c>
      <c r="O633" s="1583">
        <v>0.9982578254996004</v>
      </c>
      <c r="P633" s="1584">
        <v>677.5582249796494</v>
      </c>
      <c r="Q633" s="1585">
        <v>59.895469529976026</v>
      </c>
    </row>
    <row r="634" spans="1:17" ht="11.25">
      <c r="A634" s="1934" t="s">
        <v>132</v>
      </c>
      <c r="B634" s="136">
        <v>1</v>
      </c>
      <c r="C634" s="1586" t="s">
        <v>252</v>
      </c>
      <c r="D634" s="1587">
        <v>47</v>
      </c>
      <c r="E634" s="1587">
        <v>1969</v>
      </c>
      <c r="F634" s="1588">
        <v>34.079</v>
      </c>
      <c r="G634" s="1588">
        <v>2.90034</v>
      </c>
      <c r="H634" s="1588">
        <v>7.44</v>
      </c>
      <c r="I634" s="1588">
        <v>23.738661</v>
      </c>
      <c r="J634" s="1588">
        <v>1893.25</v>
      </c>
      <c r="K634" s="1589">
        <v>23.738661</v>
      </c>
      <c r="L634" s="1588">
        <v>1893.25</v>
      </c>
      <c r="M634" s="1590">
        <v>0.012538577050046218</v>
      </c>
      <c r="N634" s="1591">
        <v>88.399</v>
      </c>
      <c r="O634" s="1592">
        <v>1.1083976726470357</v>
      </c>
      <c r="P634" s="1593">
        <v>752.314623002773</v>
      </c>
      <c r="Q634" s="1594">
        <v>66.50386035882212</v>
      </c>
    </row>
    <row r="635" spans="1:17" ht="11.25">
      <c r="A635" s="1935"/>
      <c r="B635" s="137">
        <v>2</v>
      </c>
      <c r="C635" s="1595" t="s">
        <v>253</v>
      </c>
      <c r="D635" s="1596">
        <v>17</v>
      </c>
      <c r="E635" s="1596">
        <v>1980</v>
      </c>
      <c r="F635" s="1597">
        <v>13.029</v>
      </c>
      <c r="G635" s="1597">
        <v>1.39646</v>
      </c>
      <c r="H635" s="1597">
        <v>2.08</v>
      </c>
      <c r="I635" s="1597">
        <v>9.55254</v>
      </c>
      <c r="J635" s="1597">
        <v>757.14</v>
      </c>
      <c r="K635" s="1598">
        <v>9.55254</v>
      </c>
      <c r="L635" s="1597">
        <v>757.14</v>
      </c>
      <c r="M635" s="1599">
        <v>0.012616609873999525</v>
      </c>
      <c r="N635" s="1600">
        <v>88.399</v>
      </c>
      <c r="O635" s="1601">
        <v>1.115295696251684</v>
      </c>
      <c r="P635" s="1602">
        <v>756.9965924399716</v>
      </c>
      <c r="Q635" s="1603">
        <v>66.91774177510105</v>
      </c>
    </row>
    <row r="636" spans="1:17" ht="11.25">
      <c r="A636" s="1935"/>
      <c r="B636" s="137">
        <v>3</v>
      </c>
      <c r="C636" s="1595" t="s">
        <v>254</v>
      </c>
      <c r="D636" s="1596">
        <v>14</v>
      </c>
      <c r="E636" s="1596">
        <v>1984</v>
      </c>
      <c r="F636" s="1597">
        <v>13.12</v>
      </c>
      <c r="G636" s="1597">
        <v>1.459838</v>
      </c>
      <c r="H636" s="1597">
        <v>2.068</v>
      </c>
      <c r="I636" s="1597">
        <v>9.592163</v>
      </c>
      <c r="J636" s="1597">
        <v>744.57</v>
      </c>
      <c r="K636" s="1598">
        <v>9.592163</v>
      </c>
      <c r="L636" s="1597">
        <v>744.57</v>
      </c>
      <c r="M636" s="1599">
        <v>0.01288282230011953</v>
      </c>
      <c r="N636" s="1600">
        <v>88.399</v>
      </c>
      <c r="O636" s="1601">
        <v>1.1388286085082664</v>
      </c>
      <c r="P636" s="1602">
        <v>772.9693380071718</v>
      </c>
      <c r="Q636" s="1603">
        <v>68.32971651049598</v>
      </c>
    </row>
    <row r="637" spans="1:17" ht="11.25">
      <c r="A637" s="1935"/>
      <c r="B637" s="137">
        <v>4</v>
      </c>
      <c r="C637" s="1595" t="s">
        <v>255</v>
      </c>
      <c r="D637" s="1596">
        <v>14</v>
      </c>
      <c r="E637" s="1596">
        <v>1983</v>
      </c>
      <c r="F637" s="1597">
        <v>13.442</v>
      </c>
      <c r="G637" s="1597">
        <v>1.12791</v>
      </c>
      <c r="H637" s="1597">
        <v>2.08</v>
      </c>
      <c r="I637" s="1597">
        <v>10.234092</v>
      </c>
      <c r="J637" s="1597">
        <v>786.5</v>
      </c>
      <c r="K637" s="1598">
        <v>10.234092</v>
      </c>
      <c r="L637" s="1597">
        <v>786.5</v>
      </c>
      <c r="M637" s="1599">
        <v>0.013012195804195804</v>
      </c>
      <c r="N637" s="1600">
        <v>88.399</v>
      </c>
      <c r="O637" s="1601">
        <v>1.150265096895105</v>
      </c>
      <c r="P637" s="1602">
        <v>780.7317482517483</v>
      </c>
      <c r="Q637" s="1603">
        <v>69.0159058137063</v>
      </c>
    </row>
    <row r="638" spans="1:17" ht="11.25">
      <c r="A638" s="1935"/>
      <c r="B638" s="137">
        <v>5</v>
      </c>
      <c r="C638" s="1595" t="s">
        <v>257</v>
      </c>
      <c r="D638" s="1596">
        <v>16</v>
      </c>
      <c r="E638" s="1596">
        <v>1988</v>
      </c>
      <c r="F638" s="1597">
        <v>15.409</v>
      </c>
      <c r="G638" s="1597">
        <v>0.64452</v>
      </c>
      <c r="H638" s="1597">
        <v>2.4</v>
      </c>
      <c r="I638" s="1597">
        <v>12.36448</v>
      </c>
      <c r="J638" s="1597">
        <v>937.26</v>
      </c>
      <c r="K638" s="1598">
        <v>12.36448</v>
      </c>
      <c r="L638" s="1597">
        <v>937.26</v>
      </c>
      <c r="M638" s="1599">
        <v>0.01319215585856646</v>
      </c>
      <c r="N638" s="1600">
        <v>88.399</v>
      </c>
      <c r="O638" s="1601">
        <v>1.1661733857414165</v>
      </c>
      <c r="P638" s="1602">
        <v>791.5293515139876</v>
      </c>
      <c r="Q638" s="1603">
        <v>69.97040314448499</v>
      </c>
    </row>
    <row r="639" spans="1:17" ht="11.25">
      <c r="A639" s="1935"/>
      <c r="B639" s="137">
        <v>6</v>
      </c>
      <c r="C639" s="1595" t="s">
        <v>256</v>
      </c>
      <c r="D639" s="1596">
        <v>11</v>
      </c>
      <c r="E639" s="1596">
        <v>1984</v>
      </c>
      <c r="F639" s="1597">
        <v>9.599</v>
      </c>
      <c r="G639" s="1597">
        <v>0.26855</v>
      </c>
      <c r="H639" s="1597">
        <v>1.14</v>
      </c>
      <c r="I639" s="1597">
        <v>8.190449</v>
      </c>
      <c r="J639" s="1597">
        <v>597.68</v>
      </c>
      <c r="K639" s="1598">
        <v>8.190449</v>
      </c>
      <c r="L639" s="1597">
        <v>597.68</v>
      </c>
      <c r="M639" s="1599">
        <v>0.013703736112970152</v>
      </c>
      <c r="N639" s="1600">
        <v>88.399</v>
      </c>
      <c r="O639" s="1601">
        <v>1.2113965686504484</v>
      </c>
      <c r="P639" s="1602">
        <v>822.2241667782091</v>
      </c>
      <c r="Q639" s="1603">
        <v>72.6837941190269</v>
      </c>
    </row>
    <row r="640" spans="1:17" ht="11.25">
      <c r="A640" s="1935"/>
      <c r="B640" s="137">
        <v>7</v>
      </c>
      <c r="C640" s="1353"/>
      <c r="D640" s="1354"/>
      <c r="E640" s="1354"/>
      <c r="F640" s="1355"/>
      <c r="G640" s="1355"/>
      <c r="H640" s="1355"/>
      <c r="I640" s="1355"/>
      <c r="J640" s="1355"/>
      <c r="K640" s="1356"/>
      <c r="L640" s="1355"/>
      <c r="M640" s="1357"/>
      <c r="N640" s="1358"/>
      <c r="O640" s="1359"/>
      <c r="P640" s="1360"/>
      <c r="Q640" s="1361"/>
    </row>
    <row r="641" spans="1:17" ht="11.25">
      <c r="A641" s="1935"/>
      <c r="B641" s="137">
        <v>8</v>
      </c>
      <c r="C641" s="540"/>
      <c r="D641" s="541"/>
      <c r="E641" s="541"/>
      <c r="F641" s="542"/>
      <c r="G641" s="542"/>
      <c r="H641" s="542"/>
      <c r="I641" s="542"/>
      <c r="J641" s="542"/>
      <c r="K641" s="543"/>
      <c r="L641" s="542"/>
      <c r="M641" s="544"/>
      <c r="N641" s="545"/>
      <c r="O641" s="546"/>
      <c r="P641" s="547"/>
      <c r="Q641" s="548"/>
    </row>
    <row r="642" spans="1:17" ht="11.25">
      <c r="A642" s="1935"/>
      <c r="B642" s="137">
        <v>9</v>
      </c>
      <c r="C642" s="540"/>
      <c r="D642" s="541"/>
      <c r="E642" s="541"/>
      <c r="F642" s="542"/>
      <c r="G642" s="542"/>
      <c r="H642" s="542"/>
      <c r="I642" s="542"/>
      <c r="J642" s="542"/>
      <c r="K642" s="543"/>
      <c r="L642" s="542"/>
      <c r="M642" s="544"/>
      <c r="N642" s="545"/>
      <c r="O642" s="546"/>
      <c r="P642" s="547"/>
      <c r="Q642" s="548"/>
    </row>
    <row r="643" spans="1:17" ht="12" thickBot="1">
      <c r="A643" s="1999"/>
      <c r="B643" s="850">
        <v>10</v>
      </c>
      <c r="C643" s="1363"/>
      <c r="D643" s="1364"/>
      <c r="E643" s="1364"/>
      <c r="F643" s="1365"/>
      <c r="G643" s="1365"/>
      <c r="H643" s="1365"/>
      <c r="I643" s="1365"/>
      <c r="J643" s="1365"/>
      <c r="K643" s="1366"/>
      <c r="L643" s="1365"/>
      <c r="M643" s="1367"/>
      <c r="N643" s="1368"/>
      <c r="O643" s="1369"/>
      <c r="P643" s="1370"/>
      <c r="Q643" s="1371"/>
    </row>
    <row r="644" spans="1:17" ht="11.25">
      <c r="A644" s="1958" t="s">
        <v>143</v>
      </c>
      <c r="B644" s="17">
        <v>1</v>
      </c>
      <c r="C644" s="2124" t="s">
        <v>260</v>
      </c>
      <c r="D644" s="2125">
        <v>9</v>
      </c>
      <c r="E644" s="2125">
        <v>1959</v>
      </c>
      <c r="F644" s="2126">
        <v>6.111</v>
      </c>
      <c r="G644" s="2126">
        <v>0.75194</v>
      </c>
      <c r="H644" s="2126">
        <v>0</v>
      </c>
      <c r="I644" s="2126">
        <v>5.359059</v>
      </c>
      <c r="J644" s="2126">
        <v>321.4</v>
      </c>
      <c r="K644" s="2127">
        <v>5.359059</v>
      </c>
      <c r="L644" s="2126">
        <v>321.4</v>
      </c>
      <c r="M644" s="2128">
        <v>0.016674110143123835</v>
      </c>
      <c r="N644" s="2129">
        <v>88.399</v>
      </c>
      <c r="O644" s="2130">
        <v>1.4739746625420038</v>
      </c>
      <c r="P644" s="2131">
        <v>1000.4466085874302</v>
      </c>
      <c r="Q644" s="2132">
        <v>88.43847975252025</v>
      </c>
    </row>
    <row r="645" spans="1:17" ht="11.25">
      <c r="A645" s="1959"/>
      <c r="B645" s="19">
        <v>2</v>
      </c>
      <c r="C645" s="2133" t="s">
        <v>258</v>
      </c>
      <c r="D645" s="2134">
        <v>6</v>
      </c>
      <c r="E645" s="2134">
        <v>1977</v>
      </c>
      <c r="F645" s="2135">
        <v>7.903</v>
      </c>
      <c r="G645" s="2135">
        <v>0.48339</v>
      </c>
      <c r="H645" s="2135">
        <v>0.05</v>
      </c>
      <c r="I645" s="2135">
        <v>7.36961</v>
      </c>
      <c r="J645" s="2135">
        <v>371.33</v>
      </c>
      <c r="K645" s="2136">
        <v>7.36961</v>
      </c>
      <c r="L645" s="2135">
        <v>371.33</v>
      </c>
      <c r="M645" s="2137">
        <v>0.01984652465461988</v>
      </c>
      <c r="N645" s="2138">
        <v>88.399</v>
      </c>
      <c r="O645" s="2139">
        <v>1.7544129329437428</v>
      </c>
      <c r="P645" s="2140">
        <v>1190.7914792771928</v>
      </c>
      <c r="Q645" s="2141">
        <v>105.26477597662458</v>
      </c>
    </row>
    <row r="646" spans="1:17" ht="11.25">
      <c r="A646" s="1959"/>
      <c r="B646" s="19">
        <v>3</v>
      </c>
      <c r="C646" s="2133" t="s">
        <v>259</v>
      </c>
      <c r="D646" s="2134">
        <v>6</v>
      </c>
      <c r="E646" s="2134">
        <v>1961</v>
      </c>
      <c r="F646" s="2135">
        <v>2.566</v>
      </c>
      <c r="G646" s="2135">
        <v>0</v>
      </c>
      <c r="H646" s="2135">
        <v>0</v>
      </c>
      <c r="I646" s="2135">
        <v>2.5659989999999997</v>
      </c>
      <c r="J646" s="2135">
        <v>120.27</v>
      </c>
      <c r="K646" s="2136">
        <v>2.5659989999999997</v>
      </c>
      <c r="L646" s="2135">
        <v>120.27</v>
      </c>
      <c r="M646" s="2137">
        <v>0.021335320528810174</v>
      </c>
      <c r="N646" s="2138">
        <v>88.399</v>
      </c>
      <c r="O646" s="2139">
        <v>1.8860209994262906</v>
      </c>
      <c r="P646" s="2140">
        <v>1280.1192317286104</v>
      </c>
      <c r="Q646" s="2141">
        <v>113.16125996557744</v>
      </c>
    </row>
    <row r="647" spans="1:17" ht="11.25">
      <c r="A647" s="1959"/>
      <c r="B647" s="19">
        <v>4</v>
      </c>
      <c r="C647" s="23"/>
      <c r="D647" s="19"/>
      <c r="E647" s="19"/>
      <c r="F647" s="140"/>
      <c r="G647" s="140"/>
      <c r="H647" s="140"/>
      <c r="I647" s="140"/>
      <c r="J647" s="140"/>
      <c r="K647" s="226"/>
      <c r="L647" s="140"/>
      <c r="M647" s="27"/>
      <c r="N647" s="26"/>
      <c r="O647" s="55"/>
      <c r="P647" s="35"/>
      <c r="Q647" s="36"/>
    </row>
    <row r="648" spans="1:17" ht="11.25">
      <c r="A648" s="1959"/>
      <c r="B648" s="19">
        <v>5</v>
      </c>
      <c r="C648" s="23"/>
      <c r="D648" s="19"/>
      <c r="E648" s="19"/>
      <c r="F648" s="140"/>
      <c r="G648" s="140"/>
      <c r="H648" s="140"/>
      <c r="I648" s="140"/>
      <c r="J648" s="140"/>
      <c r="K648" s="226"/>
      <c r="L648" s="140"/>
      <c r="M648" s="27"/>
      <c r="N648" s="26"/>
      <c r="O648" s="55"/>
      <c r="P648" s="35"/>
      <c r="Q648" s="36"/>
    </row>
    <row r="649" spans="1:17" ht="11.25">
      <c r="A649" s="1959"/>
      <c r="B649" s="19">
        <v>6</v>
      </c>
      <c r="C649" s="23"/>
      <c r="D649" s="19"/>
      <c r="E649" s="19"/>
      <c r="F649" s="140"/>
      <c r="G649" s="140"/>
      <c r="H649" s="140"/>
      <c r="I649" s="140"/>
      <c r="J649" s="140"/>
      <c r="K649" s="226"/>
      <c r="L649" s="140"/>
      <c r="M649" s="27"/>
      <c r="N649" s="26"/>
      <c r="O649" s="55"/>
      <c r="P649" s="35"/>
      <c r="Q649" s="36"/>
    </row>
    <row r="650" spans="1:17" ht="11.25">
      <c r="A650" s="1959"/>
      <c r="B650" s="19">
        <v>7</v>
      </c>
      <c r="C650" s="23"/>
      <c r="D650" s="19"/>
      <c r="E650" s="19"/>
      <c r="F650" s="140"/>
      <c r="G650" s="140"/>
      <c r="H650" s="140"/>
      <c r="I650" s="140"/>
      <c r="J650" s="140"/>
      <c r="K650" s="226"/>
      <c r="L650" s="140"/>
      <c r="M650" s="27"/>
      <c r="N650" s="26"/>
      <c r="O650" s="55"/>
      <c r="P650" s="35"/>
      <c r="Q650" s="36"/>
    </row>
    <row r="651" spans="1:17" ht="11.25">
      <c r="A651" s="1959"/>
      <c r="B651" s="19">
        <v>8</v>
      </c>
      <c r="C651" s="23"/>
      <c r="D651" s="19"/>
      <c r="E651" s="19"/>
      <c r="F651" s="140"/>
      <c r="G651" s="140"/>
      <c r="H651" s="140"/>
      <c r="I651" s="140"/>
      <c r="J651" s="140"/>
      <c r="K651" s="226"/>
      <c r="L651" s="140"/>
      <c r="M651" s="27"/>
      <c r="N651" s="26"/>
      <c r="O651" s="55"/>
      <c r="P651" s="35"/>
      <c r="Q651" s="36"/>
    </row>
    <row r="652" spans="1:17" ht="11.25">
      <c r="A652" s="1959"/>
      <c r="B652" s="19">
        <v>9</v>
      </c>
      <c r="C652" s="23"/>
      <c r="D652" s="19"/>
      <c r="E652" s="19"/>
      <c r="F652" s="140"/>
      <c r="G652" s="140"/>
      <c r="H652" s="140"/>
      <c r="I652" s="140"/>
      <c r="J652" s="140"/>
      <c r="K652" s="226"/>
      <c r="L652" s="140"/>
      <c r="M652" s="27"/>
      <c r="N652" s="26"/>
      <c r="O652" s="55"/>
      <c r="P652" s="35"/>
      <c r="Q652" s="36"/>
    </row>
    <row r="653" spans="1:17" ht="12.75" thickBot="1">
      <c r="A653" s="1960"/>
      <c r="B653" s="237">
        <v>10</v>
      </c>
      <c r="C653" s="24"/>
      <c r="D653" s="20"/>
      <c r="E653" s="20"/>
      <c r="F653" s="141"/>
      <c r="G653" s="141"/>
      <c r="H653" s="141"/>
      <c r="I653" s="141"/>
      <c r="J653" s="141"/>
      <c r="K653" s="227"/>
      <c r="L653" s="141"/>
      <c r="M653" s="39"/>
      <c r="N653" s="28"/>
      <c r="O653" s="228"/>
      <c r="P653" s="37"/>
      <c r="Q653" s="142"/>
    </row>
    <row r="654" spans="1:9" ht="12">
      <c r="A654" s="1859" t="s">
        <v>879</v>
      </c>
      <c r="F654" s="77"/>
      <c r="G654" s="77"/>
      <c r="H654" s="77"/>
      <c r="I654" s="77"/>
    </row>
    <row r="655" spans="1:9" ht="12">
      <c r="A655" s="1859" t="s">
        <v>880</v>
      </c>
      <c r="F655" s="77"/>
      <c r="G655" s="77"/>
      <c r="H655" s="77"/>
      <c r="I655" s="77"/>
    </row>
    <row r="656" spans="6:9" ht="11.25">
      <c r="F656" s="77"/>
      <c r="G656" s="77"/>
      <c r="H656" s="77"/>
      <c r="I656" s="77"/>
    </row>
    <row r="657" spans="1:17" s="1683" customFormat="1" ht="15">
      <c r="A657" s="1928" t="s">
        <v>261</v>
      </c>
      <c r="B657" s="1928"/>
      <c r="C657" s="1928"/>
      <c r="D657" s="1928"/>
      <c r="E657" s="1928"/>
      <c r="F657" s="1928"/>
      <c r="G657" s="1928"/>
      <c r="H657" s="1928"/>
      <c r="I657" s="1928"/>
      <c r="J657" s="1928"/>
      <c r="K657" s="1928"/>
      <c r="L657" s="1928"/>
      <c r="M657" s="1928"/>
      <c r="N657" s="1928"/>
      <c r="O657" s="1928"/>
      <c r="P657" s="1928"/>
      <c r="Q657" s="1928"/>
    </row>
    <row r="658" spans="1:17" ht="13.5" thickBot="1">
      <c r="A658" s="805"/>
      <c r="B658" s="805"/>
      <c r="C658" s="805"/>
      <c r="D658" s="805"/>
      <c r="E658" s="1875" t="s">
        <v>370</v>
      </c>
      <c r="F658" s="1875"/>
      <c r="G658" s="1875"/>
      <c r="H658" s="1875"/>
      <c r="I658" s="805">
        <v>6.5</v>
      </c>
      <c r="J658" s="805" t="s">
        <v>369</v>
      </c>
      <c r="K658" s="805" t="s">
        <v>371</v>
      </c>
      <c r="L658" s="806">
        <v>296</v>
      </c>
      <c r="M658" s="805"/>
      <c r="N658" s="805"/>
      <c r="O658" s="805"/>
      <c r="P658" s="805"/>
      <c r="Q658" s="805"/>
    </row>
    <row r="659" spans="1:17" ht="11.25">
      <c r="A659" s="1930" t="s">
        <v>1</v>
      </c>
      <c r="B659" s="1879" t="s">
        <v>0</v>
      </c>
      <c r="C659" s="1882" t="s">
        <v>2</v>
      </c>
      <c r="D659" s="1882" t="s">
        <v>3</v>
      </c>
      <c r="E659" s="1882" t="s">
        <v>12</v>
      </c>
      <c r="F659" s="1886" t="s">
        <v>13</v>
      </c>
      <c r="G659" s="1887"/>
      <c r="H659" s="1887"/>
      <c r="I659" s="1888"/>
      <c r="J659" s="1882" t="s">
        <v>4</v>
      </c>
      <c r="K659" s="1882" t="s">
        <v>14</v>
      </c>
      <c r="L659" s="1882" t="s">
        <v>5</v>
      </c>
      <c r="M659" s="1882" t="s">
        <v>6</v>
      </c>
      <c r="N659" s="1882" t="s">
        <v>15</v>
      </c>
      <c r="O659" s="1908" t="s">
        <v>16</v>
      </c>
      <c r="P659" s="1882" t="s">
        <v>23</v>
      </c>
      <c r="Q659" s="1891" t="s">
        <v>24</v>
      </c>
    </row>
    <row r="660" spans="1:17" ht="33.75">
      <c r="A660" s="1931"/>
      <c r="B660" s="1880"/>
      <c r="C660" s="1883"/>
      <c r="D660" s="1885"/>
      <c r="E660" s="1885"/>
      <c r="F660" s="15" t="s">
        <v>17</v>
      </c>
      <c r="G660" s="15" t="s">
        <v>18</v>
      </c>
      <c r="H660" s="15" t="s">
        <v>19</v>
      </c>
      <c r="I660" s="15" t="s">
        <v>20</v>
      </c>
      <c r="J660" s="1885"/>
      <c r="K660" s="1885"/>
      <c r="L660" s="1885"/>
      <c r="M660" s="1885"/>
      <c r="N660" s="1885"/>
      <c r="O660" s="1909"/>
      <c r="P660" s="1885"/>
      <c r="Q660" s="1892"/>
    </row>
    <row r="661" spans="1:17" ht="11.25">
      <c r="A661" s="1932"/>
      <c r="B661" s="1933"/>
      <c r="C661" s="1885"/>
      <c r="D661" s="83" t="s">
        <v>7</v>
      </c>
      <c r="E661" s="83" t="s">
        <v>8</v>
      </c>
      <c r="F661" s="83" t="s">
        <v>9</v>
      </c>
      <c r="G661" s="83" t="s">
        <v>9</v>
      </c>
      <c r="H661" s="83" t="s">
        <v>9</v>
      </c>
      <c r="I661" s="83" t="s">
        <v>9</v>
      </c>
      <c r="J661" s="83" t="s">
        <v>21</v>
      </c>
      <c r="K661" s="83" t="s">
        <v>9</v>
      </c>
      <c r="L661" s="83" t="s">
        <v>21</v>
      </c>
      <c r="M661" s="83" t="s">
        <v>70</v>
      </c>
      <c r="N661" s="83" t="s">
        <v>408</v>
      </c>
      <c r="O661" s="83" t="s">
        <v>409</v>
      </c>
      <c r="P661" s="84" t="s">
        <v>25</v>
      </c>
      <c r="Q661" s="85" t="s">
        <v>410</v>
      </c>
    </row>
    <row r="662" spans="1:17" ht="12" thickBot="1">
      <c r="A662" s="86">
        <v>1</v>
      </c>
      <c r="B662" s="87">
        <v>2</v>
      </c>
      <c r="C662" s="88">
        <v>3</v>
      </c>
      <c r="D662" s="89">
        <v>4</v>
      </c>
      <c r="E662" s="89">
        <v>5</v>
      </c>
      <c r="F662" s="89">
        <v>6</v>
      </c>
      <c r="G662" s="89">
        <v>7</v>
      </c>
      <c r="H662" s="89">
        <v>8</v>
      </c>
      <c r="I662" s="89">
        <v>9</v>
      </c>
      <c r="J662" s="89">
        <v>10</v>
      </c>
      <c r="K662" s="89">
        <v>11</v>
      </c>
      <c r="L662" s="88">
        <v>12</v>
      </c>
      <c r="M662" s="89">
        <v>13</v>
      </c>
      <c r="N662" s="89">
        <v>14</v>
      </c>
      <c r="O662" s="90">
        <v>15</v>
      </c>
      <c r="P662" s="88">
        <v>16</v>
      </c>
      <c r="Q662" s="91">
        <v>17</v>
      </c>
    </row>
    <row r="663" spans="1:17" ht="11.25">
      <c r="A663" s="2023" t="s">
        <v>97</v>
      </c>
      <c r="B663" s="11">
        <v>1</v>
      </c>
      <c r="C663" s="2024" t="s">
        <v>901</v>
      </c>
      <c r="D663" s="2025">
        <v>50</v>
      </c>
      <c r="E663" s="2025">
        <v>1973</v>
      </c>
      <c r="F663" s="2026">
        <v>18.319</v>
      </c>
      <c r="G663" s="2026">
        <v>3.337185</v>
      </c>
      <c r="H663" s="2026">
        <v>8.01</v>
      </c>
      <c r="I663" s="2026">
        <v>6.971812999999999</v>
      </c>
      <c r="J663" s="2026">
        <v>2622.52</v>
      </c>
      <c r="K663" s="2026">
        <v>6.971812999999999</v>
      </c>
      <c r="L663" s="2026">
        <v>2622.52</v>
      </c>
      <c r="M663" s="2027">
        <v>0.002658440355078321</v>
      </c>
      <c r="N663" s="2028">
        <v>69.869</v>
      </c>
      <c r="O663" s="2028">
        <v>0.18574256916896723</v>
      </c>
      <c r="P663" s="2028">
        <v>159.50642130469927</v>
      </c>
      <c r="Q663" s="2029">
        <v>11.144554150138035</v>
      </c>
    </row>
    <row r="664" spans="1:17" ht="11.25">
      <c r="A664" s="2030"/>
      <c r="B664" s="12">
        <v>2</v>
      </c>
      <c r="C664" s="2031" t="s">
        <v>902</v>
      </c>
      <c r="D664" s="2032">
        <v>32</v>
      </c>
      <c r="E664" s="2032">
        <v>1973</v>
      </c>
      <c r="F664" s="2033">
        <v>12.692</v>
      </c>
      <c r="G664" s="2033">
        <v>2.465748</v>
      </c>
      <c r="H664" s="2033">
        <v>5.13</v>
      </c>
      <c r="I664" s="2033">
        <v>5.096254</v>
      </c>
      <c r="J664" s="2033">
        <v>1758.16</v>
      </c>
      <c r="K664" s="2033">
        <v>5.096254</v>
      </c>
      <c r="L664" s="2033">
        <v>1758.16</v>
      </c>
      <c r="M664" s="2034">
        <v>0.0028986292487600675</v>
      </c>
      <c r="N664" s="2035">
        <v>69.869</v>
      </c>
      <c r="O664" s="2035">
        <v>0.20252432698161715</v>
      </c>
      <c r="P664" s="2035">
        <v>173.91775492560404</v>
      </c>
      <c r="Q664" s="2036">
        <v>12.151459618897029</v>
      </c>
    </row>
    <row r="665" spans="1:17" ht="11.25">
      <c r="A665" s="2030"/>
      <c r="B665" s="12">
        <v>3</v>
      </c>
      <c r="C665" s="2031" t="s">
        <v>903</v>
      </c>
      <c r="D665" s="2032">
        <v>40</v>
      </c>
      <c r="E665" s="2032">
        <v>1984</v>
      </c>
      <c r="F665" s="2033">
        <v>16.486</v>
      </c>
      <c r="G665" s="2033">
        <v>3.233553</v>
      </c>
      <c r="H665" s="2033">
        <v>6.4</v>
      </c>
      <c r="I665" s="2033">
        <v>6.852444</v>
      </c>
      <c r="J665" s="2033">
        <v>2262.78</v>
      </c>
      <c r="K665" s="2033">
        <v>6.852444</v>
      </c>
      <c r="L665" s="2033">
        <v>2262.78</v>
      </c>
      <c r="M665" s="2034">
        <v>0.0030283297536658443</v>
      </c>
      <c r="N665" s="2035">
        <v>69.869</v>
      </c>
      <c r="O665" s="2035">
        <v>0.21158637155887888</v>
      </c>
      <c r="P665" s="2035">
        <v>181.69978521995068</v>
      </c>
      <c r="Q665" s="2036">
        <v>12.695182293532735</v>
      </c>
    </row>
    <row r="666" spans="1:17" ht="11.25">
      <c r="A666" s="2030"/>
      <c r="B666" s="12">
        <v>4</v>
      </c>
      <c r="C666" s="2031" t="s">
        <v>904</v>
      </c>
      <c r="D666" s="2032">
        <v>29</v>
      </c>
      <c r="E666" s="2032">
        <v>1987</v>
      </c>
      <c r="F666" s="2033">
        <v>11.709</v>
      </c>
      <c r="G666" s="2033">
        <v>2.433924</v>
      </c>
      <c r="H666" s="2033">
        <v>4.8</v>
      </c>
      <c r="I666" s="2033">
        <v>4.475073999999999</v>
      </c>
      <c r="J666" s="2033">
        <v>1510.61</v>
      </c>
      <c r="K666" s="2033">
        <v>4.475073999999999</v>
      </c>
      <c r="L666" s="2033">
        <v>1454.7299999999998</v>
      </c>
      <c r="M666" s="2034">
        <v>0.003076223079196827</v>
      </c>
      <c r="N666" s="2035">
        <v>69.869</v>
      </c>
      <c r="O666" s="2035">
        <v>0.2149326303204031</v>
      </c>
      <c r="P666" s="2035">
        <v>184.5733847518096</v>
      </c>
      <c r="Q666" s="2036">
        <v>12.895957819224186</v>
      </c>
    </row>
    <row r="667" spans="1:17" ht="11.25">
      <c r="A667" s="2030"/>
      <c r="B667" s="12">
        <v>5</v>
      </c>
      <c r="C667" s="2031" t="s">
        <v>905</v>
      </c>
      <c r="D667" s="2032">
        <v>19</v>
      </c>
      <c r="E667" s="2032">
        <v>1978</v>
      </c>
      <c r="F667" s="2033">
        <v>7.77</v>
      </c>
      <c r="G667" s="2033">
        <v>1.249653</v>
      </c>
      <c r="H667" s="2033">
        <v>3.2</v>
      </c>
      <c r="I667" s="2033">
        <v>3.320347</v>
      </c>
      <c r="J667" s="2033">
        <v>1059.15</v>
      </c>
      <c r="K667" s="2033">
        <v>3.320347</v>
      </c>
      <c r="L667" s="2033">
        <v>1059.15</v>
      </c>
      <c r="M667" s="2034">
        <v>0.003134916678468583</v>
      </c>
      <c r="N667" s="2035">
        <v>69.869</v>
      </c>
      <c r="O667" s="2035">
        <v>0.21903349340792144</v>
      </c>
      <c r="P667" s="2035">
        <v>188.095000708115</v>
      </c>
      <c r="Q667" s="2036">
        <v>13.142009604475287</v>
      </c>
    </row>
    <row r="668" spans="1:17" ht="11.25">
      <c r="A668" s="2030"/>
      <c r="B668" s="12">
        <v>6</v>
      </c>
      <c r="C668" s="2031" t="s">
        <v>906</v>
      </c>
      <c r="D668" s="2032">
        <v>20</v>
      </c>
      <c r="E668" s="2032">
        <v>1978</v>
      </c>
      <c r="F668" s="2033">
        <v>8.341</v>
      </c>
      <c r="G668" s="2033">
        <v>1.587069</v>
      </c>
      <c r="H668" s="2033">
        <v>3.2</v>
      </c>
      <c r="I668" s="2033">
        <v>3.553931</v>
      </c>
      <c r="J668" s="2033">
        <v>1050.01</v>
      </c>
      <c r="K668" s="2033">
        <v>3.553931</v>
      </c>
      <c r="L668" s="2033">
        <v>1050.01</v>
      </c>
      <c r="M668" s="2034">
        <v>0.0033846639555813753</v>
      </c>
      <c r="N668" s="2035">
        <v>69.869</v>
      </c>
      <c r="O668" s="2035">
        <v>0.2364830859125151</v>
      </c>
      <c r="P668" s="2035">
        <v>203.0798373348825</v>
      </c>
      <c r="Q668" s="2036">
        <v>14.188985154750906</v>
      </c>
    </row>
    <row r="669" spans="1:17" ht="11.25">
      <c r="A669" s="2030"/>
      <c r="B669" s="12">
        <v>7</v>
      </c>
      <c r="C669" s="2031" t="s">
        <v>907</v>
      </c>
      <c r="D669" s="2032">
        <v>21</v>
      </c>
      <c r="E669" s="2032">
        <v>1988</v>
      </c>
      <c r="F669" s="2033">
        <v>8.522</v>
      </c>
      <c r="G669" s="2033">
        <v>1.416576</v>
      </c>
      <c r="H669" s="2033">
        <v>3.2</v>
      </c>
      <c r="I669" s="2033">
        <v>3.9054270000000004</v>
      </c>
      <c r="J669" s="2033">
        <v>1072.11</v>
      </c>
      <c r="K669" s="2033">
        <v>3.9054270000000004</v>
      </c>
      <c r="L669" s="2033">
        <v>1072.11</v>
      </c>
      <c r="M669" s="2034">
        <v>0.0036427484120099625</v>
      </c>
      <c r="N669" s="2035">
        <v>69.869</v>
      </c>
      <c r="O669" s="2035">
        <v>0.2545151887987241</v>
      </c>
      <c r="P669" s="2035">
        <v>218.56490472059775</v>
      </c>
      <c r="Q669" s="2036">
        <v>15.270911327923445</v>
      </c>
    </row>
    <row r="670" spans="1:17" ht="11.25">
      <c r="A670" s="2030"/>
      <c r="B670" s="12">
        <v>8</v>
      </c>
      <c r="C670" s="2031" t="s">
        <v>908</v>
      </c>
      <c r="D670" s="2032">
        <v>13</v>
      </c>
      <c r="E670" s="2032">
        <v>1962</v>
      </c>
      <c r="F670" s="2033">
        <v>5.806</v>
      </c>
      <c r="G670" s="2033">
        <v>0.928404</v>
      </c>
      <c r="H670" s="2033">
        <v>2.56</v>
      </c>
      <c r="I670" s="2033">
        <v>2.317595</v>
      </c>
      <c r="J670" s="2033">
        <v>583.82</v>
      </c>
      <c r="K670" s="2033">
        <v>2.317595</v>
      </c>
      <c r="L670" s="2033">
        <v>583.82</v>
      </c>
      <c r="M670" s="2034">
        <v>0.003969708129217909</v>
      </c>
      <c r="N670" s="2035">
        <v>69.869</v>
      </c>
      <c r="O670" s="2035">
        <v>0.2773595372803261</v>
      </c>
      <c r="P670" s="2035">
        <v>238.18248775307453</v>
      </c>
      <c r="Q670" s="2036">
        <v>16.641572236819563</v>
      </c>
    </row>
    <row r="671" spans="1:17" ht="11.25">
      <c r="A671" s="2030"/>
      <c r="B671" s="12">
        <v>9</v>
      </c>
      <c r="C671" s="2031" t="s">
        <v>909</v>
      </c>
      <c r="D671" s="2032">
        <v>10</v>
      </c>
      <c r="E671" s="2032">
        <v>1984</v>
      </c>
      <c r="F671" s="2033">
        <v>10.244</v>
      </c>
      <c r="G671" s="2033">
        <v>1.438455</v>
      </c>
      <c r="H671" s="2033">
        <v>4.32</v>
      </c>
      <c r="I671" s="2033">
        <v>4.485547</v>
      </c>
      <c r="J671" s="2033">
        <v>609.7</v>
      </c>
      <c r="K671" s="2033">
        <v>4.485547</v>
      </c>
      <c r="L671" s="2033">
        <v>609.7</v>
      </c>
      <c r="M671" s="2034">
        <v>0.007356973921600787</v>
      </c>
      <c r="N671" s="2035">
        <v>69.869</v>
      </c>
      <c r="O671" s="2035">
        <v>0.5140244109283254</v>
      </c>
      <c r="P671" s="2035">
        <v>441.4184352960472</v>
      </c>
      <c r="Q671" s="2036">
        <v>30.841464655699525</v>
      </c>
    </row>
    <row r="672" spans="1:17" ht="12" thickBot="1">
      <c r="A672" s="2030"/>
      <c r="B672" s="12">
        <v>10</v>
      </c>
      <c r="C672" s="2037"/>
      <c r="D672" s="2038"/>
      <c r="E672" s="2038"/>
      <c r="F672" s="2038"/>
      <c r="G672" s="2038"/>
      <c r="H672" s="2038"/>
      <c r="I672" s="2038"/>
      <c r="J672" s="2038"/>
      <c r="K672" s="2038"/>
      <c r="L672" s="2038"/>
      <c r="M672" s="2038"/>
      <c r="N672" s="2038"/>
      <c r="O672" s="2038"/>
      <c r="P672" s="2038"/>
      <c r="Q672" s="2039"/>
    </row>
    <row r="673" spans="1:17" ht="11.25">
      <c r="A673" s="2040" t="s">
        <v>103</v>
      </c>
      <c r="B673" s="106">
        <v>1</v>
      </c>
      <c r="C673" s="2041" t="s">
        <v>910</v>
      </c>
      <c r="D673" s="2042">
        <v>12</v>
      </c>
      <c r="E673" s="2042">
        <v>1963</v>
      </c>
      <c r="F673" s="2043">
        <v>5.36</v>
      </c>
      <c r="G673" s="2043">
        <v>0.816204</v>
      </c>
      <c r="H673" s="2043">
        <v>1.92</v>
      </c>
      <c r="I673" s="2043">
        <v>2.6237969999999997</v>
      </c>
      <c r="J673" s="2043">
        <v>528.35</v>
      </c>
      <c r="K673" s="2043">
        <v>2.6237969999999997</v>
      </c>
      <c r="L673" s="2043">
        <v>528.35</v>
      </c>
      <c r="M673" s="2044">
        <v>0.004966020630264029</v>
      </c>
      <c r="N673" s="2045">
        <v>69.869</v>
      </c>
      <c r="O673" s="2045">
        <v>0.34697089541591747</v>
      </c>
      <c r="P673" s="2045">
        <v>297.9612378158418</v>
      </c>
      <c r="Q673" s="2046">
        <v>20.818253724955053</v>
      </c>
    </row>
    <row r="674" spans="1:17" ht="11.25">
      <c r="A674" s="2047"/>
      <c r="B674" s="115">
        <v>2</v>
      </c>
      <c r="C674" s="2048" t="s">
        <v>911</v>
      </c>
      <c r="D674" s="2049">
        <v>9</v>
      </c>
      <c r="E674" s="2049">
        <v>1960</v>
      </c>
      <c r="F674" s="2050">
        <v>4.993</v>
      </c>
      <c r="G674" s="2050">
        <v>0.715581</v>
      </c>
      <c r="H674" s="2050">
        <v>1.84</v>
      </c>
      <c r="I674" s="2050">
        <v>2.437418</v>
      </c>
      <c r="J674" s="2050">
        <v>536.88</v>
      </c>
      <c r="K674" s="2050">
        <v>2.437418</v>
      </c>
      <c r="L674" s="2050">
        <v>400.83</v>
      </c>
      <c r="M674" s="2051">
        <v>0.006080927076316644</v>
      </c>
      <c r="N674" s="2052">
        <v>69.869</v>
      </c>
      <c r="O674" s="2052">
        <v>0.42486829389516756</v>
      </c>
      <c r="P674" s="2052">
        <v>364.85562457899863</v>
      </c>
      <c r="Q674" s="2053">
        <v>25.492097633710056</v>
      </c>
    </row>
    <row r="675" spans="1:17" ht="11.25">
      <c r="A675" s="2047"/>
      <c r="B675" s="115">
        <v>3</v>
      </c>
      <c r="C675" s="2048" t="s">
        <v>912</v>
      </c>
      <c r="D675" s="2049">
        <v>10</v>
      </c>
      <c r="E675" s="2049">
        <v>1959</v>
      </c>
      <c r="F675" s="2050">
        <v>6.114</v>
      </c>
      <c r="G675" s="2050">
        <v>0.994143</v>
      </c>
      <c r="H675" s="2050">
        <v>1.92</v>
      </c>
      <c r="I675" s="2050">
        <v>3.1998569999999997</v>
      </c>
      <c r="J675" s="2050">
        <v>543.35</v>
      </c>
      <c r="K675" s="2050">
        <v>3.1998569999999997</v>
      </c>
      <c r="L675" s="2050">
        <v>446.8</v>
      </c>
      <c r="M675" s="2051">
        <v>0.007161721128021485</v>
      </c>
      <c r="N675" s="2052">
        <v>69.869</v>
      </c>
      <c r="O675" s="2052">
        <v>0.5003822934937332</v>
      </c>
      <c r="P675" s="2052">
        <v>429.7032676812891</v>
      </c>
      <c r="Q675" s="2053">
        <v>30.022937609623987</v>
      </c>
    </row>
    <row r="676" spans="1:17" ht="11.25">
      <c r="A676" s="2047"/>
      <c r="B676" s="115">
        <v>4</v>
      </c>
      <c r="C676" s="1161"/>
      <c r="D676" s="1162"/>
      <c r="E676" s="1162"/>
      <c r="F676" s="1162"/>
      <c r="G676" s="1162"/>
      <c r="H676" s="1162"/>
      <c r="I676" s="1162"/>
      <c r="J676" s="1162"/>
      <c r="K676" s="1162"/>
      <c r="L676" s="1162"/>
      <c r="M676" s="1162"/>
      <c r="N676" s="1162"/>
      <c r="O676" s="1162"/>
      <c r="P676" s="1162"/>
      <c r="Q676" s="1163"/>
    </row>
    <row r="677" spans="1:17" ht="11.25">
      <c r="A677" s="2047"/>
      <c r="B677" s="115">
        <v>5</v>
      </c>
      <c r="C677" s="1161"/>
      <c r="D677" s="1162"/>
      <c r="E677" s="1162"/>
      <c r="F677" s="1162"/>
      <c r="G677" s="1162"/>
      <c r="H677" s="1162"/>
      <c r="I677" s="1162"/>
      <c r="J677" s="1162"/>
      <c r="K677" s="1162"/>
      <c r="L677" s="1162"/>
      <c r="M677" s="1162"/>
      <c r="N677" s="1162"/>
      <c r="O677" s="1162"/>
      <c r="P677" s="1162"/>
      <c r="Q677" s="1163"/>
    </row>
    <row r="678" spans="1:17" ht="11.25">
      <c r="A678" s="2047"/>
      <c r="B678" s="115">
        <v>6</v>
      </c>
      <c r="C678" s="1161"/>
      <c r="D678" s="1162"/>
      <c r="E678" s="1162"/>
      <c r="F678" s="1162"/>
      <c r="G678" s="1162"/>
      <c r="H678" s="1162"/>
      <c r="I678" s="1162"/>
      <c r="J678" s="1162"/>
      <c r="K678" s="1162"/>
      <c r="L678" s="1162"/>
      <c r="M678" s="1162"/>
      <c r="N678" s="1162"/>
      <c r="O678" s="1162"/>
      <c r="P678" s="1162"/>
      <c r="Q678" s="1163"/>
    </row>
    <row r="679" spans="1:17" ht="11.25">
      <c r="A679" s="2047"/>
      <c r="B679" s="115">
        <v>7</v>
      </c>
      <c r="C679" s="1161"/>
      <c r="D679" s="1162"/>
      <c r="E679" s="1162"/>
      <c r="F679" s="1162"/>
      <c r="G679" s="1162"/>
      <c r="H679" s="1162"/>
      <c r="I679" s="1162"/>
      <c r="J679" s="1162"/>
      <c r="K679" s="1162"/>
      <c r="L679" s="1162"/>
      <c r="M679" s="1162"/>
      <c r="N679" s="1162"/>
      <c r="O679" s="1162"/>
      <c r="P679" s="1162"/>
      <c r="Q679" s="1163"/>
    </row>
    <row r="680" spans="1:17" ht="11.25">
      <c r="A680" s="2047"/>
      <c r="B680" s="115">
        <v>8</v>
      </c>
      <c r="C680" s="1161"/>
      <c r="D680" s="1162"/>
      <c r="E680" s="1162"/>
      <c r="F680" s="1162"/>
      <c r="G680" s="1162"/>
      <c r="H680" s="1162"/>
      <c r="I680" s="1162"/>
      <c r="J680" s="1162"/>
      <c r="K680" s="1162"/>
      <c r="L680" s="1162"/>
      <c r="M680" s="1162"/>
      <c r="N680" s="1162"/>
      <c r="O680" s="1162"/>
      <c r="P680" s="1162"/>
      <c r="Q680" s="1163"/>
    </row>
    <row r="681" spans="1:17" ht="11.25">
      <c r="A681" s="2047"/>
      <c r="B681" s="115">
        <v>9</v>
      </c>
      <c r="C681" s="1161"/>
      <c r="D681" s="1162"/>
      <c r="E681" s="1162"/>
      <c r="F681" s="1162"/>
      <c r="G681" s="1162"/>
      <c r="H681" s="1162"/>
      <c r="I681" s="1162"/>
      <c r="J681" s="1162"/>
      <c r="K681" s="1162"/>
      <c r="L681" s="1162"/>
      <c r="M681" s="1162"/>
      <c r="N681" s="1162"/>
      <c r="O681" s="1162"/>
      <c r="P681" s="1162"/>
      <c r="Q681" s="1163"/>
    </row>
    <row r="682" spans="1:17" ht="12" thickBot="1">
      <c r="A682" s="2054"/>
      <c r="B682" s="2055">
        <v>10</v>
      </c>
      <c r="C682" s="1161"/>
      <c r="D682" s="1162"/>
      <c r="E682" s="1162"/>
      <c r="F682" s="1162"/>
      <c r="G682" s="1162"/>
      <c r="H682" s="1162"/>
      <c r="I682" s="1162"/>
      <c r="J682" s="1162"/>
      <c r="K682" s="1162"/>
      <c r="L682" s="1162"/>
      <c r="M682" s="1162"/>
      <c r="N682" s="1162"/>
      <c r="O682" s="1162"/>
      <c r="P682" s="1162"/>
      <c r="Q682" s="1163"/>
    </row>
    <row r="683" spans="1:17" ht="11.25">
      <c r="A683" s="2059" t="s">
        <v>111</v>
      </c>
      <c r="B683" s="13">
        <v>1</v>
      </c>
      <c r="C683" s="2060"/>
      <c r="D683" s="2061"/>
      <c r="E683" s="2061"/>
      <c r="F683" s="2061"/>
      <c r="G683" s="2061"/>
      <c r="H683" s="2061"/>
      <c r="I683" s="2061"/>
      <c r="J683" s="2061"/>
      <c r="K683" s="2061"/>
      <c r="L683" s="2061"/>
      <c r="M683" s="2061"/>
      <c r="N683" s="2061"/>
      <c r="O683" s="2061"/>
      <c r="P683" s="2061"/>
      <c r="Q683" s="2062"/>
    </row>
    <row r="684" spans="1:17" ht="11.25">
      <c r="A684" s="2063"/>
      <c r="B684" s="14">
        <v>2</v>
      </c>
      <c r="C684" s="2064"/>
      <c r="D684" s="2065"/>
      <c r="E684" s="2065"/>
      <c r="F684" s="2065"/>
      <c r="G684" s="2065"/>
      <c r="H684" s="2065"/>
      <c r="I684" s="2065"/>
      <c r="J684" s="2065"/>
      <c r="K684" s="2065"/>
      <c r="L684" s="2065"/>
      <c r="M684" s="2065"/>
      <c r="N684" s="2065"/>
      <c r="O684" s="2065"/>
      <c r="P684" s="2065"/>
      <c r="Q684" s="2066"/>
    </row>
    <row r="685" spans="1:17" ht="11.25">
      <c r="A685" s="2063"/>
      <c r="B685" s="14">
        <v>3</v>
      </c>
      <c r="C685" s="2064"/>
      <c r="D685" s="2065"/>
      <c r="E685" s="2065"/>
      <c r="F685" s="2065"/>
      <c r="G685" s="2065"/>
      <c r="H685" s="2065"/>
      <c r="I685" s="2065"/>
      <c r="J685" s="2065"/>
      <c r="K685" s="2065"/>
      <c r="L685" s="2065"/>
      <c r="M685" s="2065"/>
      <c r="N685" s="2065"/>
      <c r="O685" s="2065"/>
      <c r="P685" s="2065"/>
      <c r="Q685" s="2066"/>
    </row>
    <row r="686" spans="1:17" ht="11.25">
      <c r="A686" s="2063"/>
      <c r="B686" s="14">
        <v>4</v>
      </c>
      <c r="C686" s="2064"/>
      <c r="D686" s="2065"/>
      <c r="E686" s="2065"/>
      <c r="F686" s="2065"/>
      <c r="G686" s="2065"/>
      <c r="H686" s="2065"/>
      <c r="I686" s="2065"/>
      <c r="J686" s="2065"/>
      <c r="K686" s="2065"/>
      <c r="L686" s="2065"/>
      <c r="M686" s="2065"/>
      <c r="N686" s="2065"/>
      <c r="O686" s="2065"/>
      <c r="P686" s="2065"/>
      <c r="Q686" s="2066"/>
    </row>
    <row r="687" spans="1:17" ht="11.25">
      <c r="A687" s="2063"/>
      <c r="B687" s="14">
        <v>5</v>
      </c>
      <c r="C687" s="2064"/>
      <c r="D687" s="2065"/>
      <c r="E687" s="2065"/>
      <c r="F687" s="2065"/>
      <c r="G687" s="2065"/>
      <c r="H687" s="2065"/>
      <c r="I687" s="2065"/>
      <c r="J687" s="2065"/>
      <c r="K687" s="2065"/>
      <c r="L687" s="2065"/>
      <c r="M687" s="2065"/>
      <c r="N687" s="2065"/>
      <c r="O687" s="2065"/>
      <c r="P687" s="2065"/>
      <c r="Q687" s="2066"/>
    </row>
    <row r="688" spans="1:17" ht="11.25">
      <c r="A688" s="2063"/>
      <c r="B688" s="14">
        <v>6</v>
      </c>
      <c r="C688" s="2064"/>
      <c r="D688" s="2065"/>
      <c r="E688" s="2065"/>
      <c r="F688" s="2065"/>
      <c r="G688" s="2065"/>
      <c r="H688" s="2065"/>
      <c r="I688" s="2065"/>
      <c r="J688" s="2065"/>
      <c r="K688" s="2065"/>
      <c r="L688" s="2065"/>
      <c r="M688" s="2065"/>
      <c r="N688" s="2065"/>
      <c r="O688" s="2065"/>
      <c r="P688" s="2065"/>
      <c r="Q688" s="2066"/>
    </row>
    <row r="689" spans="1:17" ht="11.25">
      <c r="A689" s="2063"/>
      <c r="B689" s="14">
        <v>7</v>
      </c>
      <c r="C689" s="2064"/>
      <c r="D689" s="2065"/>
      <c r="E689" s="2065"/>
      <c r="F689" s="2065"/>
      <c r="G689" s="2065"/>
      <c r="H689" s="2065"/>
      <c r="I689" s="2065"/>
      <c r="J689" s="2065"/>
      <c r="K689" s="2065"/>
      <c r="L689" s="2065"/>
      <c r="M689" s="2065"/>
      <c r="N689" s="2065"/>
      <c r="O689" s="2065"/>
      <c r="P689" s="2065"/>
      <c r="Q689" s="2066"/>
    </row>
    <row r="690" spans="1:17" ht="11.25">
      <c r="A690" s="2063"/>
      <c r="B690" s="14">
        <v>8</v>
      </c>
      <c r="C690" s="2064"/>
      <c r="D690" s="2065"/>
      <c r="E690" s="2065"/>
      <c r="F690" s="2065"/>
      <c r="G690" s="2065"/>
      <c r="H690" s="2065"/>
      <c r="I690" s="2065"/>
      <c r="J690" s="2065"/>
      <c r="K690" s="2065"/>
      <c r="L690" s="2065"/>
      <c r="M690" s="2065"/>
      <c r="N690" s="2065"/>
      <c r="O690" s="2065"/>
      <c r="P690" s="2065"/>
      <c r="Q690" s="2066"/>
    </row>
    <row r="691" spans="1:17" ht="11.25">
      <c r="A691" s="2063"/>
      <c r="B691" s="14">
        <v>9</v>
      </c>
      <c r="C691" s="2064"/>
      <c r="D691" s="2065"/>
      <c r="E691" s="2065"/>
      <c r="F691" s="2065"/>
      <c r="G691" s="2065"/>
      <c r="H691" s="2065"/>
      <c r="I691" s="2065"/>
      <c r="J691" s="2065"/>
      <c r="K691" s="2065"/>
      <c r="L691" s="2065"/>
      <c r="M691" s="2065"/>
      <c r="N691" s="2065"/>
      <c r="O691" s="2065"/>
      <c r="P691" s="2065"/>
      <c r="Q691" s="2066"/>
    </row>
    <row r="692" spans="1:17" ht="12" thickBot="1">
      <c r="A692" s="2067"/>
      <c r="B692" s="16">
        <v>10</v>
      </c>
      <c r="C692" s="2022"/>
      <c r="D692" s="2068"/>
      <c r="E692" s="2068"/>
      <c r="F692" s="2068"/>
      <c r="G692" s="2068"/>
      <c r="H692" s="2068"/>
      <c r="I692" s="2068"/>
      <c r="J692" s="2068"/>
      <c r="K692" s="2068"/>
      <c r="L692" s="2068"/>
      <c r="M692" s="2068"/>
      <c r="N692" s="2068"/>
      <c r="O692" s="2068"/>
      <c r="P692" s="2068"/>
      <c r="Q692" s="2069"/>
    </row>
    <row r="693" spans="1:17" ht="11.25">
      <c r="A693" s="2003" t="s">
        <v>122</v>
      </c>
      <c r="B693" s="585">
        <v>1</v>
      </c>
      <c r="C693" s="1604" t="s">
        <v>517</v>
      </c>
      <c r="D693" s="1605">
        <v>31</v>
      </c>
      <c r="E693" s="1605">
        <v>1991</v>
      </c>
      <c r="F693" s="1606">
        <v>11.916</v>
      </c>
      <c r="G693" s="1606">
        <v>2.258229</v>
      </c>
      <c r="H693" s="1606">
        <v>4.8</v>
      </c>
      <c r="I693" s="1606">
        <v>4.857766</v>
      </c>
      <c r="J693" s="1606">
        <v>1504.89</v>
      </c>
      <c r="K693" s="1606">
        <v>4.857766</v>
      </c>
      <c r="L693" s="1606">
        <v>1504.89</v>
      </c>
      <c r="M693" s="1607">
        <v>0.003227987427652519</v>
      </c>
      <c r="N693" s="1608">
        <v>69.869</v>
      </c>
      <c r="O693" s="1608">
        <v>0.22553625358265386</v>
      </c>
      <c r="P693" s="1608">
        <v>193.67924565915115</v>
      </c>
      <c r="Q693" s="1609">
        <v>13.532175214959231</v>
      </c>
    </row>
    <row r="694" spans="1:17" ht="11.25">
      <c r="A694" s="2004"/>
      <c r="B694" s="192">
        <v>2</v>
      </c>
      <c r="C694" s="1610" t="s">
        <v>913</v>
      </c>
      <c r="D694" s="1611">
        <v>21</v>
      </c>
      <c r="E694" s="1611">
        <v>1978</v>
      </c>
      <c r="F694" s="1612">
        <v>15.348</v>
      </c>
      <c r="G694" s="1612">
        <v>1.682235</v>
      </c>
      <c r="H694" s="1612">
        <v>3.2</v>
      </c>
      <c r="I694" s="1612">
        <v>10.465766</v>
      </c>
      <c r="J694" s="1612">
        <v>1064.99</v>
      </c>
      <c r="K694" s="1612">
        <v>10.465766</v>
      </c>
      <c r="L694" s="1612">
        <v>1064.99</v>
      </c>
      <c r="M694" s="1613">
        <v>0.009827102601902366</v>
      </c>
      <c r="N694" s="1614">
        <v>69.869</v>
      </c>
      <c r="O694" s="1614">
        <v>0.6866098316923164</v>
      </c>
      <c r="P694" s="1614">
        <v>589.626156114142</v>
      </c>
      <c r="Q694" s="1615">
        <v>41.196589901538985</v>
      </c>
    </row>
    <row r="695" spans="1:17" ht="11.25">
      <c r="A695" s="2004"/>
      <c r="B695" s="192">
        <v>3</v>
      </c>
      <c r="C695" s="1610" t="s">
        <v>349</v>
      </c>
      <c r="D695" s="1611">
        <v>45</v>
      </c>
      <c r="E695" s="1611">
        <v>1972</v>
      </c>
      <c r="F695" s="1612">
        <v>29.015</v>
      </c>
      <c r="G695" s="1612">
        <v>3.584484</v>
      </c>
      <c r="H695" s="1612">
        <v>7.2</v>
      </c>
      <c r="I695" s="1612">
        <v>18.230514</v>
      </c>
      <c r="J695" s="1612">
        <v>1840.92</v>
      </c>
      <c r="K695" s="1612">
        <v>18.230514</v>
      </c>
      <c r="L695" s="1612">
        <v>1840.92</v>
      </c>
      <c r="M695" s="1613">
        <v>0.009902936575190665</v>
      </c>
      <c r="N695" s="1614">
        <v>69.869</v>
      </c>
      <c r="O695" s="1614">
        <v>0.6919082755719966</v>
      </c>
      <c r="P695" s="1614">
        <v>594.1761945114399</v>
      </c>
      <c r="Q695" s="1615">
        <v>41.5144965343198</v>
      </c>
    </row>
    <row r="696" spans="1:17" ht="11.25">
      <c r="A696" s="2004"/>
      <c r="B696" s="192">
        <v>4</v>
      </c>
      <c r="C696" s="1610" t="s">
        <v>404</v>
      </c>
      <c r="D696" s="1611">
        <v>40</v>
      </c>
      <c r="E696" s="1611">
        <v>1986</v>
      </c>
      <c r="F696" s="1612">
        <v>33.136</v>
      </c>
      <c r="G696" s="1612">
        <v>2.918373</v>
      </c>
      <c r="H696" s="1612">
        <v>6.4</v>
      </c>
      <c r="I696" s="1612">
        <v>23.817627</v>
      </c>
      <c r="J696" s="1612">
        <v>2240.67</v>
      </c>
      <c r="K696" s="1612">
        <v>23.817627</v>
      </c>
      <c r="L696" s="1612">
        <v>2240.67</v>
      </c>
      <c r="M696" s="1613">
        <v>0.010629689780288932</v>
      </c>
      <c r="N696" s="1614">
        <v>69.869</v>
      </c>
      <c r="O696" s="1614">
        <v>0.7426857952590074</v>
      </c>
      <c r="P696" s="1614">
        <v>637.7813868173358</v>
      </c>
      <c r="Q696" s="1615">
        <v>44.561147715540436</v>
      </c>
    </row>
    <row r="697" spans="1:17" ht="11.25">
      <c r="A697" s="2004"/>
      <c r="B697" s="192">
        <v>5</v>
      </c>
      <c r="C697" s="1610" t="s">
        <v>518</v>
      </c>
      <c r="D697" s="1611">
        <v>35</v>
      </c>
      <c r="E697" s="1611">
        <v>1972</v>
      </c>
      <c r="F697" s="1612">
        <v>24.874</v>
      </c>
      <c r="G697" s="1612">
        <v>2.544033</v>
      </c>
      <c r="H697" s="1612">
        <v>5.76</v>
      </c>
      <c r="I697" s="1612">
        <v>16.569968</v>
      </c>
      <c r="J697" s="1612">
        <v>1516.82</v>
      </c>
      <c r="K697" s="1612">
        <v>16.569968</v>
      </c>
      <c r="L697" s="1612">
        <v>1516.82</v>
      </c>
      <c r="M697" s="1613">
        <v>0.01092414920689337</v>
      </c>
      <c r="N697" s="1614">
        <v>69.869</v>
      </c>
      <c r="O697" s="1614">
        <v>0.7632593809364329</v>
      </c>
      <c r="P697" s="1614">
        <v>655.4489524136022</v>
      </c>
      <c r="Q697" s="1615">
        <v>45.79556285618597</v>
      </c>
    </row>
    <row r="698" spans="1:17" ht="11.25">
      <c r="A698" s="2004"/>
      <c r="B698" s="192">
        <v>6</v>
      </c>
      <c r="C698" s="1610" t="s">
        <v>914</v>
      </c>
      <c r="D698" s="1611">
        <v>51</v>
      </c>
      <c r="E698" s="1611">
        <v>1984</v>
      </c>
      <c r="F698" s="1612">
        <v>27.336</v>
      </c>
      <c r="G698" s="1612">
        <v>3.640533</v>
      </c>
      <c r="H698" s="1612">
        <v>0.5</v>
      </c>
      <c r="I698" s="1612">
        <v>23.195468</v>
      </c>
      <c r="J698" s="1612">
        <v>1816.15</v>
      </c>
      <c r="K698" s="1612">
        <v>23.195468</v>
      </c>
      <c r="L698" s="1612">
        <v>1816.15</v>
      </c>
      <c r="M698" s="1613">
        <v>0.012771779863998018</v>
      </c>
      <c r="N698" s="1614">
        <v>69.869</v>
      </c>
      <c r="O698" s="1614">
        <v>0.8923514873176775</v>
      </c>
      <c r="P698" s="1614">
        <v>766.306791839881</v>
      </c>
      <c r="Q698" s="1615">
        <v>53.541089239060646</v>
      </c>
    </row>
    <row r="699" spans="1:17" ht="11.25">
      <c r="A699" s="2004"/>
      <c r="B699" s="192">
        <v>7</v>
      </c>
      <c r="C699" s="1164"/>
      <c r="D699" s="1372"/>
      <c r="E699" s="1372"/>
      <c r="F699" s="1373"/>
      <c r="G699" s="1373"/>
      <c r="H699" s="1373"/>
      <c r="I699" s="1373"/>
      <c r="J699" s="1373"/>
      <c r="K699" s="1373"/>
      <c r="L699" s="1373"/>
      <c r="M699" s="1374"/>
      <c r="N699" s="1375"/>
      <c r="O699" s="1375"/>
      <c r="P699" s="1375"/>
      <c r="Q699" s="1376"/>
    </row>
    <row r="700" spans="1:17" ht="11.25">
      <c r="A700" s="2004"/>
      <c r="B700" s="192">
        <v>8</v>
      </c>
      <c r="C700" s="1164"/>
      <c r="D700" s="1372"/>
      <c r="E700" s="1372"/>
      <c r="F700" s="1373"/>
      <c r="G700" s="1373"/>
      <c r="H700" s="1373"/>
      <c r="I700" s="1373"/>
      <c r="J700" s="1373"/>
      <c r="K700" s="1373"/>
      <c r="L700" s="1373"/>
      <c r="M700" s="1374"/>
      <c r="N700" s="1375"/>
      <c r="O700" s="1375"/>
      <c r="P700" s="1375"/>
      <c r="Q700" s="1376"/>
    </row>
    <row r="701" spans="1:17" ht="11.25">
      <c r="A701" s="2004"/>
      <c r="B701" s="192">
        <v>9</v>
      </c>
      <c r="C701" s="1164"/>
      <c r="D701" s="1372"/>
      <c r="E701" s="1372"/>
      <c r="F701" s="1373"/>
      <c r="G701" s="1373"/>
      <c r="H701" s="1373"/>
      <c r="I701" s="1373"/>
      <c r="J701" s="1373"/>
      <c r="K701" s="1373"/>
      <c r="L701" s="1373"/>
      <c r="M701" s="1374"/>
      <c r="N701" s="1375"/>
      <c r="O701" s="1375"/>
      <c r="P701" s="1375"/>
      <c r="Q701" s="1376"/>
    </row>
    <row r="702" spans="1:17" ht="12" thickBot="1">
      <c r="A702" s="2005"/>
      <c r="B702" s="215">
        <v>10</v>
      </c>
      <c r="C702" s="1165"/>
      <c r="D702" s="1377"/>
      <c r="E702" s="1377"/>
      <c r="F702" s="1378"/>
      <c r="G702" s="1378"/>
      <c r="H702" s="1378"/>
      <c r="I702" s="1378"/>
      <c r="J702" s="1378"/>
      <c r="K702" s="1378"/>
      <c r="L702" s="1378"/>
      <c r="M702" s="1379"/>
      <c r="N702" s="1380"/>
      <c r="O702" s="1380"/>
      <c r="P702" s="1380"/>
      <c r="Q702" s="1381"/>
    </row>
    <row r="703" spans="1:17" ht="11.25">
      <c r="A703" s="1934" t="s">
        <v>132</v>
      </c>
      <c r="B703" s="136">
        <v>1</v>
      </c>
      <c r="C703" s="1616" t="s">
        <v>405</v>
      </c>
      <c r="D703" s="1617">
        <v>24</v>
      </c>
      <c r="E703" s="1617">
        <v>1968</v>
      </c>
      <c r="F703" s="1618">
        <v>10.159</v>
      </c>
      <c r="G703" s="1618">
        <v>0</v>
      </c>
      <c r="H703" s="1618">
        <v>0</v>
      </c>
      <c r="I703" s="1618">
        <v>10.158999999999999</v>
      </c>
      <c r="J703" s="1618">
        <v>828.47</v>
      </c>
      <c r="K703" s="1618">
        <v>10.158999999999999</v>
      </c>
      <c r="L703" s="1618">
        <v>828.47</v>
      </c>
      <c r="M703" s="1619">
        <v>0.012262363151351284</v>
      </c>
      <c r="N703" s="1620">
        <v>69.869</v>
      </c>
      <c r="O703" s="1620">
        <v>0.8567590510217629</v>
      </c>
      <c r="P703" s="1620">
        <v>735.7417890810771</v>
      </c>
      <c r="Q703" s="1621">
        <v>51.40554306130578</v>
      </c>
    </row>
    <row r="704" spans="1:17" ht="11.25">
      <c r="A704" s="1935"/>
      <c r="B704" s="137">
        <v>2</v>
      </c>
      <c r="C704" s="1622" t="s">
        <v>519</v>
      </c>
      <c r="D704" s="1623">
        <v>24</v>
      </c>
      <c r="E704" s="1623">
        <v>1964</v>
      </c>
      <c r="F704" s="1624">
        <v>19.025</v>
      </c>
      <c r="G704" s="1625">
        <v>0.950079</v>
      </c>
      <c r="H704" s="1625">
        <v>3.84</v>
      </c>
      <c r="I704" s="1625">
        <v>14.23492</v>
      </c>
      <c r="J704" s="1625">
        <v>1114.29</v>
      </c>
      <c r="K704" s="1624">
        <v>14.23492</v>
      </c>
      <c r="L704" s="1625">
        <v>900.28</v>
      </c>
      <c r="M704" s="1626">
        <v>0.015811658595103747</v>
      </c>
      <c r="N704" s="1624">
        <v>69.869</v>
      </c>
      <c r="O704" s="1624">
        <v>1.1047447743813037</v>
      </c>
      <c r="P704" s="1624">
        <v>948.6995157062248</v>
      </c>
      <c r="Q704" s="1627">
        <v>66.28468646287823</v>
      </c>
    </row>
    <row r="705" spans="1:17" ht="11.25">
      <c r="A705" s="1935"/>
      <c r="B705" s="137">
        <v>3</v>
      </c>
      <c r="C705" s="1166"/>
      <c r="D705" s="1159"/>
      <c r="E705" s="1159"/>
      <c r="F705" s="1159"/>
      <c r="G705" s="1159"/>
      <c r="H705" s="1159"/>
      <c r="I705" s="1159"/>
      <c r="J705" s="1159"/>
      <c r="K705" s="1159"/>
      <c r="L705" s="1159"/>
      <c r="M705" s="1159"/>
      <c r="N705" s="1159"/>
      <c r="O705" s="1159"/>
      <c r="P705" s="1159"/>
      <c r="Q705" s="1160"/>
    </row>
    <row r="706" spans="1:17" ht="11.25">
      <c r="A706" s="1935"/>
      <c r="B706" s="137">
        <v>4</v>
      </c>
      <c r="C706" s="1166"/>
      <c r="D706" s="1159"/>
      <c r="E706" s="1159"/>
      <c r="F706" s="1159"/>
      <c r="G706" s="1159"/>
      <c r="H706" s="1159"/>
      <c r="I706" s="1159"/>
      <c r="J706" s="1159"/>
      <c r="K706" s="1159"/>
      <c r="L706" s="1159"/>
      <c r="M706" s="1159"/>
      <c r="N706" s="1159"/>
      <c r="O706" s="1159"/>
      <c r="P706" s="1159"/>
      <c r="Q706" s="1160"/>
    </row>
    <row r="707" spans="1:17" ht="11.25">
      <c r="A707" s="1935"/>
      <c r="B707" s="137">
        <v>5</v>
      </c>
      <c r="C707" s="450"/>
      <c r="D707" s="451"/>
      <c r="E707" s="451"/>
      <c r="F707" s="451"/>
      <c r="G707" s="451"/>
      <c r="H707" s="451"/>
      <c r="I707" s="451"/>
      <c r="J707" s="451"/>
      <c r="K707" s="451"/>
      <c r="L707" s="451"/>
      <c r="M707" s="451"/>
      <c r="N707" s="451"/>
      <c r="O707" s="451"/>
      <c r="P707" s="451"/>
      <c r="Q707" s="452"/>
    </row>
    <row r="708" spans="1:17" ht="11.25">
      <c r="A708" s="1935"/>
      <c r="B708" s="137">
        <v>6</v>
      </c>
      <c r="C708" s="450"/>
      <c r="D708" s="451"/>
      <c r="E708" s="451"/>
      <c r="F708" s="451"/>
      <c r="G708" s="451"/>
      <c r="H708" s="451"/>
      <c r="I708" s="451"/>
      <c r="J708" s="451"/>
      <c r="K708" s="451"/>
      <c r="L708" s="451"/>
      <c r="M708" s="451"/>
      <c r="N708" s="451"/>
      <c r="O708" s="451"/>
      <c r="P708" s="451"/>
      <c r="Q708" s="452"/>
    </row>
    <row r="709" spans="1:17" ht="11.25">
      <c r="A709" s="1935"/>
      <c r="B709" s="137">
        <v>7</v>
      </c>
      <c r="C709" s="450"/>
      <c r="D709" s="451"/>
      <c r="E709" s="451"/>
      <c r="F709" s="451"/>
      <c r="G709" s="451"/>
      <c r="H709" s="451"/>
      <c r="I709" s="451"/>
      <c r="J709" s="451"/>
      <c r="K709" s="451"/>
      <c r="L709" s="451"/>
      <c r="M709" s="451"/>
      <c r="N709" s="451"/>
      <c r="O709" s="451"/>
      <c r="P709" s="451"/>
      <c r="Q709" s="452"/>
    </row>
    <row r="710" spans="1:17" ht="11.25">
      <c r="A710" s="1935"/>
      <c r="B710" s="137">
        <v>8</v>
      </c>
      <c r="C710" s="450"/>
      <c r="D710" s="451"/>
      <c r="E710" s="451"/>
      <c r="F710" s="451"/>
      <c r="G710" s="451"/>
      <c r="H710" s="451"/>
      <c r="I710" s="451"/>
      <c r="J710" s="451"/>
      <c r="K710" s="451"/>
      <c r="L710" s="451"/>
      <c r="M710" s="451"/>
      <c r="N710" s="451"/>
      <c r="O710" s="451"/>
      <c r="P710" s="451"/>
      <c r="Q710" s="452"/>
    </row>
    <row r="711" spans="1:17" ht="11.25">
      <c r="A711" s="1935"/>
      <c r="B711" s="137">
        <v>9</v>
      </c>
      <c r="C711" s="450"/>
      <c r="D711" s="451"/>
      <c r="E711" s="451"/>
      <c r="F711" s="451"/>
      <c r="G711" s="451"/>
      <c r="H711" s="451"/>
      <c r="I711" s="451"/>
      <c r="J711" s="451"/>
      <c r="K711" s="451"/>
      <c r="L711" s="451"/>
      <c r="M711" s="451"/>
      <c r="N711" s="451"/>
      <c r="O711" s="451"/>
      <c r="P711" s="451"/>
      <c r="Q711" s="452"/>
    </row>
    <row r="712" spans="1:17" ht="12" thickBot="1">
      <c r="A712" s="1936"/>
      <c r="B712" s="138">
        <v>10</v>
      </c>
      <c r="C712" s="453"/>
      <c r="D712" s="454"/>
      <c r="E712" s="454"/>
      <c r="F712" s="454"/>
      <c r="G712" s="454"/>
      <c r="H712" s="454"/>
      <c r="I712" s="454"/>
      <c r="J712" s="454"/>
      <c r="K712" s="454"/>
      <c r="L712" s="454"/>
      <c r="M712" s="454"/>
      <c r="N712" s="454"/>
      <c r="O712" s="454"/>
      <c r="P712" s="454"/>
      <c r="Q712" s="455"/>
    </row>
    <row r="713" spans="1:17" ht="11.25">
      <c r="A713" s="1958" t="s">
        <v>143</v>
      </c>
      <c r="B713" s="17">
        <v>1</v>
      </c>
      <c r="C713" s="456"/>
      <c r="D713" s="457"/>
      <c r="E713" s="457"/>
      <c r="F713" s="457"/>
      <c r="G713" s="457"/>
      <c r="H713" s="457"/>
      <c r="I713" s="457"/>
      <c r="J713" s="457"/>
      <c r="K713" s="457"/>
      <c r="L713" s="457"/>
      <c r="M713" s="457"/>
      <c r="N713" s="457"/>
      <c r="O713" s="457"/>
      <c r="P713" s="457"/>
      <c r="Q713" s="458"/>
    </row>
    <row r="714" spans="1:17" ht="11.25">
      <c r="A714" s="1959"/>
      <c r="B714" s="19">
        <v>2</v>
      </c>
      <c r="C714" s="459"/>
      <c r="D714" s="460"/>
      <c r="E714" s="460"/>
      <c r="F714" s="460"/>
      <c r="G714" s="460"/>
      <c r="H714" s="460"/>
      <c r="I714" s="460"/>
      <c r="J714" s="460"/>
      <c r="K714" s="460"/>
      <c r="L714" s="460"/>
      <c r="M714" s="460"/>
      <c r="N714" s="460"/>
      <c r="O714" s="460"/>
      <c r="P714" s="460"/>
      <c r="Q714" s="461"/>
    </row>
    <row r="715" spans="1:17" ht="11.25">
      <c r="A715" s="1959"/>
      <c r="B715" s="19">
        <v>3</v>
      </c>
      <c r="C715" s="459"/>
      <c r="D715" s="460"/>
      <c r="E715" s="460"/>
      <c r="F715" s="460"/>
      <c r="G715" s="460"/>
      <c r="H715" s="460"/>
      <c r="I715" s="460"/>
      <c r="J715" s="460"/>
      <c r="K715" s="460"/>
      <c r="L715" s="460"/>
      <c r="M715" s="460"/>
      <c r="N715" s="460"/>
      <c r="O715" s="460"/>
      <c r="P715" s="460"/>
      <c r="Q715" s="461"/>
    </row>
    <row r="716" spans="1:17" ht="11.25">
      <c r="A716" s="1959"/>
      <c r="B716" s="19">
        <v>4</v>
      </c>
      <c r="C716" s="459"/>
      <c r="D716" s="460"/>
      <c r="E716" s="460"/>
      <c r="F716" s="460"/>
      <c r="G716" s="460"/>
      <c r="H716" s="460"/>
      <c r="I716" s="460"/>
      <c r="J716" s="460"/>
      <c r="K716" s="460"/>
      <c r="L716" s="460"/>
      <c r="M716" s="460"/>
      <c r="N716" s="460"/>
      <c r="O716" s="460"/>
      <c r="P716" s="460"/>
      <c r="Q716" s="461"/>
    </row>
    <row r="717" spans="1:17" ht="11.25">
      <c r="A717" s="1959"/>
      <c r="B717" s="19">
        <v>5</v>
      </c>
      <c r="C717" s="462"/>
      <c r="D717" s="26"/>
      <c r="E717" s="26"/>
      <c r="F717" s="26"/>
      <c r="G717" s="26"/>
      <c r="H717" s="26"/>
      <c r="I717" s="460"/>
      <c r="J717" s="460"/>
      <c r="K717" s="460"/>
      <c r="L717" s="460"/>
      <c r="M717" s="460"/>
      <c r="N717" s="460"/>
      <c r="O717" s="460"/>
      <c r="P717" s="460"/>
      <c r="Q717" s="461"/>
    </row>
    <row r="718" spans="1:17" ht="11.25">
      <c r="A718" s="1959"/>
      <c r="B718" s="19">
        <v>6</v>
      </c>
      <c r="C718" s="462"/>
      <c r="D718" s="26"/>
      <c r="E718" s="26"/>
      <c r="F718" s="26"/>
      <c r="G718" s="26"/>
      <c r="H718" s="26"/>
      <c r="I718" s="460"/>
      <c r="J718" s="460"/>
      <c r="K718" s="460"/>
      <c r="L718" s="460"/>
      <c r="M718" s="460"/>
      <c r="N718" s="460"/>
      <c r="O718" s="460"/>
      <c r="P718" s="460"/>
      <c r="Q718" s="461"/>
    </row>
    <row r="719" spans="1:17" ht="11.25">
      <c r="A719" s="1959"/>
      <c r="B719" s="19">
        <v>7</v>
      </c>
      <c r="C719" s="462"/>
      <c r="D719" s="26"/>
      <c r="E719" s="26"/>
      <c r="F719" s="26"/>
      <c r="G719" s="26"/>
      <c r="H719" s="26"/>
      <c r="I719" s="460"/>
      <c r="J719" s="460"/>
      <c r="K719" s="460"/>
      <c r="L719" s="460"/>
      <c r="M719" s="460"/>
      <c r="N719" s="460"/>
      <c r="O719" s="460"/>
      <c r="P719" s="460"/>
      <c r="Q719" s="461"/>
    </row>
    <row r="720" spans="1:17" ht="11.25">
      <c r="A720" s="1959"/>
      <c r="B720" s="19">
        <v>8</v>
      </c>
      <c r="C720" s="462"/>
      <c r="D720" s="26"/>
      <c r="E720" s="26"/>
      <c r="F720" s="26"/>
      <c r="G720" s="26"/>
      <c r="H720" s="26"/>
      <c r="I720" s="460"/>
      <c r="J720" s="460"/>
      <c r="K720" s="460"/>
      <c r="L720" s="460"/>
      <c r="M720" s="460"/>
      <c r="N720" s="460"/>
      <c r="O720" s="460"/>
      <c r="P720" s="460"/>
      <c r="Q720" s="461"/>
    </row>
    <row r="721" spans="1:17" ht="11.25">
      <c r="A721" s="1959"/>
      <c r="B721" s="19">
        <v>9</v>
      </c>
      <c r="C721" s="462"/>
      <c r="D721" s="26"/>
      <c r="E721" s="26"/>
      <c r="F721" s="26"/>
      <c r="G721" s="26"/>
      <c r="H721" s="26"/>
      <c r="I721" s="460"/>
      <c r="J721" s="460"/>
      <c r="K721" s="460"/>
      <c r="L721" s="460"/>
      <c r="M721" s="460"/>
      <c r="N721" s="460"/>
      <c r="O721" s="460"/>
      <c r="P721" s="460"/>
      <c r="Q721" s="461"/>
    </row>
    <row r="722" spans="1:17" ht="12.75" thickBot="1">
      <c r="A722" s="1960"/>
      <c r="B722" s="237">
        <v>10</v>
      </c>
      <c r="C722" s="24"/>
      <c r="D722" s="20"/>
      <c r="E722" s="20"/>
      <c r="F722" s="141"/>
      <c r="G722" s="141"/>
      <c r="H722" s="141"/>
      <c r="I722" s="141"/>
      <c r="J722" s="141"/>
      <c r="K722" s="227"/>
      <c r="L722" s="141"/>
      <c r="M722" s="39"/>
      <c r="N722" s="28"/>
      <c r="O722" s="228"/>
      <c r="P722" s="37"/>
      <c r="Q722" s="142"/>
    </row>
    <row r="723" spans="1:9" ht="12">
      <c r="A723" s="1859" t="s">
        <v>879</v>
      </c>
      <c r="F723" s="77"/>
      <c r="G723" s="77"/>
      <c r="H723" s="77"/>
      <c r="I723" s="77"/>
    </row>
    <row r="724" spans="1:9" ht="12">
      <c r="A724" s="1859" t="s">
        <v>880</v>
      </c>
      <c r="F724" s="77"/>
      <c r="G724" s="77"/>
      <c r="H724" s="77"/>
      <c r="I724" s="77"/>
    </row>
    <row r="725" spans="1:17" s="1683" customFormat="1" ht="15">
      <c r="A725" s="1928" t="s">
        <v>262</v>
      </c>
      <c r="B725" s="1928"/>
      <c r="C725" s="1928"/>
      <c r="D725" s="1928"/>
      <c r="E725" s="1928"/>
      <c r="F725" s="1928"/>
      <c r="G725" s="1928"/>
      <c r="H725" s="1928"/>
      <c r="I725" s="1928"/>
      <c r="J725" s="1928"/>
      <c r="K725" s="1928"/>
      <c r="L725" s="1928"/>
      <c r="M725" s="1928"/>
      <c r="N725" s="1928"/>
      <c r="O725" s="1928"/>
      <c r="P725" s="1928"/>
      <c r="Q725" s="1928"/>
    </row>
    <row r="726" spans="1:17" ht="13.5" thickBot="1">
      <c r="A726" s="805"/>
      <c r="B726" s="805"/>
      <c r="C726" s="805"/>
      <c r="D726" s="805"/>
      <c r="E726" s="1875" t="s">
        <v>370</v>
      </c>
      <c r="F726" s="1875"/>
      <c r="G726" s="1875"/>
      <c r="H726" s="1875"/>
      <c r="I726" s="805">
        <v>7.6</v>
      </c>
      <c r="J726" s="805" t="s">
        <v>369</v>
      </c>
      <c r="K726" s="805" t="s">
        <v>371</v>
      </c>
      <c r="L726" s="806">
        <v>259</v>
      </c>
      <c r="M726" s="805"/>
      <c r="N726" s="805"/>
      <c r="O726" s="805"/>
      <c r="P726" s="805"/>
      <c r="Q726" s="805"/>
    </row>
    <row r="727" spans="1:17" ht="11.25">
      <c r="A727" s="1930" t="s">
        <v>1</v>
      </c>
      <c r="B727" s="1879" t="s">
        <v>0</v>
      </c>
      <c r="C727" s="1882" t="s">
        <v>2</v>
      </c>
      <c r="D727" s="1882" t="s">
        <v>3</v>
      </c>
      <c r="E727" s="1882" t="s">
        <v>12</v>
      </c>
      <c r="F727" s="1886" t="s">
        <v>13</v>
      </c>
      <c r="G727" s="1887"/>
      <c r="H727" s="1887"/>
      <c r="I727" s="1888"/>
      <c r="J727" s="1882" t="s">
        <v>4</v>
      </c>
      <c r="K727" s="1882" t="s">
        <v>14</v>
      </c>
      <c r="L727" s="1882" t="s">
        <v>5</v>
      </c>
      <c r="M727" s="1882" t="s">
        <v>6</v>
      </c>
      <c r="N727" s="1882" t="s">
        <v>15</v>
      </c>
      <c r="O727" s="1908" t="s">
        <v>16</v>
      </c>
      <c r="P727" s="1882" t="s">
        <v>23</v>
      </c>
      <c r="Q727" s="1891" t="s">
        <v>24</v>
      </c>
    </row>
    <row r="728" spans="1:17" ht="33.75">
      <c r="A728" s="1931"/>
      <c r="B728" s="1880"/>
      <c r="C728" s="1883"/>
      <c r="D728" s="1885"/>
      <c r="E728" s="1885"/>
      <c r="F728" s="15" t="s">
        <v>17</v>
      </c>
      <c r="G728" s="15" t="s">
        <v>18</v>
      </c>
      <c r="H728" s="15" t="s">
        <v>19</v>
      </c>
      <c r="I728" s="15" t="s">
        <v>20</v>
      </c>
      <c r="J728" s="1885"/>
      <c r="K728" s="1885"/>
      <c r="L728" s="1885"/>
      <c r="M728" s="1885"/>
      <c r="N728" s="1885"/>
      <c r="O728" s="1909"/>
      <c r="P728" s="1885"/>
      <c r="Q728" s="1892"/>
    </row>
    <row r="729" spans="1:17" ht="11.25">
      <c r="A729" s="1932"/>
      <c r="B729" s="1933"/>
      <c r="C729" s="1885"/>
      <c r="D729" s="83" t="s">
        <v>7</v>
      </c>
      <c r="E729" s="83" t="s">
        <v>8</v>
      </c>
      <c r="F729" s="83" t="s">
        <v>9</v>
      </c>
      <c r="G729" s="83" t="s">
        <v>9</v>
      </c>
      <c r="H729" s="83" t="s">
        <v>9</v>
      </c>
      <c r="I729" s="83" t="s">
        <v>9</v>
      </c>
      <c r="J729" s="83" t="s">
        <v>21</v>
      </c>
      <c r="K729" s="83" t="s">
        <v>9</v>
      </c>
      <c r="L729" s="83" t="s">
        <v>21</v>
      </c>
      <c r="M729" s="83" t="s">
        <v>70</v>
      </c>
      <c r="N729" s="83" t="s">
        <v>408</v>
      </c>
      <c r="O729" s="83" t="s">
        <v>409</v>
      </c>
      <c r="P729" s="84" t="s">
        <v>25</v>
      </c>
      <c r="Q729" s="85" t="s">
        <v>410</v>
      </c>
    </row>
    <row r="730" spans="1:17" ht="12" thickBot="1">
      <c r="A730" s="756">
        <v>1</v>
      </c>
      <c r="B730" s="757">
        <v>2</v>
      </c>
      <c r="C730" s="758">
        <v>3</v>
      </c>
      <c r="D730" s="759">
        <v>4</v>
      </c>
      <c r="E730" s="759">
        <v>5</v>
      </c>
      <c r="F730" s="759">
        <v>6</v>
      </c>
      <c r="G730" s="759">
        <v>7</v>
      </c>
      <c r="H730" s="759">
        <v>8</v>
      </c>
      <c r="I730" s="759">
        <v>9</v>
      </c>
      <c r="J730" s="759">
        <v>10</v>
      </c>
      <c r="K730" s="759">
        <v>11</v>
      </c>
      <c r="L730" s="758">
        <v>12</v>
      </c>
      <c r="M730" s="759">
        <v>13</v>
      </c>
      <c r="N730" s="759">
        <v>14</v>
      </c>
      <c r="O730" s="760">
        <v>15</v>
      </c>
      <c r="P730" s="758">
        <v>16</v>
      </c>
      <c r="Q730" s="761">
        <v>17</v>
      </c>
    </row>
    <row r="731" spans="1:17" ht="11.25">
      <c r="A731" s="1950" t="s">
        <v>97</v>
      </c>
      <c r="B731" s="236">
        <v>1</v>
      </c>
      <c r="C731" s="1661" t="s">
        <v>882</v>
      </c>
      <c r="D731" s="1662">
        <v>20</v>
      </c>
      <c r="E731" s="1662">
        <v>1975</v>
      </c>
      <c r="F731" s="1663">
        <v>7.649</v>
      </c>
      <c r="G731" s="1663">
        <v>1.7595</v>
      </c>
      <c r="H731" s="1663">
        <v>3.157778</v>
      </c>
      <c r="I731" s="1663">
        <v>2.731722</v>
      </c>
      <c r="J731" s="1663">
        <v>1147.92</v>
      </c>
      <c r="K731" s="1663">
        <v>2.731722</v>
      </c>
      <c r="L731" s="1663">
        <v>1147.92</v>
      </c>
      <c r="M731" s="1664">
        <v>0.0023797146142588333</v>
      </c>
      <c r="N731" s="1665">
        <v>82.186</v>
      </c>
      <c r="O731" s="1665">
        <v>0.19557922528747648</v>
      </c>
      <c r="P731" s="1665">
        <v>142.78287685553</v>
      </c>
      <c r="Q731" s="1666">
        <v>11.73475351724859</v>
      </c>
    </row>
    <row r="732" spans="1:17" ht="11.25">
      <c r="A732" s="1951"/>
      <c r="B732" s="93">
        <v>2</v>
      </c>
      <c r="C732" s="1655" t="s">
        <v>521</v>
      </c>
      <c r="D732" s="1656">
        <v>20</v>
      </c>
      <c r="E732" s="1657">
        <v>1975</v>
      </c>
      <c r="F732" s="1657">
        <v>8.521</v>
      </c>
      <c r="G732" s="1657">
        <v>1.275</v>
      </c>
      <c r="H732" s="1657">
        <v>3.157778</v>
      </c>
      <c r="I732" s="1657">
        <v>4.088222</v>
      </c>
      <c r="J732" s="1657">
        <v>1127.03</v>
      </c>
      <c r="K732" s="1657">
        <v>4.088222</v>
      </c>
      <c r="L732" s="1657">
        <v>1127.03</v>
      </c>
      <c r="M732" s="1658">
        <v>0.0036274296158930997</v>
      </c>
      <c r="N732" s="1659">
        <v>82.186</v>
      </c>
      <c r="O732" s="1659">
        <v>0.2981239304117903</v>
      </c>
      <c r="P732" s="1659">
        <v>217.64577695358597</v>
      </c>
      <c r="Q732" s="1660">
        <v>17.887435824707417</v>
      </c>
    </row>
    <row r="733" spans="1:17" ht="11.25">
      <c r="A733" s="1951"/>
      <c r="B733" s="93">
        <v>3</v>
      </c>
      <c r="C733" s="1655" t="s">
        <v>899</v>
      </c>
      <c r="D733" s="1656">
        <v>14</v>
      </c>
      <c r="E733" s="1657">
        <v>2011</v>
      </c>
      <c r="F733" s="1657">
        <v>5.486</v>
      </c>
      <c r="G733" s="1657">
        <v>1.013625</v>
      </c>
      <c r="H733" s="1657">
        <v>2.59</v>
      </c>
      <c r="I733" s="1657">
        <v>1.882375</v>
      </c>
      <c r="J733" s="1657">
        <v>517.4</v>
      </c>
      <c r="K733" s="1657">
        <v>1.882375</v>
      </c>
      <c r="L733" s="1657">
        <v>517.4</v>
      </c>
      <c r="M733" s="1658">
        <v>0.003638142636258214</v>
      </c>
      <c r="N733" s="1659">
        <v>82.186</v>
      </c>
      <c r="O733" s="1659">
        <v>0.2990043907035176</v>
      </c>
      <c r="P733" s="1659">
        <v>218.28855817549282</v>
      </c>
      <c r="Q733" s="1660">
        <v>17.94026344221105</v>
      </c>
    </row>
    <row r="734" spans="1:17" ht="11.25">
      <c r="A734" s="1951"/>
      <c r="B734" s="93">
        <v>4</v>
      </c>
      <c r="C734" s="1655" t="s">
        <v>900</v>
      </c>
      <c r="D734" s="1656">
        <v>21</v>
      </c>
      <c r="E734" s="1657">
        <v>2010</v>
      </c>
      <c r="F734" s="1657">
        <v>6.393</v>
      </c>
      <c r="G734" s="1657">
        <v>0.663</v>
      </c>
      <c r="H734" s="1657">
        <v>2</v>
      </c>
      <c r="I734" s="1657">
        <v>3.729998</v>
      </c>
      <c r="J734" s="1657">
        <v>1013.26</v>
      </c>
      <c r="K734" s="1657">
        <v>3.729998</v>
      </c>
      <c r="L734" s="1657">
        <v>1013.26</v>
      </c>
      <c r="M734" s="1658">
        <v>0.0036811854805281962</v>
      </c>
      <c r="N734" s="1659">
        <v>82.186</v>
      </c>
      <c r="O734" s="1659">
        <v>0.30254190990269036</v>
      </c>
      <c r="P734" s="1659">
        <v>220.87112883169178</v>
      </c>
      <c r="Q734" s="1660">
        <v>18.15251459416142</v>
      </c>
    </row>
    <row r="735" spans="1:17" ht="11.25">
      <c r="A735" s="1951"/>
      <c r="B735" s="93">
        <v>5</v>
      </c>
      <c r="C735" s="1655" t="s">
        <v>883</v>
      </c>
      <c r="D735" s="1656">
        <v>33</v>
      </c>
      <c r="E735" s="1657">
        <v>1985</v>
      </c>
      <c r="F735" s="1657">
        <v>20.89</v>
      </c>
      <c r="G735" s="1657">
        <v>4.67976</v>
      </c>
      <c r="H735" s="1657">
        <v>5.210337</v>
      </c>
      <c r="I735" s="1657">
        <v>10.999907</v>
      </c>
      <c r="J735" s="1657">
        <v>2059.6</v>
      </c>
      <c r="K735" s="1657">
        <v>10.999907</v>
      </c>
      <c r="L735" s="1657">
        <v>2059.6</v>
      </c>
      <c r="M735" s="1658">
        <v>0.005340797727714119</v>
      </c>
      <c r="N735" s="1659">
        <v>82.186</v>
      </c>
      <c r="O735" s="1659">
        <v>0.43893880204991265</v>
      </c>
      <c r="P735" s="1659">
        <v>320.44786366284717</v>
      </c>
      <c r="Q735" s="1660">
        <v>26.33632812299476</v>
      </c>
    </row>
    <row r="736" spans="1:17" ht="11.25">
      <c r="A736" s="1951"/>
      <c r="B736" s="93">
        <v>6</v>
      </c>
      <c r="C736" s="1655" t="s">
        <v>520</v>
      </c>
      <c r="D736" s="1656">
        <v>24</v>
      </c>
      <c r="E736" s="1657">
        <v>1965</v>
      </c>
      <c r="F736" s="1657">
        <v>10.468</v>
      </c>
      <c r="G736" s="1657">
        <v>1.02</v>
      </c>
      <c r="H736" s="1657">
        <v>0.24</v>
      </c>
      <c r="I736" s="1657">
        <v>9.208002</v>
      </c>
      <c r="J736" s="1657">
        <v>1110.87</v>
      </c>
      <c r="K736" s="1657">
        <v>9.208002</v>
      </c>
      <c r="L736" s="1657">
        <v>1110.87</v>
      </c>
      <c r="M736" s="1658">
        <v>0.008289000513111346</v>
      </c>
      <c r="N736" s="1659">
        <v>82.186</v>
      </c>
      <c r="O736" s="1659">
        <v>0.6812397961705692</v>
      </c>
      <c r="P736" s="1659">
        <v>497.34003078668076</v>
      </c>
      <c r="Q736" s="1660">
        <v>40.87438777023415</v>
      </c>
    </row>
    <row r="737" spans="1:17" ht="11.25">
      <c r="A737" s="1951"/>
      <c r="B737" s="93">
        <v>7</v>
      </c>
      <c r="C737" s="1032"/>
      <c r="D737" s="1033"/>
      <c r="E737" s="1033"/>
      <c r="F737" s="1033"/>
      <c r="G737" s="1033"/>
      <c r="H737" s="1033"/>
      <c r="I737" s="1033"/>
      <c r="J737" s="1033"/>
      <c r="K737" s="1033"/>
      <c r="L737" s="1033"/>
      <c r="M737" s="1034"/>
      <c r="N737" s="440"/>
      <c r="O737" s="440"/>
      <c r="P737" s="440"/>
      <c r="Q737" s="1035"/>
    </row>
    <row r="738" spans="1:17" ht="11.25">
      <c r="A738" s="1951"/>
      <c r="B738" s="93">
        <v>8</v>
      </c>
      <c r="C738" s="1032"/>
      <c r="D738" s="1033"/>
      <c r="E738" s="1033"/>
      <c r="F738" s="1033"/>
      <c r="G738" s="1033"/>
      <c r="H738" s="1033"/>
      <c r="I738" s="1033"/>
      <c r="J738" s="1033"/>
      <c r="K738" s="1033"/>
      <c r="L738" s="1033"/>
      <c r="M738" s="1034"/>
      <c r="N738" s="440"/>
      <c r="O738" s="440"/>
      <c r="P738" s="440"/>
      <c r="Q738" s="1035"/>
    </row>
    <row r="739" spans="1:17" ht="11.25">
      <c r="A739" s="1951"/>
      <c r="B739" s="93">
        <v>9</v>
      </c>
      <c r="C739" s="1032"/>
      <c r="D739" s="1033"/>
      <c r="E739" s="1033"/>
      <c r="F739" s="1033"/>
      <c r="G739" s="1033"/>
      <c r="H739" s="1033"/>
      <c r="I739" s="1033"/>
      <c r="J739" s="1033"/>
      <c r="K739" s="1033"/>
      <c r="L739" s="1033"/>
      <c r="M739" s="1034"/>
      <c r="N739" s="440"/>
      <c r="O739" s="440"/>
      <c r="P739" s="440"/>
      <c r="Q739" s="1035"/>
    </row>
    <row r="740" spans="1:17" ht="12" thickBot="1">
      <c r="A740" s="2006"/>
      <c r="B740" s="439">
        <v>10</v>
      </c>
      <c r="C740" s="1036"/>
      <c r="D740" s="1037"/>
      <c r="E740" s="1037"/>
      <c r="F740" s="1037"/>
      <c r="G740" s="1037"/>
      <c r="H740" s="1037"/>
      <c r="I740" s="1037"/>
      <c r="J740" s="1037"/>
      <c r="K740" s="1037"/>
      <c r="L740" s="1037"/>
      <c r="M740" s="1038"/>
      <c r="N740" s="441"/>
      <c r="O740" s="441"/>
      <c r="P740" s="441"/>
      <c r="Q740" s="1039"/>
    </row>
    <row r="741" spans="1:17" ht="11.25">
      <c r="A741" s="2002" t="s">
        <v>103</v>
      </c>
      <c r="B741" s="31">
        <v>1</v>
      </c>
      <c r="C741" s="1026"/>
      <c r="D741" s="1027"/>
      <c r="E741" s="1027"/>
      <c r="F741" s="1028"/>
      <c r="G741" s="1028"/>
      <c r="H741" s="1028"/>
      <c r="I741" s="1028"/>
      <c r="J741" s="1028"/>
      <c r="K741" s="1028"/>
      <c r="L741" s="1028"/>
      <c r="M741" s="1029"/>
      <c r="N741" s="1030"/>
      <c r="O741" s="1030"/>
      <c r="P741" s="1030"/>
      <c r="Q741" s="1031"/>
    </row>
    <row r="742" spans="1:17" ht="11.25">
      <c r="A742" s="1953"/>
      <c r="B742" s="12">
        <v>2</v>
      </c>
      <c r="C742" s="464"/>
      <c r="D742" s="464"/>
      <c r="E742" s="464"/>
      <c r="F742" s="465"/>
      <c r="G742" s="465"/>
      <c r="H742" s="465"/>
      <c r="I742" s="465"/>
      <c r="J742" s="465"/>
      <c r="K742" s="465"/>
      <c r="L742" s="465"/>
      <c r="M742" s="466"/>
      <c r="N742" s="442"/>
      <c r="O742" s="442"/>
      <c r="P742" s="442"/>
      <c r="Q742" s="443"/>
    </row>
    <row r="743" spans="1:17" ht="11.25">
      <c r="A743" s="1953"/>
      <c r="B743" s="12">
        <v>3</v>
      </c>
      <c r="C743" s="464"/>
      <c r="D743" s="464"/>
      <c r="E743" s="464"/>
      <c r="F743" s="465"/>
      <c r="G743" s="465"/>
      <c r="H743" s="465"/>
      <c r="I743" s="465"/>
      <c r="J743" s="465"/>
      <c r="K743" s="465"/>
      <c r="L743" s="465"/>
      <c r="M743" s="466"/>
      <c r="N743" s="442"/>
      <c r="O743" s="442"/>
      <c r="P743" s="442"/>
      <c r="Q743" s="443"/>
    </row>
    <row r="744" spans="1:17" ht="11.25">
      <c r="A744" s="1953"/>
      <c r="B744" s="12">
        <v>4</v>
      </c>
      <c r="C744" s="464"/>
      <c r="D744" s="464"/>
      <c r="E744" s="464"/>
      <c r="F744" s="465"/>
      <c r="G744" s="465"/>
      <c r="H744" s="465"/>
      <c r="I744" s="465"/>
      <c r="J744" s="465"/>
      <c r="K744" s="465"/>
      <c r="L744" s="465"/>
      <c r="M744" s="466"/>
      <c r="N744" s="442"/>
      <c r="O744" s="442"/>
      <c r="P744" s="442"/>
      <c r="Q744" s="443"/>
    </row>
    <row r="745" spans="1:17" ht="11.25">
      <c r="A745" s="1953"/>
      <c r="B745" s="12">
        <v>5</v>
      </c>
      <c r="C745" s="464"/>
      <c r="D745" s="464"/>
      <c r="E745" s="464"/>
      <c r="F745" s="465"/>
      <c r="G745" s="465"/>
      <c r="H745" s="465"/>
      <c r="I745" s="465"/>
      <c r="J745" s="465"/>
      <c r="K745" s="465"/>
      <c r="L745" s="465"/>
      <c r="M745" s="466"/>
      <c r="N745" s="442"/>
      <c r="O745" s="442"/>
      <c r="P745" s="442"/>
      <c r="Q745" s="443"/>
    </row>
    <row r="746" spans="1:17" ht="11.25">
      <c r="A746" s="1953"/>
      <c r="B746" s="12">
        <v>6</v>
      </c>
      <c r="C746" s="464"/>
      <c r="D746" s="464"/>
      <c r="E746" s="464"/>
      <c r="F746" s="465"/>
      <c r="G746" s="465"/>
      <c r="H746" s="465"/>
      <c r="I746" s="465"/>
      <c r="J746" s="465"/>
      <c r="K746" s="465"/>
      <c r="L746" s="465"/>
      <c r="M746" s="466"/>
      <c r="N746" s="442"/>
      <c r="O746" s="442"/>
      <c r="P746" s="442"/>
      <c r="Q746" s="443"/>
    </row>
    <row r="747" spans="1:17" ht="11.25">
      <c r="A747" s="1953"/>
      <c r="B747" s="12">
        <v>7</v>
      </c>
      <c r="C747" s="467"/>
      <c r="D747" s="464"/>
      <c r="E747" s="464"/>
      <c r="F747" s="465"/>
      <c r="G747" s="465"/>
      <c r="H747" s="465"/>
      <c r="I747" s="465"/>
      <c r="J747" s="465"/>
      <c r="K747" s="465"/>
      <c r="L747" s="465"/>
      <c r="M747" s="466"/>
      <c r="N747" s="442"/>
      <c r="O747" s="442"/>
      <c r="P747" s="442"/>
      <c r="Q747" s="443"/>
    </row>
    <row r="748" spans="1:17" ht="11.25">
      <c r="A748" s="1953"/>
      <c r="B748" s="12">
        <v>8</v>
      </c>
      <c r="C748" s="467"/>
      <c r="D748" s="464"/>
      <c r="E748" s="464"/>
      <c r="F748" s="465"/>
      <c r="G748" s="465"/>
      <c r="H748" s="465"/>
      <c r="I748" s="465"/>
      <c r="J748" s="465"/>
      <c r="K748" s="465"/>
      <c r="L748" s="465"/>
      <c r="M748" s="466"/>
      <c r="N748" s="442"/>
      <c r="O748" s="442"/>
      <c r="P748" s="442"/>
      <c r="Q748" s="443"/>
    </row>
    <row r="749" spans="1:17" ht="11.25">
      <c r="A749" s="1953"/>
      <c r="B749" s="12">
        <v>9</v>
      </c>
      <c r="C749" s="467"/>
      <c r="D749" s="464"/>
      <c r="E749" s="464"/>
      <c r="F749" s="465"/>
      <c r="G749" s="465"/>
      <c r="H749" s="465"/>
      <c r="I749" s="465"/>
      <c r="J749" s="465"/>
      <c r="K749" s="465"/>
      <c r="L749" s="465"/>
      <c r="M749" s="466"/>
      <c r="N749" s="442"/>
      <c r="O749" s="442"/>
      <c r="P749" s="442"/>
      <c r="Q749" s="443"/>
    </row>
    <row r="750" spans="1:17" ht="12" thickBot="1">
      <c r="A750" s="1954"/>
      <c r="B750" s="42">
        <v>10</v>
      </c>
      <c r="C750" s="467"/>
      <c r="D750" s="464"/>
      <c r="E750" s="464"/>
      <c r="F750" s="465"/>
      <c r="G750" s="465"/>
      <c r="H750" s="465"/>
      <c r="I750" s="465"/>
      <c r="J750" s="465"/>
      <c r="K750" s="465"/>
      <c r="L750" s="465"/>
      <c r="M750" s="466"/>
      <c r="N750" s="442"/>
      <c r="O750" s="442"/>
      <c r="P750" s="442"/>
      <c r="Q750" s="443"/>
    </row>
    <row r="751" spans="1:17" ht="11.25">
      <c r="A751" s="1994" t="s">
        <v>111</v>
      </c>
      <c r="B751" s="106">
        <v>1</v>
      </c>
      <c r="C751" s="468"/>
      <c r="D751" s="469"/>
      <c r="E751" s="469"/>
      <c r="F751" s="470"/>
      <c r="G751" s="470"/>
      <c r="H751" s="470"/>
      <c r="I751" s="470"/>
      <c r="J751" s="470"/>
      <c r="K751" s="470"/>
      <c r="L751" s="470"/>
      <c r="M751" s="471"/>
      <c r="N751" s="444"/>
      <c r="O751" s="444"/>
      <c r="P751" s="444"/>
      <c r="Q751" s="445"/>
    </row>
    <row r="752" spans="1:17" ht="11.25">
      <c r="A752" s="1995"/>
      <c r="B752" s="115">
        <v>2</v>
      </c>
      <c r="C752" s="472"/>
      <c r="D752" s="473"/>
      <c r="E752" s="473"/>
      <c r="F752" s="474"/>
      <c r="G752" s="474"/>
      <c r="H752" s="474"/>
      <c r="I752" s="474"/>
      <c r="J752" s="474"/>
      <c r="K752" s="474"/>
      <c r="L752" s="474"/>
      <c r="M752" s="475"/>
      <c r="N752" s="446"/>
      <c r="O752" s="446"/>
      <c r="P752" s="446"/>
      <c r="Q752" s="447"/>
    </row>
    <row r="753" spans="1:17" ht="11.25">
      <c r="A753" s="1995"/>
      <c r="B753" s="115">
        <v>3</v>
      </c>
      <c r="C753" s="472"/>
      <c r="D753" s="473"/>
      <c r="E753" s="473"/>
      <c r="F753" s="474"/>
      <c r="G753" s="474"/>
      <c r="H753" s="474"/>
      <c r="I753" s="474"/>
      <c r="J753" s="474"/>
      <c r="K753" s="474"/>
      <c r="L753" s="474"/>
      <c r="M753" s="475"/>
      <c r="N753" s="446"/>
      <c r="O753" s="446"/>
      <c r="P753" s="446"/>
      <c r="Q753" s="447"/>
    </row>
    <row r="754" spans="1:17" ht="11.25">
      <c r="A754" s="1995"/>
      <c r="B754" s="115">
        <v>4</v>
      </c>
      <c r="C754" s="472"/>
      <c r="D754" s="473"/>
      <c r="E754" s="473"/>
      <c r="F754" s="474"/>
      <c r="G754" s="474"/>
      <c r="H754" s="474"/>
      <c r="I754" s="474"/>
      <c r="J754" s="474"/>
      <c r="K754" s="474"/>
      <c r="L754" s="474"/>
      <c r="M754" s="475"/>
      <c r="N754" s="446"/>
      <c r="O754" s="446"/>
      <c r="P754" s="446"/>
      <c r="Q754" s="447"/>
    </row>
    <row r="755" spans="1:17" ht="11.25">
      <c r="A755" s="1995"/>
      <c r="B755" s="115">
        <v>5</v>
      </c>
      <c r="C755" s="472"/>
      <c r="D755" s="473"/>
      <c r="E755" s="473"/>
      <c r="F755" s="474"/>
      <c r="G755" s="474"/>
      <c r="H755" s="474"/>
      <c r="I755" s="474"/>
      <c r="J755" s="474"/>
      <c r="K755" s="474"/>
      <c r="L755" s="474"/>
      <c r="M755" s="475"/>
      <c r="N755" s="446"/>
      <c r="O755" s="446"/>
      <c r="P755" s="446"/>
      <c r="Q755" s="447"/>
    </row>
    <row r="756" spans="1:17" ht="11.25">
      <c r="A756" s="1995"/>
      <c r="B756" s="115">
        <v>6</v>
      </c>
      <c r="C756" s="472"/>
      <c r="D756" s="473"/>
      <c r="E756" s="473"/>
      <c r="F756" s="474"/>
      <c r="G756" s="474"/>
      <c r="H756" s="474"/>
      <c r="I756" s="474"/>
      <c r="J756" s="474"/>
      <c r="K756" s="474"/>
      <c r="L756" s="474"/>
      <c r="M756" s="475"/>
      <c r="N756" s="446"/>
      <c r="O756" s="446"/>
      <c r="P756" s="446"/>
      <c r="Q756" s="447"/>
    </row>
    <row r="757" spans="1:17" ht="11.25">
      <c r="A757" s="1995"/>
      <c r="B757" s="115">
        <v>7</v>
      </c>
      <c r="C757" s="472"/>
      <c r="D757" s="473"/>
      <c r="E757" s="473"/>
      <c r="F757" s="474"/>
      <c r="G757" s="474"/>
      <c r="H757" s="474"/>
      <c r="I757" s="474"/>
      <c r="J757" s="474"/>
      <c r="K757" s="474"/>
      <c r="L757" s="474"/>
      <c r="M757" s="475"/>
      <c r="N757" s="446"/>
      <c r="O757" s="446"/>
      <c r="P757" s="446"/>
      <c r="Q757" s="447"/>
    </row>
    <row r="758" spans="1:17" ht="11.25">
      <c r="A758" s="1995"/>
      <c r="B758" s="115">
        <v>8</v>
      </c>
      <c r="C758" s="472"/>
      <c r="D758" s="473"/>
      <c r="E758" s="473"/>
      <c r="F758" s="474"/>
      <c r="G758" s="474"/>
      <c r="H758" s="474"/>
      <c r="I758" s="474"/>
      <c r="J758" s="474"/>
      <c r="K758" s="474"/>
      <c r="L758" s="474"/>
      <c r="M758" s="475"/>
      <c r="N758" s="446"/>
      <c r="O758" s="446"/>
      <c r="P758" s="446"/>
      <c r="Q758" s="447"/>
    </row>
    <row r="759" spans="1:17" ht="11.25">
      <c r="A759" s="1995"/>
      <c r="B759" s="115">
        <v>9</v>
      </c>
      <c r="C759" s="472"/>
      <c r="D759" s="473"/>
      <c r="E759" s="473"/>
      <c r="F759" s="474"/>
      <c r="G759" s="474"/>
      <c r="H759" s="474"/>
      <c r="I759" s="474"/>
      <c r="J759" s="474"/>
      <c r="K759" s="474"/>
      <c r="L759" s="474"/>
      <c r="M759" s="475"/>
      <c r="N759" s="446"/>
      <c r="O759" s="446"/>
      <c r="P759" s="446"/>
      <c r="Q759" s="447"/>
    </row>
    <row r="760" spans="1:17" ht="12" thickBot="1">
      <c r="A760" s="1996"/>
      <c r="B760" s="124">
        <v>10</v>
      </c>
      <c r="C760" s="476"/>
      <c r="D760" s="477"/>
      <c r="E760" s="477"/>
      <c r="F760" s="478"/>
      <c r="G760" s="478"/>
      <c r="H760" s="478"/>
      <c r="I760" s="478"/>
      <c r="J760" s="478"/>
      <c r="K760" s="478"/>
      <c r="L760" s="478"/>
      <c r="M760" s="479"/>
      <c r="N760" s="448"/>
      <c r="O760" s="448"/>
      <c r="P760" s="448"/>
      <c r="Q760" s="449"/>
    </row>
    <row r="761" spans="1:17" ht="11.25">
      <c r="A761" s="1997" t="s">
        <v>122</v>
      </c>
      <c r="B761" s="71">
        <v>1</v>
      </c>
      <c r="C761" s="1628" t="s">
        <v>884</v>
      </c>
      <c r="D761" s="1629">
        <v>10</v>
      </c>
      <c r="E761" s="1629">
        <v>1977</v>
      </c>
      <c r="F761" s="1630">
        <v>5.7823</v>
      </c>
      <c r="G761" s="1630">
        <v>1.275</v>
      </c>
      <c r="H761" s="1630">
        <v>1.57889</v>
      </c>
      <c r="I761" s="1630">
        <v>2.92841</v>
      </c>
      <c r="J761" s="1630">
        <v>580.31</v>
      </c>
      <c r="K761" s="1630">
        <v>2.92841</v>
      </c>
      <c r="L761" s="1630">
        <v>580.31</v>
      </c>
      <c r="M761" s="1631">
        <v>0.005046285605969224</v>
      </c>
      <c r="N761" s="1632">
        <v>82.186</v>
      </c>
      <c r="O761" s="1632">
        <v>0.4147340288121867</v>
      </c>
      <c r="P761" s="1632">
        <v>302.77713635815337</v>
      </c>
      <c r="Q761" s="1633">
        <v>24.884041728731194</v>
      </c>
    </row>
    <row r="762" spans="1:17" ht="11.25">
      <c r="A762" s="1956"/>
      <c r="B762" s="71">
        <v>2</v>
      </c>
      <c r="C762" s="1628" t="s">
        <v>885</v>
      </c>
      <c r="D762" s="1629">
        <v>52</v>
      </c>
      <c r="E762" s="1629">
        <v>1994</v>
      </c>
      <c r="F762" s="1630">
        <v>30.96</v>
      </c>
      <c r="G762" s="1630">
        <v>5.151</v>
      </c>
      <c r="H762" s="1630">
        <v>8.210228</v>
      </c>
      <c r="I762" s="1630">
        <v>17.598773</v>
      </c>
      <c r="J762" s="1630">
        <v>3006.49</v>
      </c>
      <c r="K762" s="1630">
        <v>17.598773</v>
      </c>
      <c r="L762" s="1630">
        <v>3006.49</v>
      </c>
      <c r="M762" s="1631">
        <v>0.005853594390801234</v>
      </c>
      <c r="N762" s="1632">
        <v>82.186</v>
      </c>
      <c r="O762" s="1632">
        <v>0.4810835086023903</v>
      </c>
      <c r="P762" s="1632">
        <v>351.2156634480741</v>
      </c>
      <c r="Q762" s="1633">
        <v>28.86501051614342</v>
      </c>
    </row>
    <row r="763" spans="1:17" ht="11.25">
      <c r="A763" s="1956"/>
      <c r="B763" s="71">
        <v>3</v>
      </c>
      <c r="C763" s="1628" t="s">
        <v>886</v>
      </c>
      <c r="D763" s="1629">
        <v>11</v>
      </c>
      <c r="E763" s="1629">
        <v>1976</v>
      </c>
      <c r="F763" s="1630">
        <v>6.735</v>
      </c>
      <c r="G763" s="1630">
        <v>0.969</v>
      </c>
      <c r="H763" s="1630">
        <v>1.57889</v>
      </c>
      <c r="I763" s="1630">
        <v>4.187111</v>
      </c>
      <c r="J763" s="1630">
        <v>568.63</v>
      </c>
      <c r="K763" s="1630">
        <v>4.187111</v>
      </c>
      <c r="L763" s="1630">
        <v>568.63</v>
      </c>
      <c r="M763" s="1631">
        <v>0.0073635070256581605</v>
      </c>
      <c r="N763" s="1632">
        <v>82.186</v>
      </c>
      <c r="O763" s="1632">
        <v>0.6051771884107416</v>
      </c>
      <c r="P763" s="1632">
        <v>441.81042153948965</v>
      </c>
      <c r="Q763" s="1633">
        <v>36.3106313046445</v>
      </c>
    </row>
    <row r="764" spans="1:17" ht="11.25">
      <c r="A764" s="1956"/>
      <c r="B764" s="71">
        <v>4</v>
      </c>
      <c r="C764" s="1628" t="s">
        <v>887</v>
      </c>
      <c r="D764" s="1629">
        <v>50</v>
      </c>
      <c r="E764" s="1629">
        <v>1985</v>
      </c>
      <c r="F764" s="1630">
        <v>37.638</v>
      </c>
      <c r="G764" s="1630">
        <v>5.1</v>
      </c>
      <c r="H764" s="1630">
        <v>7.894445</v>
      </c>
      <c r="I764" s="1630">
        <v>24.643555</v>
      </c>
      <c r="J764" s="1630">
        <v>3248.27</v>
      </c>
      <c r="K764" s="1630">
        <v>24.643555</v>
      </c>
      <c r="L764" s="1630">
        <v>3248.27</v>
      </c>
      <c r="M764" s="1631">
        <v>0.007586670750892013</v>
      </c>
      <c r="N764" s="1632">
        <v>82.186</v>
      </c>
      <c r="O764" s="1632">
        <v>0.623518122332811</v>
      </c>
      <c r="P764" s="1632">
        <v>455.20024505352075</v>
      </c>
      <c r="Q764" s="1633">
        <v>37.41108733996866</v>
      </c>
    </row>
    <row r="765" spans="1:17" ht="11.25">
      <c r="A765" s="1956"/>
      <c r="B765" s="71">
        <v>5</v>
      </c>
      <c r="C765" s="1628" t="s">
        <v>888</v>
      </c>
      <c r="D765" s="1629">
        <v>37</v>
      </c>
      <c r="E765" s="1629">
        <v>1986</v>
      </c>
      <c r="F765" s="1630">
        <v>28.466</v>
      </c>
      <c r="G765" s="1630">
        <v>4.437</v>
      </c>
      <c r="H765" s="1630">
        <v>5.841893</v>
      </c>
      <c r="I765" s="1630">
        <v>18.187103</v>
      </c>
      <c r="J765" s="1630">
        <v>2244.37</v>
      </c>
      <c r="K765" s="1630">
        <v>18.187103</v>
      </c>
      <c r="L765" s="1630">
        <v>2244.37</v>
      </c>
      <c r="M765" s="1631">
        <v>0.008103433480219394</v>
      </c>
      <c r="N765" s="1632">
        <v>82.186</v>
      </c>
      <c r="O765" s="1632">
        <v>0.6659887840053111</v>
      </c>
      <c r="P765" s="1632">
        <v>486.20600881316363</v>
      </c>
      <c r="Q765" s="1633">
        <v>39.95932704031867</v>
      </c>
    </row>
    <row r="766" spans="1:17" ht="11.25">
      <c r="A766" s="1956"/>
      <c r="B766" s="71">
        <v>6</v>
      </c>
      <c r="C766" s="1628" t="s">
        <v>426</v>
      </c>
      <c r="D766" s="1629">
        <v>38</v>
      </c>
      <c r="E766" s="1629">
        <v>1987</v>
      </c>
      <c r="F766" s="1630">
        <v>31.215</v>
      </c>
      <c r="G766" s="1630">
        <v>4.029</v>
      </c>
      <c r="H766" s="1630">
        <v>7.36</v>
      </c>
      <c r="I766" s="1630">
        <v>19.826</v>
      </c>
      <c r="J766" s="1630">
        <v>2284.84</v>
      </c>
      <c r="K766" s="1630">
        <v>19.826</v>
      </c>
      <c r="L766" s="1630">
        <v>2284.84</v>
      </c>
      <c r="M766" s="1631">
        <v>0.008677194026715218</v>
      </c>
      <c r="N766" s="1632">
        <v>82.186</v>
      </c>
      <c r="O766" s="1632">
        <v>0.713143868279617</v>
      </c>
      <c r="P766" s="1632">
        <v>520.6316416029131</v>
      </c>
      <c r="Q766" s="1633">
        <v>42.788632096777015</v>
      </c>
    </row>
    <row r="767" spans="1:17" ht="11.25">
      <c r="A767" s="1956"/>
      <c r="B767" s="71">
        <v>7</v>
      </c>
      <c r="C767" s="1628" t="s">
        <v>889</v>
      </c>
      <c r="D767" s="1629">
        <v>19</v>
      </c>
      <c r="E767" s="1629">
        <v>1969</v>
      </c>
      <c r="F767" s="1630">
        <v>12.552</v>
      </c>
      <c r="G767" s="1630">
        <v>1.683</v>
      </c>
      <c r="H767" s="1630">
        <v>0</v>
      </c>
      <c r="I767" s="1630">
        <v>10.868998</v>
      </c>
      <c r="J767" s="1630">
        <v>1148.45</v>
      </c>
      <c r="K767" s="1630">
        <v>10.868998</v>
      </c>
      <c r="L767" s="1630">
        <v>1148.45</v>
      </c>
      <c r="M767" s="1631">
        <v>0.009464058513648831</v>
      </c>
      <c r="N767" s="1632">
        <v>82.186</v>
      </c>
      <c r="O767" s="1632">
        <v>0.7778131130027429</v>
      </c>
      <c r="P767" s="1632">
        <v>567.8435108189298</v>
      </c>
      <c r="Q767" s="1633">
        <v>46.66878678016456</v>
      </c>
    </row>
    <row r="768" spans="1:17" ht="11.25">
      <c r="A768" s="1956"/>
      <c r="B768" s="71">
        <v>8</v>
      </c>
      <c r="C768" s="1628" t="s">
        <v>890</v>
      </c>
      <c r="D768" s="1629">
        <v>73</v>
      </c>
      <c r="E768" s="1629">
        <v>1966</v>
      </c>
      <c r="F768" s="1630">
        <v>26.797</v>
      </c>
      <c r="G768" s="1630">
        <v>4.245846</v>
      </c>
      <c r="H768" s="1630">
        <v>0.78</v>
      </c>
      <c r="I768" s="1630">
        <v>21.771154</v>
      </c>
      <c r="J768" s="1630">
        <v>2087.05</v>
      </c>
      <c r="K768" s="1630">
        <v>21.771154</v>
      </c>
      <c r="L768" s="1630">
        <v>2087.05</v>
      </c>
      <c r="M768" s="1631">
        <v>0.010431544045422965</v>
      </c>
      <c r="N768" s="1632">
        <v>82.186</v>
      </c>
      <c r="O768" s="1632">
        <v>0.8573268789171319</v>
      </c>
      <c r="P768" s="1632">
        <v>625.8926427253779</v>
      </c>
      <c r="Q768" s="1633">
        <v>51.439612735027914</v>
      </c>
    </row>
    <row r="769" spans="1:17" ht="11.25">
      <c r="A769" s="1956"/>
      <c r="B769" s="71">
        <v>9</v>
      </c>
      <c r="C769" s="1628" t="s">
        <v>891</v>
      </c>
      <c r="D769" s="1629">
        <v>38</v>
      </c>
      <c r="E769" s="1629">
        <v>1978</v>
      </c>
      <c r="F769" s="1630">
        <v>32.509</v>
      </c>
      <c r="G769" s="1630">
        <v>3.822246</v>
      </c>
      <c r="H769" s="1630">
        <v>5.92</v>
      </c>
      <c r="I769" s="1630">
        <v>22.766751</v>
      </c>
      <c r="J769" s="1630">
        <v>1934.43</v>
      </c>
      <c r="K769" s="1630">
        <v>22.766751</v>
      </c>
      <c r="L769" s="1630">
        <v>1934.43</v>
      </c>
      <c r="M769" s="1631">
        <v>0.011769229695569237</v>
      </c>
      <c r="N769" s="1632">
        <v>82.186</v>
      </c>
      <c r="O769" s="1632">
        <v>0.9672659117600534</v>
      </c>
      <c r="P769" s="1632">
        <v>706.1537817341542</v>
      </c>
      <c r="Q769" s="1633">
        <v>58.0359547056032</v>
      </c>
    </row>
    <row r="770" spans="1:17" ht="12" thickBot="1">
      <c r="A770" s="1956"/>
      <c r="B770" s="135">
        <v>10</v>
      </c>
      <c r="C770" s="1634" t="s">
        <v>892</v>
      </c>
      <c r="D770" s="1635">
        <v>37</v>
      </c>
      <c r="E770" s="1635">
        <v>1983</v>
      </c>
      <c r="F770" s="1636">
        <v>33.891</v>
      </c>
      <c r="G770" s="1636">
        <v>3.213</v>
      </c>
      <c r="H770" s="1636">
        <v>6.08</v>
      </c>
      <c r="I770" s="1636">
        <v>24.598003</v>
      </c>
      <c r="J770" s="1636">
        <v>2034.47</v>
      </c>
      <c r="K770" s="1636">
        <v>24.598003</v>
      </c>
      <c r="L770" s="1636">
        <v>2034.47</v>
      </c>
      <c r="M770" s="1637">
        <v>0.01209061966998776</v>
      </c>
      <c r="N770" s="1638">
        <v>82.186</v>
      </c>
      <c r="O770" s="1638">
        <v>0.9936796681976141</v>
      </c>
      <c r="P770" s="1638">
        <v>725.4371801992656</v>
      </c>
      <c r="Q770" s="1639">
        <v>59.62078009185685</v>
      </c>
    </row>
    <row r="771" spans="1:17" ht="11.25">
      <c r="A771" s="1934" t="s">
        <v>132</v>
      </c>
      <c r="B771" s="136">
        <v>1</v>
      </c>
      <c r="C771" s="1640" t="s">
        <v>893</v>
      </c>
      <c r="D771" s="1641">
        <v>45</v>
      </c>
      <c r="E771" s="1641">
        <v>1973</v>
      </c>
      <c r="F771" s="1642">
        <v>9.906</v>
      </c>
      <c r="G771" s="1642">
        <v>0</v>
      </c>
      <c r="H771" s="1642">
        <v>0</v>
      </c>
      <c r="I771" s="1642">
        <v>9.906005</v>
      </c>
      <c r="J771" s="1642">
        <v>1179.28</v>
      </c>
      <c r="K771" s="1642">
        <v>9.906005</v>
      </c>
      <c r="L771" s="1642">
        <v>1179.28</v>
      </c>
      <c r="M771" s="1643">
        <v>0.008400044942676889</v>
      </c>
      <c r="N771" s="1644">
        <v>82.186</v>
      </c>
      <c r="O771" s="1644">
        <v>0.6903660936588428</v>
      </c>
      <c r="P771" s="1644">
        <v>504.00269656061334</v>
      </c>
      <c r="Q771" s="1645">
        <v>41.421965619530575</v>
      </c>
    </row>
    <row r="772" spans="1:17" ht="11.25">
      <c r="A772" s="1935"/>
      <c r="B772" s="137">
        <v>2</v>
      </c>
      <c r="C772" s="1646" t="s">
        <v>894</v>
      </c>
      <c r="D772" s="1647">
        <v>12</v>
      </c>
      <c r="E772" s="1647">
        <v>1972</v>
      </c>
      <c r="F772" s="1648">
        <v>6.7799</v>
      </c>
      <c r="G772" s="1648">
        <v>1.887</v>
      </c>
      <c r="H772" s="1648">
        <v>0</v>
      </c>
      <c r="I772" s="1648">
        <v>4.892899</v>
      </c>
      <c r="J772" s="1648">
        <v>538.39</v>
      </c>
      <c r="K772" s="1648">
        <v>4.892899</v>
      </c>
      <c r="L772" s="1648">
        <v>538.39</v>
      </c>
      <c r="M772" s="1649">
        <v>0.009088019836921191</v>
      </c>
      <c r="N772" s="1650">
        <v>82.186</v>
      </c>
      <c r="O772" s="1650">
        <v>0.7469079983172051</v>
      </c>
      <c r="P772" s="1650">
        <v>545.2811902152714</v>
      </c>
      <c r="Q772" s="1651">
        <v>44.81447989903231</v>
      </c>
    </row>
    <row r="773" spans="1:17" ht="11.25">
      <c r="A773" s="1935"/>
      <c r="B773" s="137">
        <v>3</v>
      </c>
      <c r="C773" s="1646" t="s">
        <v>895</v>
      </c>
      <c r="D773" s="1647">
        <v>33</v>
      </c>
      <c r="E773" s="1647">
        <v>1978</v>
      </c>
      <c r="F773" s="1648">
        <v>13.916</v>
      </c>
      <c r="G773" s="1648">
        <v>2.04</v>
      </c>
      <c r="H773" s="1648">
        <v>0.266436</v>
      </c>
      <c r="I773" s="1648">
        <v>11.609562</v>
      </c>
      <c r="J773" s="1648">
        <v>1095.47</v>
      </c>
      <c r="K773" s="1648">
        <v>11.609562</v>
      </c>
      <c r="L773" s="1648">
        <v>1095.47</v>
      </c>
      <c r="M773" s="1649">
        <v>0.010597790902534985</v>
      </c>
      <c r="N773" s="1650">
        <v>82.186</v>
      </c>
      <c r="O773" s="1650">
        <v>0.8709900431157404</v>
      </c>
      <c r="P773" s="1650">
        <v>635.8674541520991</v>
      </c>
      <c r="Q773" s="1651">
        <v>52.25940258694442</v>
      </c>
    </row>
    <row r="774" spans="1:17" ht="11.25">
      <c r="A774" s="1935"/>
      <c r="B774" s="137">
        <v>4</v>
      </c>
      <c r="C774" s="1646" t="s">
        <v>896</v>
      </c>
      <c r="D774" s="1647">
        <v>20</v>
      </c>
      <c r="E774" s="1647">
        <v>0</v>
      </c>
      <c r="F774" s="1648">
        <v>12.064</v>
      </c>
      <c r="G774" s="1648">
        <v>0</v>
      </c>
      <c r="H774" s="1648">
        <v>0</v>
      </c>
      <c r="I774" s="1648">
        <v>12.064001</v>
      </c>
      <c r="J774" s="1648">
        <v>1135.1</v>
      </c>
      <c r="K774" s="1648">
        <v>12.064001</v>
      </c>
      <c r="L774" s="1648">
        <v>1135.1</v>
      </c>
      <c r="M774" s="1649">
        <v>0.010628139370980531</v>
      </c>
      <c r="N774" s="1650">
        <v>82.186</v>
      </c>
      <c r="O774" s="1650">
        <v>0.873484262343406</v>
      </c>
      <c r="P774" s="1650">
        <v>637.6883622588318</v>
      </c>
      <c r="Q774" s="1651">
        <v>52.40905574060436</v>
      </c>
    </row>
    <row r="775" spans="1:17" ht="11.25">
      <c r="A775" s="1935"/>
      <c r="B775" s="137">
        <v>5</v>
      </c>
      <c r="C775" s="1646" t="s">
        <v>897</v>
      </c>
      <c r="D775" s="1647">
        <v>8</v>
      </c>
      <c r="E775" s="1647">
        <v>1980</v>
      </c>
      <c r="F775" s="1648">
        <v>9.083</v>
      </c>
      <c r="G775" s="1648">
        <v>0.561</v>
      </c>
      <c r="H775" s="1648">
        <v>1.28</v>
      </c>
      <c r="I775" s="1648">
        <v>7.242001</v>
      </c>
      <c r="J775" s="1648">
        <v>627.78</v>
      </c>
      <c r="K775" s="1648">
        <v>7.242001</v>
      </c>
      <c r="L775" s="1648">
        <v>627.78</v>
      </c>
      <c r="M775" s="1649">
        <v>0.011535889961451464</v>
      </c>
      <c r="N775" s="1650">
        <v>82.186</v>
      </c>
      <c r="O775" s="1650">
        <v>0.9480886523718501</v>
      </c>
      <c r="P775" s="1650">
        <v>692.1533976870878</v>
      </c>
      <c r="Q775" s="1651">
        <v>56.885319142311005</v>
      </c>
    </row>
    <row r="776" spans="1:17" ht="11.25">
      <c r="A776" s="1935"/>
      <c r="B776" s="137">
        <v>6</v>
      </c>
      <c r="C776" s="1646" t="s">
        <v>898</v>
      </c>
      <c r="D776" s="1647">
        <v>51</v>
      </c>
      <c r="E776" s="1647">
        <v>1986</v>
      </c>
      <c r="F776" s="1648">
        <v>32.764</v>
      </c>
      <c r="G776" s="1648">
        <v>3.7485</v>
      </c>
      <c r="H776" s="1648">
        <v>6.700412</v>
      </c>
      <c r="I776" s="1648">
        <v>22.315087</v>
      </c>
      <c r="J776" s="1648">
        <v>1842.82</v>
      </c>
      <c r="K776" s="1648">
        <v>22.315087</v>
      </c>
      <c r="L776" s="1648">
        <v>1842.82</v>
      </c>
      <c r="M776" s="1649">
        <v>0.012109205999500765</v>
      </c>
      <c r="N776" s="1650">
        <v>82.186</v>
      </c>
      <c r="O776" s="1650">
        <v>0.9952072042749699</v>
      </c>
      <c r="P776" s="1650">
        <v>726.5523599700458</v>
      </c>
      <c r="Q776" s="1651">
        <v>59.71243225649819</v>
      </c>
    </row>
    <row r="777" spans="1:17" ht="11.25">
      <c r="A777" s="1935"/>
      <c r="B777" s="137">
        <v>7</v>
      </c>
      <c r="C777" s="1646" t="s">
        <v>302</v>
      </c>
      <c r="D777" s="1647">
        <v>8</v>
      </c>
      <c r="E777" s="1647">
        <v>1970</v>
      </c>
      <c r="F777" s="1648">
        <v>5.309</v>
      </c>
      <c r="G777" s="1648">
        <v>0.5355</v>
      </c>
      <c r="H777" s="1648">
        <v>0</v>
      </c>
      <c r="I777" s="1648">
        <v>4.7735</v>
      </c>
      <c r="J777" s="1648">
        <v>389.07</v>
      </c>
      <c r="K777" s="1648">
        <v>4.7735</v>
      </c>
      <c r="L777" s="1648">
        <v>389.07</v>
      </c>
      <c r="M777" s="1649">
        <v>0.012269000436939369</v>
      </c>
      <c r="N777" s="1650">
        <v>82.186</v>
      </c>
      <c r="O777" s="1650">
        <v>1.0083400699102991</v>
      </c>
      <c r="P777" s="1650">
        <v>736.1400262163621</v>
      </c>
      <c r="Q777" s="1651">
        <v>60.50040419461794</v>
      </c>
    </row>
    <row r="778" spans="1:17" ht="11.25">
      <c r="A778" s="1935"/>
      <c r="B778" s="137">
        <v>8</v>
      </c>
      <c r="C778" s="1646" t="s">
        <v>472</v>
      </c>
      <c r="D778" s="1647">
        <v>12</v>
      </c>
      <c r="E778" s="1647">
        <v>1967</v>
      </c>
      <c r="F778" s="1648">
        <v>12.037</v>
      </c>
      <c r="G778" s="1648">
        <v>2.295</v>
      </c>
      <c r="H778" s="1648">
        <v>0</v>
      </c>
      <c r="I778" s="1648">
        <v>9.742</v>
      </c>
      <c r="J778" s="1648">
        <v>529.73</v>
      </c>
      <c r="K778" s="1648">
        <v>9.742</v>
      </c>
      <c r="L778" s="1648">
        <v>529.73</v>
      </c>
      <c r="M778" s="1649">
        <v>0.01839050082117305</v>
      </c>
      <c r="N778" s="1650">
        <v>82.186</v>
      </c>
      <c r="O778" s="1650">
        <v>1.5114417004889285</v>
      </c>
      <c r="P778" s="1650">
        <v>1103.430049270383</v>
      </c>
      <c r="Q778" s="1651">
        <v>90.68650202933571</v>
      </c>
    </row>
    <row r="779" spans="1:17" ht="11.25">
      <c r="A779" s="1935"/>
      <c r="B779" s="137">
        <v>9</v>
      </c>
      <c r="C779" s="812"/>
      <c r="D779" s="813"/>
      <c r="E779" s="813"/>
      <c r="F779" s="814"/>
      <c r="G779" s="814"/>
      <c r="H779" s="814"/>
      <c r="I779" s="814"/>
      <c r="J779" s="814"/>
      <c r="K779" s="814"/>
      <c r="L779" s="814"/>
      <c r="M779" s="815"/>
      <c r="N779" s="816"/>
      <c r="O779" s="816"/>
      <c r="P779" s="816"/>
      <c r="Q779" s="817"/>
    </row>
    <row r="780" spans="1:17" ht="12" thickBot="1">
      <c r="A780" s="1936"/>
      <c r="B780" s="138">
        <v>10</v>
      </c>
      <c r="C780" s="818"/>
      <c r="D780" s="819"/>
      <c r="E780" s="819"/>
      <c r="F780" s="820"/>
      <c r="G780" s="820"/>
      <c r="H780" s="820"/>
      <c r="I780" s="820"/>
      <c r="J780" s="820"/>
      <c r="K780" s="820"/>
      <c r="L780" s="820"/>
      <c r="M780" s="821"/>
      <c r="N780" s="822"/>
      <c r="O780" s="822"/>
      <c r="P780" s="822"/>
      <c r="Q780" s="823"/>
    </row>
    <row r="781" spans="1:17" ht="11.25">
      <c r="A781" s="1958" t="s">
        <v>143</v>
      </c>
      <c r="B781" s="17">
        <v>1</v>
      </c>
      <c r="C781" s="480"/>
      <c r="D781" s="481"/>
      <c r="E781" s="481"/>
      <c r="F781" s="482"/>
      <c r="G781" s="482"/>
      <c r="H781" s="482"/>
      <c r="I781" s="482"/>
      <c r="J781" s="482"/>
      <c r="K781" s="482"/>
      <c r="L781" s="482"/>
      <c r="M781" s="483"/>
      <c r="N781" s="484"/>
      <c r="O781" s="484"/>
      <c r="P781" s="484"/>
      <c r="Q781" s="485"/>
    </row>
    <row r="782" spans="1:17" ht="11.25">
      <c r="A782" s="1959"/>
      <c r="B782" s="19">
        <v>2</v>
      </c>
      <c r="C782" s="486"/>
      <c r="D782" s="487"/>
      <c r="E782" s="487"/>
      <c r="F782" s="488"/>
      <c r="G782" s="488"/>
      <c r="H782" s="488"/>
      <c r="I782" s="488"/>
      <c r="J782" s="488"/>
      <c r="K782" s="488"/>
      <c r="L782" s="488"/>
      <c r="M782" s="489"/>
      <c r="N782" s="460"/>
      <c r="O782" s="460"/>
      <c r="P782" s="460"/>
      <c r="Q782" s="461"/>
    </row>
    <row r="783" spans="1:17" ht="11.25">
      <c r="A783" s="1959"/>
      <c r="B783" s="19">
        <v>3</v>
      </c>
      <c r="C783" s="486"/>
      <c r="D783" s="487"/>
      <c r="E783" s="487"/>
      <c r="F783" s="488"/>
      <c r="G783" s="488"/>
      <c r="H783" s="488"/>
      <c r="I783" s="488"/>
      <c r="J783" s="488"/>
      <c r="K783" s="488"/>
      <c r="L783" s="488"/>
      <c r="M783" s="489"/>
      <c r="N783" s="460"/>
      <c r="O783" s="460"/>
      <c r="P783" s="460"/>
      <c r="Q783" s="461"/>
    </row>
    <row r="784" spans="1:17" ht="11.25">
      <c r="A784" s="1959"/>
      <c r="B784" s="19">
        <v>4</v>
      </c>
      <c r="C784" s="486"/>
      <c r="D784" s="19"/>
      <c r="E784" s="19"/>
      <c r="F784" s="140"/>
      <c r="G784" s="140"/>
      <c r="H784" s="140"/>
      <c r="I784" s="140"/>
      <c r="J784" s="140"/>
      <c r="K784" s="226"/>
      <c r="L784" s="140"/>
      <c r="M784" s="490"/>
      <c r="N784" s="55"/>
      <c r="O784" s="55"/>
      <c r="P784" s="55"/>
      <c r="Q784" s="491"/>
    </row>
    <row r="785" spans="1:17" ht="11.25">
      <c r="A785" s="1959"/>
      <c r="B785" s="19">
        <v>5</v>
      </c>
      <c r="C785" s="486"/>
      <c r="D785" s="19"/>
      <c r="E785" s="19"/>
      <c r="F785" s="140"/>
      <c r="G785" s="140"/>
      <c r="H785" s="140"/>
      <c r="I785" s="140"/>
      <c r="J785" s="140"/>
      <c r="K785" s="226"/>
      <c r="L785" s="140"/>
      <c r="M785" s="490"/>
      <c r="N785" s="55"/>
      <c r="O785" s="55"/>
      <c r="P785" s="55"/>
      <c r="Q785" s="491"/>
    </row>
    <row r="786" spans="1:17" ht="11.25">
      <c r="A786" s="1959"/>
      <c r="B786" s="19">
        <v>6</v>
      </c>
      <c r="C786" s="486"/>
      <c r="D786" s="19"/>
      <c r="E786" s="19"/>
      <c r="F786" s="140"/>
      <c r="G786" s="140"/>
      <c r="H786" s="140"/>
      <c r="I786" s="140"/>
      <c r="J786" s="140"/>
      <c r="K786" s="226"/>
      <c r="L786" s="140"/>
      <c r="M786" s="490"/>
      <c r="N786" s="55"/>
      <c r="O786" s="55"/>
      <c r="P786" s="55"/>
      <c r="Q786" s="491"/>
    </row>
    <row r="787" spans="1:17" ht="11.25">
      <c r="A787" s="1959"/>
      <c r="B787" s="19">
        <v>7</v>
      </c>
      <c r="C787" s="486"/>
      <c r="D787" s="19"/>
      <c r="E787" s="19"/>
      <c r="F787" s="140"/>
      <c r="G787" s="140"/>
      <c r="H787" s="140"/>
      <c r="I787" s="140"/>
      <c r="J787" s="140"/>
      <c r="K787" s="226"/>
      <c r="L787" s="140"/>
      <c r="M787" s="490"/>
      <c r="N787" s="55"/>
      <c r="O787" s="55"/>
      <c r="P787" s="55"/>
      <c r="Q787" s="491"/>
    </row>
    <row r="788" spans="1:17" ht="11.25">
      <c r="A788" s="1959"/>
      <c r="B788" s="19">
        <v>8</v>
      </c>
      <c r="C788" s="486"/>
      <c r="D788" s="19"/>
      <c r="E788" s="19"/>
      <c r="F788" s="140"/>
      <c r="G788" s="140"/>
      <c r="H788" s="140"/>
      <c r="I788" s="140"/>
      <c r="J788" s="140"/>
      <c r="K788" s="226"/>
      <c r="L788" s="140"/>
      <c r="M788" s="490"/>
      <c r="N788" s="55"/>
      <c r="O788" s="55"/>
      <c r="P788" s="55"/>
      <c r="Q788" s="491"/>
    </row>
    <row r="789" spans="1:17" ht="11.25">
      <c r="A789" s="1959"/>
      <c r="B789" s="19">
        <v>9</v>
      </c>
      <c r="C789" s="486"/>
      <c r="D789" s="19"/>
      <c r="E789" s="19"/>
      <c r="F789" s="140"/>
      <c r="G789" s="140"/>
      <c r="H789" s="140"/>
      <c r="I789" s="140"/>
      <c r="J789" s="140"/>
      <c r="K789" s="226"/>
      <c r="L789" s="140"/>
      <c r="M789" s="490"/>
      <c r="N789" s="55"/>
      <c r="O789" s="55"/>
      <c r="P789" s="55"/>
      <c r="Q789" s="491"/>
    </row>
    <row r="790" spans="1:17" ht="12.75" thickBot="1">
      <c r="A790" s="1960"/>
      <c r="B790" s="237">
        <v>10</v>
      </c>
      <c r="C790" s="492"/>
      <c r="D790" s="20"/>
      <c r="E790" s="20"/>
      <c r="F790" s="141"/>
      <c r="G790" s="141"/>
      <c r="H790" s="141"/>
      <c r="I790" s="141"/>
      <c r="J790" s="141"/>
      <c r="K790" s="227"/>
      <c r="L790" s="141"/>
      <c r="M790" s="493"/>
      <c r="N790" s="228"/>
      <c r="O790" s="228"/>
      <c r="P790" s="228"/>
      <c r="Q790" s="494"/>
    </row>
    <row r="791" spans="1:9" ht="12">
      <c r="A791" s="1859" t="s">
        <v>879</v>
      </c>
      <c r="F791" s="77"/>
      <c r="G791" s="77"/>
      <c r="H791" s="77"/>
      <c r="I791" s="77"/>
    </row>
    <row r="792" spans="1:9" ht="12">
      <c r="A792" s="1859" t="s">
        <v>880</v>
      </c>
      <c r="F792" s="77"/>
      <c r="G792" s="77"/>
      <c r="H792" s="77"/>
      <c r="I792" s="77"/>
    </row>
    <row r="793" spans="1:17" s="1683" customFormat="1" ht="15">
      <c r="A793" s="1874" t="s">
        <v>35</v>
      </c>
      <c r="B793" s="1874"/>
      <c r="C793" s="1874"/>
      <c r="D793" s="1874"/>
      <c r="E793" s="1874"/>
      <c r="F793" s="1874"/>
      <c r="G793" s="1874"/>
      <c r="H793" s="1874"/>
      <c r="I793" s="1874"/>
      <c r="J793" s="1874"/>
      <c r="K793" s="1874"/>
      <c r="L793" s="1874"/>
      <c r="M793" s="1874"/>
      <c r="N793" s="1874"/>
      <c r="O793" s="1874"/>
      <c r="P793" s="1874"/>
      <c r="Q793" s="1874"/>
    </row>
    <row r="794" spans="1:17" ht="13.5" thickBot="1">
      <c r="A794" s="805"/>
      <c r="B794" s="805"/>
      <c r="C794" s="805"/>
      <c r="D794" s="805"/>
      <c r="E794" s="1875" t="s">
        <v>370</v>
      </c>
      <c r="F794" s="1875"/>
      <c r="G794" s="1875"/>
      <c r="H794" s="1875"/>
      <c r="I794" s="805">
        <v>6.8</v>
      </c>
      <c r="J794" s="805" t="s">
        <v>369</v>
      </c>
      <c r="K794" s="805" t="s">
        <v>371</v>
      </c>
      <c r="L794" s="806">
        <v>336</v>
      </c>
      <c r="M794" s="805"/>
      <c r="N794" s="805"/>
      <c r="O794" s="805"/>
      <c r="P794" s="805"/>
      <c r="Q794" s="805"/>
    </row>
    <row r="795" spans="1:17" ht="12.75" customHeight="1">
      <c r="A795" s="1876" t="s">
        <v>1</v>
      </c>
      <c r="B795" s="1879" t="s">
        <v>0</v>
      </c>
      <c r="C795" s="1882" t="s">
        <v>2</v>
      </c>
      <c r="D795" s="1882" t="s">
        <v>3</v>
      </c>
      <c r="E795" s="1882" t="s">
        <v>12</v>
      </c>
      <c r="F795" s="1886" t="s">
        <v>13</v>
      </c>
      <c r="G795" s="1887"/>
      <c r="H795" s="1887"/>
      <c r="I795" s="1888"/>
      <c r="J795" s="1882" t="s">
        <v>4</v>
      </c>
      <c r="K795" s="1882" t="s">
        <v>14</v>
      </c>
      <c r="L795" s="1882" t="s">
        <v>5</v>
      </c>
      <c r="M795" s="1882" t="s">
        <v>6</v>
      </c>
      <c r="N795" s="1882" t="s">
        <v>15</v>
      </c>
      <c r="O795" s="1882" t="s">
        <v>16</v>
      </c>
      <c r="P795" s="1889" t="s">
        <v>23</v>
      </c>
      <c r="Q795" s="1891" t="s">
        <v>24</v>
      </c>
    </row>
    <row r="796" spans="1:17" s="2" customFormat="1" ht="33.75">
      <c r="A796" s="1877"/>
      <c r="B796" s="1880"/>
      <c r="C796" s="1883"/>
      <c r="D796" s="1885"/>
      <c r="E796" s="1885"/>
      <c r="F796" s="15" t="s">
        <v>17</v>
      </c>
      <c r="G796" s="15" t="s">
        <v>18</v>
      </c>
      <c r="H796" s="15" t="s">
        <v>19</v>
      </c>
      <c r="I796" s="15" t="s">
        <v>20</v>
      </c>
      <c r="J796" s="1885"/>
      <c r="K796" s="1885"/>
      <c r="L796" s="1885"/>
      <c r="M796" s="1885"/>
      <c r="N796" s="1885"/>
      <c r="O796" s="1885"/>
      <c r="P796" s="1890"/>
      <c r="Q796" s="1892"/>
    </row>
    <row r="797" spans="1:17" s="3" customFormat="1" ht="13.5" customHeight="1" thickBot="1">
      <c r="A797" s="1877"/>
      <c r="B797" s="1880"/>
      <c r="C797" s="1883"/>
      <c r="D797" s="8" t="s">
        <v>7</v>
      </c>
      <c r="E797" s="8" t="s">
        <v>8</v>
      </c>
      <c r="F797" s="8" t="s">
        <v>9</v>
      </c>
      <c r="G797" s="8" t="s">
        <v>9</v>
      </c>
      <c r="H797" s="8" t="s">
        <v>9</v>
      </c>
      <c r="I797" s="8" t="s">
        <v>9</v>
      </c>
      <c r="J797" s="8" t="s">
        <v>21</v>
      </c>
      <c r="K797" s="8" t="s">
        <v>9</v>
      </c>
      <c r="L797" s="8" t="s">
        <v>21</v>
      </c>
      <c r="M797" s="8" t="s">
        <v>22</v>
      </c>
      <c r="N797" s="8" t="s">
        <v>408</v>
      </c>
      <c r="O797" s="8" t="s">
        <v>409</v>
      </c>
      <c r="P797" s="1280" t="s">
        <v>25</v>
      </c>
      <c r="Q797" s="1281" t="s">
        <v>410</v>
      </c>
    </row>
    <row r="798" spans="1:17" s="44" customFormat="1" ht="12.75" customHeight="1">
      <c r="A798" s="1938" t="s">
        <v>312</v>
      </c>
      <c r="B798" s="45">
        <v>1</v>
      </c>
      <c r="C798" s="852" t="s">
        <v>878</v>
      </c>
      <c r="D798" s="853">
        <v>48</v>
      </c>
      <c r="E798" s="853" t="s">
        <v>185</v>
      </c>
      <c r="F798" s="854">
        <v>19.7</v>
      </c>
      <c r="G798" s="854">
        <v>3.133</v>
      </c>
      <c r="H798" s="854">
        <v>7.68</v>
      </c>
      <c r="I798" s="854">
        <v>8.915</v>
      </c>
      <c r="J798" s="854">
        <v>2013.8</v>
      </c>
      <c r="K798" s="855">
        <v>8.9</v>
      </c>
      <c r="L798" s="854">
        <v>2013.8</v>
      </c>
      <c r="M798" s="856">
        <v>0.0044195054126526965</v>
      </c>
      <c r="N798" s="857">
        <v>57.12</v>
      </c>
      <c r="O798" s="858">
        <v>0.252442149170722</v>
      </c>
      <c r="P798" s="858">
        <v>265.1703247591618</v>
      </c>
      <c r="Q798" s="622">
        <v>15.146528950243322</v>
      </c>
    </row>
    <row r="799" spans="1:17" s="44" customFormat="1" ht="13.5" customHeight="1">
      <c r="A799" s="1861"/>
      <c r="B799" s="43">
        <v>2</v>
      </c>
      <c r="C799" s="665" t="s">
        <v>848</v>
      </c>
      <c r="D799" s="623">
        <v>36</v>
      </c>
      <c r="E799" s="623" t="s">
        <v>185</v>
      </c>
      <c r="F799" s="589">
        <v>16.4</v>
      </c>
      <c r="G799" s="500">
        <v>2.387</v>
      </c>
      <c r="H799" s="500">
        <v>5.76</v>
      </c>
      <c r="I799" s="500">
        <v>8.175</v>
      </c>
      <c r="J799" s="500">
        <v>1501.09</v>
      </c>
      <c r="K799" s="624">
        <v>8.2</v>
      </c>
      <c r="L799" s="500">
        <v>1501.09</v>
      </c>
      <c r="M799" s="501">
        <v>0.005462697106769081</v>
      </c>
      <c r="N799" s="666">
        <v>57.12</v>
      </c>
      <c r="O799" s="625">
        <v>0.3120292587386499</v>
      </c>
      <c r="P799" s="621">
        <v>327.76182640614485</v>
      </c>
      <c r="Q799" s="626">
        <v>18.721755524318993</v>
      </c>
    </row>
    <row r="800" spans="1:17" s="44" customFormat="1" ht="12.75" customHeight="1">
      <c r="A800" s="1861"/>
      <c r="B800" s="43">
        <v>3</v>
      </c>
      <c r="C800" s="665" t="s">
        <v>849</v>
      </c>
      <c r="D800" s="623">
        <v>12</v>
      </c>
      <c r="E800" s="623" t="s">
        <v>185</v>
      </c>
      <c r="F800" s="589">
        <v>6.1</v>
      </c>
      <c r="G800" s="500">
        <v>1.275</v>
      </c>
      <c r="H800" s="500">
        <v>1.92</v>
      </c>
      <c r="I800" s="500">
        <v>2.871</v>
      </c>
      <c r="J800" s="500">
        <v>761.84</v>
      </c>
      <c r="K800" s="624">
        <v>2.87</v>
      </c>
      <c r="L800" s="500">
        <v>761.84</v>
      </c>
      <c r="M800" s="501">
        <v>0.0037671952115929854</v>
      </c>
      <c r="N800" s="666">
        <v>57.12</v>
      </c>
      <c r="O800" s="625">
        <v>0.2151821904861913</v>
      </c>
      <c r="P800" s="621">
        <v>226.03171269557913</v>
      </c>
      <c r="Q800" s="626">
        <v>12.91093142917148</v>
      </c>
    </row>
    <row r="801" spans="1:17" ht="12.75" customHeight="1">
      <c r="A801" s="1861"/>
      <c r="B801" s="12">
        <v>4</v>
      </c>
      <c r="C801" s="665" t="s">
        <v>512</v>
      </c>
      <c r="D801" s="623">
        <v>48</v>
      </c>
      <c r="E801" s="623" t="s">
        <v>185</v>
      </c>
      <c r="F801" s="589">
        <v>22.9</v>
      </c>
      <c r="G801" s="500">
        <v>3.482</v>
      </c>
      <c r="H801" s="500">
        <v>7.36</v>
      </c>
      <c r="I801" s="500">
        <v>11.958</v>
      </c>
      <c r="J801" s="500">
        <v>2590.4</v>
      </c>
      <c r="K801" s="624">
        <v>11.958</v>
      </c>
      <c r="L801" s="500">
        <v>2590.4</v>
      </c>
      <c r="M801" s="501">
        <v>0.004616275478690549</v>
      </c>
      <c r="N801" s="666">
        <v>57.12</v>
      </c>
      <c r="O801" s="625">
        <v>0.2636816553428042</v>
      </c>
      <c r="P801" s="621">
        <v>276.97652872143294</v>
      </c>
      <c r="Q801" s="626">
        <v>15.820899320568248</v>
      </c>
    </row>
    <row r="802" spans="1:17" ht="12.75" customHeight="1">
      <c r="A802" s="1861"/>
      <c r="B802" s="12">
        <v>5</v>
      </c>
      <c r="C802" s="665" t="s">
        <v>513</v>
      </c>
      <c r="D802" s="623">
        <v>50</v>
      </c>
      <c r="E802" s="623" t="s">
        <v>185</v>
      </c>
      <c r="F802" s="589">
        <v>18.6</v>
      </c>
      <c r="G802" s="500">
        <v>3.335</v>
      </c>
      <c r="H802" s="500">
        <v>7.84</v>
      </c>
      <c r="I802" s="500">
        <v>7.525</v>
      </c>
      <c r="J802" s="500">
        <v>2586.98</v>
      </c>
      <c r="K802" s="624">
        <v>7.5</v>
      </c>
      <c r="L802" s="500">
        <v>2586.98</v>
      </c>
      <c r="M802" s="501">
        <v>0.002899133352403188</v>
      </c>
      <c r="N802" s="666">
        <v>57.12</v>
      </c>
      <c r="O802" s="625">
        <v>0.1655984970892701</v>
      </c>
      <c r="P802" s="621">
        <v>173.9480011441913</v>
      </c>
      <c r="Q802" s="626">
        <v>9.935909825356205</v>
      </c>
    </row>
    <row r="803" spans="1:17" ht="12.75" customHeight="1">
      <c r="A803" s="1861"/>
      <c r="B803" s="12">
        <v>6</v>
      </c>
      <c r="C803" s="665" t="s">
        <v>514</v>
      </c>
      <c r="D803" s="623">
        <v>20</v>
      </c>
      <c r="E803" s="623" t="s">
        <v>185</v>
      </c>
      <c r="F803" s="589">
        <v>10.3</v>
      </c>
      <c r="G803" s="500">
        <v>1.887</v>
      </c>
      <c r="H803" s="500">
        <v>3.2</v>
      </c>
      <c r="I803" s="500">
        <v>5.213</v>
      </c>
      <c r="J803" s="500">
        <v>1044.42</v>
      </c>
      <c r="K803" s="624">
        <v>5.213</v>
      </c>
      <c r="L803" s="500">
        <v>1044.42</v>
      </c>
      <c r="M803" s="501">
        <v>0.004991287030121981</v>
      </c>
      <c r="N803" s="666">
        <v>57.12</v>
      </c>
      <c r="O803" s="625">
        <v>0.28510231516056755</v>
      </c>
      <c r="P803" s="621">
        <v>299.4772218073188</v>
      </c>
      <c r="Q803" s="626">
        <v>17.10613890963405</v>
      </c>
    </row>
    <row r="804" spans="1:17" ht="12.75" customHeight="1">
      <c r="A804" s="1861"/>
      <c r="B804" s="12">
        <v>7</v>
      </c>
      <c r="C804" s="665" t="s">
        <v>850</v>
      </c>
      <c r="D804" s="623">
        <v>22</v>
      </c>
      <c r="E804" s="623" t="s">
        <v>185</v>
      </c>
      <c r="F804" s="589">
        <v>10.4</v>
      </c>
      <c r="G804" s="500">
        <v>1.479</v>
      </c>
      <c r="H804" s="500">
        <v>3.52</v>
      </c>
      <c r="I804" s="500">
        <v>5.407</v>
      </c>
      <c r="J804" s="500">
        <v>1210.95</v>
      </c>
      <c r="K804" s="624">
        <v>5.407</v>
      </c>
      <c r="L804" s="500">
        <v>1210.95</v>
      </c>
      <c r="M804" s="501">
        <v>0.004465089392625624</v>
      </c>
      <c r="N804" s="666">
        <v>57.12</v>
      </c>
      <c r="O804" s="625">
        <v>0.25504590610677563</v>
      </c>
      <c r="P804" s="621">
        <v>267.90536355753744</v>
      </c>
      <c r="Q804" s="626">
        <v>15.302754366406537</v>
      </c>
    </row>
    <row r="805" spans="1:17" ht="13.5" customHeight="1">
      <c r="A805" s="1861"/>
      <c r="B805" s="12">
        <v>8</v>
      </c>
      <c r="C805" s="665" t="s">
        <v>851</v>
      </c>
      <c r="D805" s="623">
        <v>22</v>
      </c>
      <c r="E805" s="623" t="s">
        <v>185</v>
      </c>
      <c r="F805" s="589">
        <v>9.8</v>
      </c>
      <c r="G805" s="500">
        <v>1.569</v>
      </c>
      <c r="H805" s="500">
        <v>3.52</v>
      </c>
      <c r="I805" s="500">
        <v>4.663</v>
      </c>
      <c r="J805" s="500">
        <v>1161.98</v>
      </c>
      <c r="K805" s="624">
        <v>4.66</v>
      </c>
      <c r="L805" s="500">
        <v>1161.98</v>
      </c>
      <c r="M805" s="501">
        <v>0.004010396048124753</v>
      </c>
      <c r="N805" s="666">
        <v>57.12</v>
      </c>
      <c r="O805" s="625">
        <v>0.22907382226888587</v>
      </c>
      <c r="P805" s="621">
        <v>240.62376288748516</v>
      </c>
      <c r="Q805" s="626">
        <v>13.744429336133152</v>
      </c>
    </row>
    <row r="806" spans="1:17" ht="12.75" customHeight="1">
      <c r="A806" s="1861"/>
      <c r="B806" s="12">
        <v>9</v>
      </c>
      <c r="C806" s="665" t="s">
        <v>852</v>
      </c>
      <c r="D806" s="623">
        <v>22</v>
      </c>
      <c r="E806" s="623" t="s">
        <v>185</v>
      </c>
      <c r="F806" s="589">
        <v>10.6</v>
      </c>
      <c r="G806" s="500">
        <v>2.392</v>
      </c>
      <c r="H806" s="500">
        <v>3.52</v>
      </c>
      <c r="I806" s="500">
        <v>4.728</v>
      </c>
      <c r="J806" s="500">
        <v>1191.84</v>
      </c>
      <c r="K806" s="624">
        <v>4.728</v>
      </c>
      <c r="L806" s="500">
        <v>1191.84</v>
      </c>
      <c r="M806" s="501">
        <v>0.003966975432944019</v>
      </c>
      <c r="N806" s="666">
        <v>57.12</v>
      </c>
      <c r="O806" s="625">
        <v>0.22659363672976238</v>
      </c>
      <c r="P806" s="621">
        <v>238.01852597664117</v>
      </c>
      <c r="Q806" s="626">
        <v>13.595618203785744</v>
      </c>
    </row>
    <row r="807" spans="1:17" ht="13.5" customHeight="1" thickBot="1">
      <c r="A807" s="1939"/>
      <c r="B807" s="32">
        <v>10</v>
      </c>
      <c r="C807" s="688" t="s">
        <v>853</v>
      </c>
      <c r="D807" s="720">
        <v>12</v>
      </c>
      <c r="E807" s="720" t="s">
        <v>185</v>
      </c>
      <c r="F807" s="808">
        <v>5.2</v>
      </c>
      <c r="G807" s="808">
        <v>0.714</v>
      </c>
      <c r="H807" s="808">
        <v>1.28</v>
      </c>
      <c r="I807" s="808">
        <v>3.232</v>
      </c>
      <c r="J807" s="808">
        <v>550.73</v>
      </c>
      <c r="K807" s="809">
        <v>3.232</v>
      </c>
      <c r="L807" s="808">
        <v>550.73</v>
      </c>
      <c r="M807" s="707">
        <v>0.005868574437564687</v>
      </c>
      <c r="N807" s="708">
        <v>57.12</v>
      </c>
      <c r="O807" s="721">
        <v>0.3352129718736949</v>
      </c>
      <c r="P807" s="722">
        <v>352.11446625388123</v>
      </c>
      <c r="Q807" s="723">
        <v>20.112778312421696</v>
      </c>
    </row>
    <row r="808" spans="1:17" ht="11.25">
      <c r="A808" s="1998" t="s">
        <v>305</v>
      </c>
      <c r="B808" s="190">
        <v>1</v>
      </c>
      <c r="C808" s="635" t="s">
        <v>854</v>
      </c>
      <c r="D808" s="628">
        <v>40</v>
      </c>
      <c r="E808" s="628">
        <v>1983</v>
      </c>
      <c r="F808" s="630">
        <v>22.3</v>
      </c>
      <c r="G808" s="630">
        <v>4.323</v>
      </c>
      <c r="H808" s="630">
        <v>6.4</v>
      </c>
      <c r="I808" s="629">
        <v>11.564</v>
      </c>
      <c r="J808" s="630">
        <v>2221.32</v>
      </c>
      <c r="K808" s="631">
        <v>11.564</v>
      </c>
      <c r="L808" s="630">
        <v>2221.32</v>
      </c>
      <c r="M808" s="632">
        <v>0.005205913600921974</v>
      </c>
      <c r="N808" s="728">
        <v>57.12</v>
      </c>
      <c r="O808" s="633">
        <v>0.29736178488466314</v>
      </c>
      <c r="P808" s="633">
        <v>312.35481605531845</v>
      </c>
      <c r="Q808" s="634">
        <v>17.84170709307979</v>
      </c>
    </row>
    <row r="809" spans="1:17" s="44" customFormat="1" ht="11.25">
      <c r="A809" s="1864"/>
      <c r="B809" s="225">
        <v>2</v>
      </c>
      <c r="C809" s="635" t="s">
        <v>855</v>
      </c>
      <c r="D809" s="628">
        <v>12</v>
      </c>
      <c r="E809" s="628" t="s">
        <v>185</v>
      </c>
      <c r="F809" s="629">
        <v>5.8</v>
      </c>
      <c r="G809" s="629">
        <v>1.059</v>
      </c>
      <c r="H809" s="629">
        <v>1.84</v>
      </c>
      <c r="I809" s="629">
        <v>2.94</v>
      </c>
      <c r="J809" s="629">
        <v>551.14</v>
      </c>
      <c r="K809" s="636">
        <v>2.94</v>
      </c>
      <c r="L809" s="629">
        <v>551.14</v>
      </c>
      <c r="M809" s="632">
        <v>0.005334397793664042</v>
      </c>
      <c r="N809" s="669">
        <v>57.12</v>
      </c>
      <c r="O809" s="633">
        <v>0.30470080197409005</v>
      </c>
      <c r="P809" s="633">
        <v>320.06386761984254</v>
      </c>
      <c r="Q809" s="634">
        <v>18.282048118445402</v>
      </c>
    </row>
    <row r="810" spans="1:17" ht="11.25">
      <c r="A810" s="1864"/>
      <c r="B810" s="179">
        <v>3</v>
      </c>
      <c r="C810" s="668" t="s">
        <v>856</v>
      </c>
      <c r="D810" s="628">
        <v>50</v>
      </c>
      <c r="E810" s="628">
        <v>1971</v>
      </c>
      <c r="F810" s="629">
        <v>25.4</v>
      </c>
      <c r="G810" s="629">
        <v>3.876</v>
      </c>
      <c r="H810" s="629">
        <v>8</v>
      </c>
      <c r="I810" s="629">
        <v>13.46</v>
      </c>
      <c r="J810" s="629">
        <v>2459.61</v>
      </c>
      <c r="K810" s="636">
        <v>13.5</v>
      </c>
      <c r="L810" s="629">
        <v>2459.61</v>
      </c>
      <c r="M810" s="637">
        <v>0.005488675033846829</v>
      </c>
      <c r="N810" s="669">
        <v>57.12</v>
      </c>
      <c r="O810" s="633">
        <v>0.31351311793333086</v>
      </c>
      <c r="P810" s="633">
        <v>329.32050203080973</v>
      </c>
      <c r="Q810" s="638">
        <v>18.81078707599985</v>
      </c>
    </row>
    <row r="811" spans="1:17" ht="11.25">
      <c r="A811" s="1864"/>
      <c r="B811" s="179">
        <v>4</v>
      </c>
      <c r="C811" s="668" t="s">
        <v>857</v>
      </c>
      <c r="D811" s="628">
        <v>30</v>
      </c>
      <c r="E811" s="628" t="s">
        <v>185</v>
      </c>
      <c r="F811" s="629">
        <v>13</v>
      </c>
      <c r="G811" s="629">
        <v>1.747</v>
      </c>
      <c r="H811" s="629">
        <v>4.18</v>
      </c>
      <c r="I811" s="629">
        <v>7.051</v>
      </c>
      <c r="J811" s="629">
        <v>1199.28</v>
      </c>
      <c r="K811" s="636">
        <v>7.1</v>
      </c>
      <c r="L811" s="629">
        <v>1199.28</v>
      </c>
      <c r="M811" s="637">
        <v>0.005920218797945433</v>
      </c>
      <c r="N811" s="669">
        <v>57.12</v>
      </c>
      <c r="O811" s="670">
        <v>0.33816289773864316</v>
      </c>
      <c r="P811" s="633">
        <v>355.213127876726</v>
      </c>
      <c r="Q811" s="638">
        <v>20.289773864318587</v>
      </c>
    </row>
    <row r="812" spans="1:17" ht="11.25">
      <c r="A812" s="1864"/>
      <c r="B812" s="179">
        <v>5</v>
      </c>
      <c r="C812" s="668" t="s">
        <v>858</v>
      </c>
      <c r="D812" s="628">
        <v>11</v>
      </c>
      <c r="E812" s="628" t="s">
        <v>185</v>
      </c>
      <c r="F812" s="629">
        <v>5.9</v>
      </c>
      <c r="G812" s="629">
        <v>0.867</v>
      </c>
      <c r="H812" s="629">
        <v>1.76</v>
      </c>
      <c r="I812" s="629">
        <v>3.205</v>
      </c>
      <c r="J812" s="629">
        <v>515.22</v>
      </c>
      <c r="K812" s="636">
        <v>3.205</v>
      </c>
      <c r="L812" s="629">
        <v>515.22</v>
      </c>
      <c r="M812" s="637">
        <v>0.0062206436085555684</v>
      </c>
      <c r="N812" s="669">
        <v>57.12</v>
      </c>
      <c r="O812" s="670">
        <v>0.35532316292069405</v>
      </c>
      <c r="P812" s="633">
        <v>373.23861651333414</v>
      </c>
      <c r="Q812" s="638">
        <v>21.319389775241646</v>
      </c>
    </row>
    <row r="813" spans="1:17" ht="11.25">
      <c r="A813" s="1864"/>
      <c r="B813" s="179">
        <v>6</v>
      </c>
      <c r="C813" s="668" t="s">
        <v>859</v>
      </c>
      <c r="D813" s="628">
        <v>30</v>
      </c>
      <c r="E813" s="628"/>
      <c r="F813" s="629">
        <v>18</v>
      </c>
      <c r="G813" s="629">
        <v>2.907</v>
      </c>
      <c r="H813" s="629">
        <v>4.8</v>
      </c>
      <c r="I813" s="629">
        <v>10.273</v>
      </c>
      <c r="J813" s="629">
        <v>1589.99</v>
      </c>
      <c r="K813" s="636">
        <v>10.273</v>
      </c>
      <c r="L813" s="629">
        <v>1589.99</v>
      </c>
      <c r="M813" s="637">
        <v>0.006461046924823426</v>
      </c>
      <c r="N813" s="669">
        <v>57.12</v>
      </c>
      <c r="O813" s="670">
        <v>0.3690550003459141</v>
      </c>
      <c r="P813" s="633">
        <v>387.66281548940555</v>
      </c>
      <c r="Q813" s="638">
        <v>22.143300020754843</v>
      </c>
    </row>
    <row r="814" spans="1:17" ht="11.25">
      <c r="A814" s="1864"/>
      <c r="B814" s="179">
        <v>7</v>
      </c>
      <c r="C814" s="668" t="s">
        <v>860</v>
      </c>
      <c r="D814" s="628">
        <v>40</v>
      </c>
      <c r="E814" s="628">
        <v>1986</v>
      </c>
      <c r="F814" s="629">
        <v>26.7</v>
      </c>
      <c r="G814" s="629">
        <v>5.049</v>
      </c>
      <c r="H814" s="629">
        <v>6.4</v>
      </c>
      <c r="I814" s="629">
        <v>15.318</v>
      </c>
      <c r="J814" s="629">
        <v>2268.74</v>
      </c>
      <c r="K814" s="636">
        <v>15.318</v>
      </c>
      <c r="L814" s="629">
        <v>2268.74</v>
      </c>
      <c r="M814" s="637">
        <v>0.006751765297037122</v>
      </c>
      <c r="N814" s="669">
        <v>57.12</v>
      </c>
      <c r="O814" s="670">
        <v>0.3856608337667604</v>
      </c>
      <c r="P814" s="633">
        <v>405.1059178222273</v>
      </c>
      <c r="Q814" s="638">
        <v>23.139650026005622</v>
      </c>
    </row>
    <row r="815" spans="1:17" ht="11.25">
      <c r="A815" s="1864"/>
      <c r="B815" s="179">
        <v>8</v>
      </c>
      <c r="C815" s="668" t="s">
        <v>861</v>
      </c>
      <c r="D815" s="628">
        <v>40</v>
      </c>
      <c r="E815" s="628">
        <v>1984</v>
      </c>
      <c r="F815" s="629">
        <v>26.2</v>
      </c>
      <c r="G815" s="629">
        <v>4.08</v>
      </c>
      <c r="H815" s="629">
        <v>6.4</v>
      </c>
      <c r="I815" s="629">
        <v>15.66</v>
      </c>
      <c r="J815" s="629">
        <v>2304.94</v>
      </c>
      <c r="K815" s="636">
        <v>15.7</v>
      </c>
      <c r="L815" s="629">
        <v>2304.94</v>
      </c>
      <c r="M815" s="637">
        <v>0.00681145713120515</v>
      </c>
      <c r="N815" s="669">
        <v>57.12</v>
      </c>
      <c r="O815" s="670">
        <v>0.38907043133443814</v>
      </c>
      <c r="P815" s="633">
        <v>408.687427872309</v>
      </c>
      <c r="Q815" s="638">
        <v>23.34422588006629</v>
      </c>
    </row>
    <row r="816" spans="1:17" ht="11.25">
      <c r="A816" s="1865"/>
      <c r="B816" s="187">
        <v>9</v>
      </c>
      <c r="C816" s="668" t="s">
        <v>862</v>
      </c>
      <c r="D816" s="628">
        <v>40</v>
      </c>
      <c r="E816" s="628"/>
      <c r="F816" s="629">
        <v>24.8</v>
      </c>
      <c r="G816" s="629">
        <v>2.844</v>
      </c>
      <c r="H816" s="629">
        <v>6.4</v>
      </c>
      <c r="I816" s="629">
        <v>15.551</v>
      </c>
      <c r="J816" s="629">
        <v>2232.89</v>
      </c>
      <c r="K816" s="636">
        <v>15.6</v>
      </c>
      <c r="L816" s="629">
        <v>2232.89</v>
      </c>
      <c r="M816" s="637">
        <v>0.0069864614916095285</v>
      </c>
      <c r="N816" s="669">
        <v>57.12</v>
      </c>
      <c r="O816" s="670">
        <v>0.39906668040073623</v>
      </c>
      <c r="P816" s="633">
        <v>419.1876894965717</v>
      </c>
      <c r="Q816" s="638">
        <v>23.944000824044174</v>
      </c>
    </row>
    <row r="817" spans="1:17" ht="13.5" customHeight="1" thickBot="1">
      <c r="A817" s="1865"/>
      <c r="B817" s="187">
        <v>10</v>
      </c>
      <c r="C817" s="731" t="s">
        <v>863</v>
      </c>
      <c r="D817" s="732">
        <v>40</v>
      </c>
      <c r="E817" s="732">
        <v>1992</v>
      </c>
      <c r="F817" s="786">
        <v>26.7</v>
      </c>
      <c r="G817" s="786">
        <v>4.386</v>
      </c>
      <c r="H817" s="786">
        <v>6.4</v>
      </c>
      <c r="I817" s="786">
        <v>15.911</v>
      </c>
      <c r="J817" s="786">
        <v>2238</v>
      </c>
      <c r="K817" s="787">
        <v>15.911</v>
      </c>
      <c r="L817" s="786">
        <v>2238</v>
      </c>
      <c r="M817" s="735">
        <v>0.007109472743521</v>
      </c>
      <c r="N817" s="733">
        <v>57.12</v>
      </c>
      <c r="O817" s="736">
        <v>0.40609308310991954</v>
      </c>
      <c r="P817" s="736">
        <v>426.56836461126</v>
      </c>
      <c r="Q817" s="737">
        <v>24.36558498659517</v>
      </c>
    </row>
    <row r="818" spans="1:17" ht="11.25">
      <c r="A818" s="1893" t="s">
        <v>306</v>
      </c>
      <c r="B818" s="64">
        <v>1</v>
      </c>
      <c r="C818" s="689" t="s">
        <v>864</v>
      </c>
      <c r="D818" s="738">
        <v>13</v>
      </c>
      <c r="E818" s="738"/>
      <c r="F818" s="504">
        <v>8.6</v>
      </c>
      <c r="G818" s="504">
        <v>1.763</v>
      </c>
      <c r="H818" s="504"/>
      <c r="I818" s="504">
        <v>6.789</v>
      </c>
      <c r="J818" s="504">
        <v>551.79</v>
      </c>
      <c r="K818" s="639">
        <v>6.8</v>
      </c>
      <c r="L818" s="640">
        <v>551.8</v>
      </c>
      <c r="M818" s="641">
        <v>0.012323305545487497</v>
      </c>
      <c r="N818" s="692">
        <v>57.12</v>
      </c>
      <c r="O818" s="642">
        <v>0.7039072127582457</v>
      </c>
      <c r="P818" s="642">
        <v>739.3983327292498</v>
      </c>
      <c r="Q818" s="643">
        <v>42.234432765494745</v>
      </c>
    </row>
    <row r="819" spans="1:17" ht="11.25">
      <c r="A819" s="1894"/>
      <c r="B819" s="65">
        <v>2</v>
      </c>
      <c r="C819" s="691" t="s">
        <v>865</v>
      </c>
      <c r="D819" s="741">
        <v>8</v>
      </c>
      <c r="E819" s="741">
        <v>1959</v>
      </c>
      <c r="F819" s="506">
        <v>6.3</v>
      </c>
      <c r="G819" s="506">
        <v>0.51</v>
      </c>
      <c r="H819" s="506">
        <v>1.28</v>
      </c>
      <c r="I819" s="506">
        <v>4.451</v>
      </c>
      <c r="J819" s="506">
        <v>361.47</v>
      </c>
      <c r="K819" s="644">
        <v>4.5</v>
      </c>
      <c r="L819" s="506">
        <v>361.47</v>
      </c>
      <c r="M819" s="505">
        <v>0.012449165905884305</v>
      </c>
      <c r="N819" s="703">
        <v>57.12</v>
      </c>
      <c r="O819" s="507">
        <v>0.7110963565441115</v>
      </c>
      <c r="P819" s="642">
        <v>746.9499543530584</v>
      </c>
      <c r="Q819" s="508">
        <v>42.66578139264669</v>
      </c>
    </row>
    <row r="820" spans="1:17" ht="11.25">
      <c r="A820" s="1894"/>
      <c r="B820" s="65">
        <v>3</v>
      </c>
      <c r="C820" s="691" t="s">
        <v>866</v>
      </c>
      <c r="D820" s="741">
        <v>12</v>
      </c>
      <c r="E820" s="741">
        <v>1960</v>
      </c>
      <c r="F820" s="506">
        <v>4.874</v>
      </c>
      <c r="G820" s="506"/>
      <c r="H820" s="506"/>
      <c r="I820" s="506">
        <v>4.874</v>
      </c>
      <c r="J820" s="506">
        <v>393.99</v>
      </c>
      <c r="K820" s="644">
        <v>4.874</v>
      </c>
      <c r="L820" s="506">
        <v>393.99</v>
      </c>
      <c r="M820" s="505">
        <v>0.012370872357166425</v>
      </c>
      <c r="N820" s="703">
        <v>57.12</v>
      </c>
      <c r="O820" s="507">
        <v>0.7066242290413461</v>
      </c>
      <c r="P820" s="642">
        <v>742.2523414299856</v>
      </c>
      <c r="Q820" s="508">
        <v>42.39745374248077</v>
      </c>
    </row>
    <row r="821" spans="1:17" ht="11.25">
      <c r="A821" s="1894"/>
      <c r="B821" s="65">
        <v>4</v>
      </c>
      <c r="C821" s="691" t="s">
        <v>867</v>
      </c>
      <c r="D821" s="741">
        <v>3</v>
      </c>
      <c r="E821" s="741">
        <v>1940</v>
      </c>
      <c r="F821" s="506">
        <v>1.594</v>
      </c>
      <c r="G821" s="506"/>
      <c r="H821" s="506"/>
      <c r="I821" s="506">
        <v>1.594</v>
      </c>
      <c r="J821" s="506">
        <v>125.4</v>
      </c>
      <c r="K821" s="644">
        <v>1.594</v>
      </c>
      <c r="L821" s="506">
        <v>125.4</v>
      </c>
      <c r="M821" s="505">
        <v>0.012711323763955343</v>
      </c>
      <c r="N821" s="703">
        <v>57.12</v>
      </c>
      <c r="O821" s="507">
        <v>0.7260708133971292</v>
      </c>
      <c r="P821" s="642">
        <v>762.6794258373207</v>
      </c>
      <c r="Q821" s="508">
        <v>43.56424880382775</v>
      </c>
    </row>
    <row r="822" spans="1:17" ht="11.25">
      <c r="A822" s="1894"/>
      <c r="B822" s="65">
        <v>5</v>
      </c>
      <c r="C822" s="691" t="s">
        <v>868</v>
      </c>
      <c r="D822" s="741">
        <v>8</v>
      </c>
      <c r="E822" s="741">
        <v>1958</v>
      </c>
      <c r="F822" s="506">
        <v>6.7</v>
      </c>
      <c r="G822" s="506">
        <v>1.02</v>
      </c>
      <c r="H822" s="506">
        <v>1.12</v>
      </c>
      <c r="I822" s="506">
        <v>4.636</v>
      </c>
      <c r="J822" s="506">
        <v>356.49</v>
      </c>
      <c r="K822" s="644">
        <v>4.636</v>
      </c>
      <c r="L822" s="506">
        <v>356.49</v>
      </c>
      <c r="M822" s="505">
        <v>0.013004572358270919</v>
      </c>
      <c r="N822" s="703">
        <v>57.12</v>
      </c>
      <c r="O822" s="507">
        <v>0.7428211731044349</v>
      </c>
      <c r="P822" s="642">
        <v>780.2743414962551</v>
      </c>
      <c r="Q822" s="508">
        <v>44.56927038626609</v>
      </c>
    </row>
    <row r="823" spans="1:17" ht="11.25">
      <c r="A823" s="1894"/>
      <c r="B823" s="65">
        <v>6</v>
      </c>
      <c r="C823" s="691" t="s">
        <v>869</v>
      </c>
      <c r="D823" s="741">
        <v>18</v>
      </c>
      <c r="E823" s="741"/>
      <c r="F823" s="506">
        <v>10</v>
      </c>
      <c r="G823" s="506">
        <v>1.173</v>
      </c>
      <c r="H823" s="506">
        <v>0.32</v>
      </c>
      <c r="I823" s="506">
        <v>8.484</v>
      </c>
      <c r="J823" s="506">
        <v>623.12</v>
      </c>
      <c r="K823" s="644">
        <v>8.484</v>
      </c>
      <c r="L823" s="506">
        <v>623.12</v>
      </c>
      <c r="M823" s="505">
        <v>0.013615354987803313</v>
      </c>
      <c r="N823" s="703">
        <v>57.12</v>
      </c>
      <c r="O823" s="507">
        <v>0.7777090769033251</v>
      </c>
      <c r="P823" s="642">
        <v>816.9212992681988</v>
      </c>
      <c r="Q823" s="508">
        <v>46.66254461419951</v>
      </c>
    </row>
    <row r="824" spans="1:17" ht="11.25">
      <c r="A824" s="1894"/>
      <c r="B824" s="65">
        <v>7</v>
      </c>
      <c r="C824" s="691" t="s">
        <v>870</v>
      </c>
      <c r="D824" s="741">
        <v>8</v>
      </c>
      <c r="E824" s="741">
        <v>1959</v>
      </c>
      <c r="F824" s="506">
        <v>6.9</v>
      </c>
      <c r="G824" s="506">
        <v>0.459</v>
      </c>
      <c r="H824" s="506">
        <v>1.2</v>
      </c>
      <c r="I824" s="506">
        <v>5.211</v>
      </c>
      <c r="J824" s="506">
        <v>371.23</v>
      </c>
      <c r="K824" s="644">
        <v>5.2</v>
      </c>
      <c r="L824" s="506">
        <v>371.23</v>
      </c>
      <c r="M824" s="505">
        <v>0.014007488618915497</v>
      </c>
      <c r="N824" s="703">
        <v>57.12</v>
      </c>
      <c r="O824" s="507">
        <v>0.8001077499124531</v>
      </c>
      <c r="P824" s="642">
        <v>840.4493171349299</v>
      </c>
      <c r="Q824" s="508">
        <v>48.00646499474719</v>
      </c>
    </row>
    <row r="825" spans="1:17" ht="11.25">
      <c r="A825" s="1894"/>
      <c r="B825" s="65">
        <v>8</v>
      </c>
      <c r="C825" s="691" t="s">
        <v>871</v>
      </c>
      <c r="D825" s="741">
        <v>8</v>
      </c>
      <c r="E825" s="741">
        <v>1960</v>
      </c>
      <c r="F825" s="506">
        <v>6.6</v>
      </c>
      <c r="G825" s="506">
        <v>0.255</v>
      </c>
      <c r="H825" s="506">
        <v>1.12</v>
      </c>
      <c r="I825" s="506">
        <v>5.234</v>
      </c>
      <c r="J825" s="506">
        <v>372.64</v>
      </c>
      <c r="K825" s="644">
        <v>5.234</v>
      </c>
      <c r="L825" s="506">
        <v>372.64</v>
      </c>
      <c r="M825" s="505">
        <v>0.01404572778016316</v>
      </c>
      <c r="N825" s="703">
        <v>57.12</v>
      </c>
      <c r="O825" s="507">
        <v>0.8022919708029197</v>
      </c>
      <c r="P825" s="642">
        <v>842.7436668097896</v>
      </c>
      <c r="Q825" s="508">
        <v>48.137518248175176</v>
      </c>
    </row>
    <row r="826" spans="1:17" ht="11.25">
      <c r="A826" s="1894"/>
      <c r="B826" s="65">
        <v>9</v>
      </c>
      <c r="C826" s="691" t="s">
        <v>872</v>
      </c>
      <c r="D826" s="741">
        <v>8</v>
      </c>
      <c r="E826" s="741">
        <v>1951</v>
      </c>
      <c r="F826" s="506">
        <v>6.6</v>
      </c>
      <c r="G826" s="506">
        <v>0.957</v>
      </c>
      <c r="H826" s="506">
        <v>1.28</v>
      </c>
      <c r="I826" s="506">
        <v>4.253</v>
      </c>
      <c r="J826" s="506">
        <v>300.96</v>
      </c>
      <c r="K826" s="644">
        <v>4.3</v>
      </c>
      <c r="L826" s="506">
        <v>300.96</v>
      </c>
      <c r="M826" s="505">
        <v>0.014287612971823498</v>
      </c>
      <c r="N826" s="703">
        <v>57.12</v>
      </c>
      <c r="O826" s="507">
        <v>0.8161084529505582</v>
      </c>
      <c r="P826" s="642">
        <v>857.2567783094099</v>
      </c>
      <c r="Q826" s="508">
        <v>48.96650717703349</v>
      </c>
    </row>
    <row r="827" spans="1:17" ht="12" thickBot="1">
      <c r="A827" s="1895"/>
      <c r="B827" s="68">
        <v>10</v>
      </c>
      <c r="C827" s="693" t="s">
        <v>873</v>
      </c>
      <c r="D827" s="744">
        <v>12</v>
      </c>
      <c r="E827" s="744"/>
      <c r="F827" s="766">
        <v>10.6</v>
      </c>
      <c r="G827" s="766">
        <v>0.867</v>
      </c>
      <c r="H827" s="766">
        <v>1.92</v>
      </c>
      <c r="I827" s="766">
        <v>7.813</v>
      </c>
      <c r="J827" s="766">
        <v>527.23</v>
      </c>
      <c r="K827" s="788">
        <v>7.8</v>
      </c>
      <c r="L827" s="766">
        <v>527.23</v>
      </c>
      <c r="M827" s="711">
        <v>0.014794302296910266</v>
      </c>
      <c r="N827" s="712">
        <v>57.12</v>
      </c>
      <c r="O827" s="694">
        <v>0.8450505471995143</v>
      </c>
      <c r="P827" s="694">
        <v>887.658137814616</v>
      </c>
      <c r="Q827" s="695">
        <v>50.703032831970866</v>
      </c>
    </row>
    <row r="828" spans="1:17" ht="11.25">
      <c r="A828" s="1871" t="s">
        <v>313</v>
      </c>
      <c r="B828" s="38">
        <v>1</v>
      </c>
      <c r="C828" s="645" t="s">
        <v>874</v>
      </c>
      <c r="D828" s="646">
        <v>3</v>
      </c>
      <c r="E828" s="646">
        <v>1940</v>
      </c>
      <c r="F828" s="597">
        <v>4.715</v>
      </c>
      <c r="G828" s="597"/>
      <c r="H828" s="597"/>
      <c r="I828" s="597">
        <v>4.715</v>
      </c>
      <c r="J828" s="597">
        <v>112.26</v>
      </c>
      <c r="K828" s="647">
        <v>4.7</v>
      </c>
      <c r="L828" s="648">
        <v>112.26</v>
      </c>
      <c r="M828" s="649">
        <v>0.041867094245501515</v>
      </c>
      <c r="N828" s="620">
        <v>57.12</v>
      </c>
      <c r="O828" s="650">
        <v>2.3914484233030464</v>
      </c>
      <c r="P828" s="650">
        <v>2512.025654730091</v>
      </c>
      <c r="Q828" s="651">
        <v>143.4869053981828</v>
      </c>
    </row>
    <row r="829" spans="1:17" ht="11.25">
      <c r="A829" s="1871"/>
      <c r="B829" s="38">
        <v>2</v>
      </c>
      <c r="C829" s="699" t="s">
        <v>875</v>
      </c>
      <c r="D829" s="748">
        <v>9</v>
      </c>
      <c r="E829" s="748"/>
      <c r="F829" s="510">
        <v>5.1</v>
      </c>
      <c r="G829" s="510">
        <v>0.306</v>
      </c>
      <c r="H829" s="510"/>
      <c r="I829" s="510">
        <v>4.824</v>
      </c>
      <c r="J829" s="510">
        <v>268.74</v>
      </c>
      <c r="K829" s="653">
        <v>4.8</v>
      </c>
      <c r="L829" s="510">
        <v>268.74</v>
      </c>
      <c r="M829" s="509">
        <v>0.017861129716454566</v>
      </c>
      <c r="N829" s="704">
        <v>57.12</v>
      </c>
      <c r="O829" s="511">
        <v>1.0202277294038848</v>
      </c>
      <c r="P829" s="650">
        <v>1071.6677829872738</v>
      </c>
      <c r="Q829" s="512">
        <v>61.213663764233075</v>
      </c>
    </row>
    <row r="830" spans="1:17" ht="11.25">
      <c r="A830" s="1871"/>
      <c r="B830" s="38">
        <v>3</v>
      </c>
      <c r="C830" s="699" t="s">
        <v>876</v>
      </c>
      <c r="D830" s="748">
        <v>8</v>
      </c>
      <c r="E830" s="748">
        <v>1960</v>
      </c>
      <c r="F830" s="510">
        <v>7.8</v>
      </c>
      <c r="G830" s="510">
        <v>0.816</v>
      </c>
      <c r="H830" s="510">
        <v>1.28</v>
      </c>
      <c r="I830" s="510">
        <v>5.656</v>
      </c>
      <c r="J830" s="510">
        <v>358.27</v>
      </c>
      <c r="K830" s="653">
        <v>5.7</v>
      </c>
      <c r="L830" s="510">
        <v>358.27</v>
      </c>
      <c r="M830" s="509">
        <v>0.01590978870684121</v>
      </c>
      <c r="N830" s="704">
        <v>57.12</v>
      </c>
      <c r="O830" s="511">
        <v>0.90876713093477</v>
      </c>
      <c r="P830" s="650">
        <v>954.5873224104728</v>
      </c>
      <c r="Q830" s="512">
        <v>54.52602785608621</v>
      </c>
    </row>
    <row r="831" spans="1:17" ht="11.25">
      <c r="A831" s="1872"/>
      <c r="B831" s="19">
        <v>4</v>
      </c>
      <c r="C831" s="699" t="s">
        <v>877</v>
      </c>
      <c r="D831" s="748">
        <v>3</v>
      </c>
      <c r="E831" s="748"/>
      <c r="F831" s="510">
        <v>3.296</v>
      </c>
      <c r="G831" s="510"/>
      <c r="H831" s="510"/>
      <c r="I831" s="510">
        <v>3.296</v>
      </c>
      <c r="J831" s="510">
        <v>182.98</v>
      </c>
      <c r="K831" s="653">
        <v>3.3</v>
      </c>
      <c r="L831" s="510">
        <v>182.98</v>
      </c>
      <c r="M831" s="509">
        <v>0.01803475789703793</v>
      </c>
      <c r="N831" s="704">
        <v>57.12</v>
      </c>
      <c r="O831" s="511">
        <v>1.0301453710788064</v>
      </c>
      <c r="P831" s="650">
        <v>1082.0854738222758</v>
      </c>
      <c r="Q831" s="512">
        <v>61.808722264728395</v>
      </c>
    </row>
    <row r="832" spans="1:17" ht="11.25">
      <c r="A832" s="1872"/>
      <c r="B832" s="19">
        <v>5</v>
      </c>
      <c r="C832" s="699"/>
      <c r="D832" s="748"/>
      <c r="E832" s="748"/>
      <c r="F832" s="510"/>
      <c r="G832" s="510"/>
      <c r="H832" s="510"/>
      <c r="I832" s="510"/>
      <c r="J832" s="510"/>
      <c r="K832" s="653"/>
      <c r="L832" s="510"/>
      <c r="M832" s="509"/>
      <c r="N832" s="704"/>
      <c r="O832" s="511"/>
      <c r="P832" s="650"/>
      <c r="Q832" s="512"/>
    </row>
    <row r="833" spans="1:17" ht="11.25">
      <c r="A833" s="1872"/>
      <c r="B833" s="19">
        <v>6</v>
      </c>
      <c r="C833" s="699"/>
      <c r="D833" s="748"/>
      <c r="E833" s="748"/>
      <c r="F833" s="510"/>
      <c r="G833" s="510"/>
      <c r="H833" s="510"/>
      <c r="I833" s="510"/>
      <c r="J833" s="510"/>
      <c r="K833" s="653"/>
      <c r="L833" s="510"/>
      <c r="M833" s="509"/>
      <c r="N833" s="704"/>
      <c r="O833" s="511"/>
      <c r="P833" s="650"/>
      <c r="Q833" s="512"/>
    </row>
    <row r="834" spans="1:17" ht="11.25">
      <c r="A834" s="1872"/>
      <c r="B834" s="19">
        <v>7</v>
      </c>
      <c r="C834" s="699"/>
      <c r="D834" s="748"/>
      <c r="E834" s="748"/>
      <c r="F834" s="510"/>
      <c r="G834" s="510"/>
      <c r="H834" s="510"/>
      <c r="I834" s="510"/>
      <c r="J834" s="510"/>
      <c r="K834" s="653"/>
      <c r="L834" s="510"/>
      <c r="M834" s="509"/>
      <c r="N834" s="704"/>
      <c r="O834" s="511"/>
      <c r="P834" s="650"/>
      <c r="Q834" s="512"/>
    </row>
    <row r="835" spans="1:17" ht="11.25">
      <c r="A835" s="1872"/>
      <c r="B835" s="19">
        <v>8</v>
      </c>
      <c r="C835" s="699"/>
      <c r="D835" s="748"/>
      <c r="E835" s="748"/>
      <c r="F835" s="510"/>
      <c r="G835" s="510"/>
      <c r="H835" s="510"/>
      <c r="I835" s="510"/>
      <c r="J835" s="510"/>
      <c r="K835" s="653"/>
      <c r="L835" s="510"/>
      <c r="M835" s="509"/>
      <c r="N835" s="704"/>
      <c r="O835" s="511"/>
      <c r="P835" s="650"/>
      <c r="Q835" s="512"/>
    </row>
    <row r="836" spans="1:17" ht="11.25">
      <c r="A836" s="1872"/>
      <c r="B836" s="19">
        <v>9</v>
      </c>
      <c r="C836" s="699"/>
      <c r="D836" s="748"/>
      <c r="E836" s="748"/>
      <c r="F836" s="510"/>
      <c r="G836" s="510"/>
      <c r="H836" s="510"/>
      <c r="I836" s="510"/>
      <c r="J836" s="510"/>
      <c r="K836" s="789"/>
      <c r="L836" s="510"/>
      <c r="M836" s="509"/>
      <c r="N836" s="704"/>
      <c r="O836" s="511"/>
      <c r="P836" s="650"/>
      <c r="Q836" s="512"/>
    </row>
    <row r="837" spans="1:17" ht="12" thickBot="1">
      <c r="A837" s="1873"/>
      <c r="B837" s="20">
        <v>10</v>
      </c>
      <c r="C837" s="752"/>
      <c r="D837" s="753"/>
      <c r="E837" s="753"/>
      <c r="F837" s="754"/>
      <c r="G837" s="754"/>
      <c r="H837" s="754"/>
      <c r="I837" s="754"/>
      <c r="J837" s="754"/>
      <c r="K837" s="790"/>
      <c r="L837" s="754"/>
      <c r="M837" s="705"/>
      <c r="N837" s="700"/>
      <c r="O837" s="701"/>
      <c r="P837" s="701"/>
      <c r="Q837" s="702"/>
    </row>
    <row r="840" spans="1:17" s="1683" customFormat="1" ht="15">
      <c r="A840" s="1874" t="s">
        <v>263</v>
      </c>
      <c r="B840" s="1874"/>
      <c r="C840" s="1874"/>
      <c r="D840" s="1874"/>
      <c r="E840" s="1874"/>
      <c r="F840" s="1874"/>
      <c r="G840" s="1874"/>
      <c r="H840" s="1874"/>
      <c r="I840" s="1874"/>
      <c r="J840" s="1874"/>
      <c r="K840" s="1874"/>
      <c r="L840" s="1874"/>
      <c r="M840" s="1874"/>
      <c r="N840" s="1874"/>
      <c r="O840" s="1874"/>
      <c r="P840" s="1874"/>
      <c r="Q840" s="1874"/>
    </row>
    <row r="841" spans="1:17" ht="13.5" thickBot="1">
      <c r="A841" s="805"/>
      <c r="B841" s="805"/>
      <c r="C841" s="805"/>
      <c r="D841" s="805"/>
      <c r="E841" s="1875" t="s">
        <v>370</v>
      </c>
      <c r="F841" s="1875"/>
      <c r="G841" s="1875"/>
      <c r="H841" s="1875"/>
      <c r="I841" s="805">
        <v>4.8</v>
      </c>
      <c r="J841" s="805" t="s">
        <v>369</v>
      </c>
      <c r="K841" s="805" t="s">
        <v>371</v>
      </c>
      <c r="L841" s="806">
        <v>297</v>
      </c>
      <c r="M841" s="805"/>
      <c r="N841" s="805"/>
      <c r="O841" s="805"/>
      <c r="P841" s="805"/>
      <c r="Q841" s="805"/>
    </row>
    <row r="842" spans="1:17" ht="11.25">
      <c r="A842" s="1876" t="s">
        <v>1</v>
      </c>
      <c r="B842" s="1879" t="s">
        <v>0</v>
      </c>
      <c r="C842" s="1882" t="s">
        <v>2</v>
      </c>
      <c r="D842" s="1882" t="s">
        <v>3</v>
      </c>
      <c r="E842" s="1882" t="s">
        <v>12</v>
      </c>
      <c r="F842" s="1886" t="s">
        <v>13</v>
      </c>
      <c r="G842" s="1887"/>
      <c r="H842" s="1887"/>
      <c r="I842" s="1888"/>
      <c r="J842" s="1882" t="s">
        <v>4</v>
      </c>
      <c r="K842" s="1882" t="s">
        <v>14</v>
      </c>
      <c r="L842" s="1882" t="s">
        <v>5</v>
      </c>
      <c r="M842" s="1882" t="s">
        <v>6</v>
      </c>
      <c r="N842" s="1882" t="s">
        <v>15</v>
      </c>
      <c r="O842" s="1882" t="s">
        <v>16</v>
      </c>
      <c r="P842" s="1889" t="s">
        <v>23</v>
      </c>
      <c r="Q842" s="1891" t="s">
        <v>24</v>
      </c>
    </row>
    <row r="843" spans="1:17" ht="33.75">
      <c r="A843" s="1877"/>
      <c r="B843" s="1880"/>
      <c r="C843" s="1883"/>
      <c r="D843" s="1885"/>
      <c r="E843" s="1885"/>
      <c r="F843" s="15" t="s">
        <v>17</v>
      </c>
      <c r="G843" s="15" t="s">
        <v>18</v>
      </c>
      <c r="H843" s="15" t="s">
        <v>19</v>
      </c>
      <c r="I843" s="15" t="s">
        <v>20</v>
      </c>
      <c r="J843" s="1885"/>
      <c r="K843" s="1885"/>
      <c r="L843" s="1885"/>
      <c r="M843" s="1885"/>
      <c r="N843" s="1885"/>
      <c r="O843" s="1885"/>
      <c r="P843" s="1890"/>
      <c r="Q843" s="1892"/>
    </row>
    <row r="844" spans="1:17" ht="12" thickBot="1">
      <c r="A844" s="1877"/>
      <c r="B844" s="1880"/>
      <c r="C844" s="1883"/>
      <c r="D844" s="8" t="s">
        <v>7</v>
      </c>
      <c r="E844" s="8" t="s">
        <v>8</v>
      </c>
      <c r="F844" s="8" t="s">
        <v>9</v>
      </c>
      <c r="G844" s="8" t="s">
        <v>9</v>
      </c>
      <c r="H844" s="8" t="s">
        <v>9</v>
      </c>
      <c r="I844" s="8" t="s">
        <v>9</v>
      </c>
      <c r="J844" s="8" t="s">
        <v>21</v>
      </c>
      <c r="K844" s="8" t="s">
        <v>9</v>
      </c>
      <c r="L844" s="8" t="s">
        <v>21</v>
      </c>
      <c r="M844" s="8" t="s">
        <v>22</v>
      </c>
      <c r="N844" s="83" t="s">
        <v>408</v>
      </c>
      <c r="O844" s="83" t="s">
        <v>409</v>
      </c>
      <c r="P844" s="84" t="s">
        <v>25</v>
      </c>
      <c r="Q844" s="85" t="s">
        <v>410</v>
      </c>
    </row>
    <row r="845" spans="1:17" ht="12.75" customHeight="1">
      <c r="A845" s="2010" t="s">
        <v>315</v>
      </c>
      <c r="B845" s="11">
        <v>1</v>
      </c>
      <c r="C845" s="107" t="s">
        <v>264</v>
      </c>
      <c r="D845" s="106">
        <v>30</v>
      </c>
      <c r="E845" s="106">
        <v>2000</v>
      </c>
      <c r="F845" s="111">
        <v>12.22</v>
      </c>
      <c r="G845" s="601">
        <v>2.586326</v>
      </c>
      <c r="H845" s="602">
        <v>4.72</v>
      </c>
      <c r="I845" s="603">
        <v>4.913672</v>
      </c>
      <c r="J845" s="111">
        <v>1411.56</v>
      </c>
      <c r="K845" s="1234">
        <v>4.913672</v>
      </c>
      <c r="L845" s="111">
        <v>1411.56</v>
      </c>
      <c r="M845" s="604">
        <f>K845/L845</f>
        <v>0.00348102241491683</v>
      </c>
      <c r="N845" s="497">
        <v>63.329</v>
      </c>
      <c r="O845" s="113">
        <f>K845*N845/J845</f>
        <v>0.22044966851426792</v>
      </c>
      <c r="P845" s="113">
        <f>M845*60*1000</f>
        <v>208.86134489500978</v>
      </c>
      <c r="Q845" s="114">
        <f>O845*60</f>
        <v>13.226980110856076</v>
      </c>
    </row>
    <row r="846" spans="1:17" ht="11.25">
      <c r="A846" s="1953"/>
      <c r="B846" s="12">
        <v>2</v>
      </c>
      <c r="C846" s="116" t="s">
        <v>265</v>
      </c>
      <c r="D846" s="115">
        <v>30</v>
      </c>
      <c r="E846" s="115">
        <v>2007</v>
      </c>
      <c r="F846" s="120">
        <v>15.403</v>
      </c>
      <c r="G846" s="600">
        <v>3.16232</v>
      </c>
      <c r="H846" s="120">
        <v>2.4</v>
      </c>
      <c r="I846" s="600">
        <v>9.84</v>
      </c>
      <c r="J846" s="117">
        <v>1423.9</v>
      </c>
      <c r="K846" s="1235">
        <v>9.84</v>
      </c>
      <c r="L846" s="117">
        <v>1423.9</v>
      </c>
      <c r="M846" s="605">
        <f>K846/L846</f>
        <v>0.006910597654329657</v>
      </c>
      <c r="N846" s="495">
        <v>63.329</v>
      </c>
      <c r="O846" s="122">
        <f>K846*N846/J846</f>
        <v>0.4376412388510429</v>
      </c>
      <c r="P846" s="122">
        <f>M846*60*1000</f>
        <v>414.6358592597794</v>
      </c>
      <c r="Q846" s="123">
        <f>O846*60</f>
        <v>26.258474331062573</v>
      </c>
    </row>
    <row r="847" spans="1:17" ht="11.25">
      <c r="A847" s="1953"/>
      <c r="B847" s="12">
        <v>3</v>
      </c>
      <c r="C847" s="116" t="s">
        <v>273</v>
      </c>
      <c r="D847" s="115">
        <v>50</v>
      </c>
      <c r="E847" s="115">
        <v>1978</v>
      </c>
      <c r="F847" s="120">
        <v>14.59</v>
      </c>
      <c r="G847" s="600">
        <v>4.455564</v>
      </c>
      <c r="H847" s="120">
        <v>8</v>
      </c>
      <c r="I847" s="600">
        <v>2.134439</v>
      </c>
      <c r="J847" s="120">
        <v>2590.16</v>
      </c>
      <c r="K847" s="1235">
        <v>2.134439</v>
      </c>
      <c r="L847" s="120">
        <v>2590.16</v>
      </c>
      <c r="M847" s="605">
        <f aca="true" t="shared" si="6" ref="M847:M876">K847/L847</f>
        <v>0.0008240568150230102</v>
      </c>
      <c r="N847" s="495">
        <v>63.329</v>
      </c>
      <c r="O847" s="122">
        <f>K847*N847/J847</f>
        <v>0.05218669403859221</v>
      </c>
      <c r="P847" s="122">
        <f aca="true" t="shared" si="7" ref="P847:P876">M847*60*1000</f>
        <v>49.44340890138061</v>
      </c>
      <c r="Q847" s="123">
        <f>O847*60</f>
        <v>3.1312016423155327</v>
      </c>
    </row>
    <row r="848" spans="1:17" ht="11.25">
      <c r="A848" s="1953"/>
      <c r="B848" s="12">
        <v>4</v>
      </c>
      <c r="C848" s="116" t="s">
        <v>274</v>
      </c>
      <c r="D848" s="115">
        <v>12</v>
      </c>
      <c r="E848" s="115">
        <v>1962</v>
      </c>
      <c r="F848" s="120">
        <v>4.51</v>
      </c>
      <c r="G848" s="600">
        <v>1.078972</v>
      </c>
      <c r="H848" s="120">
        <v>1.92</v>
      </c>
      <c r="I848" s="600">
        <v>1.511026</v>
      </c>
      <c r="J848" s="117">
        <v>533.5</v>
      </c>
      <c r="K848" s="1235">
        <v>1.511026</v>
      </c>
      <c r="L848" s="117">
        <v>533.5</v>
      </c>
      <c r="M848" s="605">
        <f t="shared" si="6"/>
        <v>0.0028322886597938143</v>
      </c>
      <c r="N848" s="495">
        <v>63.329</v>
      </c>
      <c r="O848" s="122">
        <f aca="true" t="shared" si="8" ref="O848:O876">K848*N848/J848</f>
        <v>0.17936600853608248</v>
      </c>
      <c r="P848" s="122">
        <f t="shared" si="7"/>
        <v>169.93731958762888</v>
      </c>
      <c r="Q848" s="123">
        <f aca="true" t="shared" si="9" ref="Q848:Q876">O848*60</f>
        <v>10.761960512164949</v>
      </c>
    </row>
    <row r="849" spans="1:17" ht="11.25">
      <c r="A849" s="1953"/>
      <c r="B849" s="12">
        <v>5</v>
      </c>
      <c r="C849" s="116" t="s">
        <v>275</v>
      </c>
      <c r="D849" s="115">
        <v>12</v>
      </c>
      <c r="E849" s="115">
        <v>1962</v>
      </c>
      <c r="F849" s="120">
        <v>4.31</v>
      </c>
      <c r="G849" s="600">
        <v>1.147075</v>
      </c>
      <c r="H849" s="120">
        <v>1.92</v>
      </c>
      <c r="I849" s="600">
        <v>1.242927</v>
      </c>
      <c r="J849" s="120">
        <v>528.27</v>
      </c>
      <c r="K849" s="1235">
        <v>1.242927</v>
      </c>
      <c r="L849" s="120">
        <v>528.27</v>
      </c>
      <c r="M849" s="605">
        <f t="shared" si="6"/>
        <v>0.002352825259810324</v>
      </c>
      <c r="N849" s="495">
        <v>63.329</v>
      </c>
      <c r="O849" s="122">
        <f t="shared" si="8"/>
        <v>0.14900207087852801</v>
      </c>
      <c r="P849" s="122">
        <f t="shared" si="7"/>
        <v>141.16951558861945</v>
      </c>
      <c r="Q849" s="123">
        <f t="shared" si="9"/>
        <v>8.94012425271168</v>
      </c>
    </row>
    <row r="850" spans="1:17" ht="11.25">
      <c r="A850" s="1953"/>
      <c r="B850" s="12">
        <v>6</v>
      </c>
      <c r="C850" s="116" t="s">
        <v>276</v>
      </c>
      <c r="D850" s="115">
        <v>12</v>
      </c>
      <c r="E850" s="115">
        <v>1962</v>
      </c>
      <c r="F850" s="120">
        <v>4.71</v>
      </c>
      <c r="G850" s="600">
        <v>1.020469</v>
      </c>
      <c r="H850" s="120">
        <v>1.92</v>
      </c>
      <c r="I850" s="600">
        <v>1.76953</v>
      </c>
      <c r="J850" s="120">
        <v>533.7</v>
      </c>
      <c r="K850" s="1235">
        <v>1.76953</v>
      </c>
      <c r="L850" s="120">
        <v>533.7</v>
      </c>
      <c r="M850" s="605">
        <f t="shared" si="6"/>
        <v>0.0033155892823683716</v>
      </c>
      <c r="N850" s="495">
        <v>63.329</v>
      </c>
      <c r="O850" s="122">
        <f t="shared" si="8"/>
        <v>0.2099729536631066</v>
      </c>
      <c r="P850" s="122">
        <f t="shared" si="7"/>
        <v>198.9353569421023</v>
      </c>
      <c r="Q850" s="123">
        <f t="shared" si="9"/>
        <v>12.598377219786395</v>
      </c>
    </row>
    <row r="851" spans="1:17" ht="11.25">
      <c r="A851" s="1953"/>
      <c r="B851" s="12">
        <v>7</v>
      </c>
      <c r="C851" s="116" t="s">
        <v>277</v>
      </c>
      <c r="D851" s="115">
        <v>12</v>
      </c>
      <c r="E851" s="115">
        <v>1963</v>
      </c>
      <c r="F851" s="120">
        <v>3.31</v>
      </c>
      <c r="G851" s="600">
        <v>0.650648</v>
      </c>
      <c r="H851" s="120">
        <v>1.76</v>
      </c>
      <c r="I851" s="600">
        <v>0.8969</v>
      </c>
      <c r="J851" s="120">
        <v>532.45</v>
      </c>
      <c r="K851" s="1235">
        <v>0.8969</v>
      </c>
      <c r="L851" s="120">
        <v>532.45</v>
      </c>
      <c r="M851" s="605">
        <f t="shared" si="6"/>
        <v>0.0016844774157197858</v>
      </c>
      <c r="N851" s="495">
        <v>63.329</v>
      </c>
      <c r="O851" s="122">
        <f t="shared" si="8"/>
        <v>0.1066762702601183</v>
      </c>
      <c r="P851" s="122">
        <f t="shared" si="7"/>
        <v>101.06864494318715</v>
      </c>
      <c r="Q851" s="123">
        <f t="shared" si="9"/>
        <v>6.400576215607098</v>
      </c>
    </row>
    <row r="852" spans="1:17" ht="11.25">
      <c r="A852" s="1953"/>
      <c r="B852" s="12">
        <v>8</v>
      </c>
      <c r="C852" s="116" t="s">
        <v>278</v>
      </c>
      <c r="D852" s="115">
        <v>55</v>
      </c>
      <c r="E852" s="115">
        <v>1966</v>
      </c>
      <c r="F852" s="120">
        <v>18.42</v>
      </c>
      <c r="G852" s="600">
        <v>4.912947</v>
      </c>
      <c r="H852" s="120">
        <v>8.8</v>
      </c>
      <c r="I852" s="600">
        <v>4.70705</v>
      </c>
      <c r="J852" s="120">
        <v>2564.02</v>
      </c>
      <c r="K852" s="1235">
        <v>4.70705</v>
      </c>
      <c r="L852" s="120">
        <v>2564.02</v>
      </c>
      <c r="M852" s="605">
        <f t="shared" si="6"/>
        <v>0.0018358086130373396</v>
      </c>
      <c r="N852" s="495">
        <v>63.329</v>
      </c>
      <c r="O852" s="122">
        <f t="shared" si="8"/>
        <v>0.11625992365504169</v>
      </c>
      <c r="P852" s="122">
        <f t="shared" si="7"/>
        <v>110.14851678224038</v>
      </c>
      <c r="Q852" s="123">
        <f t="shared" si="9"/>
        <v>6.975595419302501</v>
      </c>
    </row>
    <row r="853" spans="1:17" ht="11.25">
      <c r="A853" s="1953"/>
      <c r="B853" s="12">
        <v>9</v>
      </c>
      <c r="C853" s="116" t="s">
        <v>279</v>
      </c>
      <c r="D853" s="115">
        <v>12</v>
      </c>
      <c r="E853" s="115">
        <v>1983</v>
      </c>
      <c r="F853" s="495">
        <v>4.254</v>
      </c>
      <c r="G853" s="600"/>
      <c r="H853" s="120"/>
      <c r="I853" s="495">
        <v>4.254</v>
      </c>
      <c r="J853" s="120">
        <v>762.17</v>
      </c>
      <c r="K853" s="1316">
        <v>4.254</v>
      </c>
      <c r="L853" s="120">
        <v>762.17</v>
      </c>
      <c r="M853" s="605">
        <f t="shared" si="6"/>
        <v>0.005581431963997533</v>
      </c>
      <c r="N853" s="495">
        <v>63.329</v>
      </c>
      <c r="O853" s="122">
        <f t="shared" si="8"/>
        <v>0.3534665048479998</v>
      </c>
      <c r="P853" s="122">
        <f t="shared" si="7"/>
        <v>334.885917839852</v>
      </c>
      <c r="Q853" s="123">
        <f t="shared" si="9"/>
        <v>21.207990290879987</v>
      </c>
    </row>
    <row r="854" spans="1:17" ht="11.25">
      <c r="A854" s="1954"/>
      <c r="B854" s="12">
        <v>10</v>
      </c>
      <c r="C854" s="116" t="s">
        <v>280</v>
      </c>
      <c r="D854" s="115">
        <v>60</v>
      </c>
      <c r="E854" s="115">
        <v>1986</v>
      </c>
      <c r="F854" s="120">
        <v>24.81</v>
      </c>
      <c r="G854" s="600">
        <v>6.807685</v>
      </c>
      <c r="H854" s="120">
        <v>9.28</v>
      </c>
      <c r="I854" s="600">
        <v>8.892312</v>
      </c>
      <c r="J854" s="120">
        <v>3808.22</v>
      </c>
      <c r="K854" s="1235">
        <v>8.892312</v>
      </c>
      <c r="L854" s="120">
        <v>3808.22</v>
      </c>
      <c r="M854" s="605">
        <f t="shared" si="6"/>
        <v>0.002335031064381785</v>
      </c>
      <c r="N854" s="495">
        <v>63.329</v>
      </c>
      <c r="O854" s="122">
        <f t="shared" si="8"/>
        <v>0.14787518227623406</v>
      </c>
      <c r="P854" s="122">
        <f t="shared" si="7"/>
        <v>140.1018638629071</v>
      </c>
      <c r="Q854" s="123">
        <f t="shared" si="9"/>
        <v>8.872510936574043</v>
      </c>
    </row>
    <row r="855" spans="1:17" ht="11.25">
      <c r="A855" s="1954"/>
      <c r="B855" s="12">
        <v>11</v>
      </c>
      <c r="C855" s="116" t="s">
        <v>281</v>
      </c>
      <c r="D855" s="115">
        <v>60</v>
      </c>
      <c r="E855" s="115">
        <v>1968</v>
      </c>
      <c r="F855" s="120">
        <v>19.42</v>
      </c>
      <c r="G855" s="600">
        <v>4.859978</v>
      </c>
      <c r="H855" s="120">
        <v>9.6</v>
      </c>
      <c r="I855" s="600">
        <v>4.960024</v>
      </c>
      <c r="J855" s="120">
        <v>2726.22</v>
      </c>
      <c r="K855" s="1235">
        <v>4.960024</v>
      </c>
      <c r="L855" s="120">
        <v>2726.22</v>
      </c>
      <c r="M855" s="605">
        <f t="shared" si="6"/>
        <v>0.0018193777464768069</v>
      </c>
      <c r="N855" s="495">
        <v>63.329</v>
      </c>
      <c r="O855" s="122">
        <f t="shared" si="8"/>
        <v>0.1152193733066297</v>
      </c>
      <c r="P855" s="122">
        <f t="shared" si="7"/>
        <v>109.16266478860841</v>
      </c>
      <c r="Q855" s="123">
        <f t="shared" si="9"/>
        <v>6.913162398397781</v>
      </c>
    </row>
    <row r="856" spans="1:17" ht="11.25">
      <c r="A856" s="1954"/>
      <c r="B856" s="12">
        <v>12</v>
      </c>
      <c r="C856" s="116" t="s">
        <v>286</v>
      </c>
      <c r="D856" s="115">
        <v>60</v>
      </c>
      <c r="E856" s="115">
        <v>1980</v>
      </c>
      <c r="F856" s="120">
        <v>20.48</v>
      </c>
      <c r="G856" s="600">
        <v>6.400141</v>
      </c>
      <c r="H856" s="120">
        <v>9.44</v>
      </c>
      <c r="I856" s="600">
        <v>4.635579</v>
      </c>
      <c r="J856" s="117">
        <v>3117.83</v>
      </c>
      <c r="K856" s="1235">
        <v>4.635579</v>
      </c>
      <c r="L856" s="117">
        <v>3117.83</v>
      </c>
      <c r="M856" s="605">
        <f t="shared" si="6"/>
        <v>0.0014867965860871184</v>
      </c>
      <c r="N856" s="495">
        <v>63.329</v>
      </c>
      <c r="O856" s="122">
        <f t="shared" si="8"/>
        <v>0.09415734100031112</v>
      </c>
      <c r="P856" s="122">
        <f t="shared" si="7"/>
        <v>89.2077951652271</v>
      </c>
      <c r="Q856" s="123">
        <f t="shared" si="9"/>
        <v>5.649440460018667</v>
      </c>
    </row>
    <row r="857" spans="1:17" ht="20.25" customHeight="1" thickBot="1">
      <c r="A857" s="1954"/>
      <c r="B857" s="12">
        <v>13</v>
      </c>
      <c r="C857" s="125" t="s">
        <v>460</v>
      </c>
      <c r="D857" s="124">
        <v>24</v>
      </c>
      <c r="E857" s="124">
        <v>1991</v>
      </c>
      <c r="F857" s="129">
        <v>8.79</v>
      </c>
      <c r="G857" s="1317">
        <v>1.875882</v>
      </c>
      <c r="H857" s="129">
        <v>3.84</v>
      </c>
      <c r="I857" s="1317">
        <v>3.07412</v>
      </c>
      <c r="J857" s="129">
        <v>1163.97</v>
      </c>
      <c r="K857" s="1318">
        <v>3.07412</v>
      </c>
      <c r="L857" s="129">
        <v>1163.97</v>
      </c>
      <c r="M857" s="1319">
        <f t="shared" si="6"/>
        <v>0.0026410646322499723</v>
      </c>
      <c r="N857" s="495">
        <v>63.329</v>
      </c>
      <c r="O857" s="131">
        <f t="shared" si="8"/>
        <v>0.16725598209575848</v>
      </c>
      <c r="P857" s="131">
        <f t="shared" si="7"/>
        <v>158.46387793499832</v>
      </c>
      <c r="Q857" s="132">
        <f t="shared" si="9"/>
        <v>10.03535892574551</v>
      </c>
    </row>
    <row r="858" spans="1:17" ht="12.75" customHeight="1">
      <c r="A858" s="2011" t="s">
        <v>462</v>
      </c>
      <c r="B858" s="185">
        <v>1</v>
      </c>
      <c r="C858" s="278" t="s">
        <v>266</v>
      </c>
      <c r="D858" s="185">
        <v>45</v>
      </c>
      <c r="E858" s="185">
        <v>1995</v>
      </c>
      <c r="F858" s="715">
        <v>41.45</v>
      </c>
      <c r="G858" s="1320">
        <v>4.85642</v>
      </c>
      <c r="H858" s="1321">
        <v>7.04</v>
      </c>
      <c r="I858" s="1322">
        <v>29.55357</v>
      </c>
      <c r="J858" s="715">
        <v>2837.16</v>
      </c>
      <c r="K858" s="1323">
        <v>29.55357</v>
      </c>
      <c r="L858" s="715">
        <v>2837.16</v>
      </c>
      <c r="M858" s="1324">
        <f t="shared" si="6"/>
        <v>0.010416603222941252</v>
      </c>
      <c r="N858" s="848">
        <v>63.329</v>
      </c>
      <c r="O858" s="680">
        <f t="shared" si="8"/>
        <v>0.6596730655056465</v>
      </c>
      <c r="P858" s="680">
        <f t="shared" si="7"/>
        <v>624.9961933764752</v>
      </c>
      <c r="Q858" s="681">
        <f t="shared" si="9"/>
        <v>39.58038393033879</v>
      </c>
    </row>
    <row r="859" spans="1:17" ht="11.25">
      <c r="A859" s="2012"/>
      <c r="B859" s="179">
        <v>2</v>
      </c>
      <c r="C859" s="180" t="s">
        <v>268</v>
      </c>
      <c r="D859" s="157">
        <v>45</v>
      </c>
      <c r="E859" s="157">
        <v>1992</v>
      </c>
      <c r="F859" s="182">
        <v>36.21</v>
      </c>
      <c r="G859" s="1325">
        <v>4.828185</v>
      </c>
      <c r="H859" s="207">
        <v>7.2</v>
      </c>
      <c r="I859" s="1325">
        <v>24.18181</v>
      </c>
      <c r="J859" s="182">
        <v>2843.99</v>
      </c>
      <c r="K859" s="1326">
        <v>24.18181</v>
      </c>
      <c r="L859" s="182">
        <v>2843.99</v>
      </c>
      <c r="M859" s="1327">
        <f t="shared" si="6"/>
        <v>0.00850277602945158</v>
      </c>
      <c r="N859" s="191">
        <v>63.329</v>
      </c>
      <c r="O859" s="160">
        <f t="shared" si="8"/>
        <v>0.5384723031691392</v>
      </c>
      <c r="P859" s="160">
        <f t="shared" si="7"/>
        <v>510.16656176709483</v>
      </c>
      <c r="Q859" s="161">
        <f t="shared" si="9"/>
        <v>32.30833819014835</v>
      </c>
    </row>
    <row r="860" spans="1:17" ht="11.25">
      <c r="A860" s="2012"/>
      <c r="B860" s="179">
        <v>3</v>
      </c>
      <c r="C860" s="180" t="s">
        <v>270</v>
      </c>
      <c r="D860" s="157">
        <v>45</v>
      </c>
      <c r="E860" s="157">
        <v>1993</v>
      </c>
      <c r="F860" s="182">
        <v>46.15</v>
      </c>
      <c r="G860" s="1325">
        <v>5.25171</v>
      </c>
      <c r="H860" s="182">
        <v>7.04</v>
      </c>
      <c r="I860" s="1325">
        <v>33.85829</v>
      </c>
      <c r="J860" s="207">
        <v>2913.8</v>
      </c>
      <c r="K860" s="1326">
        <v>33.85829</v>
      </c>
      <c r="L860" s="207">
        <v>2913.8</v>
      </c>
      <c r="M860" s="1327">
        <f t="shared" si="6"/>
        <v>0.011619977349166036</v>
      </c>
      <c r="N860" s="191">
        <v>63.329</v>
      </c>
      <c r="O860" s="160">
        <f t="shared" si="8"/>
        <v>0.7358815455453359</v>
      </c>
      <c r="P860" s="160">
        <f t="shared" si="7"/>
        <v>697.1986409499622</v>
      </c>
      <c r="Q860" s="161">
        <f t="shared" si="9"/>
        <v>44.152892732720154</v>
      </c>
    </row>
    <row r="861" spans="1:17" ht="11.25">
      <c r="A861" s="2012"/>
      <c r="B861" s="179">
        <v>4</v>
      </c>
      <c r="C861" s="180" t="s">
        <v>271</v>
      </c>
      <c r="D861" s="157">
        <v>45</v>
      </c>
      <c r="E861" s="157">
        <v>1997</v>
      </c>
      <c r="F861" s="182">
        <v>44.55</v>
      </c>
      <c r="G861" s="1325">
        <v>3.06</v>
      </c>
      <c r="H861" s="182">
        <v>7.04</v>
      </c>
      <c r="I861" s="1325">
        <v>34.45</v>
      </c>
      <c r="J861" s="207">
        <v>2895.9</v>
      </c>
      <c r="K861" s="1326">
        <v>34.45</v>
      </c>
      <c r="L861" s="207">
        <v>2895.9</v>
      </c>
      <c r="M861" s="1327">
        <f t="shared" si="6"/>
        <v>0.011896129009979627</v>
      </c>
      <c r="N861" s="191">
        <v>63.329</v>
      </c>
      <c r="O861" s="160">
        <f t="shared" si="8"/>
        <v>0.7533699540729999</v>
      </c>
      <c r="P861" s="160">
        <f t="shared" si="7"/>
        <v>713.7677405987776</v>
      </c>
      <c r="Q861" s="161">
        <f t="shared" si="9"/>
        <v>45.202197244379995</v>
      </c>
    </row>
    <row r="862" spans="1:17" ht="11.25">
      <c r="A862" s="2012"/>
      <c r="B862" s="179">
        <v>5</v>
      </c>
      <c r="C862" s="180" t="s">
        <v>282</v>
      </c>
      <c r="D862" s="157">
        <v>50</v>
      </c>
      <c r="E862" s="157">
        <v>1975</v>
      </c>
      <c r="F862" s="182">
        <v>34.84</v>
      </c>
      <c r="G862" s="1325">
        <v>2.907</v>
      </c>
      <c r="H862" s="182">
        <v>7.68</v>
      </c>
      <c r="I862" s="1325">
        <v>24.253</v>
      </c>
      <c r="J862" s="182">
        <v>2485.16</v>
      </c>
      <c r="K862" s="1326">
        <v>24.253</v>
      </c>
      <c r="L862" s="182">
        <v>2485.16</v>
      </c>
      <c r="M862" s="1327">
        <f t="shared" si="6"/>
        <v>0.009759130196848494</v>
      </c>
      <c r="N862" s="191">
        <v>63.329</v>
      </c>
      <c r="O862" s="160">
        <f t="shared" si="8"/>
        <v>0.6180359562362182</v>
      </c>
      <c r="P862" s="160">
        <f t="shared" si="7"/>
        <v>585.5478118109096</v>
      </c>
      <c r="Q862" s="161">
        <f t="shared" si="9"/>
        <v>37.08215737417309</v>
      </c>
    </row>
    <row r="863" spans="1:17" ht="12.75" customHeight="1">
      <c r="A863" s="2012"/>
      <c r="B863" s="179">
        <v>6</v>
      </c>
      <c r="C863" s="180" t="s">
        <v>283</v>
      </c>
      <c r="D863" s="157">
        <v>30</v>
      </c>
      <c r="E863" s="157">
        <v>1992</v>
      </c>
      <c r="F863" s="182">
        <v>23.13</v>
      </c>
      <c r="G863" s="1325">
        <v>3.21879</v>
      </c>
      <c r="H863" s="207">
        <v>4.8</v>
      </c>
      <c r="I863" s="1325">
        <v>15.11121</v>
      </c>
      <c r="J863" s="182">
        <v>1576.72</v>
      </c>
      <c r="K863" s="1326">
        <v>15.11121</v>
      </c>
      <c r="L863" s="182">
        <v>1576.72</v>
      </c>
      <c r="M863" s="1327">
        <f t="shared" si="6"/>
        <v>0.009583952762697245</v>
      </c>
      <c r="N863" s="191">
        <v>63.329</v>
      </c>
      <c r="O863" s="160">
        <f t="shared" si="8"/>
        <v>0.6069421445088539</v>
      </c>
      <c r="P863" s="160">
        <f t="shared" si="7"/>
        <v>575.0371657618347</v>
      </c>
      <c r="Q863" s="161">
        <f t="shared" si="9"/>
        <v>36.416528670531235</v>
      </c>
    </row>
    <row r="864" spans="1:17" ht="11.25">
      <c r="A864" s="2012"/>
      <c r="B864" s="179">
        <v>7</v>
      </c>
      <c r="C864" s="180" t="s">
        <v>284</v>
      </c>
      <c r="D864" s="157">
        <v>30</v>
      </c>
      <c r="E864" s="157">
        <v>1992</v>
      </c>
      <c r="F864" s="182">
        <v>24.47</v>
      </c>
      <c r="G864" s="1325">
        <v>4.34819</v>
      </c>
      <c r="H864" s="182">
        <v>4.64</v>
      </c>
      <c r="I864" s="1325">
        <v>15.48181</v>
      </c>
      <c r="J864" s="182">
        <v>1521.17</v>
      </c>
      <c r="K864" s="1326">
        <v>15.48181</v>
      </c>
      <c r="L864" s="182">
        <v>1521.17</v>
      </c>
      <c r="M864" s="1327">
        <f t="shared" si="6"/>
        <v>0.010177567267300828</v>
      </c>
      <c r="N864" s="191">
        <v>63.329</v>
      </c>
      <c r="O864" s="160">
        <f t="shared" si="8"/>
        <v>0.6445351574708941</v>
      </c>
      <c r="P864" s="160">
        <f t="shared" si="7"/>
        <v>610.6540360380496</v>
      </c>
      <c r="Q864" s="161">
        <f t="shared" si="9"/>
        <v>38.67210944825364</v>
      </c>
    </row>
    <row r="865" spans="1:17" ht="11.25">
      <c r="A865" s="2012"/>
      <c r="B865" s="179">
        <v>8</v>
      </c>
      <c r="C865" s="180" t="s">
        <v>285</v>
      </c>
      <c r="D865" s="157">
        <v>40</v>
      </c>
      <c r="E865" s="157">
        <v>1973</v>
      </c>
      <c r="F865" s="182">
        <v>37.3</v>
      </c>
      <c r="G865" s="1325">
        <v>5.36465</v>
      </c>
      <c r="H865" s="182">
        <v>6.16</v>
      </c>
      <c r="I865" s="1325">
        <v>25.77535</v>
      </c>
      <c r="J865" s="207">
        <v>2567.4</v>
      </c>
      <c r="K865" s="1326">
        <v>25.77535</v>
      </c>
      <c r="L865" s="207">
        <v>2567.4</v>
      </c>
      <c r="M865" s="1327">
        <f t="shared" si="6"/>
        <v>0.010039475734205812</v>
      </c>
      <c r="N865" s="191">
        <v>63.329</v>
      </c>
      <c r="O865" s="160">
        <f t="shared" si="8"/>
        <v>0.6357899587715198</v>
      </c>
      <c r="P865" s="160">
        <f t="shared" si="7"/>
        <v>602.3685440523487</v>
      </c>
      <c r="Q865" s="161">
        <f t="shared" si="9"/>
        <v>38.147397526291186</v>
      </c>
    </row>
    <row r="866" spans="1:17" ht="11.25">
      <c r="A866" s="2012"/>
      <c r="B866" s="179">
        <v>9</v>
      </c>
      <c r="C866" s="180" t="s">
        <v>287</v>
      </c>
      <c r="D866" s="157">
        <v>60</v>
      </c>
      <c r="E866" s="157">
        <v>1974</v>
      </c>
      <c r="F866" s="182">
        <v>43.59</v>
      </c>
      <c r="G866" s="1325">
        <v>5.70347</v>
      </c>
      <c r="H866" s="207">
        <v>9.6</v>
      </c>
      <c r="I866" s="1325">
        <v>28.28653</v>
      </c>
      <c r="J866" s="182">
        <v>3118.24</v>
      </c>
      <c r="K866" s="1326">
        <v>28.28653</v>
      </c>
      <c r="L866" s="182">
        <v>3118.24</v>
      </c>
      <c r="M866" s="1327">
        <f t="shared" si="6"/>
        <v>0.0090713126635538</v>
      </c>
      <c r="N866" s="191">
        <v>63.329</v>
      </c>
      <c r="O866" s="160">
        <f t="shared" si="8"/>
        <v>0.5744771596701985</v>
      </c>
      <c r="P866" s="160">
        <f t="shared" si="7"/>
        <v>544.278759813228</v>
      </c>
      <c r="Q866" s="161">
        <f t="shared" si="9"/>
        <v>34.46862958021191</v>
      </c>
    </row>
    <row r="867" spans="1:17" ht="11.25">
      <c r="A867" s="2012"/>
      <c r="B867" s="179">
        <v>10</v>
      </c>
      <c r="C867" s="180" t="s">
        <v>291</v>
      </c>
      <c r="D867" s="157">
        <v>85</v>
      </c>
      <c r="E867" s="157">
        <v>1970</v>
      </c>
      <c r="F867" s="182">
        <v>64.58</v>
      </c>
      <c r="G867" s="1325">
        <v>7.17169</v>
      </c>
      <c r="H867" s="207">
        <v>13.6</v>
      </c>
      <c r="I867" s="1325">
        <v>43.80831</v>
      </c>
      <c r="J867" s="182">
        <v>3789.83</v>
      </c>
      <c r="K867" s="1326">
        <v>43.80831</v>
      </c>
      <c r="L867" s="182">
        <v>3789.83</v>
      </c>
      <c r="M867" s="1327">
        <f>K867/L867</f>
        <v>0.011559439341606352</v>
      </c>
      <c r="N867" s="191">
        <v>63.329</v>
      </c>
      <c r="O867" s="160">
        <f>K867*N867/J867</f>
        <v>0.7320477340645887</v>
      </c>
      <c r="P867" s="160">
        <f>M867*60*1000</f>
        <v>693.5663604963811</v>
      </c>
      <c r="Q867" s="161">
        <f>O867*60</f>
        <v>43.92286404387532</v>
      </c>
    </row>
    <row r="868" spans="1:17" ht="11.25">
      <c r="A868" s="2012"/>
      <c r="B868" s="179">
        <v>13</v>
      </c>
      <c r="C868" s="180" t="s">
        <v>293</v>
      </c>
      <c r="D868" s="157">
        <v>60</v>
      </c>
      <c r="E868" s="157">
        <v>1981</v>
      </c>
      <c r="F868" s="182">
        <v>46.93</v>
      </c>
      <c r="G868" s="1325">
        <v>5.13877</v>
      </c>
      <c r="H868" s="207">
        <v>9.253335</v>
      </c>
      <c r="I868" s="1325">
        <v>32.53789</v>
      </c>
      <c r="J868" s="182">
        <v>3122.77</v>
      </c>
      <c r="K868" s="1326">
        <v>32.53789</v>
      </c>
      <c r="L868" s="182">
        <v>3122.77</v>
      </c>
      <c r="M868" s="1327">
        <f>K868/L868</f>
        <v>0.010419560198157405</v>
      </c>
      <c r="N868" s="191">
        <v>63.329</v>
      </c>
      <c r="O868" s="160">
        <f>K868*N868/J868</f>
        <v>0.6598603277891102</v>
      </c>
      <c r="P868" s="160">
        <f>M868*60*1000</f>
        <v>625.1736118894443</v>
      </c>
      <c r="Q868" s="161">
        <f>O868*60</f>
        <v>39.59161966734661</v>
      </c>
    </row>
    <row r="869" spans="1:17" ht="12" thickBot="1">
      <c r="A869" s="2012"/>
      <c r="B869" s="179">
        <v>14</v>
      </c>
      <c r="C869" s="198" t="s">
        <v>288</v>
      </c>
      <c r="D869" s="186">
        <v>100</v>
      </c>
      <c r="E869" s="186">
        <v>1973</v>
      </c>
      <c r="F869" s="1328">
        <v>47.1</v>
      </c>
      <c r="G869" s="1329">
        <v>6.466823</v>
      </c>
      <c r="H869" s="241">
        <v>16</v>
      </c>
      <c r="I869" s="1329">
        <v>24.63319</v>
      </c>
      <c r="J869" s="258">
        <v>3676.85</v>
      </c>
      <c r="K869" s="1330">
        <v>24.63319</v>
      </c>
      <c r="L869" s="258">
        <v>3676.85</v>
      </c>
      <c r="M869" s="1331">
        <f t="shared" si="6"/>
        <v>0.006699536287855093</v>
      </c>
      <c r="N869" s="191">
        <v>63.329</v>
      </c>
      <c r="O869" s="242">
        <f t="shared" si="8"/>
        <v>0.4242749335735752</v>
      </c>
      <c r="P869" s="242">
        <f t="shared" si="7"/>
        <v>401.97217727130555</v>
      </c>
      <c r="Q869" s="243">
        <f t="shared" si="9"/>
        <v>25.456496014414512</v>
      </c>
    </row>
    <row r="870" spans="1:17" ht="12.75" customHeight="1">
      <c r="A870" s="2013" t="s">
        <v>463</v>
      </c>
      <c r="B870" s="197">
        <v>1</v>
      </c>
      <c r="C870" s="259" t="s">
        <v>289</v>
      </c>
      <c r="D870" s="197">
        <v>50</v>
      </c>
      <c r="E870" s="197">
        <v>1988</v>
      </c>
      <c r="F870" s="1286">
        <v>41.62</v>
      </c>
      <c r="G870" s="1332">
        <v>4.23525</v>
      </c>
      <c r="H870" s="1286">
        <v>7.84</v>
      </c>
      <c r="I870" s="1332">
        <v>29.54475</v>
      </c>
      <c r="J870" s="1286">
        <v>2389.81</v>
      </c>
      <c r="K870" s="1333">
        <v>29.54475</v>
      </c>
      <c r="L870" s="1286">
        <v>2389.81</v>
      </c>
      <c r="M870" s="1334">
        <f t="shared" si="6"/>
        <v>0.012362802900649006</v>
      </c>
      <c r="N870" s="1287">
        <v>63.329</v>
      </c>
      <c r="O870" s="167">
        <f t="shared" si="8"/>
        <v>0.7829239448952009</v>
      </c>
      <c r="P870" s="167">
        <f t="shared" si="7"/>
        <v>741.7681740389404</v>
      </c>
      <c r="Q870" s="168">
        <f t="shared" si="9"/>
        <v>46.975436693712055</v>
      </c>
    </row>
    <row r="871" spans="1:17" ht="11.25">
      <c r="A871" s="2014"/>
      <c r="B871" s="192">
        <v>2</v>
      </c>
      <c r="C871" s="178" t="s">
        <v>290</v>
      </c>
      <c r="D871" s="192">
        <v>60</v>
      </c>
      <c r="E871" s="192">
        <v>1985</v>
      </c>
      <c r="F871" s="659">
        <v>63.29</v>
      </c>
      <c r="G871" s="1236">
        <v>5.36465</v>
      </c>
      <c r="H871" s="659">
        <v>9.36</v>
      </c>
      <c r="I871" s="1236">
        <v>48.56534</v>
      </c>
      <c r="J871" s="659">
        <v>3912.05</v>
      </c>
      <c r="K871" s="1335">
        <v>48.56534</v>
      </c>
      <c r="L871" s="659">
        <v>3912.05</v>
      </c>
      <c r="M871" s="1237">
        <f t="shared" si="6"/>
        <v>0.012414294295829551</v>
      </c>
      <c r="N871" s="1238">
        <v>63.329</v>
      </c>
      <c r="O871" s="171">
        <f t="shared" si="8"/>
        <v>0.7861848434605897</v>
      </c>
      <c r="P871" s="171">
        <f t="shared" si="7"/>
        <v>744.8576577497731</v>
      </c>
      <c r="Q871" s="172">
        <f t="shared" si="9"/>
        <v>47.171090607635385</v>
      </c>
    </row>
    <row r="872" spans="1:17" ht="11.25">
      <c r="A872" s="2014"/>
      <c r="B872" s="192">
        <v>3</v>
      </c>
      <c r="C872" s="178" t="s">
        <v>269</v>
      </c>
      <c r="D872" s="192">
        <v>20</v>
      </c>
      <c r="E872" s="192">
        <v>1994</v>
      </c>
      <c r="F872" s="659">
        <v>18.14</v>
      </c>
      <c r="G872" s="1236">
        <v>1.35528</v>
      </c>
      <c r="H872" s="659">
        <v>2.72</v>
      </c>
      <c r="I872" s="1236">
        <v>14.06472</v>
      </c>
      <c r="J872" s="659">
        <v>1127.46</v>
      </c>
      <c r="K872" s="1335">
        <v>14.06472</v>
      </c>
      <c r="L872" s="659">
        <v>1127.46</v>
      </c>
      <c r="M872" s="1237">
        <f t="shared" si="6"/>
        <v>0.012474695332872118</v>
      </c>
      <c r="N872" s="1238">
        <v>63.329</v>
      </c>
      <c r="O872" s="171">
        <f t="shared" si="8"/>
        <v>0.7900099807354585</v>
      </c>
      <c r="P872" s="171">
        <f t="shared" si="7"/>
        <v>748.481719972327</v>
      </c>
      <c r="Q872" s="172">
        <f t="shared" si="9"/>
        <v>47.40059884412751</v>
      </c>
    </row>
    <row r="873" spans="1:17" ht="11.25">
      <c r="A873" s="2014"/>
      <c r="B873" s="192">
        <v>4</v>
      </c>
      <c r="C873" s="178" t="s">
        <v>292</v>
      </c>
      <c r="D873" s="192">
        <v>85</v>
      </c>
      <c r="E873" s="192">
        <v>1970</v>
      </c>
      <c r="F873" s="659">
        <v>71.08</v>
      </c>
      <c r="G873" s="1236">
        <v>8.63991</v>
      </c>
      <c r="H873" s="250">
        <v>13.6</v>
      </c>
      <c r="I873" s="1236">
        <v>48.84009</v>
      </c>
      <c r="J873" s="659">
        <v>3839.76</v>
      </c>
      <c r="K873" s="1335">
        <v>48.84009</v>
      </c>
      <c r="L873" s="659">
        <v>3839.76</v>
      </c>
      <c r="M873" s="1237">
        <f t="shared" si="6"/>
        <v>0.012719568410525656</v>
      </c>
      <c r="N873" s="1238">
        <v>63.329</v>
      </c>
      <c r="O873" s="171">
        <f t="shared" si="8"/>
        <v>0.8055175478701794</v>
      </c>
      <c r="P873" s="171">
        <f t="shared" si="7"/>
        <v>763.1741046315393</v>
      </c>
      <c r="Q873" s="1336">
        <f t="shared" si="9"/>
        <v>48.33105287221076</v>
      </c>
    </row>
    <row r="874" spans="1:17" ht="11.25">
      <c r="A874" s="2014"/>
      <c r="B874" s="192">
        <v>5</v>
      </c>
      <c r="C874" s="178" t="s">
        <v>267</v>
      </c>
      <c r="D874" s="192">
        <v>35</v>
      </c>
      <c r="E874" s="192">
        <v>1993</v>
      </c>
      <c r="F874" s="659">
        <v>32.66</v>
      </c>
      <c r="G874" s="1236">
        <v>4.5176</v>
      </c>
      <c r="H874" s="659">
        <v>5.44</v>
      </c>
      <c r="I874" s="1236">
        <v>22.7024</v>
      </c>
      <c r="J874" s="659">
        <v>2047.51</v>
      </c>
      <c r="K874" s="1335">
        <v>22.7024</v>
      </c>
      <c r="L874" s="659">
        <v>2047.51</v>
      </c>
      <c r="M874" s="1237">
        <f t="shared" si="6"/>
        <v>0.011087809094949476</v>
      </c>
      <c r="N874" s="1238">
        <v>63.329</v>
      </c>
      <c r="O874" s="171">
        <f t="shared" si="8"/>
        <v>0.7021798621740554</v>
      </c>
      <c r="P874" s="171">
        <f t="shared" si="7"/>
        <v>665.2685456969685</v>
      </c>
      <c r="Q874" s="172">
        <f t="shared" si="9"/>
        <v>42.13079173044332</v>
      </c>
    </row>
    <row r="875" spans="1:17" ht="11.25">
      <c r="A875" s="2014"/>
      <c r="B875" s="192">
        <v>6</v>
      </c>
      <c r="C875" s="178" t="s">
        <v>272</v>
      </c>
      <c r="D875" s="192">
        <v>42</v>
      </c>
      <c r="E875" s="192">
        <v>1994</v>
      </c>
      <c r="F875" s="659">
        <v>30.98</v>
      </c>
      <c r="G875" s="1236">
        <v>5.127476</v>
      </c>
      <c r="H875" s="659">
        <v>5.84</v>
      </c>
      <c r="I875" s="1236">
        <v>20.012525</v>
      </c>
      <c r="J875" s="659">
        <v>1808.75</v>
      </c>
      <c r="K875" s="1335">
        <v>20.012525</v>
      </c>
      <c r="L875" s="659">
        <v>1808.75</v>
      </c>
      <c r="M875" s="1237">
        <f t="shared" si="6"/>
        <v>0.011064284727021423</v>
      </c>
      <c r="N875" s="1238">
        <v>63.329</v>
      </c>
      <c r="O875" s="171">
        <f t="shared" si="8"/>
        <v>0.7006900874775397</v>
      </c>
      <c r="P875" s="171">
        <f t="shared" si="7"/>
        <v>663.8570836212854</v>
      </c>
      <c r="Q875" s="172">
        <f t="shared" si="9"/>
        <v>42.04140524865238</v>
      </c>
    </row>
    <row r="876" spans="1:17" ht="11.25">
      <c r="A876" s="2014"/>
      <c r="B876" s="192">
        <v>7</v>
      </c>
      <c r="C876" s="1337" t="s">
        <v>461</v>
      </c>
      <c r="D876" s="192">
        <v>26</v>
      </c>
      <c r="E876" s="1338">
        <v>1998</v>
      </c>
      <c r="F876" s="659">
        <v>29.13</v>
      </c>
      <c r="G876" s="1236">
        <v>1.52469</v>
      </c>
      <c r="H876" s="659">
        <v>4.16</v>
      </c>
      <c r="I876" s="1236">
        <v>23.44531</v>
      </c>
      <c r="J876" s="1339">
        <v>1812.2</v>
      </c>
      <c r="K876" s="1340">
        <v>23.44531</v>
      </c>
      <c r="L876" s="659">
        <v>1812.2</v>
      </c>
      <c r="M876" s="1238">
        <f t="shared" si="6"/>
        <v>0.012937484825074494</v>
      </c>
      <c r="N876" s="1238">
        <v>63.329</v>
      </c>
      <c r="O876" s="171">
        <f t="shared" si="8"/>
        <v>0.8193179764871427</v>
      </c>
      <c r="P876" s="171">
        <f t="shared" si="7"/>
        <v>776.2490895044696</v>
      </c>
      <c r="Q876" s="1336">
        <f t="shared" si="9"/>
        <v>49.15907858922856</v>
      </c>
    </row>
    <row r="877" spans="1:17" ht="11.25">
      <c r="A877" s="2014"/>
      <c r="B877" s="192">
        <v>8</v>
      </c>
      <c r="C877" s="178"/>
      <c r="D877" s="192"/>
      <c r="E877" s="192"/>
      <c r="F877" s="1240"/>
      <c r="G877" s="1236"/>
      <c r="H877" s="656"/>
      <c r="I877" s="1236"/>
      <c r="J877" s="659"/>
      <c r="K877" s="1239"/>
      <c r="L877" s="659"/>
      <c r="M877" s="1237"/>
      <c r="N877" s="1238"/>
      <c r="O877" s="660"/>
      <c r="P877" s="660"/>
      <c r="Q877" s="662"/>
    </row>
    <row r="878" spans="1:17" ht="11.25">
      <c r="A878" s="2014"/>
      <c r="B878" s="192"/>
      <c r="C878" s="178"/>
      <c r="D878" s="192"/>
      <c r="E878" s="192"/>
      <c r="F878" s="1241"/>
      <c r="G878" s="1236"/>
      <c r="H878" s="656"/>
      <c r="I878" s="1236"/>
      <c r="J878" s="659"/>
      <c r="K878" s="1239"/>
      <c r="L878" s="659"/>
      <c r="M878" s="1237"/>
      <c r="N878" s="1238"/>
      <c r="O878" s="660"/>
      <c r="P878" s="660"/>
      <c r="Q878" s="662"/>
    </row>
    <row r="879" spans="1:17" ht="12" thickBot="1">
      <c r="A879" s="2015"/>
      <c r="B879" s="215"/>
      <c r="C879" s="902"/>
      <c r="D879" s="215"/>
      <c r="E879" s="215"/>
      <c r="F879" s="1245"/>
      <c r="G879" s="1246"/>
      <c r="H879" s="903"/>
      <c r="I879" s="1246"/>
      <c r="J879" s="905"/>
      <c r="K879" s="1247"/>
      <c r="L879" s="905"/>
      <c r="M879" s="1248"/>
      <c r="N879" s="1249"/>
      <c r="O879" s="906"/>
      <c r="P879" s="906"/>
      <c r="Q879" s="907"/>
    </row>
    <row r="880" spans="1:17" ht="11.25">
      <c r="A880" s="2007" t="s">
        <v>464</v>
      </c>
      <c r="B880" s="17">
        <v>1</v>
      </c>
      <c r="C880" s="66" t="s">
        <v>295</v>
      </c>
      <c r="D880" s="17">
        <v>8</v>
      </c>
      <c r="E880" s="17">
        <v>1976</v>
      </c>
      <c r="F880" s="517">
        <v>6.76</v>
      </c>
      <c r="G880" s="139"/>
      <c r="H880" s="139"/>
      <c r="I880" s="517">
        <v>6.76</v>
      </c>
      <c r="J880" s="517">
        <v>404.24</v>
      </c>
      <c r="K880" s="1341">
        <v>6.76</v>
      </c>
      <c r="L880" s="517">
        <v>404.24</v>
      </c>
      <c r="M880" s="1342">
        <f aca="true" t="shared" si="10" ref="M880:M887">K880/L880</f>
        <v>0.016722738966950326</v>
      </c>
      <c r="N880" s="516">
        <v>63.329</v>
      </c>
      <c r="O880" s="590">
        <f aca="true" t="shared" si="11" ref="O880:O887">K880*N880/J880</f>
        <v>1.0590343360379972</v>
      </c>
      <c r="P880" s="590">
        <f aca="true" t="shared" si="12" ref="P880:P887">M880*60*1000</f>
        <v>1003.3643380170196</v>
      </c>
      <c r="Q880" s="591">
        <f aca="true" t="shared" si="13" ref="Q880:Q887">O880*60</f>
        <v>63.54206016227983</v>
      </c>
    </row>
    <row r="881" spans="1:17" ht="11.25">
      <c r="A881" s="2008"/>
      <c r="B881" s="19">
        <v>2</v>
      </c>
      <c r="C881" s="23" t="s">
        <v>296</v>
      </c>
      <c r="D881" s="19">
        <v>9</v>
      </c>
      <c r="E881" s="19">
        <v>1961</v>
      </c>
      <c r="F881" s="26">
        <v>8.35</v>
      </c>
      <c r="G881" s="140"/>
      <c r="H881" s="140"/>
      <c r="I881" s="26">
        <v>8.35</v>
      </c>
      <c r="J881" s="26">
        <v>391.38</v>
      </c>
      <c r="K881" s="220">
        <v>8.35</v>
      </c>
      <c r="L881" s="26">
        <v>391.38</v>
      </c>
      <c r="M881" s="592">
        <f t="shared" si="10"/>
        <v>0.021334764167816444</v>
      </c>
      <c r="N881" s="78">
        <v>63.329</v>
      </c>
      <c r="O881" s="35">
        <f t="shared" si="11"/>
        <v>1.3511092799836475</v>
      </c>
      <c r="P881" s="35">
        <f t="shared" si="12"/>
        <v>1280.0858500689867</v>
      </c>
      <c r="Q881" s="36">
        <f t="shared" si="13"/>
        <v>81.06655679901885</v>
      </c>
    </row>
    <row r="882" spans="1:17" ht="11.25">
      <c r="A882" s="2008"/>
      <c r="B882" s="19">
        <v>3</v>
      </c>
      <c r="C882" s="23" t="s">
        <v>297</v>
      </c>
      <c r="D882" s="19">
        <v>16</v>
      </c>
      <c r="E882" s="19">
        <v>1964</v>
      </c>
      <c r="F882" s="26">
        <v>12.508</v>
      </c>
      <c r="G882" s="140"/>
      <c r="H882" s="140"/>
      <c r="I882" s="26">
        <v>12.508</v>
      </c>
      <c r="J882" s="26">
        <v>606.77</v>
      </c>
      <c r="K882" s="220">
        <v>12.508</v>
      </c>
      <c r="L882" s="26">
        <v>606.77</v>
      </c>
      <c r="M882" s="592">
        <f t="shared" si="10"/>
        <v>0.020614071229625722</v>
      </c>
      <c r="N882" s="78">
        <v>63.329</v>
      </c>
      <c r="O882" s="35">
        <f t="shared" si="11"/>
        <v>1.3054685169009674</v>
      </c>
      <c r="P882" s="35">
        <f t="shared" si="12"/>
        <v>1236.8442737775433</v>
      </c>
      <c r="Q882" s="36">
        <f t="shared" si="13"/>
        <v>78.32811101405805</v>
      </c>
    </row>
    <row r="883" spans="1:17" ht="11.25">
      <c r="A883" s="2008"/>
      <c r="B883" s="19">
        <v>4</v>
      </c>
      <c r="C883" s="23" t="s">
        <v>298</v>
      </c>
      <c r="D883" s="19">
        <v>24</v>
      </c>
      <c r="E883" s="19">
        <v>1960</v>
      </c>
      <c r="F883" s="26">
        <v>17.56</v>
      </c>
      <c r="G883" s="140"/>
      <c r="H883" s="140"/>
      <c r="I883" s="26">
        <v>17.56</v>
      </c>
      <c r="J883" s="26">
        <v>914.41</v>
      </c>
      <c r="K883" s="220">
        <v>17.56</v>
      </c>
      <c r="L883" s="26">
        <v>914.41</v>
      </c>
      <c r="M883" s="592">
        <f t="shared" si="10"/>
        <v>0.019203639505254753</v>
      </c>
      <c r="N883" s="78">
        <v>63.329</v>
      </c>
      <c r="O883" s="35">
        <f t="shared" si="11"/>
        <v>1.2161472862282783</v>
      </c>
      <c r="P883" s="35">
        <f t="shared" si="12"/>
        <v>1152.218370315285</v>
      </c>
      <c r="Q883" s="36">
        <f t="shared" si="13"/>
        <v>72.9688371736967</v>
      </c>
    </row>
    <row r="884" spans="1:17" ht="11.25">
      <c r="A884" s="2008"/>
      <c r="B884" s="19">
        <v>5</v>
      </c>
      <c r="C884" s="23" t="s">
        <v>299</v>
      </c>
      <c r="D884" s="19">
        <v>24</v>
      </c>
      <c r="E884" s="19">
        <v>1961</v>
      </c>
      <c r="F884" s="26">
        <v>18.75</v>
      </c>
      <c r="G884" s="140"/>
      <c r="H884" s="140"/>
      <c r="I884" s="26">
        <v>18.75</v>
      </c>
      <c r="J884" s="26">
        <v>909.58</v>
      </c>
      <c r="K884" s="220">
        <v>18.75</v>
      </c>
      <c r="L884" s="26">
        <v>909.58</v>
      </c>
      <c r="M884" s="592">
        <f t="shared" si="10"/>
        <v>0.02061390971657248</v>
      </c>
      <c r="N884" s="78">
        <v>63.329</v>
      </c>
      <c r="O884" s="35">
        <f t="shared" si="11"/>
        <v>1.3054582884408188</v>
      </c>
      <c r="P884" s="35">
        <f t="shared" si="12"/>
        <v>1236.8345829943487</v>
      </c>
      <c r="Q884" s="36">
        <f t="shared" si="13"/>
        <v>78.32749730644913</v>
      </c>
    </row>
    <row r="885" spans="1:17" ht="11.25">
      <c r="A885" s="2008"/>
      <c r="B885" s="19">
        <v>6</v>
      </c>
      <c r="C885" s="1705" t="s">
        <v>300</v>
      </c>
      <c r="D885" s="1706">
        <v>10</v>
      </c>
      <c r="E885" s="1706">
        <v>1938</v>
      </c>
      <c r="F885" s="1707">
        <v>6.283</v>
      </c>
      <c r="G885" s="1708"/>
      <c r="H885" s="1708"/>
      <c r="I885" s="1707">
        <v>6.283</v>
      </c>
      <c r="J885" s="1707">
        <v>304.82</v>
      </c>
      <c r="K885" s="1709">
        <v>6.283</v>
      </c>
      <c r="L885" s="1707">
        <v>304.82</v>
      </c>
      <c r="M885" s="1710">
        <f t="shared" si="10"/>
        <v>0.02061216455613149</v>
      </c>
      <c r="N885" s="78">
        <v>63.329</v>
      </c>
      <c r="O885" s="1711">
        <f t="shared" si="11"/>
        <v>1.305347769175251</v>
      </c>
      <c r="P885" s="1711">
        <f t="shared" si="12"/>
        <v>1236.7298733678895</v>
      </c>
      <c r="Q885" s="1712">
        <f t="shared" si="13"/>
        <v>78.32086615051506</v>
      </c>
    </row>
    <row r="886" spans="1:17" ht="11.25">
      <c r="A886" s="2008"/>
      <c r="B886" s="19">
        <v>7</v>
      </c>
      <c r="C886" s="23" t="s">
        <v>294</v>
      </c>
      <c r="D886" s="19">
        <v>7</v>
      </c>
      <c r="E886" s="19">
        <v>1955</v>
      </c>
      <c r="F886" s="26">
        <v>5.77</v>
      </c>
      <c r="G886" s="140"/>
      <c r="H886" s="140"/>
      <c r="I886" s="26">
        <v>5.77</v>
      </c>
      <c r="J886" s="26">
        <v>326.22</v>
      </c>
      <c r="K886" s="220">
        <v>5.77</v>
      </c>
      <c r="L886" s="26">
        <v>326.22</v>
      </c>
      <c r="M886" s="592">
        <f>K886/L886</f>
        <v>0.01768745018699037</v>
      </c>
      <c r="N886" s="78">
        <v>63.329</v>
      </c>
      <c r="O886" s="35">
        <f>K886*N886/J886</f>
        <v>1.1201285328919133</v>
      </c>
      <c r="P886" s="35">
        <f>M886*60*1000</f>
        <v>1061.2470112194223</v>
      </c>
      <c r="Q886" s="36">
        <f>O886*60</f>
        <v>67.20771197351479</v>
      </c>
    </row>
    <row r="887" spans="1:17" ht="12" thickBot="1">
      <c r="A887" s="2008"/>
      <c r="B887" s="19"/>
      <c r="C887" s="24" t="s">
        <v>301</v>
      </c>
      <c r="D887" s="20">
        <v>8</v>
      </c>
      <c r="E887" s="20">
        <v>1960</v>
      </c>
      <c r="F887" s="28">
        <v>5.96</v>
      </c>
      <c r="G887" s="141"/>
      <c r="H887" s="141"/>
      <c r="I887" s="28">
        <v>5.96</v>
      </c>
      <c r="J887" s="28">
        <v>288.58</v>
      </c>
      <c r="K887" s="223">
        <v>5.96</v>
      </c>
      <c r="L887" s="28">
        <v>288.58</v>
      </c>
      <c r="M887" s="593">
        <f t="shared" si="10"/>
        <v>0.020652851895488253</v>
      </c>
      <c r="N887" s="78">
        <v>63.329</v>
      </c>
      <c r="O887" s="37">
        <f t="shared" si="11"/>
        <v>1.3079244576893756</v>
      </c>
      <c r="P887" s="37">
        <f t="shared" si="12"/>
        <v>1239.171113729295</v>
      </c>
      <c r="Q887" s="142">
        <f t="shared" si="13"/>
        <v>78.47546746136254</v>
      </c>
    </row>
    <row r="888" spans="1:17" ht="11.25">
      <c r="A888" s="2008"/>
      <c r="B888" s="19"/>
      <c r="C888" s="23"/>
      <c r="D888" s="19"/>
      <c r="E888" s="19"/>
      <c r="F888" s="26"/>
      <c r="G888" s="206"/>
      <c r="H888" s="206"/>
      <c r="I888" s="26"/>
      <c r="J888" s="26"/>
      <c r="K888" s="220"/>
      <c r="L888" s="26"/>
      <c r="M888" s="592"/>
      <c r="N888" s="78"/>
      <c r="O888" s="35"/>
      <c r="P888" s="35"/>
      <c r="Q888" s="36"/>
    </row>
    <row r="889" spans="1:17" ht="12" thickBot="1">
      <c r="A889" s="2009"/>
      <c r="B889" s="20"/>
      <c r="C889" s="24"/>
      <c r="D889" s="20"/>
      <c r="E889" s="20"/>
      <c r="F889" s="28"/>
      <c r="G889" s="222"/>
      <c r="H889" s="222"/>
      <c r="I889" s="28"/>
      <c r="J889" s="28"/>
      <c r="K889" s="223"/>
      <c r="L889" s="28"/>
      <c r="M889" s="593"/>
      <c r="N889" s="221"/>
      <c r="O889" s="37"/>
      <c r="P889" s="37"/>
      <c r="Q889" s="202"/>
    </row>
    <row r="891" spans="1:17" s="1683" customFormat="1" ht="15">
      <c r="A891" s="1874" t="s">
        <v>350</v>
      </c>
      <c r="B891" s="1874"/>
      <c r="C891" s="1874"/>
      <c r="D891" s="1874"/>
      <c r="E891" s="1874"/>
      <c r="F891" s="1874"/>
      <c r="G891" s="1874"/>
      <c r="H891" s="1874"/>
      <c r="I891" s="1874"/>
      <c r="J891" s="1874"/>
      <c r="K891" s="1874"/>
      <c r="L891" s="1874"/>
      <c r="M891" s="1874"/>
      <c r="N891" s="1874"/>
      <c r="O891" s="1874"/>
      <c r="P891" s="1874"/>
      <c r="Q891" s="1874"/>
    </row>
    <row r="892" spans="1:17" ht="13.5" thickBot="1">
      <c r="A892" s="805"/>
      <c r="B892" s="805"/>
      <c r="C892" s="805"/>
      <c r="D892" s="805"/>
      <c r="E892" s="1875" t="s">
        <v>370</v>
      </c>
      <c r="F892" s="1875"/>
      <c r="G892" s="1875"/>
      <c r="H892" s="1875"/>
      <c r="I892" s="805">
        <v>5</v>
      </c>
      <c r="J892" s="805" t="s">
        <v>369</v>
      </c>
      <c r="K892" s="805" t="s">
        <v>371</v>
      </c>
      <c r="L892" s="805">
        <v>299</v>
      </c>
      <c r="M892" s="805"/>
      <c r="N892" s="805"/>
      <c r="O892" s="805"/>
      <c r="P892" s="805"/>
      <c r="Q892" s="805"/>
    </row>
    <row r="893" spans="1:17" ht="12.75" customHeight="1">
      <c r="A893" s="1876" t="s">
        <v>1</v>
      </c>
      <c r="B893" s="1879" t="s">
        <v>0</v>
      </c>
      <c r="C893" s="1882" t="s">
        <v>2</v>
      </c>
      <c r="D893" s="1882" t="s">
        <v>3</v>
      </c>
      <c r="E893" s="1882" t="s">
        <v>12</v>
      </c>
      <c r="F893" s="1886" t="s">
        <v>13</v>
      </c>
      <c r="G893" s="1887"/>
      <c r="H893" s="1887"/>
      <c r="I893" s="1888"/>
      <c r="J893" s="1882" t="s">
        <v>4</v>
      </c>
      <c r="K893" s="1882" t="s">
        <v>14</v>
      </c>
      <c r="L893" s="1882" t="s">
        <v>5</v>
      </c>
      <c r="M893" s="1882" t="s">
        <v>6</v>
      </c>
      <c r="N893" s="1882" t="s">
        <v>15</v>
      </c>
      <c r="O893" s="1908" t="s">
        <v>16</v>
      </c>
      <c r="P893" s="1882" t="s">
        <v>23</v>
      </c>
      <c r="Q893" s="1891" t="s">
        <v>24</v>
      </c>
    </row>
    <row r="894" spans="1:17" s="2" customFormat="1" ht="33.75">
      <c r="A894" s="1877"/>
      <c r="B894" s="1880"/>
      <c r="C894" s="1883"/>
      <c r="D894" s="1885"/>
      <c r="E894" s="1885"/>
      <c r="F894" s="15" t="s">
        <v>17</v>
      </c>
      <c r="G894" s="15" t="s">
        <v>18</v>
      </c>
      <c r="H894" s="15" t="s">
        <v>19</v>
      </c>
      <c r="I894" s="15" t="s">
        <v>20</v>
      </c>
      <c r="J894" s="1885"/>
      <c r="K894" s="1885"/>
      <c r="L894" s="1885"/>
      <c r="M894" s="1885"/>
      <c r="N894" s="1885"/>
      <c r="O894" s="1909"/>
      <c r="P894" s="1885"/>
      <c r="Q894" s="1892"/>
    </row>
    <row r="895" spans="1:17" s="3" customFormat="1" ht="13.5" customHeight="1" thickBot="1">
      <c r="A895" s="1878"/>
      <c r="B895" s="1881"/>
      <c r="C895" s="1884"/>
      <c r="D895" s="30" t="s">
        <v>7</v>
      </c>
      <c r="E895" s="30" t="s">
        <v>8</v>
      </c>
      <c r="F895" s="30" t="s">
        <v>9</v>
      </c>
      <c r="G895" s="30" t="s">
        <v>9</v>
      </c>
      <c r="H895" s="30" t="s">
        <v>9</v>
      </c>
      <c r="I895" s="30" t="s">
        <v>9</v>
      </c>
      <c r="J895" s="30" t="s">
        <v>21</v>
      </c>
      <c r="K895" s="30" t="s">
        <v>9</v>
      </c>
      <c r="L895" s="30" t="s">
        <v>21</v>
      </c>
      <c r="M895" s="30" t="s">
        <v>59</v>
      </c>
      <c r="N895" s="30" t="s">
        <v>408</v>
      </c>
      <c r="O895" s="30" t="s">
        <v>409</v>
      </c>
      <c r="P895" s="1278" t="s">
        <v>25</v>
      </c>
      <c r="Q895" s="1279" t="s">
        <v>410</v>
      </c>
    </row>
    <row r="896" spans="1:17" s="44" customFormat="1" ht="12.75" customHeight="1">
      <c r="A896" s="1900" t="s">
        <v>10</v>
      </c>
      <c r="B896" s="47">
        <v>1</v>
      </c>
      <c r="C896" s="663" t="s">
        <v>523</v>
      </c>
      <c r="D896" s="617">
        <v>12</v>
      </c>
      <c r="E896" s="617" t="s">
        <v>368</v>
      </c>
      <c r="F896" s="589">
        <f aca="true" t="shared" si="14" ref="F896:F901">+G896+H896+I896</f>
        <v>3.278</v>
      </c>
      <c r="G896" s="589">
        <v>0.987896</v>
      </c>
      <c r="H896" s="589">
        <v>1.92</v>
      </c>
      <c r="I896" s="589">
        <v>0.370104</v>
      </c>
      <c r="J896" s="589">
        <v>699.92</v>
      </c>
      <c r="K896" s="618">
        <v>0.370104</v>
      </c>
      <c r="L896" s="589">
        <v>699.92</v>
      </c>
      <c r="M896" s="619">
        <f aca="true" t="shared" si="15" ref="M896:M901">K896/L896</f>
        <v>0.0005287804320493771</v>
      </c>
      <c r="N896" s="664">
        <v>67.035</v>
      </c>
      <c r="O896" s="621">
        <f aca="true" t="shared" si="16" ref="O896:O901">M896*N896</f>
        <v>0.03544679626243</v>
      </c>
      <c r="P896" s="621">
        <f aca="true" t="shared" si="17" ref="P896:P901">M896*60*1000</f>
        <v>31.72682592296263</v>
      </c>
      <c r="Q896" s="622">
        <f aca="true" t="shared" si="18" ref="Q896:Q901">P896*N896/1000</f>
        <v>2.1268077757457995</v>
      </c>
    </row>
    <row r="897" spans="1:17" s="44" customFormat="1" ht="11.25">
      <c r="A897" s="1900"/>
      <c r="B897" s="47">
        <v>2</v>
      </c>
      <c r="C897" s="665" t="s">
        <v>524</v>
      </c>
      <c r="D897" s="623">
        <v>25</v>
      </c>
      <c r="E897" s="623" t="s">
        <v>368</v>
      </c>
      <c r="F897" s="589">
        <f t="shared" si="14"/>
        <v>6.58</v>
      </c>
      <c r="G897" s="500">
        <v>2.126124</v>
      </c>
      <c r="H897" s="500">
        <v>3.68</v>
      </c>
      <c r="I897" s="500">
        <v>0.773876</v>
      </c>
      <c r="J897" s="500">
        <v>971.5</v>
      </c>
      <c r="K897" s="624">
        <v>0.773876</v>
      </c>
      <c r="L897" s="500">
        <v>971.5</v>
      </c>
      <c r="M897" s="501">
        <f t="shared" si="15"/>
        <v>0.000796578486875965</v>
      </c>
      <c r="N897" s="666">
        <v>67.035</v>
      </c>
      <c r="O897" s="625">
        <f t="shared" si="16"/>
        <v>0.053398638867730316</v>
      </c>
      <c r="P897" s="621">
        <f t="shared" si="17"/>
        <v>47.7947092125579</v>
      </c>
      <c r="Q897" s="626">
        <f t="shared" si="18"/>
        <v>3.2039183320638185</v>
      </c>
    </row>
    <row r="898" spans="1:17" s="44" customFormat="1" ht="11.25">
      <c r="A898" s="1901"/>
      <c r="B898" s="43">
        <v>3</v>
      </c>
      <c r="C898" s="665" t="s">
        <v>525</v>
      </c>
      <c r="D898" s="623">
        <v>42</v>
      </c>
      <c r="E898" s="623" t="s">
        <v>368</v>
      </c>
      <c r="F898" s="589">
        <f t="shared" si="14"/>
        <v>10.875965</v>
      </c>
      <c r="G898" s="500">
        <v>1.911366</v>
      </c>
      <c r="H898" s="500">
        <v>6.3184</v>
      </c>
      <c r="I898" s="500">
        <v>2.646199</v>
      </c>
      <c r="J898" s="500">
        <v>2368.4</v>
      </c>
      <c r="K898" s="624">
        <v>2.646199</v>
      </c>
      <c r="L898" s="500">
        <v>2368.4</v>
      </c>
      <c r="M898" s="501">
        <f t="shared" si="15"/>
        <v>0.0011172939537240332</v>
      </c>
      <c r="N898" s="666">
        <v>67.035</v>
      </c>
      <c r="O898" s="625">
        <f t="shared" si="16"/>
        <v>0.07489780018789056</v>
      </c>
      <c r="P898" s="621">
        <f t="shared" si="17"/>
        <v>67.037637223442</v>
      </c>
      <c r="Q898" s="626">
        <f t="shared" si="18"/>
        <v>4.493868011273435</v>
      </c>
    </row>
    <row r="899" spans="1:17" s="44" customFormat="1" ht="12.75" customHeight="1">
      <c r="A899" s="1901"/>
      <c r="B899" s="43">
        <v>4</v>
      </c>
      <c r="C899" s="665" t="s">
        <v>526</v>
      </c>
      <c r="D899" s="623">
        <v>24</v>
      </c>
      <c r="E899" s="623" t="s">
        <v>368</v>
      </c>
      <c r="F899" s="589">
        <f t="shared" si="14"/>
        <v>8.09999</v>
      </c>
      <c r="G899" s="500">
        <v>2.238873</v>
      </c>
      <c r="H899" s="500">
        <v>4.32</v>
      </c>
      <c r="I899" s="500">
        <v>1.541117</v>
      </c>
      <c r="J899" s="500">
        <v>1323.11</v>
      </c>
      <c r="K899" s="624">
        <v>1.541117</v>
      </c>
      <c r="L899" s="500">
        <v>1323.11</v>
      </c>
      <c r="M899" s="501">
        <f t="shared" si="15"/>
        <v>0.001164768613342806</v>
      </c>
      <c r="N899" s="666">
        <v>67.035</v>
      </c>
      <c r="O899" s="625">
        <f t="shared" si="16"/>
        <v>0.078080263995435</v>
      </c>
      <c r="P899" s="621">
        <f t="shared" si="17"/>
        <v>69.88611680056836</v>
      </c>
      <c r="Q899" s="626">
        <f t="shared" si="18"/>
        <v>4.6848158397261</v>
      </c>
    </row>
    <row r="900" spans="1:17" s="44" customFormat="1" ht="11.25">
      <c r="A900" s="1901"/>
      <c r="B900" s="43">
        <v>5</v>
      </c>
      <c r="C900" s="665" t="s">
        <v>527</v>
      </c>
      <c r="D900" s="623">
        <v>12</v>
      </c>
      <c r="E900" s="623" t="s">
        <v>368</v>
      </c>
      <c r="F900" s="589">
        <f t="shared" si="14"/>
        <v>4.0799970000000005</v>
      </c>
      <c r="G900" s="500">
        <v>1.084538</v>
      </c>
      <c r="H900" s="500">
        <v>1.92</v>
      </c>
      <c r="I900" s="500">
        <v>1.075459</v>
      </c>
      <c r="J900" s="500">
        <v>701.24</v>
      </c>
      <c r="K900" s="624">
        <v>1.075459</v>
      </c>
      <c r="L900" s="500">
        <v>701.24</v>
      </c>
      <c r="M900" s="501">
        <f t="shared" si="15"/>
        <v>0.001533653242826992</v>
      </c>
      <c r="N900" s="666">
        <v>67.035</v>
      </c>
      <c r="O900" s="625">
        <f t="shared" si="16"/>
        <v>0.1028084451329074</v>
      </c>
      <c r="P900" s="621">
        <f t="shared" si="17"/>
        <v>92.01919456961953</v>
      </c>
      <c r="Q900" s="626">
        <f t="shared" si="18"/>
        <v>6.168506707974445</v>
      </c>
    </row>
    <row r="901" spans="1:17" s="44" customFormat="1" ht="11.25">
      <c r="A901" s="1901"/>
      <c r="B901" s="48">
        <v>6</v>
      </c>
      <c r="C901" s="665" t="s">
        <v>528</v>
      </c>
      <c r="D901" s="623">
        <v>40</v>
      </c>
      <c r="E901" s="623" t="s">
        <v>368</v>
      </c>
      <c r="F901" s="589">
        <f t="shared" si="14"/>
        <v>14.122996999999998</v>
      </c>
      <c r="G901" s="500">
        <v>3.640182</v>
      </c>
      <c r="H901" s="500">
        <v>6.17</v>
      </c>
      <c r="I901" s="500">
        <v>4.312815</v>
      </c>
      <c r="J901" s="500">
        <v>2233.8</v>
      </c>
      <c r="K901" s="624">
        <v>4.312815</v>
      </c>
      <c r="L901" s="500">
        <v>2233.8</v>
      </c>
      <c r="M901" s="501">
        <f t="shared" si="15"/>
        <v>0.0019307077625570772</v>
      </c>
      <c r="N901" s="666">
        <v>67.035</v>
      </c>
      <c r="O901" s="625">
        <f t="shared" si="16"/>
        <v>0.12942499486301368</v>
      </c>
      <c r="P901" s="621">
        <f t="shared" si="17"/>
        <v>115.84246575342463</v>
      </c>
      <c r="Q901" s="626">
        <f t="shared" si="18"/>
        <v>7.76549969178082</v>
      </c>
    </row>
    <row r="902" spans="1:17" s="44" customFormat="1" ht="11.25">
      <c r="A902" s="1901"/>
      <c r="B902" s="43">
        <v>7</v>
      </c>
      <c r="C902" s="665"/>
      <c r="D902" s="623"/>
      <c r="E902" s="623"/>
      <c r="F902" s="500"/>
      <c r="G902" s="500"/>
      <c r="H902" s="500"/>
      <c r="I902" s="500"/>
      <c r="J902" s="500"/>
      <c r="K902" s="624"/>
      <c r="L902" s="500"/>
      <c r="M902" s="501"/>
      <c r="N902" s="666"/>
      <c r="O902" s="625"/>
      <c r="P902" s="621"/>
      <c r="Q902" s="626"/>
    </row>
    <row r="903" spans="1:17" s="44" customFormat="1" ht="11.25">
      <c r="A903" s="1901"/>
      <c r="B903" s="43">
        <v>8</v>
      </c>
      <c r="C903" s="665"/>
      <c r="D903" s="623"/>
      <c r="E903" s="623"/>
      <c r="F903" s="500"/>
      <c r="G903" s="500"/>
      <c r="H903" s="500"/>
      <c r="I903" s="500"/>
      <c r="J903" s="500"/>
      <c r="K903" s="624"/>
      <c r="L903" s="500"/>
      <c r="M903" s="501"/>
      <c r="N903" s="666"/>
      <c r="O903" s="625"/>
      <c r="P903" s="621"/>
      <c r="Q903" s="626"/>
    </row>
    <row r="904" spans="1:17" s="44" customFormat="1" ht="11.25">
      <c r="A904" s="1901"/>
      <c r="B904" s="43">
        <v>9</v>
      </c>
      <c r="C904" s="665"/>
      <c r="D904" s="623"/>
      <c r="E904" s="623"/>
      <c r="F904" s="500"/>
      <c r="G904" s="500"/>
      <c r="H904" s="500"/>
      <c r="I904" s="500"/>
      <c r="J904" s="500"/>
      <c r="K904" s="624"/>
      <c r="L904" s="500"/>
      <c r="M904" s="501"/>
      <c r="N904" s="666"/>
      <c r="O904" s="625"/>
      <c r="P904" s="621"/>
      <c r="Q904" s="626"/>
    </row>
    <row r="905" spans="1:17" s="44" customFormat="1" ht="12" thickBot="1">
      <c r="A905" s="1902"/>
      <c r="B905" s="46">
        <v>10</v>
      </c>
      <c r="C905" s="61"/>
      <c r="D905" s="62"/>
      <c r="E905" s="63"/>
      <c r="F905" s="82"/>
      <c r="G905" s="82"/>
      <c r="H905" s="82"/>
      <c r="I905" s="82"/>
      <c r="J905" s="62"/>
      <c r="K905" s="82"/>
      <c r="L905" s="62"/>
      <c r="M905" s="80"/>
      <c r="N905" s="79"/>
      <c r="O905" s="79"/>
      <c r="P905" s="79"/>
      <c r="Q905" s="81"/>
    </row>
    <row r="906" spans="1:17" s="44" customFormat="1" ht="12.75" customHeight="1">
      <c r="A906" s="1913" t="s">
        <v>26</v>
      </c>
      <c r="B906" s="1383">
        <v>1</v>
      </c>
      <c r="C906" s="635" t="s">
        <v>529</v>
      </c>
      <c r="D906" s="628">
        <v>94</v>
      </c>
      <c r="E906" s="628" t="s">
        <v>368</v>
      </c>
      <c r="F906" s="630"/>
      <c r="G906" s="630">
        <v>0</v>
      </c>
      <c r="H906" s="630">
        <v>12.1</v>
      </c>
      <c r="I906" s="629">
        <v>36.24354</v>
      </c>
      <c r="J906" s="630">
        <v>4473.08</v>
      </c>
      <c r="K906" s="631">
        <v>36.24354</v>
      </c>
      <c r="L906" s="630">
        <v>4473.08</v>
      </c>
      <c r="M906" s="632">
        <f>K906/L906</f>
        <v>0.008102591502946517</v>
      </c>
      <c r="N906" s="728">
        <v>67.035</v>
      </c>
      <c r="O906" s="633">
        <f>M906*N906</f>
        <v>0.5431572214000198</v>
      </c>
      <c r="P906" s="633">
        <f>M906*60*1000</f>
        <v>486.15549017679103</v>
      </c>
      <c r="Q906" s="634">
        <f>P906*N906/1000</f>
        <v>32.58943328400118</v>
      </c>
    </row>
    <row r="907" spans="1:17" s="44" customFormat="1" ht="12.75" customHeight="1">
      <c r="A907" s="1904"/>
      <c r="B907" s="225">
        <v>2</v>
      </c>
      <c r="C907" s="635" t="s">
        <v>530</v>
      </c>
      <c r="D907" s="628">
        <v>45</v>
      </c>
      <c r="E907" s="628" t="s">
        <v>368</v>
      </c>
      <c r="F907" s="629"/>
      <c r="G907" s="629">
        <v>3.350256</v>
      </c>
      <c r="H907" s="629">
        <v>6.64</v>
      </c>
      <c r="I907" s="629">
        <v>17.27975</v>
      </c>
      <c r="J907" s="629">
        <v>2333.42</v>
      </c>
      <c r="K907" s="636">
        <v>17.27975</v>
      </c>
      <c r="L907" s="629">
        <v>2333.42</v>
      </c>
      <c r="M907" s="632">
        <f>K907/L907</f>
        <v>0.007405332087665315</v>
      </c>
      <c r="N907" s="669">
        <v>67.035</v>
      </c>
      <c r="O907" s="633">
        <f>M907*N907</f>
        <v>0.49641643649664435</v>
      </c>
      <c r="P907" s="633">
        <f>M907*60*1000</f>
        <v>444.3199252599189</v>
      </c>
      <c r="Q907" s="634">
        <f>P907*N907/1000</f>
        <v>29.78498618979866</v>
      </c>
    </row>
    <row r="908" spans="1:17" ht="12.75" customHeight="1">
      <c r="A908" s="1904"/>
      <c r="B908" s="179">
        <v>3</v>
      </c>
      <c r="C908" s="668" t="s">
        <v>531</v>
      </c>
      <c r="D908" s="628">
        <v>50</v>
      </c>
      <c r="E908" s="628" t="s">
        <v>368</v>
      </c>
      <c r="F908" s="629"/>
      <c r="G908" s="629">
        <v>3.459971</v>
      </c>
      <c r="H908" s="629">
        <v>6.45</v>
      </c>
      <c r="I908" s="629">
        <v>18.19003</v>
      </c>
      <c r="J908" s="629">
        <v>2602.6</v>
      </c>
      <c r="K908" s="636">
        <v>18.19003</v>
      </c>
      <c r="L908" s="629">
        <v>2602.6</v>
      </c>
      <c r="M908" s="637">
        <f>K908/L908</f>
        <v>0.006989176208406978</v>
      </c>
      <c r="N908" s="669">
        <v>67.035</v>
      </c>
      <c r="O908" s="633">
        <f>M908*N908</f>
        <v>0.46851942713056177</v>
      </c>
      <c r="P908" s="633">
        <f>M908*60*1000</f>
        <v>419.3505725044187</v>
      </c>
      <c r="Q908" s="638">
        <f>P908*N908/1000</f>
        <v>28.111165627833707</v>
      </c>
    </row>
    <row r="909" spans="1:17" ht="12.75" customHeight="1">
      <c r="A909" s="1904"/>
      <c r="B909" s="179">
        <v>4</v>
      </c>
      <c r="C909" s="668" t="s">
        <v>532</v>
      </c>
      <c r="D909" s="628">
        <v>75</v>
      </c>
      <c r="E909" s="628" t="s">
        <v>368</v>
      </c>
      <c r="F909" s="629"/>
      <c r="G909" s="629">
        <v>6.747273</v>
      </c>
      <c r="H909" s="629">
        <v>11.635726</v>
      </c>
      <c r="I909" s="629">
        <v>26.45698</v>
      </c>
      <c r="J909" s="629">
        <v>3993.36</v>
      </c>
      <c r="K909" s="636">
        <v>26.45698</v>
      </c>
      <c r="L909" s="629">
        <v>3993.36</v>
      </c>
      <c r="M909" s="637">
        <f>K909/L909</f>
        <v>0.006625242903219344</v>
      </c>
      <c r="N909" s="669">
        <v>67.035</v>
      </c>
      <c r="O909" s="670">
        <f>M909*N909</f>
        <v>0.4441231580173087</v>
      </c>
      <c r="P909" s="633">
        <f>M909*60*1000</f>
        <v>397.5145741931606</v>
      </c>
      <c r="Q909" s="638">
        <f>P909*N909/1000</f>
        <v>26.64738948103852</v>
      </c>
    </row>
    <row r="910" spans="1:17" ht="12.75" customHeight="1">
      <c r="A910" s="1904"/>
      <c r="B910" s="179">
        <v>5</v>
      </c>
      <c r="C910" s="668" t="s">
        <v>533</v>
      </c>
      <c r="D910" s="628">
        <v>16</v>
      </c>
      <c r="E910" s="628" t="s">
        <v>368</v>
      </c>
      <c r="F910" s="629"/>
      <c r="G910" s="629">
        <v>1.004003</v>
      </c>
      <c r="H910" s="629">
        <v>0.16</v>
      </c>
      <c r="I910" s="629">
        <v>4.635999</v>
      </c>
      <c r="J910" s="629">
        <v>707.85</v>
      </c>
      <c r="K910" s="636">
        <v>4.635999</v>
      </c>
      <c r="L910" s="629">
        <v>707.85</v>
      </c>
      <c r="M910" s="637">
        <f>K910/L910</f>
        <v>0.006549408773045136</v>
      </c>
      <c r="N910" s="669">
        <v>67.035</v>
      </c>
      <c r="O910" s="670">
        <f>M910*N910</f>
        <v>0.4390396171010807</v>
      </c>
      <c r="P910" s="633">
        <f>M910*60*1000</f>
        <v>392.9645263827082</v>
      </c>
      <c r="Q910" s="638">
        <f>P910*N910/1000</f>
        <v>26.34237702606484</v>
      </c>
    </row>
    <row r="911" spans="1:17" ht="12.75" customHeight="1">
      <c r="A911" s="1904"/>
      <c r="B911" s="179">
        <v>6</v>
      </c>
      <c r="C911" s="668"/>
      <c r="D911" s="628"/>
      <c r="E911" s="628"/>
      <c r="F911" s="629"/>
      <c r="G911" s="629"/>
      <c r="H911" s="629"/>
      <c r="I911" s="629"/>
      <c r="J911" s="629"/>
      <c r="K911" s="636"/>
      <c r="L911" s="629"/>
      <c r="M911" s="637"/>
      <c r="N911" s="669"/>
      <c r="O911" s="670"/>
      <c r="P911" s="633"/>
      <c r="Q911" s="638"/>
    </row>
    <row r="912" spans="1:17" ht="12.75" customHeight="1">
      <c r="A912" s="1919"/>
      <c r="B912" s="179">
        <v>7</v>
      </c>
      <c r="C912" s="668"/>
      <c r="D912" s="628"/>
      <c r="E912" s="628"/>
      <c r="F912" s="629"/>
      <c r="G912" s="629"/>
      <c r="H912" s="629"/>
      <c r="I912" s="629"/>
      <c r="J912" s="629"/>
      <c r="K912" s="636"/>
      <c r="L912" s="629"/>
      <c r="M912" s="637"/>
      <c r="N912" s="669"/>
      <c r="O912" s="670"/>
      <c r="P912" s="633"/>
      <c r="Q912" s="638"/>
    </row>
    <row r="913" spans="1:17" ht="12.75" customHeight="1">
      <c r="A913" s="1919"/>
      <c r="B913" s="179">
        <v>8</v>
      </c>
      <c r="C913" s="668"/>
      <c r="D913" s="628"/>
      <c r="E913" s="628"/>
      <c r="F913" s="629"/>
      <c r="G913" s="629"/>
      <c r="H913" s="629"/>
      <c r="I913" s="629"/>
      <c r="J913" s="629"/>
      <c r="K913" s="636"/>
      <c r="L913" s="629"/>
      <c r="M913" s="637"/>
      <c r="N913" s="669"/>
      <c r="O913" s="670"/>
      <c r="P913" s="633"/>
      <c r="Q913" s="638"/>
    </row>
    <row r="914" spans="1:17" ht="12.75" customHeight="1">
      <c r="A914" s="1919"/>
      <c r="B914" s="187">
        <v>9</v>
      </c>
      <c r="C914" s="668"/>
      <c r="D914" s="628"/>
      <c r="E914" s="628"/>
      <c r="F914" s="629"/>
      <c r="G914" s="629"/>
      <c r="H914" s="629"/>
      <c r="I914" s="629"/>
      <c r="J914" s="629"/>
      <c r="K914" s="636"/>
      <c r="L914" s="629"/>
      <c r="M914" s="637"/>
      <c r="N914" s="669"/>
      <c r="O914" s="670"/>
      <c r="P914" s="633"/>
      <c r="Q914" s="638"/>
    </row>
    <row r="915" spans="1:17" ht="13.5" customHeight="1" thickBot="1">
      <c r="A915" s="1905"/>
      <c r="B915" s="186">
        <v>10</v>
      </c>
      <c r="C915" s="731"/>
      <c r="D915" s="732"/>
      <c r="E915" s="732"/>
      <c r="F915" s="786"/>
      <c r="G915" s="786"/>
      <c r="H915" s="786"/>
      <c r="I915" s="786"/>
      <c r="J915" s="786"/>
      <c r="K915" s="787"/>
      <c r="L915" s="786"/>
      <c r="M915" s="735"/>
      <c r="N915" s="733"/>
      <c r="O915" s="736"/>
      <c r="P915" s="1384"/>
      <c r="Q915" s="737"/>
    </row>
    <row r="916" spans="1:17" ht="13.5" customHeight="1">
      <c r="A916" s="1926" t="s">
        <v>82</v>
      </c>
      <c r="B916" s="585">
        <v>1</v>
      </c>
      <c r="C916" s="689" t="s">
        <v>534</v>
      </c>
      <c r="D916" s="738">
        <v>22</v>
      </c>
      <c r="E916" s="738" t="s">
        <v>368</v>
      </c>
      <c r="F916" s="504">
        <f>+G916+H916+I916</f>
        <v>13.832</v>
      </c>
      <c r="G916" s="504">
        <v>0</v>
      </c>
      <c r="H916" s="504">
        <v>0</v>
      </c>
      <c r="I916" s="504">
        <v>13.832</v>
      </c>
      <c r="J916" s="504">
        <v>896.07</v>
      </c>
      <c r="K916" s="639">
        <v>13.832</v>
      </c>
      <c r="L916" s="640">
        <v>896.07</v>
      </c>
      <c r="M916" s="641">
        <f>K916/L916</f>
        <v>0.015436294039528162</v>
      </c>
      <c r="N916" s="692">
        <v>67.035</v>
      </c>
      <c r="O916" s="642">
        <f>M916*N916</f>
        <v>1.0347719709397702</v>
      </c>
      <c r="P916" s="642">
        <f>M916*60*1000</f>
        <v>926.1776423716897</v>
      </c>
      <c r="Q916" s="643">
        <f>P916*N916/1000</f>
        <v>62.086318256386214</v>
      </c>
    </row>
    <row r="917" spans="1:17" ht="13.5" customHeight="1">
      <c r="A917" s="1868"/>
      <c r="B917" s="192">
        <v>2</v>
      </c>
      <c r="C917" s="691" t="s">
        <v>535</v>
      </c>
      <c r="D917" s="741">
        <v>49</v>
      </c>
      <c r="E917" s="741" t="s">
        <v>368</v>
      </c>
      <c r="F917" s="506">
        <f>+G917+H917+I917</f>
        <v>30.900005</v>
      </c>
      <c r="G917" s="506">
        <v>1.952695</v>
      </c>
      <c r="H917" s="506">
        <v>0.42</v>
      </c>
      <c r="I917" s="506">
        <v>28.52731</v>
      </c>
      <c r="J917" s="506">
        <v>1916.89</v>
      </c>
      <c r="K917" s="644">
        <v>28.52731</v>
      </c>
      <c r="L917" s="506">
        <v>1916.89</v>
      </c>
      <c r="M917" s="505">
        <f>K917/L917</f>
        <v>0.014882079827220132</v>
      </c>
      <c r="N917" s="703">
        <v>67.035</v>
      </c>
      <c r="O917" s="507">
        <f>M917*N917</f>
        <v>0.9976202212177016</v>
      </c>
      <c r="P917" s="642">
        <f>M917*60*1000</f>
        <v>892.924789633208</v>
      </c>
      <c r="Q917" s="508">
        <f>P917*N917/1000</f>
        <v>59.857213273062094</v>
      </c>
    </row>
    <row r="918" spans="1:17" ht="13.5" customHeight="1">
      <c r="A918" s="1868"/>
      <c r="B918" s="192">
        <v>3</v>
      </c>
      <c r="C918" s="691" t="s">
        <v>473</v>
      </c>
      <c r="D918" s="741">
        <v>14</v>
      </c>
      <c r="E918" s="741" t="s">
        <v>368</v>
      </c>
      <c r="F918" s="506">
        <f>+G918+H918+I918</f>
        <v>7.378</v>
      </c>
      <c r="G918" s="506">
        <v>0</v>
      </c>
      <c r="H918" s="506">
        <v>0</v>
      </c>
      <c r="I918" s="506">
        <v>7.378</v>
      </c>
      <c r="J918" s="506">
        <v>496.54</v>
      </c>
      <c r="K918" s="644">
        <v>7.378</v>
      </c>
      <c r="L918" s="506">
        <v>496.54</v>
      </c>
      <c r="M918" s="505">
        <f>K918/L918</f>
        <v>0.014858823055544366</v>
      </c>
      <c r="N918" s="703">
        <v>67.035</v>
      </c>
      <c r="O918" s="507">
        <f>M918*N918</f>
        <v>0.9960612035284165</v>
      </c>
      <c r="P918" s="642">
        <f>M918*60*1000</f>
        <v>891.529383332662</v>
      </c>
      <c r="Q918" s="508">
        <f>P918*N918/1000</f>
        <v>59.76367221170499</v>
      </c>
    </row>
    <row r="919" spans="1:17" ht="13.5" customHeight="1">
      <c r="A919" s="1868"/>
      <c r="B919" s="192">
        <v>4</v>
      </c>
      <c r="C919" s="691" t="s">
        <v>474</v>
      </c>
      <c r="D919" s="741">
        <v>8</v>
      </c>
      <c r="E919" s="741" t="s">
        <v>368</v>
      </c>
      <c r="F919" s="506">
        <v>0</v>
      </c>
      <c r="G919" s="506">
        <v>0</v>
      </c>
      <c r="H919" s="506">
        <v>0</v>
      </c>
      <c r="I919" s="506">
        <v>5.327999</v>
      </c>
      <c r="J919" s="506">
        <v>360.37</v>
      </c>
      <c r="K919" s="644">
        <v>5.327999</v>
      </c>
      <c r="L919" s="506">
        <v>360.37</v>
      </c>
      <c r="M919" s="505">
        <f>K919/L919</f>
        <v>0.01478480173155368</v>
      </c>
      <c r="N919" s="703">
        <v>67.035</v>
      </c>
      <c r="O919" s="507">
        <f>M919*N919</f>
        <v>0.9910991840747009</v>
      </c>
      <c r="P919" s="642">
        <f>M919*60*1000</f>
        <v>887.0881038932208</v>
      </c>
      <c r="Q919" s="508">
        <f>P919*N919/1000</f>
        <v>59.465951044482054</v>
      </c>
    </row>
    <row r="920" spans="1:17" ht="13.5" customHeight="1">
      <c r="A920" s="1868"/>
      <c r="B920" s="192">
        <v>5</v>
      </c>
      <c r="C920" s="691" t="s">
        <v>536</v>
      </c>
      <c r="D920" s="741">
        <v>6</v>
      </c>
      <c r="E920" s="741" t="s">
        <v>368</v>
      </c>
      <c r="F920" s="506"/>
      <c r="G920" s="506">
        <v>0.808353</v>
      </c>
      <c r="H920" s="506">
        <v>0.648549</v>
      </c>
      <c r="I920" s="506">
        <v>4.375</v>
      </c>
      <c r="J920" s="506">
        <v>304.32</v>
      </c>
      <c r="K920" s="644">
        <v>4.375</v>
      </c>
      <c r="L920" s="506">
        <v>304.32</v>
      </c>
      <c r="M920" s="505">
        <f>K920/L920</f>
        <v>0.01437631440588854</v>
      </c>
      <c r="N920" s="703">
        <v>67.035</v>
      </c>
      <c r="O920" s="507">
        <f>M920*N920</f>
        <v>0.9637162361987381</v>
      </c>
      <c r="P920" s="642">
        <f>M920*60*1000</f>
        <v>862.5788643533123</v>
      </c>
      <c r="Q920" s="508">
        <f>P920*N920/1000</f>
        <v>57.82297417192429</v>
      </c>
    </row>
    <row r="921" spans="1:17" ht="13.5" customHeight="1">
      <c r="A921" s="1868"/>
      <c r="B921" s="192">
        <v>6</v>
      </c>
      <c r="C921" s="691"/>
      <c r="D921" s="741"/>
      <c r="E921" s="741"/>
      <c r="F921" s="506"/>
      <c r="G921" s="506"/>
      <c r="H921" s="506"/>
      <c r="I921" s="506"/>
      <c r="J921" s="506"/>
      <c r="K921" s="644"/>
      <c r="L921" s="506"/>
      <c r="M921" s="505"/>
      <c r="N921" s="703"/>
      <c r="O921" s="507"/>
      <c r="P921" s="642"/>
      <c r="Q921" s="508"/>
    </row>
    <row r="922" spans="1:17" ht="13.5" customHeight="1">
      <c r="A922" s="1868"/>
      <c r="B922" s="192">
        <v>7</v>
      </c>
      <c r="C922" s="691"/>
      <c r="D922" s="741"/>
      <c r="E922" s="741"/>
      <c r="F922" s="506"/>
      <c r="G922" s="506"/>
      <c r="H922" s="506"/>
      <c r="I922" s="506"/>
      <c r="J922" s="506"/>
      <c r="K922" s="644"/>
      <c r="L922" s="506"/>
      <c r="M922" s="505"/>
      <c r="N922" s="703"/>
      <c r="O922" s="507"/>
      <c r="P922" s="642"/>
      <c r="Q922" s="508"/>
    </row>
    <row r="923" spans="1:17" ht="13.5" customHeight="1">
      <c r="A923" s="1914"/>
      <c r="B923" s="215">
        <v>8</v>
      </c>
      <c r="C923" s="691"/>
      <c r="D923" s="741"/>
      <c r="E923" s="741"/>
      <c r="F923" s="506"/>
      <c r="G923" s="506"/>
      <c r="H923" s="506"/>
      <c r="I923" s="506"/>
      <c r="J923" s="506"/>
      <c r="K923" s="644"/>
      <c r="L923" s="506"/>
      <c r="M923" s="505"/>
      <c r="N923" s="703"/>
      <c r="O923" s="507"/>
      <c r="P923" s="642"/>
      <c r="Q923" s="508"/>
    </row>
    <row r="924" spans="1:17" ht="13.5" customHeight="1">
      <c r="A924" s="1914"/>
      <c r="B924" s="215">
        <v>9</v>
      </c>
      <c r="C924" s="763"/>
      <c r="D924" s="764"/>
      <c r="E924" s="764"/>
      <c r="F924" s="1347"/>
      <c r="G924" s="1347"/>
      <c r="H924" s="1347"/>
      <c r="I924" s="1347"/>
      <c r="J924" s="1347"/>
      <c r="K924" s="1348"/>
      <c r="L924" s="1347"/>
      <c r="M924" s="762"/>
      <c r="N924" s="765"/>
      <c r="O924" s="696"/>
      <c r="P924" s="1349"/>
      <c r="Q924" s="697"/>
    </row>
    <row r="925" spans="1:17" ht="13.5" customHeight="1" thickBot="1">
      <c r="A925" s="1869"/>
      <c r="B925" s="193">
        <v>10</v>
      </c>
      <c r="C925" s="189"/>
      <c r="D925" s="193"/>
      <c r="E925" s="193"/>
      <c r="F925" s="194"/>
      <c r="G925" s="194"/>
      <c r="H925" s="194"/>
      <c r="I925" s="194"/>
      <c r="J925" s="204"/>
      <c r="K925" s="194"/>
      <c r="L925" s="204"/>
      <c r="M925" s="196"/>
      <c r="N925" s="195"/>
      <c r="O925" s="195"/>
      <c r="P925" s="195"/>
      <c r="Q925" s="219"/>
    </row>
    <row r="926" spans="1:17" ht="13.5" customHeight="1">
      <c r="A926" s="1907" t="s">
        <v>83</v>
      </c>
      <c r="B926" s="38">
        <v>1</v>
      </c>
      <c r="C926" s="645" t="s">
        <v>475</v>
      </c>
      <c r="D926" s="646">
        <v>5</v>
      </c>
      <c r="E926" s="646" t="s">
        <v>368</v>
      </c>
      <c r="F926" s="510">
        <f>+G926+H926+I926</f>
        <v>4.541999</v>
      </c>
      <c r="G926" s="597">
        <v>0</v>
      </c>
      <c r="H926" s="597">
        <v>0</v>
      </c>
      <c r="I926" s="597">
        <v>4.541999</v>
      </c>
      <c r="J926" s="597">
        <v>176.04</v>
      </c>
      <c r="K926" s="647">
        <v>4.541999</v>
      </c>
      <c r="L926" s="648">
        <v>176.04</v>
      </c>
      <c r="M926" s="649">
        <f>K926/L926</f>
        <v>0.025800948648034536</v>
      </c>
      <c r="N926" s="620">
        <v>67.035</v>
      </c>
      <c r="O926" s="650">
        <f>M926*N926</f>
        <v>1.729566592620995</v>
      </c>
      <c r="P926" s="650">
        <f>M926*60*1000</f>
        <v>1548.056918882072</v>
      </c>
      <c r="Q926" s="651">
        <f>P926*N926/1000</f>
        <v>103.7739955572597</v>
      </c>
    </row>
    <row r="927" spans="1:17" ht="13.5" customHeight="1">
      <c r="A927" s="1897"/>
      <c r="B927" s="19">
        <v>2</v>
      </c>
      <c r="C927" s="699" t="s">
        <v>395</v>
      </c>
      <c r="D927" s="748">
        <v>6</v>
      </c>
      <c r="E927" s="748" t="s">
        <v>368</v>
      </c>
      <c r="F927" s="510">
        <f>+G927+H927+I927</f>
        <v>3.396037</v>
      </c>
      <c r="G927" s="704">
        <v>0.027495</v>
      </c>
      <c r="H927" s="704">
        <v>0.02</v>
      </c>
      <c r="I927" s="510">
        <v>3.348542</v>
      </c>
      <c r="J927" s="510">
        <v>156.39</v>
      </c>
      <c r="K927" s="653">
        <v>3.348542</v>
      </c>
      <c r="L927" s="510">
        <v>156.39</v>
      </c>
      <c r="M927" s="509">
        <f>K927/L927</f>
        <v>0.02141148411023723</v>
      </c>
      <c r="N927" s="704">
        <v>67.035</v>
      </c>
      <c r="O927" s="511">
        <f>M927*N927</f>
        <v>1.4353188373297527</v>
      </c>
      <c r="P927" s="650">
        <f>M927*60*1000</f>
        <v>1284.6890466142338</v>
      </c>
      <c r="Q927" s="512">
        <f>P927*N927/1000</f>
        <v>86.11913023978515</v>
      </c>
    </row>
    <row r="928" spans="1:17" ht="13.5" customHeight="1">
      <c r="A928" s="1897"/>
      <c r="B928" s="19">
        <v>3</v>
      </c>
      <c r="C928" s="699" t="s">
        <v>429</v>
      </c>
      <c r="D928" s="748">
        <v>4</v>
      </c>
      <c r="E928" s="748" t="s">
        <v>368</v>
      </c>
      <c r="F928" s="510">
        <f>+G928+H928+I928</f>
        <v>2.077207</v>
      </c>
      <c r="G928" s="510">
        <v>0</v>
      </c>
      <c r="H928" s="510">
        <v>0</v>
      </c>
      <c r="I928" s="510">
        <v>2.077207</v>
      </c>
      <c r="J928" s="510">
        <v>100.97</v>
      </c>
      <c r="K928" s="653">
        <v>2.077207</v>
      </c>
      <c r="L928" s="510">
        <v>100.97</v>
      </c>
      <c r="M928" s="509">
        <f>K928/L928</f>
        <v>0.020572516589085866</v>
      </c>
      <c r="N928" s="704">
        <v>67.035</v>
      </c>
      <c r="O928" s="511">
        <f>M928*N928</f>
        <v>1.379078649549371</v>
      </c>
      <c r="P928" s="650">
        <f>M928*60*1000</f>
        <v>1234.350995345152</v>
      </c>
      <c r="Q928" s="512">
        <f>P928*N928/1000</f>
        <v>82.74471897296225</v>
      </c>
    </row>
    <row r="929" spans="1:17" ht="13.5" customHeight="1">
      <c r="A929" s="1897"/>
      <c r="B929" s="19">
        <v>4</v>
      </c>
      <c r="C929" s="699" t="s">
        <v>476</v>
      </c>
      <c r="D929" s="748">
        <v>5</v>
      </c>
      <c r="E929" s="748" t="s">
        <v>368</v>
      </c>
      <c r="F929" s="510">
        <f>+G929+H929+I929</f>
        <v>4.545001</v>
      </c>
      <c r="G929" s="510">
        <v>0</v>
      </c>
      <c r="H929" s="510">
        <v>0</v>
      </c>
      <c r="I929" s="510">
        <v>4.545001</v>
      </c>
      <c r="J929" s="510">
        <v>224.51</v>
      </c>
      <c r="K929" s="653">
        <v>4.545001</v>
      </c>
      <c r="L929" s="510">
        <v>224.51</v>
      </c>
      <c r="M929" s="509">
        <f>K929/L929</f>
        <v>0.020244091577212596</v>
      </c>
      <c r="N929" s="704">
        <v>67.035</v>
      </c>
      <c r="O929" s="511">
        <f>M929*N929</f>
        <v>1.3570626788784463</v>
      </c>
      <c r="P929" s="650">
        <f>M929*60*1000</f>
        <v>1214.6454946327558</v>
      </c>
      <c r="Q929" s="512">
        <f>P929*N929/1000</f>
        <v>81.42376073270678</v>
      </c>
    </row>
    <row r="930" spans="1:17" ht="13.5" customHeight="1">
      <c r="A930" s="1897"/>
      <c r="B930" s="19">
        <v>5</v>
      </c>
      <c r="C930" s="699" t="s">
        <v>477</v>
      </c>
      <c r="D930" s="748">
        <v>4</v>
      </c>
      <c r="E930" s="748" t="s">
        <v>368</v>
      </c>
      <c r="F930" s="510">
        <f>+G930+H930+I930</f>
        <v>3.27</v>
      </c>
      <c r="G930" s="510">
        <v>0</v>
      </c>
      <c r="H930" s="510">
        <v>0</v>
      </c>
      <c r="I930" s="510">
        <v>3.27</v>
      </c>
      <c r="J930" s="510">
        <v>172.05</v>
      </c>
      <c r="K930" s="653">
        <v>3.27</v>
      </c>
      <c r="L930" s="510">
        <v>172.05</v>
      </c>
      <c r="M930" s="509">
        <f>K930/L930</f>
        <v>0.019006102877070618</v>
      </c>
      <c r="N930" s="704">
        <v>67.035</v>
      </c>
      <c r="O930" s="511">
        <f>M930*N930</f>
        <v>1.2740741063644287</v>
      </c>
      <c r="P930" s="650">
        <f>M930*60*1000</f>
        <v>1140.3661726242372</v>
      </c>
      <c r="Q930" s="512">
        <f>P930*N930/1000</f>
        <v>76.44444638186575</v>
      </c>
    </row>
    <row r="931" spans="1:17" ht="13.5" customHeight="1">
      <c r="A931" s="1897"/>
      <c r="B931" s="19">
        <v>6</v>
      </c>
      <c r="C931" s="699"/>
      <c r="D931" s="748"/>
      <c r="E931" s="748"/>
      <c r="F931" s="510"/>
      <c r="G931" s="510"/>
      <c r="H931" s="510"/>
      <c r="I931" s="510"/>
      <c r="J931" s="510"/>
      <c r="K931" s="653"/>
      <c r="L931" s="510"/>
      <c r="M931" s="509"/>
      <c r="N931" s="704"/>
      <c r="O931" s="511"/>
      <c r="P931" s="650"/>
      <c r="Q931" s="512"/>
    </row>
    <row r="932" spans="1:17" ht="13.5" customHeight="1">
      <c r="A932" s="1897"/>
      <c r="B932" s="19">
        <v>7</v>
      </c>
      <c r="C932" s="699"/>
      <c r="D932" s="748"/>
      <c r="E932" s="748"/>
      <c r="F932" s="510"/>
      <c r="G932" s="510"/>
      <c r="H932" s="510"/>
      <c r="I932" s="510"/>
      <c r="J932" s="510"/>
      <c r="K932" s="653"/>
      <c r="L932" s="510"/>
      <c r="M932" s="509"/>
      <c r="N932" s="704"/>
      <c r="O932" s="511"/>
      <c r="P932" s="650"/>
      <c r="Q932" s="512"/>
    </row>
    <row r="933" spans="1:17" ht="13.5" customHeight="1">
      <c r="A933" s="1897"/>
      <c r="B933" s="19"/>
      <c r="C933" s="699"/>
      <c r="D933" s="748"/>
      <c r="E933" s="748"/>
      <c r="F933" s="510"/>
      <c r="G933" s="510"/>
      <c r="H933" s="510"/>
      <c r="I933" s="510"/>
      <c r="J933" s="510"/>
      <c r="K933" s="653"/>
      <c r="L933" s="510"/>
      <c r="M933" s="509"/>
      <c r="N933" s="704"/>
      <c r="O933" s="511"/>
      <c r="P933" s="650"/>
      <c r="Q933" s="512"/>
    </row>
    <row r="934" spans="1:17" ht="13.5" customHeight="1">
      <c r="A934" s="1897"/>
      <c r="B934" s="19"/>
      <c r="C934" s="699"/>
      <c r="D934" s="748"/>
      <c r="E934" s="748"/>
      <c r="F934" s="510"/>
      <c r="G934" s="510"/>
      <c r="H934" s="510"/>
      <c r="I934" s="510"/>
      <c r="J934" s="510"/>
      <c r="K934" s="653"/>
      <c r="L934" s="510"/>
      <c r="M934" s="509"/>
      <c r="N934" s="704"/>
      <c r="O934" s="511"/>
      <c r="P934" s="650"/>
      <c r="Q934" s="512"/>
    </row>
    <row r="935" spans="1:17" ht="13.5" customHeight="1" thickBot="1">
      <c r="A935" s="1898"/>
      <c r="B935" s="20"/>
      <c r="C935" s="24"/>
      <c r="D935" s="20"/>
      <c r="E935" s="20"/>
      <c r="F935" s="28"/>
      <c r="G935" s="28"/>
      <c r="H935" s="28"/>
      <c r="I935" s="28"/>
      <c r="J935" s="29"/>
      <c r="K935" s="25"/>
      <c r="L935" s="29"/>
      <c r="M935" s="39"/>
      <c r="N935" s="28"/>
      <c r="O935" s="21"/>
      <c r="P935" s="21"/>
      <c r="Q935" s="22"/>
    </row>
    <row r="938" spans="1:17" s="1683" customFormat="1" ht="15">
      <c r="A938" s="1874" t="s">
        <v>84</v>
      </c>
      <c r="B938" s="1874"/>
      <c r="C938" s="1874"/>
      <c r="D938" s="1874"/>
      <c r="E938" s="1874"/>
      <c r="F938" s="1874"/>
      <c r="G938" s="1874"/>
      <c r="H938" s="1874"/>
      <c r="I938" s="1874"/>
      <c r="J938" s="1874"/>
      <c r="K938" s="1874"/>
      <c r="L938" s="1874"/>
      <c r="M938" s="1874"/>
      <c r="N938" s="1874"/>
      <c r="O938" s="1874"/>
      <c r="P938" s="1874"/>
      <c r="Q938" s="1874"/>
    </row>
    <row r="939" spans="1:17" ht="13.5" thickBot="1">
      <c r="A939" s="805"/>
      <c r="B939" s="805"/>
      <c r="C939" s="805"/>
      <c r="D939" s="805"/>
      <c r="E939" s="1875" t="s">
        <v>370</v>
      </c>
      <c r="F939" s="1875"/>
      <c r="G939" s="1875"/>
      <c r="H939" s="1875"/>
      <c r="I939" s="805">
        <v>6</v>
      </c>
      <c r="J939" s="805" t="s">
        <v>369</v>
      </c>
      <c r="K939" s="805" t="s">
        <v>371</v>
      </c>
      <c r="L939" s="805">
        <v>324</v>
      </c>
      <c r="M939" s="805"/>
      <c r="N939" s="805"/>
      <c r="O939" s="805"/>
      <c r="P939" s="805"/>
      <c r="Q939" s="805"/>
    </row>
    <row r="940" spans="1:17" ht="12.75" customHeight="1">
      <c r="A940" s="1876" t="s">
        <v>1</v>
      </c>
      <c r="B940" s="1879" t="s">
        <v>0</v>
      </c>
      <c r="C940" s="1882" t="s">
        <v>2</v>
      </c>
      <c r="D940" s="1882" t="s">
        <v>3</v>
      </c>
      <c r="E940" s="1882" t="s">
        <v>12</v>
      </c>
      <c r="F940" s="1886" t="s">
        <v>13</v>
      </c>
      <c r="G940" s="1887"/>
      <c r="H940" s="1887"/>
      <c r="I940" s="1888"/>
      <c r="J940" s="1882" t="s">
        <v>4</v>
      </c>
      <c r="K940" s="1882" t="s">
        <v>14</v>
      </c>
      <c r="L940" s="1882" t="s">
        <v>5</v>
      </c>
      <c r="M940" s="1882" t="s">
        <v>6</v>
      </c>
      <c r="N940" s="1882" t="s">
        <v>15</v>
      </c>
      <c r="O940" s="1908" t="s">
        <v>16</v>
      </c>
      <c r="P940" s="1882" t="s">
        <v>23</v>
      </c>
      <c r="Q940" s="1891" t="s">
        <v>24</v>
      </c>
    </row>
    <row r="941" spans="1:17" s="2" customFormat="1" ht="33.75">
      <c r="A941" s="1877"/>
      <c r="B941" s="1880"/>
      <c r="C941" s="1883"/>
      <c r="D941" s="1885"/>
      <c r="E941" s="1885"/>
      <c r="F941" s="15" t="s">
        <v>17</v>
      </c>
      <c r="G941" s="15" t="s">
        <v>18</v>
      </c>
      <c r="H941" s="15" t="s">
        <v>19</v>
      </c>
      <c r="I941" s="15" t="s">
        <v>20</v>
      </c>
      <c r="J941" s="1885"/>
      <c r="K941" s="1885"/>
      <c r="L941" s="1885"/>
      <c r="M941" s="1885"/>
      <c r="N941" s="1885"/>
      <c r="O941" s="1909"/>
      <c r="P941" s="1885"/>
      <c r="Q941" s="1892"/>
    </row>
    <row r="942" spans="1:17" s="3" customFormat="1" ht="13.5" customHeight="1" thickBot="1">
      <c r="A942" s="1877"/>
      <c r="B942" s="1880"/>
      <c r="C942" s="1883"/>
      <c r="D942" s="8" t="s">
        <v>7</v>
      </c>
      <c r="E942" s="8" t="s">
        <v>8</v>
      </c>
      <c r="F942" s="8" t="s">
        <v>9</v>
      </c>
      <c r="G942" s="8" t="s">
        <v>9</v>
      </c>
      <c r="H942" s="8" t="s">
        <v>9</v>
      </c>
      <c r="I942" s="8" t="s">
        <v>9</v>
      </c>
      <c r="J942" s="8" t="s">
        <v>21</v>
      </c>
      <c r="K942" s="8" t="s">
        <v>9</v>
      </c>
      <c r="L942" s="8" t="s">
        <v>21</v>
      </c>
      <c r="M942" s="8" t="s">
        <v>22</v>
      </c>
      <c r="N942" s="8" t="s">
        <v>408</v>
      </c>
      <c r="O942" s="8" t="s">
        <v>409</v>
      </c>
      <c r="P942" s="1280" t="s">
        <v>25</v>
      </c>
      <c r="Q942" s="1281" t="s">
        <v>410</v>
      </c>
    </row>
    <row r="943" spans="1:17" ht="11.25" customHeight="1">
      <c r="A943" s="1921" t="s">
        <v>26</v>
      </c>
      <c r="B943" s="13">
        <v>1</v>
      </c>
      <c r="C943" s="278" t="s">
        <v>186</v>
      </c>
      <c r="D943" s="185">
        <v>16</v>
      </c>
      <c r="E943" s="185">
        <v>1991</v>
      </c>
      <c r="F943" s="209">
        <v>13.5</v>
      </c>
      <c r="G943" s="209">
        <v>2.2</v>
      </c>
      <c r="H943" s="209">
        <v>2.7</v>
      </c>
      <c r="I943" s="209">
        <v>8.6</v>
      </c>
      <c r="J943" s="209">
        <v>1069.04</v>
      </c>
      <c r="K943" s="271">
        <v>8.6</v>
      </c>
      <c r="L943" s="209">
        <v>1069.04</v>
      </c>
      <c r="M943" s="279">
        <v>0.008044600763301653</v>
      </c>
      <c r="N943" s="280">
        <v>57.3</v>
      </c>
      <c r="O943" s="680">
        <v>0.46095562373718474</v>
      </c>
      <c r="P943" s="680">
        <v>482.6760457980992</v>
      </c>
      <c r="Q943" s="1467">
        <v>27.657337424231084</v>
      </c>
    </row>
    <row r="944" spans="1:17" ht="12.75" customHeight="1">
      <c r="A944" s="1922"/>
      <c r="B944" s="14">
        <v>2</v>
      </c>
      <c r="C944" s="180" t="s">
        <v>187</v>
      </c>
      <c r="D944" s="157">
        <v>39</v>
      </c>
      <c r="E944" s="157">
        <v>1992</v>
      </c>
      <c r="F944" s="207">
        <v>24</v>
      </c>
      <c r="G944" s="207">
        <v>6.1</v>
      </c>
      <c r="H944" s="207">
        <v>6.2</v>
      </c>
      <c r="I944" s="207">
        <v>11.7</v>
      </c>
      <c r="J944" s="207">
        <v>2279.7</v>
      </c>
      <c r="K944" s="214">
        <v>11.7</v>
      </c>
      <c r="L944" s="207">
        <v>2279.7</v>
      </c>
      <c r="M944" s="181">
        <v>0.005132254243979471</v>
      </c>
      <c r="N944" s="182">
        <v>57.3</v>
      </c>
      <c r="O944" s="160">
        <v>0.2940781681800237</v>
      </c>
      <c r="P944" s="155">
        <v>307.93525463876824</v>
      </c>
      <c r="Q944" s="281">
        <v>17.644690090801422</v>
      </c>
    </row>
    <row r="945" spans="1:17" ht="12.75" customHeight="1">
      <c r="A945" s="1922"/>
      <c r="B945" s="14">
        <v>3</v>
      </c>
      <c r="C945" s="180" t="s">
        <v>188</v>
      </c>
      <c r="D945" s="157">
        <v>21</v>
      </c>
      <c r="E945" s="157">
        <v>1998</v>
      </c>
      <c r="F945" s="207">
        <v>16.9</v>
      </c>
      <c r="G945" s="207">
        <v>1.9</v>
      </c>
      <c r="H945" s="207">
        <v>3.4</v>
      </c>
      <c r="I945" s="207">
        <v>11.6</v>
      </c>
      <c r="J945" s="207">
        <v>1178.27</v>
      </c>
      <c r="K945" s="214">
        <v>11.6</v>
      </c>
      <c r="L945" s="207">
        <v>1178.27</v>
      </c>
      <c r="M945" s="181">
        <v>0.009844942160964805</v>
      </c>
      <c r="N945" s="182">
        <v>57.3</v>
      </c>
      <c r="O945" s="160">
        <v>0.5641151858232832</v>
      </c>
      <c r="P945" s="155">
        <v>590.6965296578883</v>
      </c>
      <c r="Q945" s="281">
        <v>33.846911149396995</v>
      </c>
    </row>
    <row r="946" spans="1:17" ht="12.75" customHeight="1">
      <c r="A946" s="1922"/>
      <c r="B946" s="14">
        <v>4</v>
      </c>
      <c r="C946" s="180" t="s">
        <v>189</v>
      </c>
      <c r="D946" s="157">
        <v>20</v>
      </c>
      <c r="E946" s="157">
        <v>1997</v>
      </c>
      <c r="F946" s="207">
        <v>16.3</v>
      </c>
      <c r="G946" s="207">
        <v>1.2</v>
      </c>
      <c r="H946" s="207">
        <v>3.2</v>
      </c>
      <c r="I946" s="207">
        <v>11.9</v>
      </c>
      <c r="J946" s="207">
        <v>1186.4</v>
      </c>
      <c r="K946" s="214">
        <v>11.9</v>
      </c>
      <c r="L946" s="207">
        <v>1186.4</v>
      </c>
      <c r="M946" s="181">
        <v>0.010030343897505057</v>
      </c>
      <c r="N946" s="182">
        <v>57.3</v>
      </c>
      <c r="O946" s="160">
        <v>0.5747387053270397</v>
      </c>
      <c r="P946" s="155">
        <v>601.8206338503034</v>
      </c>
      <c r="Q946" s="281">
        <v>34.484322319622386</v>
      </c>
    </row>
    <row r="947" spans="1:17" ht="12.75" customHeight="1">
      <c r="A947" s="1922"/>
      <c r="B947" s="14">
        <v>5</v>
      </c>
      <c r="C947" s="180" t="s">
        <v>190</v>
      </c>
      <c r="D947" s="157">
        <v>40</v>
      </c>
      <c r="E947" s="157">
        <v>1998</v>
      </c>
      <c r="F947" s="207">
        <v>24.900000000000002</v>
      </c>
      <c r="G947" s="207">
        <v>2.7</v>
      </c>
      <c r="H947" s="207">
        <v>6.4</v>
      </c>
      <c r="I947" s="207">
        <v>15.8</v>
      </c>
      <c r="J947" s="207">
        <v>2183.72</v>
      </c>
      <c r="K947" s="214">
        <v>15.4</v>
      </c>
      <c r="L947" s="207">
        <v>2133.76</v>
      </c>
      <c r="M947" s="181">
        <v>0.007217306538692261</v>
      </c>
      <c r="N947" s="182">
        <v>57.3</v>
      </c>
      <c r="O947" s="160">
        <v>0.4135516646670665</v>
      </c>
      <c r="P947" s="155">
        <v>433.03839232153564</v>
      </c>
      <c r="Q947" s="281">
        <v>24.81309988002399</v>
      </c>
    </row>
    <row r="948" spans="1:17" ht="12.75" customHeight="1">
      <c r="A948" s="1922"/>
      <c r="B948" s="14">
        <v>6</v>
      </c>
      <c r="C948" s="180" t="s">
        <v>191</v>
      </c>
      <c r="D948" s="157">
        <v>40</v>
      </c>
      <c r="E948" s="157">
        <v>1986</v>
      </c>
      <c r="F948" s="207">
        <v>32.2</v>
      </c>
      <c r="G948" s="207">
        <v>3.3</v>
      </c>
      <c r="H948" s="207">
        <v>6.4</v>
      </c>
      <c r="I948" s="207">
        <v>22.5</v>
      </c>
      <c r="J948" s="207">
        <v>2246.36</v>
      </c>
      <c r="K948" s="214">
        <v>22.5</v>
      </c>
      <c r="L948" s="207">
        <v>2246.4</v>
      </c>
      <c r="M948" s="181">
        <v>0.01001602564102564</v>
      </c>
      <c r="N948" s="182">
        <v>57.3</v>
      </c>
      <c r="O948" s="160">
        <v>0.5739182692307692</v>
      </c>
      <c r="P948" s="155">
        <v>600.9615384615385</v>
      </c>
      <c r="Q948" s="281">
        <v>34.435096153846146</v>
      </c>
    </row>
    <row r="949" spans="1:17" ht="12.75" customHeight="1">
      <c r="A949" s="1922"/>
      <c r="B949" s="14">
        <v>7</v>
      </c>
      <c r="C949" s="180" t="s">
        <v>192</v>
      </c>
      <c r="D949" s="157">
        <v>40</v>
      </c>
      <c r="E949" s="157">
        <v>1992</v>
      </c>
      <c r="F949" s="205">
        <v>30.4</v>
      </c>
      <c r="G949" s="207">
        <v>4</v>
      </c>
      <c r="H949" s="207">
        <v>6.4</v>
      </c>
      <c r="I949" s="207">
        <v>20</v>
      </c>
      <c r="J949" s="207">
        <v>2227.72</v>
      </c>
      <c r="K949" s="214">
        <v>20</v>
      </c>
      <c r="L949" s="207">
        <v>2227.72</v>
      </c>
      <c r="M949" s="256">
        <v>0.008977788950137362</v>
      </c>
      <c r="N949" s="182">
        <v>57.3</v>
      </c>
      <c r="O949" s="160">
        <v>0.5144273068428707</v>
      </c>
      <c r="P949" s="155">
        <v>538.6673370082417</v>
      </c>
      <c r="Q949" s="281">
        <v>30.865638410572245</v>
      </c>
    </row>
    <row r="950" spans="1:17" ht="12.75" customHeight="1">
      <c r="A950" s="1922"/>
      <c r="B950" s="14">
        <v>8</v>
      </c>
      <c r="C950" s="180" t="s">
        <v>193</v>
      </c>
      <c r="D950" s="157">
        <v>20</v>
      </c>
      <c r="E950" s="157">
        <v>1991</v>
      </c>
      <c r="F950" s="205">
        <v>14.200000000000001</v>
      </c>
      <c r="G950" s="207">
        <v>1.1</v>
      </c>
      <c r="H950" s="207">
        <v>3.2</v>
      </c>
      <c r="I950" s="207">
        <v>9.9</v>
      </c>
      <c r="J950" s="207">
        <v>1074.6</v>
      </c>
      <c r="K950" s="214">
        <v>9.9</v>
      </c>
      <c r="L950" s="207">
        <v>1074.6</v>
      </c>
      <c r="M950" s="256">
        <v>0.009212730318257957</v>
      </c>
      <c r="N950" s="182">
        <v>57.3</v>
      </c>
      <c r="O950" s="160">
        <v>0.5278894472361809</v>
      </c>
      <c r="P950" s="155">
        <v>552.7638190954774</v>
      </c>
      <c r="Q950" s="281">
        <v>31.673366834170857</v>
      </c>
    </row>
    <row r="951" spans="1:17" ht="13.5" customHeight="1">
      <c r="A951" s="1922"/>
      <c r="B951" s="14">
        <v>9</v>
      </c>
      <c r="C951" s="180"/>
      <c r="D951" s="157"/>
      <c r="E951" s="157"/>
      <c r="F951" s="207"/>
      <c r="G951" s="207"/>
      <c r="H951" s="207"/>
      <c r="I951" s="207"/>
      <c r="J951" s="207"/>
      <c r="K951" s="214"/>
      <c r="L951" s="207"/>
      <c r="M951" s="181"/>
      <c r="N951" s="182"/>
      <c r="O951" s="160"/>
      <c r="P951" s="160"/>
      <c r="Q951" s="281"/>
    </row>
    <row r="952" spans="1:17" ht="13.5" customHeight="1" thickBot="1">
      <c r="A952" s="1923"/>
      <c r="B952" s="41"/>
      <c r="C952" s="198"/>
      <c r="D952" s="186"/>
      <c r="E952" s="186"/>
      <c r="F952" s="241"/>
      <c r="G952" s="241"/>
      <c r="H952" s="241"/>
      <c r="I952" s="241"/>
      <c r="J952" s="241"/>
      <c r="K952" s="272"/>
      <c r="L952" s="241"/>
      <c r="M952" s="257"/>
      <c r="N952" s="258"/>
      <c r="O952" s="242"/>
      <c r="P952" s="242"/>
      <c r="Q952" s="282"/>
    </row>
    <row r="953" spans="1:17" ht="11.25">
      <c r="A953" s="1893" t="s">
        <v>27</v>
      </c>
      <c r="B953" s="64">
        <v>1</v>
      </c>
      <c r="C953" s="259" t="s">
        <v>87</v>
      </c>
      <c r="D953" s="197">
        <v>10</v>
      </c>
      <c r="E953" s="197">
        <v>1968</v>
      </c>
      <c r="F953" s="133">
        <v>12.299999999999999</v>
      </c>
      <c r="G953" s="246">
        <v>0.5</v>
      </c>
      <c r="H953" s="246">
        <v>1.6</v>
      </c>
      <c r="I953" s="246">
        <v>10.2</v>
      </c>
      <c r="J953" s="246">
        <v>665.8</v>
      </c>
      <c r="K953" s="273">
        <v>10.2</v>
      </c>
      <c r="L953" s="246">
        <v>665.81</v>
      </c>
      <c r="M953" s="260">
        <v>0.01531968579624818</v>
      </c>
      <c r="N953" s="261">
        <v>57.3</v>
      </c>
      <c r="O953" s="134">
        <v>0.8778179961250206</v>
      </c>
      <c r="P953" s="134">
        <v>919.1811477748907</v>
      </c>
      <c r="Q953" s="283">
        <v>52.66907976750124</v>
      </c>
    </row>
    <row r="954" spans="1:17" ht="11.25">
      <c r="A954" s="1894"/>
      <c r="B954" s="65">
        <v>2</v>
      </c>
      <c r="C954" s="178" t="s">
        <v>90</v>
      </c>
      <c r="D954" s="192">
        <v>40</v>
      </c>
      <c r="E954" s="192">
        <v>1975</v>
      </c>
      <c r="F954" s="133">
        <v>39.6</v>
      </c>
      <c r="G954" s="250">
        <v>1.8</v>
      </c>
      <c r="H954" s="250">
        <v>6.4</v>
      </c>
      <c r="I954" s="250">
        <v>31.4</v>
      </c>
      <c r="J954" s="250">
        <v>2260.93</v>
      </c>
      <c r="K954" s="265">
        <v>31.4</v>
      </c>
      <c r="L954" s="250">
        <v>2260.9</v>
      </c>
      <c r="M954" s="262">
        <v>0.013888274580919102</v>
      </c>
      <c r="N954" s="261">
        <v>57.3</v>
      </c>
      <c r="O954" s="134">
        <v>0.7957981334866645</v>
      </c>
      <c r="P954" s="134">
        <v>833.2964748551461</v>
      </c>
      <c r="Q954" s="283">
        <v>47.74788800919987</v>
      </c>
    </row>
    <row r="955" spans="1:17" ht="11.25">
      <c r="A955" s="1894"/>
      <c r="B955" s="65">
        <v>3</v>
      </c>
      <c r="C955" s="178" t="s">
        <v>89</v>
      </c>
      <c r="D955" s="192">
        <v>50</v>
      </c>
      <c r="E955" s="192">
        <v>1969</v>
      </c>
      <c r="F955" s="133">
        <v>43.599999999999994</v>
      </c>
      <c r="G955" s="250">
        <v>4.3</v>
      </c>
      <c r="H955" s="250">
        <v>7.9</v>
      </c>
      <c r="I955" s="250">
        <v>31.4</v>
      </c>
      <c r="J955" s="250">
        <v>2582.6</v>
      </c>
      <c r="K955" s="265">
        <v>31.4</v>
      </c>
      <c r="L955" s="250">
        <v>2582.6</v>
      </c>
      <c r="M955" s="262">
        <v>0.012158290095252846</v>
      </c>
      <c r="N955" s="261">
        <v>57.3</v>
      </c>
      <c r="O955" s="134">
        <v>0.696670022457988</v>
      </c>
      <c r="P955" s="134">
        <v>729.4974057151708</v>
      </c>
      <c r="Q955" s="283">
        <v>41.80020134747928</v>
      </c>
    </row>
    <row r="956" spans="1:17" ht="11.25">
      <c r="A956" s="1894"/>
      <c r="B956" s="65">
        <v>4</v>
      </c>
      <c r="C956" s="178" t="s">
        <v>86</v>
      </c>
      <c r="D956" s="192">
        <v>40</v>
      </c>
      <c r="E956" s="192">
        <v>1980</v>
      </c>
      <c r="F956" s="133">
        <v>39.099999999999994</v>
      </c>
      <c r="G956" s="250">
        <v>3.8</v>
      </c>
      <c r="H956" s="250">
        <v>6.4</v>
      </c>
      <c r="I956" s="250">
        <v>28.9</v>
      </c>
      <c r="J956" s="250">
        <v>2208.76</v>
      </c>
      <c r="K956" s="265">
        <v>28.9</v>
      </c>
      <c r="L956" s="250">
        <v>2208.8</v>
      </c>
      <c r="M956" s="262">
        <v>0.0130840275262586</v>
      </c>
      <c r="N956" s="261">
        <v>57.3</v>
      </c>
      <c r="O956" s="134">
        <v>0.7497147772546178</v>
      </c>
      <c r="P956" s="134">
        <v>785.0416515755161</v>
      </c>
      <c r="Q956" s="283">
        <v>44.98288663527707</v>
      </c>
    </row>
    <row r="957" spans="1:17" ht="11.25">
      <c r="A957" s="1894"/>
      <c r="B957" s="65">
        <v>5</v>
      </c>
      <c r="C957" s="178" t="s">
        <v>445</v>
      </c>
      <c r="D957" s="192">
        <v>45</v>
      </c>
      <c r="E957" s="192">
        <v>1971</v>
      </c>
      <c r="F957" s="133">
        <v>36.2</v>
      </c>
      <c r="G957" s="250">
        <v>3</v>
      </c>
      <c r="H957" s="250">
        <v>7.2</v>
      </c>
      <c r="I957" s="250">
        <v>26</v>
      </c>
      <c r="J957" s="250">
        <v>1906.15</v>
      </c>
      <c r="K957" s="265">
        <v>26</v>
      </c>
      <c r="L957" s="250">
        <v>1906.2</v>
      </c>
      <c r="M957" s="262">
        <v>0.013639702024971147</v>
      </c>
      <c r="N957" s="261">
        <v>57.3</v>
      </c>
      <c r="O957" s="134">
        <v>0.7815549260308466</v>
      </c>
      <c r="P957" s="134">
        <v>818.3821214982688</v>
      </c>
      <c r="Q957" s="283">
        <v>46.8932955618508</v>
      </c>
    </row>
    <row r="958" spans="1:17" ht="11.25">
      <c r="A958" s="1894"/>
      <c r="B958" s="65">
        <v>6</v>
      </c>
      <c r="C958" s="178" t="s">
        <v>85</v>
      </c>
      <c r="D958" s="192">
        <v>20</v>
      </c>
      <c r="E958" s="192">
        <v>1979</v>
      </c>
      <c r="F958" s="133">
        <v>18.3</v>
      </c>
      <c r="G958" s="250">
        <v>1.7</v>
      </c>
      <c r="H958" s="250">
        <v>3.1</v>
      </c>
      <c r="I958" s="250">
        <v>13.5</v>
      </c>
      <c r="J958" s="250">
        <v>1072.62</v>
      </c>
      <c r="K958" s="265">
        <v>13.5</v>
      </c>
      <c r="L958" s="250">
        <v>1072.62</v>
      </c>
      <c r="M958" s="260">
        <v>0.012586004363148181</v>
      </c>
      <c r="N958" s="261">
        <v>57.3</v>
      </c>
      <c r="O958" s="134">
        <v>0.7211780500083907</v>
      </c>
      <c r="P958" s="134">
        <v>755.1602617888908</v>
      </c>
      <c r="Q958" s="283">
        <v>43.270683000503446</v>
      </c>
    </row>
    <row r="959" spans="1:17" ht="11.25">
      <c r="A959" s="1894"/>
      <c r="B959" s="65">
        <v>7</v>
      </c>
      <c r="C959" s="178" t="s">
        <v>88</v>
      </c>
      <c r="D959" s="192">
        <v>50</v>
      </c>
      <c r="E959" s="192">
        <v>1973</v>
      </c>
      <c r="F959" s="133">
        <v>38.7</v>
      </c>
      <c r="G959" s="250">
        <v>3.2</v>
      </c>
      <c r="H959" s="250">
        <v>7.8</v>
      </c>
      <c r="I959" s="250">
        <v>27.7</v>
      </c>
      <c r="J959" s="250">
        <v>2510.22</v>
      </c>
      <c r="K959" s="265">
        <v>27.7</v>
      </c>
      <c r="L959" s="250">
        <v>2510.2</v>
      </c>
      <c r="M959" s="262">
        <v>0.011034977292646004</v>
      </c>
      <c r="N959" s="261">
        <v>57.3</v>
      </c>
      <c r="O959" s="134">
        <v>0.632304198868616</v>
      </c>
      <c r="P959" s="134">
        <v>662.0986375587603</v>
      </c>
      <c r="Q959" s="283">
        <v>37.93825193211696</v>
      </c>
    </row>
    <row r="960" spans="1:17" ht="11.25">
      <c r="A960" s="1894"/>
      <c r="B960" s="65">
        <v>8</v>
      </c>
      <c r="C960" s="178" t="s">
        <v>180</v>
      </c>
      <c r="D960" s="192">
        <v>45</v>
      </c>
      <c r="E960" s="192">
        <v>1981</v>
      </c>
      <c r="F960" s="133">
        <v>34.9</v>
      </c>
      <c r="G960" s="250">
        <v>2.8</v>
      </c>
      <c r="H960" s="250">
        <v>7.2</v>
      </c>
      <c r="I960" s="250">
        <v>24.9</v>
      </c>
      <c r="J960" s="250">
        <v>2250.55</v>
      </c>
      <c r="K960" s="265">
        <v>24.9</v>
      </c>
      <c r="L960" s="250">
        <v>2250.55</v>
      </c>
      <c r="M960" s="260">
        <v>0.011063962142587366</v>
      </c>
      <c r="N960" s="261">
        <v>57.3</v>
      </c>
      <c r="O960" s="134">
        <v>0.633965030770256</v>
      </c>
      <c r="P960" s="134">
        <v>663.8377285552419</v>
      </c>
      <c r="Q960" s="283">
        <v>38.03790184621536</v>
      </c>
    </row>
    <row r="961" spans="1:17" ht="11.25">
      <c r="A961" s="1925"/>
      <c r="B961" s="67">
        <v>9</v>
      </c>
      <c r="C961" s="70"/>
      <c r="D961" s="65"/>
      <c r="E961" s="65"/>
      <c r="F961" s="264"/>
      <c r="G961" s="264"/>
      <c r="H961" s="264"/>
      <c r="I961" s="264"/>
      <c r="J961" s="264"/>
      <c r="K961" s="265"/>
      <c r="L961" s="264"/>
      <c r="M961" s="266"/>
      <c r="N961" s="267"/>
      <c r="O961" s="268"/>
      <c r="P961" s="134"/>
      <c r="Q961" s="283"/>
    </row>
    <row r="962" spans="1:17" ht="12" thickBot="1">
      <c r="A962" s="1895"/>
      <c r="B962" s="68">
        <v>10</v>
      </c>
      <c r="C962" s="189"/>
      <c r="D962" s="193"/>
      <c r="E962" s="193"/>
      <c r="F962" s="254"/>
      <c r="G962" s="254"/>
      <c r="H962" s="254"/>
      <c r="I962" s="254"/>
      <c r="J962" s="254"/>
      <c r="K962" s="274"/>
      <c r="L962" s="254"/>
      <c r="M962" s="263"/>
      <c r="N962" s="275"/>
      <c r="O962" s="175"/>
      <c r="P962" s="175"/>
      <c r="Q962" s="284"/>
    </row>
    <row r="963" spans="1:17" ht="11.25">
      <c r="A963" s="1924" t="s">
        <v>11</v>
      </c>
      <c r="B963" s="17">
        <v>1</v>
      </c>
      <c r="C963" s="1729" t="s">
        <v>727</v>
      </c>
      <c r="D963" s="17">
        <v>12</v>
      </c>
      <c r="E963" s="17">
        <v>1960</v>
      </c>
      <c r="F963" s="269">
        <f>SUM(G963+H963+I963)</f>
        <v>9.6</v>
      </c>
      <c r="G963" s="139">
        <v>0.6</v>
      </c>
      <c r="H963" s="139">
        <v>1.9</v>
      </c>
      <c r="I963" s="139">
        <v>7.1</v>
      </c>
      <c r="J963" s="139">
        <v>530.4</v>
      </c>
      <c r="K963" s="212">
        <v>6.5</v>
      </c>
      <c r="L963" s="139">
        <v>487.4</v>
      </c>
      <c r="M963" s="285">
        <f>SUM(K963/L963)</f>
        <v>0.013336068937217891</v>
      </c>
      <c r="N963" s="286">
        <v>57.3</v>
      </c>
      <c r="O963" s="287">
        <f>SUM(M963*N963)</f>
        <v>0.7641567501025851</v>
      </c>
      <c r="P963" s="218">
        <f>SUM(M963*60*1000)</f>
        <v>800.1641362330735</v>
      </c>
      <c r="Q963" s="288">
        <f>SUM(O963*60)</f>
        <v>45.84940500615511</v>
      </c>
    </row>
    <row r="964" spans="1:17" ht="11.25">
      <c r="A964" s="1897"/>
      <c r="B964" s="19">
        <v>2</v>
      </c>
      <c r="C964" s="23" t="s">
        <v>181</v>
      </c>
      <c r="D964" s="19">
        <v>8</v>
      </c>
      <c r="E964" s="19">
        <v>1975</v>
      </c>
      <c r="F964" s="140">
        <f>SUM(G964+H964+I964)</f>
        <v>7.7</v>
      </c>
      <c r="G964" s="140"/>
      <c r="H964" s="140">
        <v>0</v>
      </c>
      <c r="I964" s="140">
        <v>7.7</v>
      </c>
      <c r="J964" s="140">
        <v>402.69</v>
      </c>
      <c r="K964" s="213">
        <v>7.7</v>
      </c>
      <c r="L964" s="140">
        <v>402.69</v>
      </c>
      <c r="M964" s="27">
        <f>SUM(K964/L964)</f>
        <v>0.019121408527651543</v>
      </c>
      <c r="N964" s="26">
        <v>57.3</v>
      </c>
      <c r="O964" s="35">
        <f>SUM(M964*N964)</f>
        <v>1.0956567086344333</v>
      </c>
      <c r="P964" s="218">
        <f>SUM(M964*60*1000)</f>
        <v>1147.2845116590927</v>
      </c>
      <c r="Q964" s="288">
        <f>SUM(O964*60)</f>
        <v>65.739402518066</v>
      </c>
    </row>
    <row r="965" spans="1:17" ht="11.25">
      <c r="A965" s="1897"/>
      <c r="B965" s="19">
        <v>3</v>
      </c>
      <c r="C965" s="23" t="s">
        <v>93</v>
      </c>
      <c r="D965" s="19">
        <v>8</v>
      </c>
      <c r="E965" s="19">
        <v>1959</v>
      </c>
      <c r="F965" s="140">
        <f>SUM(G965+H965+I965)</f>
        <v>6.4</v>
      </c>
      <c r="G965" s="140"/>
      <c r="H965" s="140">
        <v>0</v>
      </c>
      <c r="I965" s="140">
        <v>6.4</v>
      </c>
      <c r="J965" s="140">
        <v>303.83</v>
      </c>
      <c r="K965" s="213">
        <v>5.4</v>
      </c>
      <c r="L965" s="140">
        <v>256.9</v>
      </c>
      <c r="M965" s="27">
        <f>SUM(K965/L965)</f>
        <v>0.021019852082522387</v>
      </c>
      <c r="N965" s="26">
        <v>57.3</v>
      </c>
      <c r="O965" s="35">
        <f>SUM(M965*N965)</f>
        <v>1.2044375243285328</v>
      </c>
      <c r="P965" s="218">
        <f>SUM(M965*60*1000)</f>
        <v>1261.1911249513432</v>
      </c>
      <c r="Q965" s="288">
        <f>SUM(O965*60)</f>
        <v>72.26625145971197</v>
      </c>
    </row>
    <row r="966" spans="1:17" ht="11.25">
      <c r="A966" s="1897"/>
      <c r="B966" s="19">
        <v>4</v>
      </c>
      <c r="C966" s="23" t="s">
        <v>91</v>
      </c>
      <c r="D966" s="19">
        <v>12</v>
      </c>
      <c r="E966" s="19">
        <v>1962</v>
      </c>
      <c r="F966" s="140">
        <f>SUM(G966+H966+I966)</f>
        <v>12.8</v>
      </c>
      <c r="G966" s="140">
        <v>0.5</v>
      </c>
      <c r="H966" s="140">
        <v>1.8</v>
      </c>
      <c r="I966" s="140">
        <v>10.5</v>
      </c>
      <c r="J966" s="140">
        <v>538</v>
      </c>
      <c r="K966" s="213">
        <v>8.8</v>
      </c>
      <c r="L966" s="140">
        <v>451.7</v>
      </c>
      <c r="M966" s="27">
        <f>SUM(K966/L966)</f>
        <v>0.01948195705114014</v>
      </c>
      <c r="N966" s="26">
        <v>57.3</v>
      </c>
      <c r="O966" s="35">
        <f>SUM(M966*N966)</f>
        <v>1.1163161390303298</v>
      </c>
      <c r="P966" s="218">
        <f>SUM(M966*60*1000)</f>
        <v>1168.9174230684082</v>
      </c>
      <c r="Q966" s="288">
        <f>SUM(O966*60)</f>
        <v>66.97896834181978</v>
      </c>
    </row>
    <row r="967" spans="1:17" ht="11.25">
      <c r="A967" s="1897"/>
      <c r="B967" s="19">
        <v>5</v>
      </c>
      <c r="C967" s="23" t="s">
        <v>92</v>
      </c>
      <c r="D967" s="19">
        <v>8</v>
      </c>
      <c r="E967" s="19">
        <v>1962</v>
      </c>
      <c r="F967" s="140">
        <v>8.1</v>
      </c>
      <c r="G967" s="140">
        <v>0.6</v>
      </c>
      <c r="H967" s="140">
        <v>1.3</v>
      </c>
      <c r="I967" s="140">
        <v>6.2</v>
      </c>
      <c r="J967" s="140">
        <v>354.74</v>
      </c>
      <c r="K967" s="213">
        <v>5.3</v>
      </c>
      <c r="L967" s="140">
        <v>305.787</v>
      </c>
      <c r="M967" s="27">
        <v>0.017332326096269626</v>
      </c>
      <c r="N967" s="26">
        <v>57.3</v>
      </c>
      <c r="O967" s="35">
        <v>0.9931422853162495</v>
      </c>
      <c r="P967" s="218">
        <v>1039.9395657761777</v>
      </c>
      <c r="Q967" s="288">
        <v>59.58853711897497</v>
      </c>
    </row>
    <row r="968" spans="1:17" ht="11.25">
      <c r="A968" s="1897"/>
      <c r="B968" s="19">
        <v>6</v>
      </c>
      <c r="C968" s="23" t="s">
        <v>94</v>
      </c>
      <c r="D968" s="19">
        <v>6</v>
      </c>
      <c r="E968" s="19" t="s">
        <v>95</v>
      </c>
      <c r="F968" s="140">
        <v>6.640000000000001</v>
      </c>
      <c r="G968" s="140">
        <v>0.3</v>
      </c>
      <c r="H968" s="140">
        <v>0.9</v>
      </c>
      <c r="I968" s="140">
        <v>5.44</v>
      </c>
      <c r="J968" s="140">
        <v>252.5</v>
      </c>
      <c r="K968" s="213">
        <v>5.44</v>
      </c>
      <c r="L968" s="140">
        <v>252.5</v>
      </c>
      <c r="M968" s="27">
        <v>0.021544554455445546</v>
      </c>
      <c r="N968" s="26">
        <v>57.3</v>
      </c>
      <c r="O968" s="35">
        <v>1.2345029702970298</v>
      </c>
      <c r="P968" s="218">
        <v>1292.6732673267327</v>
      </c>
      <c r="Q968" s="288">
        <v>74.07017821782179</v>
      </c>
    </row>
    <row r="969" spans="1:17" ht="11.25">
      <c r="A969" s="1897"/>
      <c r="B969" s="19">
        <v>7</v>
      </c>
      <c r="C969" s="23" t="s">
        <v>96</v>
      </c>
      <c r="D969" s="19">
        <v>9</v>
      </c>
      <c r="E969" s="19" t="s">
        <v>95</v>
      </c>
      <c r="F969" s="140">
        <v>4</v>
      </c>
      <c r="G969" s="140"/>
      <c r="H969" s="140">
        <v>0</v>
      </c>
      <c r="I969" s="140">
        <v>4</v>
      </c>
      <c r="J969" s="140">
        <v>255.12</v>
      </c>
      <c r="K969" s="213">
        <v>4</v>
      </c>
      <c r="L969" s="140">
        <v>255.1</v>
      </c>
      <c r="M969" s="27">
        <v>0.01568012544100353</v>
      </c>
      <c r="N969" s="26">
        <v>57.3</v>
      </c>
      <c r="O969" s="35">
        <v>0.8984711877695022</v>
      </c>
      <c r="P969" s="218">
        <v>940.8075264602118</v>
      </c>
      <c r="Q969" s="288">
        <v>53.90827126617013</v>
      </c>
    </row>
    <row r="970" spans="1:17" ht="11.25">
      <c r="A970" s="1897"/>
      <c r="B970" s="19">
        <v>8</v>
      </c>
      <c r="C970" s="23"/>
      <c r="D970" s="19"/>
      <c r="E970" s="19"/>
      <c r="F970" s="203"/>
      <c r="G970" s="140"/>
      <c r="H970" s="140"/>
      <c r="I970" s="140"/>
      <c r="J970" s="140"/>
      <c r="K970" s="213"/>
      <c r="L970" s="140"/>
      <c r="M970" s="188"/>
      <c r="N970" s="26"/>
      <c r="O970" s="35"/>
      <c r="P970" s="218"/>
      <c r="Q970" s="288"/>
    </row>
    <row r="971" spans="1:17" ht="11.25">
      <c r="A971" s="1897"/>
      <c r="B971" s="19">
        <v>9</v>
      </c>
      <c r="C971" s="23"/>
      <c r="D971" s="19"/>
      <c r="E971" s="19"/>
      <c r="F971" s="217"/>
      <c r="G971" s="206"/>
      <c r="H971" s="206"/>
      <c r="I971" s="206"/>
      <c r="J971" s="206"/>
      <c r="K971" s="216"/>
      <c r="L971" s="206"/>
      <c r="M971" s="27"/>
      <c r="N971" s="26"/>
      <c r="O971" s="218"/>
      <c r="P971" s="218"/>
      <c r="Q971" s="288"/>
    </row>
    <row r="972" spans="1:17" ht="12" thickBot="1">
      <c r="A972" s="1898"/>
      <c r="B972" s="20">
        <v>10</v>
      </c>
      <c r="C972" s="270"/>
      <c r="D972" s="20"/>
      <c r="E972" s="20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606"/>
    </row>
    <row r="973" ht="11.25">
      <c r="Q973" s="76"/>
    </row>
    <row r="975" spans="1:17" s="1683" customFormat="1" ht="15">
      <c r="A975" s="1874" t="s">
        <v>182</v>
      </c>
      <c r="B975" s="1874"/>
      <c r="C975" s="1874"/>
      <c r="D975" s="1874"/>
      <c r="E975" s="1874"/>
      <c r="F975" s="1874"/>
      <c r="G975" s="1874"/>
      <c r="H975" s="1874"/>
      <c r="I975" s="1874"/>
      <c r="J975" s="1874"/>
      <c r="K975" s="1874"/>
      <c r="L975" s="1874"/>
      <c r="M975" s="1874"/>
      <c r="N975" s="1874"/>
      <c r="O975" s="1874"/>
      <c r="P975" s="1874"/>
      <c r="Q975" s="1874"/>
    </row>
    <row r="976" spans="1:17" ht="13.5" thickBot="1">
      <c r="A976" s="805"/>
      <c r="B976" s="805"/>
      <c r="C976" s="805"/>
      <c r="D976" s="805"/>
      <c r="E976" s="1875" t="s">
        <v>370</v>
      </c>
      <c r="F976" s="1875"/>
      <c r="G976" s="1875"/>
      <c r="H976" s="1875"/>
      <c r="I976" s="805">
        <v>6.4</v>
      </c>
      <c r="J976" s="805" t="s">
        <v>369</v>
      </c>
      <c r="K976" s="805" t="s">
        <v>371</v>
      </c>
      <c r="L976" s="805">
        <v>278</v>
      </c>
      <c r="M976" s="805"/>
      <c r="N976" s="805"/>
      <c r="O976" s="805"/>
      <c r="P976" s="805"/>
      <c r="Q976" s="805"/>
    </row>
    <row r="977" spans="1:17" ht="11.25">
      <c r="A977" s="1876" t="s">
        <v>1</v>
      </c>
      <c r="B977" s="1879" t="s">
        <v>0</v>
      </c>
      <c r="C977" s="1882" t="s">
        <v>2</v>
      </c>
      <c r="D977" s="1882" t="s">
        <v>3</v>
      </c>
      <c r="E977" s="1882" t="s">
        <v>12</v>
      </c>
      <c r="F977" s="1886" t="s">
        <v>13</v>
      </c>
      <c r="G977" s="1887"/>
      <c r="H977" s="1887"/>
      <c r="I977" s="1888"/>
      <c r="J977" s="1882" t="s">
        <v>4</v>
      </c>
      <c r="K977" s="1882" t="s">
        <v>14</v>
      </c>
      <c r="L977" s="1882" t="s">
        <v>5</v>
      </c>
      <c r="M977" s="1882" t="s">
        <v>6</v>
      </c>
      <c r="N977" s="1882" t="s">
        <v>15</v>
      </c>
      <c r="O977" s="1908" t="s">
        <v>16</v>
      </c>
      <c r="P977" s="1882" t="s">
        <v>23</v>
      </c>
      <c r="Q977" s="1891" t="s">
        <v>24</v>
      </c>
    </row>
    <row r="978" spans="1:17" ht="33.75">
      <c r="A978" s="1877"/>
      <c r="B978" s="1880"/>
      <c r="C978" s="1883"/>
      <c r="D978" s="1885"/>
      <c r="E978" s="1885"/>
      <c r="F978" s="15" t="s">
        <v>17</v>
      </c>
      <c r="G978" s="15" t="s">
        <v>18</v>
      </c>
      <c r="H978" s="15" t="s">
        <v>19</v>
      </c>
      <c r="I978" s="15" t="s">
        <v>20</v>
      </c>
      <c r="J978" s="1885"/>
      <c r="K978" s="1885"/>
      <c r="L978" s="1885"/>
      <c r="M978" s="1885"/>
      <c r="N978" s="1885"/>
      <c r="O978" s="1909"/>
      <c r="P978" s="1885"/>
      <c r="Q978" s="1892"/>
    </row>
    <row r="979" spans="1:17" ht="12" thickBot="1">
      <c r="A979" s="1878"/>
      <c r="B979" s="1881"/>
      <c r="C979" s="1884"/>
      <c r="D979" s="30" t="s">
        <v>7</v>
      </c>
      <c r="E979" s="30" t="s">
        <v>8</v>
      </c>
      <c r="F979" s="30" t="s">
        <v>9</v>
      </c>
      <c r="G979" s="30" t="s">
        <v>9</v>
      </c>
      <c r="H979" s="30" t="s">
        <v>9</v>
      </c>
      <c r="I979" s="30" t="s">
        <v>9</v>
      </c>
      <c r="J979" s="30" t="s">
        <v>21</v>
      </c>
      <c r="K979" s="30" t="s">
        <v>9</v>
      </c>
      <c r="L979" s="30" t="s">
        <v>21</v>
      </c>
      <c r="M979" s="30" t="s">
        <v>59</v>
      </c>
      <c r="N979" s="83" t="s">
        <v>408</v>
      </c>
      <c r="O979" s="83" t="s">
        <v>409</v>
      </c>
      <c r="P979" s="84" t="s">
        <v>25</v>
      </c>
      <c r="Q979" s="85" t="s">
        <v>410</v>
      </c>
    </row>
    <row r="980" spans="1:17" ht="11.25">
      <c r="A980" s="1899" t="s">
        <v>10</v>
      </c>
      <c r="B980" s="45">
        <v>1</v>
      </c>
      <c r="C980" s="852" t="s">
        <v>399</v>
      </c>
      <c r="D980" s="853">
        <v>6</v>
      </c>
      <c r="E980" s="853">
        <v>1983</v>
      </c>
      <c r="F980" s="854">
        <v>3.6</v>
      </c>
      <c r="G980" s="1460">
        <v>0.66</v>
      </c>
      <c r="H980" s="857">
        <v>1.12</v>
      </c>
      <c r="I980" s="857">
        <v>1.817</v>
      </c>
      <c r="J980" s="854">
        <v>396</v>
      </c>
      <c r="K980" s="857">
        <v>1.82</v>
      </c>
      <c r="L980" s="854">
        <v>396</v>
      </c>
      <c r="M980" s="856">
        <f aca="true" t="shared" si="19" ref="M980:M987">K980/L980</f>
        <v>0.004595959595959596</v>
      </c>
      <c r="N980" s="857">
        <v>56.46</v>
      </c>
      <c r="O980" s="858">
        <f aca="true" t="shared" si="20" ref="O980:O993">M980*N980</f>
        <v>0.2594878787878788</v>
      </c>
      <c r="P980" s="858">
        <f aca="true" t="shared" si="21" ref="P980:P993">M980*60*1000</f>
        <v>275.75757575757575</v>
      </c>
      <c r="Q980" s="499">
        <f aca="true" t="shared" si="22" ref="Q980:Q993">P980*N980/1000</f>
        <v>15.569272727272727</v>
      </c>
    </row>
    <row r="981" spans="1:17" ht="11.25">
      <c r="A981" s="1900"/>
      <c r="B981" s="47">
        <v>2</v>
      </c>
      <c r="C981" s="665" t="s">
        <v>537</v>
      </c>
      <c r="D981" s="623">
        <v>12</v>
      </c>
      <c r="E981" s="623">
        <v>1961</v>
      </c>
      <c r="F981" s="500">
        <v>5.9</v>
      </c>
      <c r="G981" s="718">
        <v>0.612</v>
      </c>
      <c r="H981" s="666">
        <v>1.92</v>
      </c>
      <c r="I981" s="666">
        <v>3.368</v>
      </c>
      <c r="J981" s="500">
        <v>555</v>
      </c>
      <c r="K981" s="664">
        <v>3.37</v>
      </c>
      <c r="L981" s="500">
        <v>555</v>
      </c>
      <c r="M981" s="619">
        <f t="shared" si="19"/>
        <v>0.006072072072072073</v>
      </c>
      <c r="N981" s="664">
        <v>56.46</v>
      </c>
      <c r="O981" s="502">
        <f t="shared" si="20"/>
        <v>0.34282918918918925</v>
      </c>
      <c r="P981" s="621">
        <f t="shared" si="21"/>
        <v>364.3243243243244</v>
      </c>
      <c r="Q981" s="503">
        <f t="shared" si="22"/>
        <v>20.569751351351353</v>
      </c>
    </row>
    <row r="982" spans="1:17" ht="11.25">
      <c r="A982" s="1901"/>
      <c r="B982" s="43">
        <v>3</v>
      </c>
      <c r="C982" s="665" t="s">
        <v>545</v>
      </c>
      <c r="D982" s="623">
        <v>11</v>
      </c>
      <c r="E982" s="623">
        <v>1964</v>
      </c>
      <c r="F982" s="500">
        <v>5</v>
      </c>
      <c r="G982" s="666">
        <v>0.64</v>
      </c>
      <c r="H982" s="666">
        <v>1.84</v>
      </c>
      <c r="I982" s="666">
        <v>2.52</v>
      </c>
      <c r="J982" s="500">
        <v>537</v>
      </c>
      <c r="K982" s="664">
        <v>2.52</v>
      </c>
      <c r="L982" s="500">
        <v>537</v>
      </c>
      <c r="M982" s="501">
        <f t="shared" si="19"/>
        <v>0.0046927374301675975</v>
      </c>
      <c r="N982" s="664">
        <v>56.46</v>
      </c>
      <c r="O982" s="502">
        <f t="shared" si="20"/>
        <v>0.26495195530726257</v>
      </c>
      <c r="P982" s="621">
        <f t="shared" si="21"/>
        <v>281.56424581005587</v>
      </c>
      <c r="Q982" s="503">
        <f t="shared" si="22"/>
        <v>15.897117318435754</v>
      </c>
    </row>
    <row r="983" spans="1:17" ht="11.25">
      <c r="A983" s="1901"/>
      <c r="B983" s="43">
        <v>4</v>
      </c>
      <c r="C983" s="665" t="s">
        <v>538</v>
      </c>
      <c r="D983" s="623">
        <v>9</v>
      </c>
      <c r="E983" s="623">
        <v>1984</v>
      </c>
      <c r="F983" s="500">
        <v>3.6</v>
      </c>
      <c r="G983" s="666">
        <v>1.05</v>
      </c>
      <c r="H983" s="666">
        <v>1.44</v>
      </c>
      <c r="I983" s="666">
        <v>1.114</v>
      </c>
      <c r="J983" s="500">
        <v>431</v>
      </c>
      <c r="K983" s="666">
        <v>1.114</v>
      </c>
      <c r="L983" s="500">
        <v>431</v>
      </c>
      <c r="M983" s="501">
        <f t="shared" si="19"/>
        <v>0.0025846867749419957</v>
      </c>
      <c r="N983" s="666">
        <v>56.46</v>
      </c>
      <c r="O983" s="502">
        <f t="shared" si="20"/>
        <v>0.14593141531322507</v>
      </c>
      <c r="P983" s="1684">
        <f t="shared" si="21"/>
        <v>155.08120649651974</v>
      </c>
      <c r="Q983" s="503">
        <f t="shared" si="22"/>
        <v>8.755884918793505</v>
      </c>
    </row>
    <row r="984" spans="1:17" ht="11.25">
      <c r="A984" s="1901"/>
      <c r="B984" s="43">
        <v>5</v>
      </c>
      <c r="C984" s="665" t="s">
        <v>539</v>
      </c>
      <c r="D984" s="623">
        <v>27</v>
      </c>
      <c r="E984" s="623">
        <v>1988</v>
      </c>
      <c r="F984" s="664">
        <v>18.41</v>
      </c>
      <c r="G984" s="664">
        <v>2.65</v>
      </c>
      <c r="H984" s="664">
        <v>4.32</v>
      </c>
      <c r="I984" s="664">
        <v>11.44</v>
      </c>
      <c r="J984" s="589">
        <v>1452</v>
      </c>
      <c r="K984" s="664">
        <v>11.44</v>
      </c>
      <c r="L984" s="589">
        <v>1452</v>
      </c>
      <c r="M984" s="619">
        <f t="shared" si="19"/>
        <v>0.00787878787878788</v>
      </c>
      <c r="N984" s="666">
        <v>56.46</v>
      </c>
      <c r="O984" s="1684">
        <f t="shared" si="20"/>
        <v>0.44483636363636364</v>
      </c>
      <c r="P984" s="1684">
        <f t="shared" si="21"/>
        <v>472.72727272727275</v>
      </c>
      <c r="Q984" s="1685">
        <f t="shared" si="22"/>
        <v>26.69018181818182</v>
      </c>
    </row>
    <row r="985" spans="1:17" ht="11.25">
      <c r="A985" s="1901"/>
      <c r="B985" s="48"/>
      <c r="C985" s="665" t="s">
        <v>540</v>
      </c>
      <c r="D985" s="623">
        <v>13</v>
      </c>
      <c r="E985" s="623">
        <v>1993</v>
      </c>
      <c r="F985" s="500">
        <v>9.3</v>
      </c>
      <c r="G985" s="666">
        <v>0.97</v>
      </c>
      <c r="H985" s="666">
        <v>2.64</v>
      </c>
      <c r="I985" s="666">
        <v>5.69</v>
      </c>
      <c r="J985" s="500">
        <v>736</v>
      </c>
      <c r="K985" s="666">
        <v>5.69</v>
      </c>
      <c r="L985" s="500">
        <v>736</v>
      </c>
      <c r="M985" s="619">
        <f t="shared" si="19"/>
        <v>0.007730978260869566</v>
      </c>
      <c r="N985" s="666">
        <v>56.46</v>
      </c>
      <c r="O985" s="1684">
        <f t="shared" si="20"/>
        <v>0.4364910326086957</v>
      </c>
      <c r="P985" s="1684">
        <f t="shared" si="21"/>
        <v>463.858695652174</v>
      </c>
      <c r="Q985" s="1685">
        <f t="shared" si="22"/>
        <v>26.189461956521743</v>
      </c>
    </row>
    <row r="986" spans="1:17" ht="11.25">
      <c r="A986" s="1901"/>
      <c r="B986" s="48"/>
      <c r="C986" s="665" t="s">
        <v>541</v>
      </c>
      <c r="D986" s="623">
        <v>11</v>
      </c>
      <c r="E986" s="623">
        <v>1984</v>
      </c>
      <c r="F986" s="500">
        <v>8.1</v>
      </c>
      <c r="G986" s="666">
        <v>1.38</v>
      </c>
      <c r="H986" s="666">
        <v>1.76</v>
      </c>
      <c r="I986" s="666">
        <v>4.963</v>
      </c>
      <c r="J986" s="500">
        <v>688</v>
      </c>
      <c r="K986" s="666">
        <v>4.963</v>
      </c>
      <c r="L986" s="500">
        <v>688</v>
      </c>
      <c r="M986" s="501">
        <f t="shared" si="19"/>
        <v>0.007213662790697675</v>
      </c>
      <c r="N986" s="666">
        <v>56.46</v>
      </c>
      <c r="O986" s="1684">
        <f t="shared" si="20"/>
        <v>0.4072834011627907</v>
      </c>
      <c r="P986" s="1684">
        <f t="shared" si="21"/>
        <v>432.8197674418605</v>
      </c>
      <c r="Q986" s="503">
        <f t="shared" si="22"/>
        <v>24.437004069767443</v>
      </c>
    </row>
    <row r="987" spans="1:17" ht="12" thickBot="1">
      <c r="A987" s="1902"/>
      <c r="B987" s="46" t="s">
        <v>34</v>
      </c>
      <c r="C987" s="665" t="s">
        <v>544</v>
      </c>
      <c r="D987" s="623">
        <v>9</v>
      </c>
      <c r="E987" s="623">
        <v>1983</v>
      </c>
      <c r="F987" s="500">
        <v>6.1</v>
      </c>
      <c r="G987" s="666">
        <v>0.76</v>
      </c>
      <c r="H987" s="666">
        <v>1.44</v>
      </c>
      <c r="I987" s="666">
        <v>3.895</v>
      </c>
      <c r="J987" s="500">
        <v>518</v>
      </c>
      <c r="K987" s="664">
        <v>3.9</v>
      </c>
      <c r="L987" s="500">
        <v>518</v>
      </c>
      <c r="M987" s="501">
        <f t="shared" si="19"/>
        <v>0.007528957528957529</v>
      </c>
      <c r="N987" s="664">
        <v>56.46</v>
      </c>
      <c r="O987" s="502">
        <f t="shared" si="20"/>
        <v>0.4250849420849421</v>
      </c>
      <c r="P987" s="621">
        <f t="shared" si="21"/>
        <v>451.73745173745175</v>
      </c>
      <c r="Q987" s="503">
        <f t="shared" si="22"/>
        <v>25.505096525096526</v>
      </c>
    </row>
    <row r="988" spans="1:17" ht="11.25">
      <c r="A988" s="1903" t="s">
        <v>26</v>
      </c>
      <c r="B988" s="224">
        <v>1</v>
      </c>
      <c r="C988" s="668" t="s">
        <v>542</v>
      </c>
      <c r="D988" s="628">
        <v>48</v>
      </c>
      <c r="E988" s="628">
        <v>1979</v>
      </c>
      <c r="F988" s="629">
        <v>39.8</v>
      </c>
      <c r="G988" s="669">
        <v>3.672</v>
      </c>
      <c r="H988" s="669">
        <v>7.68</v>
      </c>
      <c r="I988" s="669">
        <v>28.45</v>
      </c>
      <c r="J988" s="629">
        <v>2401</v>
      </c>
      <c r="K988" s="669">
        <v>28.45</v>
      </c>
      <c r="L988" s="629">
        <v>2401</v>
      </c>
      <c r="M988" s="637">
        <f aca="true" t="shared" si="23" ref="M988:M993">K988/L988</f>
        <v>0.011849229487713452</v>
      </c>
      <c r="N988" s="669">
        <v>56.46</v>
      </c>
      <c r="O988" s="670">
        <f t="shared" si="20"/>
        <v>0.6690074968763016</v>
      </c>
      <c r="P988" s="633">
        <f t="shared" si="21"/>
        <v>710.9537692628072</v>
      </c>
      <c r="Q988" s="638">
        <f t="shared" si="22"/>
        <v>40.1404498125781</v>
      </c>
    </row>
    <row r="989" spans="1:17" ht="11.25">
      <c r="A989" s="1904"/>
      <c r="B989" s="225">
        <v>2</v>
      </c>
      <c r="C989" s="668" t="s">
        <v>451</v>
      </c>
      <c r="D989" s="628">
        <v>6</v>
      </c>
      <c r="E989" s="628">
        <v>1962</v>
      </c>
      <c r="F989" s="629">
        <v>5.5</v>
      </c>
      <c r="G989" s="669">
        <v>0.447</v>
      </c>
      <c r="H989" s="669">
        <v>0.96</v>
      </c>
      <c r="I989" s="669">
        <v>4.09</v>
      </c>
      <c r="J989" s="629">
        <v>278</v>
      </c>
      <c r="K989" s="669">
        <v>4.09</v>
      </c>
      <c r="L989" s="629">
        <v>278</v>
      </c>
      <c r="M989" s="637">
        <f t="shared" si="23"/>
        <v>0.014712230215827338</v>
      </c>
      <c r="N989" s="669">
        <v>56.46</v>
      </c>
      <c r="O989" s="670">
        <f t="shared" si="20"/>
        <v>0.8306525179856116</v>
      </c>
      <c r="P989" s="633">
        <f t="shared" si="21"/>
        <v>882.7338129496403</v>
      </c>
      <c r="Q989" s="638">
        <f t="shared" si="22"/>
        <v>49.83915107913669</v>
      </c>
    </row>
    <row r="990" spans="1:17" ht="11.25">
      <c r="A990" s="1904"/>
      <c r="B990" s="179">
        <v>3</v>
      </c>
      <c r="C990" s="668" t="s">
        <v>435</v>
      </c>
      <c r="D990" s="628">
        <v>6</v>
      </c>
      <c r="E990" s="628">
        <v>1984</v>
      </c>
      <c r="F990" s="629">
        <v>7.4</v>
      </c>
      <c r="G990" s="669">
        <v>0.204</v>
      </c>
      <c r="H990" s="669">
        <v>0.96</v>
      </c>
      <c r="I990" s="669">
        <v>6.236</v>
      </c>
      <c r="J990" s="629">
        <v>368</v>
      </c>
      <c r="K990" s="669">
        <v>6.24</v>
      </c>
      <c r="L990" s="629">
        <v>368</v>
      </c>
      <c r="M990" s="637">
        <f t="shared" si="23"/>
        <v>0.016956521739130436</v>
      </c>
      <c r="N990" s="669">
        <v>56.46</v>
      </c>
      <c r="O990" s="670">
        <f t="shared" si="20"/>
        <v>0.9573652173913044</v>
      </c>
      <c r="P990" s="633">
        <f t="shared" si="21"/>
        <v>1017.3913043478262</v>
      </c>
      <c r="Q990" s="638">
        <f t="shared" si="22"/>
        <v>57.44191304347827</v>
      </c>
    </row>
    <row r="991" spans="1:17" ht="11.25">
      <c r="A991" s="1904"/>
      <c r="B991" s="179">
        <v>4</v>
      </c>
      <c r="C991" s="668" t="s">
        <v>436</v>
      </c>
      <c r="D991" s="628">
        <v>6</v>
      </c>
      <c r="E991" s="628">
        <v>1984</v>
      </c>
      <c r="F991" s="629">
        <v>5.8</v>
      </c>
      <c r="G991" s="669">
        <v>0.408</v>
      </c>
      <c r="H991" s="669">
        <v>0.96</v>
      </c>
      <c r="I991" s="669">
        <v>4.432</v>
      </c>
      <c r="J991" s="629">
        <v>281</v>
      </c>
      <c r="K991" s="669">
        <v>4.432</v>
      </c>
      <c r="L991" s="629">
        <v>281</v>
      </c>
      <c r="M991" s="637">
        <f t="shared" si="23"/>
        <v>0.015772241992882564</v>
      </c>
      <c r="N991" s="669">
        <v>56.46</v>
      </c>
      <c r="O991" s="670">
        <f t="shared" si="20"/>
        <v>0.8905007829181496</v>
      </c>
      <c r="P991" s="633">
        <f t="shared" si="21"/>
        <v>946.3345195729538</v>
      </c>
      <c r="Q991" s="638">
        <f t="shared" si="22"/>
        <v>53.43004697508898</v>
      </c>
    </row>
    <row r="992" spans="1:17" ht="11.25">
      <c r="A992" s="1904"/>
      <c r="B992" s="179"/>
      <c r="C992" s="1387" t="s">
        <v>438</v>
      </c>
      <c r="D992" s="851">
        <v>12</v>
      </c>
      <c r="E992" s="851">
        <v>1986</v>
      </c>
      <c r="F992" s="730">
        <v>12.5</v>
      </c>
      <c r="G992" s="728">
        <v>0.969</v>
      </c>
      <c r="H992" s="728">
        <v>1.92</v>
      </c>
      <c r="I992" s="728">
        <v>9.611</v>
      </c>
      <c r="J992" s="730">
        <v>540</v>
      </c>
      <c r="K992" s="728">
        <v>9.611</v>
      </c>
      <c r="L992" s="730">
        <v>540</v>
      </c>
      <c r="M992" s="632">
        <f t="shared" si="23"/>
        <v>0.01779814814814815</v>
      </c>
      <c r="N992" s="669">
        <v>56.46</v>
      </c>
      <c r="O992" s="633">
        <f t="shared" si="20"/>
        <v>1.0048834444444446</v>
      </c>
      <c r="P992" s="633">
        <f t="shared" si="21"/>
        <v>1067.888888888889</v>
      </c>
      <c r="Q992" s="634">
        <f t="shared" si="22"/>
        <v>60.29300666666667</v>
      </c>
    </row>
    <row r="993" spans="1:17" ht="11.25">
      <c r="A993" s="1904"/>
      <c r="B993" s="179"/>
      <c r="C993" s="668" t="s">
        <v>543</v>
      </c>
      <c r="D993" s="628">
        <v>28</v>
      </c>
      <c r="E993" s="628">
        <v>1971</v>
      </c>
      <c r="F993" s="629">
        <v>25.5</v>
      </c>
      <c r="G993" s="669">
        <v>2.47</v>
      </c>
      <c r="H993" s="669">
        <v>4.48</v>
      </c>
      <c r="I993" s="629">
        <v>18.541</v>
      </c>
      <c r="J993" s="629">
        <v>1389</v>
      </c>
      <c r="K993" s="669">
        <v>18.541</v>
      </c>
      <c r="L993" s="629">
        <v>1389</v>
      </c>
      <c r="M993" s="637">
        <f t="shared" si="23"/>
        <v>0.013348452123830094</v>
      </c>
      <c r="N993" s="669">
        <v>56.46</v>
      </c>
      <c r="O993" s="670">
        <f t="shared" si="20"/>
        <v>0.7536536069114471</v>
      </c>
      <c r="P993" s="633">
        <f t="shared" si="21"/>
        <v>800.9071274298057</v>
      </c>
      <c r="Q993" s="638">
        <f t="shared" si="22"/>
        <v>45.219216414686834</v>
      </c>
    </row>
    <row r="994" spans="1:17" ht="12" thickBot="1">
      <c r="A994" s="1905"/>
      <c r="B994" s="186"/>
      <c r="C994" s="198"/>
      <c r="D994" s="186"/>
      <c r="E994" s="186"/>
      <c r="F994" s="199"/>
      <c r="G994" s="199"/>
      <c r="H994" s="199"/>
      <c r="I994" s="199"/>
      <c r="J994" s="208"/>
      <c r="K994" s="199"/>
      <c r="L994" s="208"/>
      <c r="M994" s="201"/>
      <c r="N994" s="200"/>
      <c r="O994" s="200"/>
      <c r="P994" s="200"/>
      <c r="Q994" s="210"/>
    </row>
    <row r="995" spans="1:17" ht="11.25">
      <c r="A995" s="1906" t="s">
        <v>82</v>
      </c>
      <c r="B995" s="197">
        <v>1</v>
      </c>
      <c r="C995" s="1686" t="s">
        <v>437</v>
      </c>
      <c r="D995" s="1479">
        <v>6</v>
      </c>
      <c r="E995" s="1479">
        <v>1980</v>
      </c>
      <c r="F995" s="1486">
        <v>7.4</v>
      </c>
      <c r="G995" s="1687">
        <v>0.663</v>
      </c>
      <c r="H995" s="1687">
        <v>0.96</v>
      </c>
      <c r="I995" s="1687">
        <v>5.777</v>
      </c>
      <c r="J995" s="1486">
        <v>275</v>
      </c>
      <c r="K995" s="1687">
        <v>5.78</v>
      </c>
      <c r="L995" s="1486">
        <v>275</v>
      </c>
      <c r="M995" s="1487">
        <f>K995/L995</f>
        <v>0.021018181818181818</v>
      </c>
      <c r="N995" s="1687">
        <v>56.46</v>
      </c>
      <c r="O995" s="1488">
        <f>M995*N995</f>
        <v>1.1866865454545454</v>
      </c>
      <c r="P995" s="1688">
        <f>M995*60*1000</f>
        <v>1261.090909090909</v>
      </c>
      <c r="Q995" s="1489">
        <f>P995*N995/1000</f>
        <v>71.20119272727271</v>
      </c>
    </row>
    <row r="996" spans="1:17" ht="11.25">
      <c r="A996" s="1868"/>
      <c r="B996" s="192">
        <v>2</v>
      </c>
      <c r="C996" s="1686" t="s">
        <v>439</v>
      </c>
      <c r="D996" s="1479">
        <v>11</v>
      </c>
      <c r="E996" s="1479">
        <v>1980</v>
      </c>
      <c r="F996" s="1486">
        <v>12.4</v>
      </c>
      <c r="G996" s="1687">
        <v>0.459</v>
      </c>
      <c r="H996" s="1687">
        <v>1.76</v>
      </c>
      <c r="I996" s="1687">
        <v>10.181</v>
      </c>
      <c r="J996" s="1486">
        <v>587</v>
      </c>
      <c r="K996" s="1687">
        <v>10.18</v>
      </c>
      <c r="L996" s="1486">
        <v>587</v>
      </c>
      <c r="M996" s="1487">
        <f>K996/L996</f>
        <v>0.01734241908006814</v>
      </c>
      <c r="N996" s="1687">
        <v>56.46</v>
      </c>
      <c r="O996" s="1488">
        <f>M996*N996</f>
        <v>0.9791529812606472</v>
      </c>
      <c r="P996" s="1688">
        <f>M996*60*1000</f>
        <v>1040.5451448040885</v>
      </c>
      <c r="Q996" s="1489">
        <f>P996*N996/1000</f>
        <v>58.74917887563884</v>
      </c>
    </row>
    <row r="997" spans="1:17" ht="11.25">
      <c r="A997" s="1868"/>
      <c r="B997" s="192">
        <v>3</v>
      </c>
      <c r="C997" s="1686" t="s">
        <v>452</v>
      </c>
      <c r="D997" s="1479">
        <v>13</v>
      </c>
      <c r="E997" s="1479">
        <v>1983</v>
      </c>
      <c r="F997" s="1486">
        <v>14.4</v>
      </c>
      <c r="G997" s="1687">
        <v>0.612</v>
      </c>
      <c r="H997" s="1486">
        <v>2.08</v>
      </c>
      <c r="I997" s="1687">
        <v>11.708</v>
      </c>
      <c r="J997" s="1486">
        <v>576</v>
      </c>
      <c r="K997" s="1689">
        <v>11.708</v>
      </c>
      <c r="L997" s="1486">
        <v>576</v>
      </c>
      <c r="M997" s="1487">
        <f>K997/L997</f>
        <v>0.02032638888888889</v>
      </c>
      <c r="N997" s="1687">
        <v>56.46</v>
      </c>
      <c r="O997" s="1488">
        <f>M997*N997</f>
        <v>1.1476279166666667</v>
      </c>
      <c r="P997" s="1688">
        <f>M997*60*1000</f>
        <v>1219.5833333333335</v>
      </c>
      <c r="Q997" s="1489">
        <f>P997*N997/1000</f>
        <v>68.857675</v>
      </c>
    </row>
    <row r="998" spans="1:17" ht="11.25">
      <c r="A998" s="1868"/>
      <c r="B998" s="192">
        <v>4</v>
      </c>
      <c r="C998" s="1686"/>
      <c r="D998" s="1479"/>
      <c r="E998" s="1479"/>
      <c r="F998" s="1486"/>
      <c r="G998" s="1687"/>
      <c r="H998" s="1687"/>
      <c r="I998" s="1687"/>
      <c r="J998" s="1486"/>
      <c r="K998" s="1687"/>
      <c r="L998" s="1486"/>
      <c r="M998" s="1487"/>
      <c r="N998" s="1687"/>
      <c r="O998" s="1488"/>
      <c r="P998" s="1688"/>
      <c r="Q998" s="1489"/>
    </row>
    <row r="999" spans="1:17" ht="11.25">
      <c r="A999" s="1868"/>
      <c r="B999" s="192">
        <v>5</v>
      </c>
      <c r="C999" s="1686"/>
      <c r="D999" s="1479"/>
      <c r="E999" s="1479"/>
      <c r="F999" s="1486"/>
      <c r="G999" s="1687"/>
      <c r="H999" s="1687"/>
      <c r="I999" s="1687"/>
      <c r="J999" s="1486"/>
      <c r="K999" s="1687"/>
      <c r="L999" s="1486"/>
      <c r="M999" s="1487"/>
      <c r="N999" s="1687"/>
      <c r="O999" s="1488"/>
      <c r="P999" s="1688"/>
      <c r="Q999" s="1489"/>
    </row>
    <row r="1000" spans="1:17" ht="11.25">
      <c r="A1000" s="1868"/>
      <c r="B1000" s="192">
        <v>6</v>
      </c>
      <c r="C1000" s="1686"/>
      <c r="D1000" s="1479"/>
      <c r="E1000" s="1479"/>
      <c r="F1000" s="1486"/>
      <c r="G1000" s="1687"/>
      <c r="H1000" s="1687"/>
      <c r="I1000" s="1687"/>
      <c r="J1000" s="1486"/>
      <c r="K1000" s="1687"/>
      <c r="L1000" s="1486"/>
      <c r="M1000" s="1487"/>
      <c r="N1000" s="1687"/>
      <c r="O1000" s="1488"/>
      <c r="P1000" s="1688"/>
      <c r="Q1000" s="1489"/>
    </row>
    <row r="1001" spans="1:17" ht="11.25">
      <c r="A1001" s="1868"/>
      <c r="B1001" s="192">
        <v>7</v>
      </c>
      <c r="C1001" s="1686"/>
      <c r="D1001" s="1479"/>
      <c r="E1001" s="1479"/>
      <c r="F1001" s="1486"/>
      <c r="G1001" s="1687"/>
      <c r="H1001" s="1687"/>
      <c r="I1001" s="1687"/>
      <c r="J1001" s="1486"/>
      <c r="K1001" s="1687"/>
      <c r="L1001" s="1486"/>
      <c r="M1001" s="1487"/>
      <c r="N1001" s="1687"/>
      <c r="O1001" s="1488"/>
      <c r="P1001" s="1688"/>
      <c r="Q1001" s="1489"/>
    </row>
    <row r="1002" spans="1:17" ht="12" thickBot="1">
      <c r="A1002" s="1869"/>
      <c r="B1002" s="193">
        <v>8</v>
      </c>
      <c r="C1002" s="1690"/>
      <c r="D1002" s="1691"/>
      <c r="E1002" s="1691"/>
      <c r="F1002" s="1491"/>
      <c r="G1002" s="1692"/>
      <c r="H1002" s="1692"/>
      <c r="I1002" s="1692"/>
      <c r="J1002" s="1491"/>
      <c r="K1002" s="1693"/>
      <c r="L1002" s="1491"/>
      <c r="M1002" s="1492"/>
      <c r="N1002" s="1692"/>
      <c r="O1002" s="1494"/>
      <c r="P1002" s="1694"/>
      <c r="Q1002" s="1495"/>
    </row>
    <row r="1003" spans="1:17" ht="11.25">
      <c r="A1003" s="1907" t="s">
        <v>83</v>
      </c>
      <c r="B1003" s="38">
        <v>1</v>
      </c>
      <c r="C1003" s="645"/>
      <c r="D1003" s="646"/>
      <c r="E1003" s="646"/>
      <c r="F1003" s="597"/>
      <c r="G1003" s="698"/>
      <c r="H1003" s="698"/>
      <c r="I1003" s="698"/>
      <c r="J1003" s="597"/>
      <c r="K1003" s="698"/>
      <c r="L1003" s="648"/>
      <c r="M1003" s="649"/>
      <c r="N1003" s="620"/>
      <c r="O1003" s="650"/>
      <c r="P1003" s="650"/>
      <c r="Q1003" s="651"/>
    </row>
    <row r="1004" spans="1:17" ht="11.25">
      <c r="A1004" s="1897"/>
      <c r="B1004" s="19">
        <v>2</v>
      </c>
      <c r="C1004" s="699"/>
      <c r="D1004" s="748"/>
      <c r="E1004" s="748"/>
      <c r="F1004" s="510"/>
      <c r="G1004" s="704"/>
      <c r="H1004" s="704"/>
      <c r="I1004" s="510"/>
      <c r="J1004" s="510"/>
      <c r="K1004" s="510"/>
      <c r="L1004" s="510"/>
      <c r="M1004" s="509"/>
      <c r="N1004" s="704"/>
      <c r="O1004" s="511"/>
      <c r="P1004" s="650"/>
      <c r="Q1004" s="512"/>
    </row>
    <row r="1005" spans="1:17" ht="11.25">
      <c r="A1005" s="1897"/>
      <c r="B1005" s="19">
        <v>3</v>
      </c>
      <c r="C1005" s="699"/>
      <c r="D1005" s="748"/>
      <c r="E1005" s="748"/>
      <c r="F1005" s="510"/>
      <c r="G1005" s="704"/>
      <c r="H1005" s="704"/>
      <c r="I1005" s="704"/>
      <c r="J1005" s="510"/>
      <c r="K1005" s="704"/>
      <c r="L1005" s="510"/>
      <c r="M1005" s="509"/>
      <c r="N1005" s="704"/>
      <c r="O1005" s="511"/>
      <c r="P1005" s="650"/>
      <c r="Q1005" s="512"/>
    </row>
    <row r="1006" spans="1:17" ht="11.25">
      <c r="A1006" s="1897"/>
      <c r="B1006" s="19">
        <v>4</v>
      </c>
      <c r="C1006" s="699"/>
      <c r="D1006" s="748"/>
      <c r="E1006" s="748"/>
      <c r="F1006" s="510"/>
      <c r="G1006" s="704"/>
      <c r="H1006" s="704"/>
      <c r="I1006" s="704"/>
      <c r="J1006" s="510"/>
      <c r="K1006" s="704"/>
      <c r="L1006" s="510"/>
      <c r="M1006" s="509"/>
      <c r="N1006" s="704"/>
      <c r="O1006" s="511"/>
      <c r="P1006" s="650"/>
      <c r="Q1006" s="512"/>
    </row>
    <row r="1007" spans="1:17" ht="11.25">
      <c r="A1007" s="1897"/>
      <c r="B1007" s="19">
        <v>5</v>
      </c>
      <c r="C1007" s="699"/>
      <c r="D1007" s="748"/>
      <c r="E1007" s="748"/>
      <c r="F1007" s="510"/>
      <c r="G1007" s="704"/>
      <c r="H1007" s="704"/>
      <c r="I1007" s="704"/>
      <c r="J1007" s="510"/>
      <c r="K1007" s="704"/>
      <c r="L1007" s="510"/>
      <c r="M1007" s="509"/>
      <c r="N1007" s="704"/>
      <c r="O1007" s="511"/>
      <c r="P1007" s="650"/>
      <c r="Q1007" s="512"/>
    </row>
    <row r="1008" spans="1:17" ht="11.25">
      <c r="A1008" s="1897"/>
      <c r="B1008" s="19">
        <v>6</v>
      </c>
      <c r="C1008" s="699"/>
      <c r="D1008" s="748"/>
      <c r="E1008" s="748"/>
      <c r="F1008" s="510"/>
      <c r="G1008" s="704"/>
      <c r="H1008" s="704"/>
      <c r="I1008" s="704"/>
      <c r="J1008" s="510"/>
      <c r="K1008" s="704"/>
      <c r="L1008" s="510"/>
      <c r="M1008" s="509"/>
      <c r="N1008" s="704"/>
      <c r="O1008" s="511"/>
      <c r="P1008" s="650"/>
      <c r="Q1008" s="512"/>
    </row>
    <row r="1009" spans="1:17" ht="12" thickBot="1">
      <c r="A1009" s="1897"/>
      <c r="B1009" s="19">
        <v>7</v>
      </c>
      <c r="C1009" s="699"/>
      <c r="D1009" s="748"/>
      <c r="E1009" s="748"/>
      <c r="F1009" s="510"/>
      <c r="G1009" s="704"/>
      <c r="H1009" s="704"/>
      <c r="I1009" s="704"/>
      <c r="J1009" s="510"/>
      <c r="K1009" s="704"/>
      <c r="L1009" s="510"/>
      <c r="M1009" s="509"/>
      <c r="N1009" s="704"/>
      <c r="O1009" s="511"/>
      <c r="P1009" s="650"/>
      <c r="Q1009" s="512"/>
    </row>
    <row r="1010" spans="1:17" ht="12" thickBot="1">
      <c r="A1010" s="1898"/>
      <c r="B1010" s="20">
        <v>8</v>
      </c>
      <c r="C1010" s="699"/>
      <c r="D1010" s="748"/>
      <c r="E1010" s="748"/>
      <c r="F1010" s="510"/>
      <c r="G1010" s="704"/>
      <c r="H1010" s="510"/>
      <c r="I1010" s="704"/>
      <c r="J1010" s="510"/>
      <c r="K1010" s="698"/>
      <c r="L1010" s="510"/>
      <c r="M1010" s="509"/>
      <c r="N1010" s="704"/>
      <c r="O1010" s="511"/>
      <c r="P1010" s="650"/>
      <c r="Q1010" s="512"/>
    </row>
    <row r="1012" ht="12" customHeight="1"/>
    <row r="1013" spans="1:17" ht="11.25">
      <c r="A1013" s="588"/>
      <c r="B1013" s="586"/>
      <c r="C1013" s="587"/>
      <c r="D1013" s="586"/>
      <c r="E1013" s="586"/>
      <c r="F1013" s="235"/>
      <c r="G1013" s="235"/>
      <c r="H1013" s="235"/>
      <c r="I1013" s="235"/>
      <c r="J1013" s="235"/>
      <c r="K1013" s="235"/>
      <c r="L1013" s="235"/>
      <c r="M1013" s="235"/>
      <c r="N1013" s="235"/>
      <c r="O1013" s="235"/>
      <c r="P1013" s="235"/>
      <c r="Q1013" s="235"/>
    </row>
    <row r="1014" spans="1:17" ht="11.25">
      <c r="A1014" s="148"/>
      <c r="B1014" s="149"/>
      <c r="C1014" s="1251"/>
      <c r="D1014" s="1252"/>
      <c r="E1014" s="1252"/>
      <c r="F1014" s="1253"/>
      <c r="G1014" s="1253"/>
      <c r="H1014" s="1253"/>
      <c r="I1014" s="1253"/>
      <c r="J1014" s="1253"/>
      <c r="K1014" s="1254"/>
      <c r="L1014" s="1253"/>
      <c r="M1014" s="1255"/>
      <c r="N1014" s="1256"/>
      <c r="O1014" s="1257"/>
      <c r="P1014" s="1257"/>
      <c r="Q1014" s="1257"/>
    </row>
    <row r="1015" spans="1:17" s="1683" customFormat="1" ht="15">
      <c r="A1015" s="1874" t="s">
        <v>446</v>
      </c>
      <c r="B1015" s="1874"/>
      <c r="C1015" s="1874"/>
      <c r="D1015" s="1874"/>
      <c r="E1015" s="1874"/>
      <c r="F1015" s="1874"/>
      <c r="G1015" s="1874"/>
      <c r="H1015" s="1874"/>
      <c r="I1015" s="1874"/>
      <c r="J1015" s="1874"/>
      <c r="K1015" s="1874"/>
      <c r="L1015" s="1874"/>
      <c r="M1015" s="1874"/>
      <c r="N1015" s="1874"/>
      <c r="O1015" s="1874"/>
      <c r="P1015" s="1874"/>
      <c r="Q1015" s="1874"/>
    </row>
    <row r="1016" spans="1:17" ht="13.5" thickBot="1">
      <c r="A1016" s="805"/>
      <c r="B1016" s="805"/>
      <c r="C1016" s="805"/>
      <c r="D1016" s="805"/>
      <c r="E1016" s="1875" t="s">
        <v>370</v>
      </c>
      <c r="F1016" s="1875"/>
      <c r="G1016" s="1875"/>
      <c r="H1016" s="1875"/>
      <c r="I1016" s="805">
        <v>5.3</v>
      </c>
      <c r="J1016" s="805" t="s">
        <v>369</v>
      </c>
      <c r="K1016" s="805" t="s">
        <v>371</v>
      </c>
      <c r="L1016" s="805">
        <v>317</v>
      </c>
      <c r="M1016" s="805"/>
      <c r="N1016" s="805"/>
      <c r="O1016" s="805"/>
      <c r="P1016" s="805"/>
      <c r="Q1016" s="805"/>
    </row>
    <row r="1017" spans="1:17" ht="11.25">
      <c r="A1017" s="1876" t="s">
        <v>1</v>
      </c>
      <c r="B1017" s="1879" t="s">
        <v>0</v>
      </c>
      <c r="C1017" s="1882" t="s">
        <v>2</v>
      </c>
      <c r="D1017" s="1882" t="s">
        <v>3</v>
      </c>
      <c r="E1017" s="1882" t="s">
        <v>12</v>
      </c>
      <c r="F1017" s="1886" t="s">
        <v>13</v>
      </c>
      <c r="G1017" s="1887"/>
      <c r="H1017" s="1887"/>
      <c r="I1017" s="1888"/>
      <c r="J1017" s="1882" t="s">
        <v>4</v>
      </c>
      <c r="K1017" s="1882" t="s">
        <v>14</v>
      </c>
      <c r="L1017" s="1882" t="s">
        <v>5</v>
      </c>
      <c r="M1017" s="1882" t="s">
        <v>6</v>
      </c>
      <c r="N1017" s="1882" t="s">
        <v>15</v>
      </c>
      <c r="O1017" s="1908" t="s">
        <v>16</v>
      </c>
      <c r="P1017" s="1882" t="s">
        <v>23</v>
      </c>
      <c r="Q1017" s="1891" t="s">
        <v>24</v>
      </c>
    </row>
    <row r="1018" spans="1:17" ht="33.75">
      <c r="A1018" s="1877"/>
      <c r="B1018" s="1880"/>
      <c r="C1018" s="1883"/>
      <c r="D1018" s="1885"/>
      <c r="E1018" s="1885"/>
      <c r="F1018" s="15" t="s">
        <v>17</v>
      </c>
      <c r="G1018" s="15" t="s">
        <v>18</v>
      </c>
      <c r="H1018" s="15" t="s">
        <v>19</v>
      </c>
      <c r="I1018" s="15" t="s">
        <v>20</v>
      </c>
      <c r="J1018" s="1885"/>
      <c r="K1018" s="1885"/>
      <c r="L1018" s="1885"/>
      <c r="M1018" s="1885"/>
      <c r="N1018" s="1885"/>
      <c r="O1018" s="1909"/>
      <c r="P1018" s="1885"/>
      <c r="Q1018" s="1892"/>
    </row>
    <row r="1019" spans="1:17" ht="12" thickBot="1">
      <c r="A1019" s="1877"/>
      <c r="B1019" s="1880"/>
      <c r="C1019" s="1883"/>
      <c r="D1019" s="8" t="s">
        <v>7</v>
      </c>
      <c r="E1019" s="8" t="s">
        <v>8</v>
      </c>
      <c r="F1019" s="8" t="s">
        <v>9</v>
      </c>
      <c r="G1019" s="8" t="s">
        <v>9</v>
      </c>
      <c r="H1019" s="8" t="s">
        <v>9</v>
      </c>
      <c r="I1019" s="8" t="s">
        <v>9</v>
      </c>
      <c r="J1019" s="8" t="s">
        <v>21</v>
      </c>
      <c r="K1019" s="8" t="s">
        <v>9</v>
      </c>
      <c r="L1019" s="8" t="s">
        <v>21</v>
      </c>
      <c r="M1019" s="8" t="s">
        <v>22</v>
      </c>
      <c r="N1019" s="83" t="s">
        <v>408</v>
      </c>
      <c r="O1019" s="83" t="s">
        <v>409</v>
      </c>
      <c r="P1019" s="84" t="s">
        <v>25</v>
      </c>
      <c r="Q1019" s="85" t="s">
        <v>410</v>
      </c>
    </row>
    <row r="1020" spans="1:17" ht="11.25">
      <c r="A1020" s="1910" t="s">
        <v>10</v>
      </c>
      <c r="B1020" s="11">
        <v>1</v>
      </c>
      <c r="C1020" s="107"/>
      <c r="D1020" s="106"/>
      <c r="E1020" s="106"/>
      <c r="F1020" s="497"/>
      <c r="G1020" s="497"/>
      <c r="H1020" s="497"/>
      <c r="I1020" s="497"/>
      <c r="J1020" s="111"/>
      <c r="K1020" s="498"/>
      <c r="L1020" s="111"/>
      <c r="M1020" s="110"/>
      <c r="N1020" s="111"/>
      <c r="O1020" s="113"/>
      <c r="P1020" s="113"/>
      <c r="Q1020" s="114"/>
    </row>
    <row r="1021" spans="1:17" ht="11.25">
      <c r="A1021" s="1911"/>
      <c r="B1021" s="12">
        <v>2</v>
      </c>
      <c r="C1021" s="116"/>
      <c r="D1021" s="115"/>
      <c r="E1021" s="115"/>
      <c r="F1021" s="495"/>
      <c r="G1021" s="495"/>
      <c r="H1021" s="495"/>
      <c r="I1021" s="495"/>
      <c r="J1021" s="120"/>
      <c r="K1021" s="276"/>
      <c r="L1021" s="120"/>
      <c r="M1021" s="119"/>
      <c r="N1021" s="120"/>
      <c r="O1021" s="122"/>
      <c r="P1021" s="122"/>
      <c r="Q1021" s="123"/>
    </row>
    <row r="1022" spans="1:17" ht="11.25">
      <c r="A1022" s="1911"/>
      <c r="B1022" s="12">
        <v>3</v>
      </c>
      <c r="C1022" s="116"/>
      <c r="D1022" s="115"/>
      <c r="E1022" s="115"/>
      <c r="F1022" s="495"/>
      <c r="G1022" s="495"/>
      <c r="H1022" s="495"/>
      <c r="I1022" s="495"/>
      <c r="J1022" s="120"/>
      <c r="K1022" s="276"/>
      <c r="L1022" s="120"/>
      <c r="M1022" s="119"/>
      <c r="N1022" s="120"/>
      <c r="O1022" s="122"/>
      <c r="P1022" s="122"/>
      <c r="Q1022" s="123"/>
    </row>
    <row r="1023" spans="1:17" ht="11.25">
      <c r="A1023" s="1911"/>
      <c r="B1023" s="12">
        <v>4</v>
      </c>
      <c r="C1023" s="116"/>
      <c r="D1023" s="115"/>
      <c r="E1023" s="115"/>
      <c r="F1023" s="495"/>
      <c r="G1023" s="495"/>
      <c r="H1023" s="495"/>
      <c r="I1023" s="495"/>
      <c r="J1023" s="120"/>
      <c r="K1023" s="276"/>
      <c r="L1023" s="120"/>
      <c r="M1023" s="119"/>
      <c r="N1023" s="120"/>
      <c r="O1023" s="122"/>
      <c r="P1023" s="122"/>
      <c r="Q1023" s="123"/>
    </row>
    <row r="1024" spans="1:17" ht="11.25">
      <c r="A1024" s="1911"/>
      <c r="B1024" s="12">
        <v>5</v>
      </c>
      <c r="C1024" s="116"/>
      <c r="D1024" s="115"/>
      <c r="E1024" s="115"/>
      <c r="F1024" s="495"/>
      <c r="G1024" s="495"/>
      <c r="H1024" s="495"/>
      <c r="I1024" s="495"/>
      <c r="J1024" s="120"/>
      <c r="K1024" s="276"/>
      <c r="L1024" s="120"/>
      <c r="M1024" s="119"/>
      <c r="N1024" s="120"/>
      <c r="O1024" s="122"/>
      <c r="P1024" s="122"/>
      <c r="Q1024" s="123"/>
    </row>
    <row r="1025" spans="1:17" ht="11.25">
      <c r="A1025" s="1911"/>
      <c r="B1025" s="12">
        <v>6</v>
      </c>
      <c r="C1025" s="116"/>
      <c r="D1025" s="115"/>
      <c r="E1025" s="115"/>
      <c r="F1025" s="495"/>
      <c r="G1025" s="495"/>
      <c r="H1025" s="495"/>
      <c r="I1025" s="495"/>
      <c r="J1025" s="120"/>
      <c r="K1025" s="276"/>
      <c r="L1025" s="120"/>
      <c r="M1025" s="119"/>
      <c r="N1025" s="120"/>
      <c r="O1025" s="122"/>
      <c r="P1025" s="122"/>
      <c r="Q1025" s="123"/>
    </row>
    <row r="1026" spans="1:17" ht="11.25">
      <c r="A1026" s="1911"/>
      <c r="B1026" s="12">
        <v>7</v>
      </c>
      <c r="C1026" s="116"/>
      <c r="D1026" s="115"/>
      <c r="E1026" s="115"/>
      <c r="F1026" s="495"/>
      <c r="G1026" s="495"/>
      <c r="H1026" s="495"/>
      <c r="I1026" s="495"/>
      <c r="J1026" s="120"/>
      <c r="K1026" s="276"/>
      <c r="L1026" s="120"/>
      <c r="M1026" s="119"/>
      <c r="N1026" s="120"/>
      <c r="O1026" s="122"/>
      <c r="P1026" s="122"/>
      <c r="Q1026" s="123"/>
    </row>
    <row r="1027" spans="1:17" ht="11.25">
      <c r="A1027" s="1911"/>
      <c r="B1027" s="12">
        <v>8</v>
      </c>
      <c r="C1027" s="116"/>
      <c r="D1027" s="115"/>
      <c r="E1027" s="115"/>
      <c r="F1027" s="495"/>
      <c r="G1027" s="495"/>
      <c r="H1027" s="495"/>
      <c r="I1027" s="495"/>
      <c r="J1027" s="120"/>
      <c r="K1027" s="276"/>
      <c r="L1027" s="120"/>
      <c r="M1027" s="119"/>
      <c r="N1027" s="120"/>
      <c r="O1027" s="122"/>
      <c r="P1027" s="122"/>
      <c r="Q1027" s="123"/>
    </row>
    <row r="1028" spans="1:17" ht="11.25">
      <c r="A1028" s="1911"/>
      <c r="B1028" s="12">
        <v>9</v>
      </c>
      <c r="C1028" s="116"/>
      <c r="D1028" s="115"/>
      <c r="E1028" s="115"/>
      <c r="F1028" s="495"/>
      <c r="G1028" s="495"/>
      <c r="H1028" s="495"/>
      <c r="I1028" s="495"/>
      <c r="J1028" s="120"/>
      <c r="K1028" s="276"/>
      <c r="L1028" s="120"/>
      <c r="M1028" s="119"/>
      <c r="N1028" s="120"/>
      <c r="O1028" s="122"/>
      <c r="P1028" s="122"/>
      <c r="Q1028" s="123"/>
    </row>
    <row r="1029" spans="1:17" ht="12" thickBot="1">
      <c r="A1029" s="1912"/>
      <c r="B1029" s="32">
        <v>10</v>
      </c>
      <c r="C1029" s="125"/>
      <c r="D1029" s="124"/>
      <c r="E1029" s="124"/>
      <c r="F1029" s="496"/>
      <c r="G1029" s="496"/>
      <c r="H1029" s="496"/>
      <c r="I1029" s="496"/>
      <c r="J1029" s="129"/>
      <c r="K1029" s="277"/>
      <c r="L1029" s="129"/>
      <c r="M1029" s="128"/>
      <c r="N1029" s="129"/>
      <c r="O1029" s="131"/>
      <c r="P1029" s="131"/>
      <c r="Q1029" s="132"/>
    </row>
    <row r="1030" spans="1:17" ht="11.25">
      <c r="A1030" s="1913" t="s">
        <v>26</v>
      </c>
      <c r="B1030" s="185">
        <v>1</v>
      </c>
      <c r="C1030" s="518"/>
      <c r="D1030" s="676"/>
      <c r="E1030" s="676"/>
      <c r="F1030" s="677"/>
      <c r="G1030" s="209"/>
      <c r="H1030" s="209"/>
      <c r="I1030" s="209"/>
      <c r="J1030" s="209"/>
      <c r="K1030" s="678"/>
      <c r="L1030" s="209"/>
      <c r="M1030" s="679"/>
      <c r="N1030" s="715"/>
      <c r="O1030" s="680"/>
      <c r="P1030" s="520"/>
      <c r="Q1030" s="681"/>
    </row>
    <row r="1031" spans="1:17" ht="11.25">
      <c r="A1031" s="1904"/>
      <c r="B1031" s="179">
        <v>2</v>
      </c>
      <c r="C1031" s="519"/>
      <c r="D1031" s="682"/>
      <c r="E1031" s="682"/>
      <c r="F1031" s="207"/>
      <c r="G1031" s="207"/>
      <c r="H1031" s="207"/>
      <c r="I1031" s="207"/>
      <c r="J1031" s="207"/>
      <c r="K1031" s="214"/>
      <c r="L1031" s="207"/>
      <c r="M1031" s="181"/>
      <c r="N1031" s="182"/>
      <c r="O1031" s="183"/>
      <c r="P1031" s="183"/>
      <c r="Q1031" s="184"/>
    </row>
    <row r="1032" spans="1:17" ht="11.25">
      <c r="A1032" s="1904"/>
      <c r="B1032" s="179">
        <v>3</v>
      </c>
      <c r="C1032" s="180"/>
      <c r="D1032" s="179"/>
      <c r="E1032" s="179"/>
      <c r="F1032" s="207"/>
      <c r="G1032" s="207"/>
      <c r="H1032" s="207"/>
      <c r="I1032" s="207"/>
      <c r="J1032" s="207"/>
      <c r="K1032" s="214"/>
      <c r="L1032" s="207"/>
      <c r="M1032" s="181"/>
      <c r="N1032" s="182"/>
      <c r="O1032" s="183"/>
      <c r="P1032" s="183"/>
      <c r="Q1032" s="184"/>
    </row>
    <row r="1033" spans="1:17" ht="11.25">
      <c r="A1033" s="1904"/>
      <c r="B1033" s="179">
        <v>4</v>
      </c>
      <c r="C1033" s="180"/>
      <c r="D1033" s="179"/>
      <c r="E1033" s="179"/>
      <c r="F1033" s="207"/>
      <c r="G1033" s="207"/>
      <c r="H1033" s="207"/>
      <c r="I1033" s="207"/>
      <c r="J1033" s="207"/>
      <c r="K1033" s="214"/>
      <c r="L1033" s="207"/>
      <c r="M1033" s="181"/>
      <c r="N1033" s="182"/>
      <c r="O1033" s="183"/>
      <c r="P1033" s="183"/>
      <c r="Q1033" s="184"/>
    </row>
    <row r="1034" spans="1:17" ht="11.25">
      <c r="A1034" s="1904"/>
      <c r="B1034" s="179">
        <v>5</v>
      </c>
      <c r="C1034" s="180"/>
      <c r="D1034" s="179"/>
      <c r="E1034" s="179"/>
      <c r="F1034" s="207"/>
      <c r="G1034" s="207"/>
      <c r="H1034" s="207"/>
      <c r="I1034" s="207"/>
      <c r="J1034" s="207"/>
      <c r="K1034" s="214"/>
      <c r="L1034" s="207"/>
      <c r="M1034" s="181"/>
      <c r="N1034" s="182"/>
      <c r="O1034" s="183"/>
      <c r="P1034" s="183"/>
      <c r="Q1034" s="184"/>
    </row>
    <row r="1035" spans="1:17" ht="11.25">
      <c r="A1035" s="1904"/>
      <c r="B1035" s="179">
        <v>6</v>
      </c>
      <c r="C1035" s="180"/>
      <c r="D1035" s="179"/>
      <c r="E1035" s="179"/>
      <c r="F1035" s="207"/>
      <c r="G1035" s="207"/>
      <c r="H1035" s="207"/>
      <c r="I1035" s="207"/>
      <c r="J1035" s="207"/>
      <c r="K1035" s="214"/>
      <c r="L1035" s="207"/>
      <c r="M1035" s="181"/>
      <c r="N1035" s="182"/>
      <c r="O1035" s="183"/>
      <c r="P1035" s="183"/>
      <c r="Q1035" s="184"/>
    </row>
    <row r="1036" spans="1:17" ht="11.25">
      <c r="A1036" s="1904"/>
      <c r="B1036" s="179">
        <v>7</v>
      </c>
      <c r="C1036" s="180"/>
      <c r="D1036" s="179"/>
      <c r="E1036" s="179"/>
      <c r="F1036" s="207"/>
      <c r="G1036" s="207"/>
      <c r="H1036" s="207"/>
      <c r="I1036" s="207"/>
      <c r="J1036" s="207"/>
      <c r="K1036" s="214"/>
      <c r="L1036" s="207"/>
      <c r="M1036" s="181"/>
      <c r="N1036" s="182"/>
      <c r="O1036" s="183"/>
      <c r="P1036" s="183"/>
      <c r="Q1036" s="184"/>
    </row>
    <row r="1037" spans="1:17" ht="11.25">
      <c r="A1037" s="1904"/>
      <c r="B1037" s="179">
        <v>8</v>
      </c>
      <c r="C1037" s="180"/>
      <c r="D1037" s="157"/>
      <c r="E1037" s="157"/>
      <c r="F1037" s="207"/>
      <c r="G1037" s="207"/>
      <c r="H1037" s="207"/>
      <c r="I1037" s="207"/>
      <c r="J1037" s="207"/>
      <c r="K1037" s="513"/>
      <c r="L1037" s="207"/>
      <c r="M1037" s="181"/>
      <c r="N1037" s="182"/>
      <c r="O1037" s="160"/>
      <c r="P1037" s="160"/>
      <c r="Q1037" s="161"/>
    </row>
    <row r="1038" spans="1:17" ht="11.25">
      <c r="A1038" s="1904"/>
      <c r="B1038" s="179">
        <v>9</v>
      </c>
      <c r="C1038" s="180"/>
      <c r="D1038" s="157"/>
      <c r="E1038" s="157"/>
      <c r="F1038" s="207"/>
      <c r="G1038" s="207"/>
      <c r="H1038" s="207"/>
      <c r="I1038" s="207"/>
      <c r="J1038" s="207"/>
      <c r="K1038" s="513"/>
      <c r="L1038" s="207"/>
      <c r="M1038" s="181"/>
      <c r="N1038" s="182"/>
      <c r="O1038" s="160"/>
      <c r="P1038" s="160"/>
      <c r="Q1038" s="161"/>
    </row>
    <row r="1039" spans="1:17" ht="12" thickBot="1">
      <c r="A1039" s="1905"/>
      <c r="B1039" s="186">
        <v>10</v>
      </c>
      <c r="C1039" s="198"/>
      <c r="D1039" s="186"/>
      <c r="E1039" s="186"/>
      <c r="F1039" s="241"/>
      <c r="G1039" s="241"/>
      <c r="H1039" s="241"/>
      <c r="I1039" s="241"/>
      <c r="J1039" s="241"/>
      <c r="K1039" s="514"/>
      <c r="L1039" s="241"/>
      <c r="M1039" s="257"/>
      <c r="N1039" s="258"/>
      <c r="O1039" s="242"/>
      <c r="P1039" s="242"/>
      <c r="Q1039" s="243"/>
    </row>
    <row r="1040" spans="1:17" ht="11.25">
      <c r="A1040" s="1867" t="s">
        <v>27</v>
      </c>
      <c r="B1040" s="197">
        <v>1</v>
      </c>
      <c r="C1040" s="687" t="s">
        <v>448</v>
      </c>
      <c r="D1040" s="585">
        <v>8</v>
      </c>
      <c r="E1040" s="585">
        <v>1968</v>
      </c>
      <c r="F1040" s="683">
        <v>8.6117</v>
      </c>
      <c r="G1040" s="683">
        <v>1.224</v>
      </c>
      <c r="H1040" s="683">
        <v>1.4432</v>
      </c>
      <c r="I1040" s="683">
        <v>5.9445</v>
      </c>
      <c r="J1040" s="683">
        <v>396.13</v>
      </c>
      <c r="K1040" s="684">
        <v>5.9</v>
      </c>
      <c r="L1040" s="683">
        <v>396.1</v>
      </c>
      <c r="M1040" s="685">
        <v>0.014895228477657157</v>
      </c>
      <c r="N1040" s="713">
        <v>54.06</v>
      </c>
      <c r="O1040" s="661">
        <v>0.8052360515021459</v>
      </c>
      <c r="P1040" s="661">
        <v>893.7137086594295</v>
      </c>
      <c r="Q1040" s="686">
        <v>48.31416309012876</v>
      </c>
    </row>
    <row r="1041" spans="1:17" ht="11.25">
      <c r="A1041" s="1868"/>
      <c r="B1041" s="192">
        <v>2</v>
      </c>
      <c r="C1041" s="178" t="s">
        <v>786</v>
      </c>
      <c r="D1041" s="192">
        <v>8</v>
      </c>
      <c r="E1041" s="192">
        <v>1968</v>
      </c>
      <c r="F1041" s="656">
        <v>7.866</v>
      </c>
      <c r="G1041" s="656">
        <v>0.49776</v>
      </c>
      <c r="H1041" s="656">
        <v>1.28</v>
      </c>
      <c r="I1041" s="656">
        <v>6.0882</v>
      </c>
      <c r="J1041" s="656">
        <v>390.08</v>
      </c>
      <c r="K1041" s="657">
        <v>6.088</v>
      </c>
      <c r="L1041" s="656">
        <v>390.1</v>
      </c>
      <c r="M1041" s="658">
        <v>0.015606254806459881</v>
      </c>
      <c r="N1041" s="659">
        <v>54.06</v>
      </c>
      <c r="O1041" s="660">
        <v>0.8436741348372212</v>
      </c>
      <c r="P1041" s="660">
        <v>936.3752883875928</v>
      </c>
      <c r="Q1041" s="662">
        <v>50.620448090233275</v>
      </c>
    </row>
    <row r="1042" spans="1:17" ht="11.25">
      <c r="A1042" s="1868"/>
      <c r="B1042" s="192">
        <v>3</v>
      </c>
      <c r="C1042" s="687" t="s">
        <v>468</v>
      </c>
      <c r="D1042" s="585">
        <v>8</v>
      </c>
      <c r="E1042" s="585">
        <v>1967</v>
      </c>
      <c r="F1042" s="683">
        <v>8.1087</v>
      </c>
      <c r="G1042" s="683">
        <v>0.918</v>
      </c>
      <c r="H1042" s="683">
        <v>1.28</v>
      </c>
      <c r="I1042" s="683">
        <v>5.910699</v>
      </c>
      <c r="J1042" s="683">
        <v>396.24</v>
      </c>
      <c r="K1042" s="684">
        <v>5.9</v>
      </c>
      <c r="L1042" s="683">
        <v>396.2</v>
      </c>
      <c r="M1042" s="685">
        <v>0.014891468955073197</v>
      </c>
      <c r="N1042" s="659">
        <v>54.06</v>
      </c>
      <c r="O1042" s="661">
        <v>0.8050328117112571</v>
      </c>
      <c r="P1042" s="661">
        <v>893.4881373043918</v>
      </c>
      <c r="Q1042" s="686">
        <v>48.301968702675424</v>
      </c>
    </row>
    <row r="1043" spans="1:17" ht="11.25">
      <c r="A1043" s="1868"/>
      <c r="B1043" s="192">
        <v>4</v>
      </c>
      <c r="C1043" s="178" t="s">
        <v>787</v>
      </c>
      <c r="D1043" s="192">
        <v>8</v>
      </c>
      <c r="E1043" s="192">
        <v>1967</v>
      </c>
      <c r="F1043" s="656">
        <v>6.346679</v>
      </c>
      <c r="G1043" s="656">
        <v>0.561</v>
      </c>
      <c r="H1043" s="656">
        <v>1.171</v>
      </c>
      <c r="I1043" s="656">
        <v>4.614379</v>
      </c>
      <c r="J1043" s="656">
        <v>335.29</v>
      </c>
      <c r="K1043" s="657">
        <v>4.614379</v>
      </c>
      <c r="L1043" s="656">
        <v>335.3</v>
      </c>
      <c r="M1043" s="658">
        <v>0.013761941544885175</v>
      </c>
      <c r="N1043" s="659">
        <v>54.06</v>
      </c>
      <c r="O1043" s="661">
        <v>0.7439705599164926</v>
      </c>
      <c r="P1043" s="661">
        <v>825.7164926931106</v>
      </c>
      <c r="Q1043" s="662">
        <v>44.63823359498956</v>
      </c>
    </row>
    <row r="1044" spans="1:17" ht="11.25">
      <c r="A1044" s="1868"/>
      <c r="B1044" s="192">
        <v>5</v>
      </c>
      <c r="C1044" s="178" t="s">
        <v>447</v>
      </c>
      <c r="D1044" s="192">
        <v>20</v>
      </c>
      <c r="E1044" s="192">
        <v>1977</v>
      </c>
      <c r="F1044" s="656">
        <v>18.552</v>
      </c>
      <c r="G1044" s="656">
        <v>0.612</v>
      </c>
      <c r="H1044" s="656">
        <v>3.2</v>
      </c>
      <c r="I1044" s="656">
        <v>14.74</v>
      </c>
      <c r="J1044" s="656">
        <v>1044.61</v>
      </c>
      <c r="K1044" s="657">
        <v>14.74</v>
      </c>
      <c r="L1044" s="656">
        <v>1044.61</v>
      </c>
      <c r="M1044" s="658">
        <v>0.014110529288442579</v>
      </c>
      <c r="N1044" s="659">
        <v>54.06</v>
      </c>
      <c r="O1044" s="660">
        <v>0.7628152133332059</v>
      </c>
      <c r="P1044" s="660">
        <v>846.6317573065547</v>
      </c>
      <c r="Q1044" s="662">
        <v>45.76891279999235</v>
      </c>
    </row>
    <row r="1045" spans="1:17" ht="11.25">
      <c r="A1045" s="1868"/>
      <c r="B1045" s="192">
        <v>6</v>
      </c>
      <c r="C1045" s="178" t="s">
        <v>788</v>
      </c>
      <c r="D1045" s="192">
        <v>40</v>
      </c>
      <c r="E1045" s="192">
        <v>1981</v>
      </c>
      <c r="F1045" s="656">
        <v>36.469</v>
      </c>
      <c r="G1045" s="656">
        <v>3.927</v>
      </c>
      <c r="H1045" s="656">
        <v>6.4</v>
      </c>
      <c r="I1045" s="656">
        <v>26.14199</v>
      </c>
      <c r="J1045" s="656">
        <v>2247.63</v>
      </c>
      <c r="K1045" s="657">
        <v>26.1</v>
      </c>
      <c r="L1045" s="656">
        <v>2247.6</v>
      </c>
      <c r="M1045" s="658">
        <v>0.011612386545648693</v>
      </c>
      <c r="N1045" s="659">
        <v>54.06</v>
      </c>
      <c r="O1045" s="660">
        <v>0.6277656166577684</v>
      </c>
      <c r="P1045" s="660">
        <v>696.7431927389216</v>
      </c>
      <c r="Q1045" s="662">
        <v>37.665936999466105</v>
      </c>
    </row>
    <row r="1046" spans="1:17" ht="11.25">
      <c r="A1046" s="1868"/>
      <c r="B1046" s="192">
        <v>7</v>
      </c>
      <c r="C1046" s="178" t="s">
        <v>503</v>
      </c>
      <c r="D1046" s="192">
        <v>30</v>
      </c>
      <c r="E1046" s="192">
        <v>1990</v>
      </c>
      <c r="F1046" s="656">
        <v>34.46</v>
      </c>
      <c r="G1046" s="656">
        <v>3.621</v>
      </c>
      <c r="H1046" s="656">
        <v>4.8</v>
      </c>
      <c r="I1046" s="656">
        <v>26.039</v>
      </c>
      <c r="J1046" s="656">
        <v>1996.3</v>
      </c>
      <c r="K1046" s="657">
        <v>26.039</v>
      </c>
      <c r="L1046" s="656">
        <v>1996.3</v>
      </c>
      <c r="M1046" s="658">
        <v>0.01304363071682613</v>
      </c>
      <c r="N1046" s="659">
        <v>54.06</v>
      </c>
      <c r="O1046" s="660">
        <v>0.7051386765516207</v>
      </c>
      <c r="P1046" s="660">
        <v>782.6178430095679</v>
      </c>
      <c r="Q1046" s="662">
        <v>42.30832059309724</v>
      </c>
    </row>
    <row r="1047" spans="1:17" ht="11.25">
      <c r="A1047" s="1868"/>
      <c r="B1047" s="192">
        <v>8</v>
      </c>
      <c r="C1047" s="178" t="s">
        <v>789</v>
      </c>
      <c r="D1047" s="192">
        <v>30</v>
      </c>
      <c r="E1047" s="192">
        <v>1990</v>
      </c>
      <c r="F1047" s="656">
        <v>29.12</v>
      </c>
      <c r="G1047" s="656">
        <v>2.958</v>
      </c>
      <c r="H1047" s="656">
        <v>4.8</v>
      </c>
      <c r="I1047" s="656">
        <v>21.361995</v>
      </c>
      <c r="J1047" s="656">
        <v>2247.63</v>
      </c>
      <c r="K1047" s="657">
        <v>26.14199</v>
      </c>
      <c r="L1047" s="656">
        <v>2247.663</v>
      </c>
      <c r="M1047" s="658">
        <v>0.011630742686959744</v>
      </c>
      <c r="N1047" s="659">
        <v>54.06</v>
      </c>
      <c r="O1047" s="660">
        <v>0.6287579496570438</v>
      </c>
      <c r="P1047" s="660">
        <v>697.8445612175847</v>
      </c>
      <c r="Q1047" s="662">
        <v>37.72547697942263</v>
      </c>
    </row>
    <row r="1048" spans="1:17" ht="11.25">
      <c r="A1048" s="1868"/>
      <c r="B1048" s="192">
        <v>9</v>
      </c>
      <c r="C1048" s="178"/>
      <c r="D1048" s="192"/>
      <c r="E1048" s="192"/>
      <c r="F1048" s="656"/>
      <c r="G1048" s="656"/>
      <c r="H1048" s="656"/>
      <c r="I1048" s="656"/>
      <c r="J1048" s="656"/>
      <c r="K1048" s="657"/>
      <c r="L1048" s="656"/>
      <c r="M1048" s="658"/>
      <c r="N1048" s="659"/>
      <c r="O1048" s="660"/>
      <c r="P1048" s="660"/>
      <c r="Q1048" s="662"/>
    </row>
    <row r="1049" spans="1:17" ht="12" thickBot="1">
      <c r="A1049" s="1914"/>
      <c r="B1049" s="215">
        <v>10</v>
      </c>
      <c r="C1049" s="902"/>
      <c r="D1049" s="215"/>
      <c r="E1049" s="215"/>
      <c r="F1049" s="903"/>
      <c r="G1049" s="903"/>
      <c r="H1049" s="903"/>
      <c r="I1049" s="903"/>
      <c r="J1049" s="903"/>
      <c r="K1049" s="1260"/>
      <c r="L1049" s="903"/>
      <c r="M1049" s="904"/>
      <c r="N1049" s="905"/>
      <c r="O1049" s="906"/>
      <c r="P1049" s="906"/>
      <c r="Q1049" s="907"/>
    </row>
    <row r="1050" spans="1:17" ht="11.25">
      <c r="A1050" s="1896" t="s">
        <v>81</v>
      </c>
      <c r="B1050" s="1505">
        <v>1</v>
      </c>
      <c r="C1050" s="1506"/>
      <c r="D1050" s="646"/>
      <c r="E1050" s="646"/>
      <c r="F1050" s="597"/>
      <c r="G1050" s="597"/>
      <c r="H1050" s="597"/>
      <c r="I1050" s="597"/>
      <c r="J1050" s="597"/>
      <c r="K1050" s="647"/>
      <c r="L1050" s="597"/>
      <c r="M1050" s="596"/>
      <c r="N1050" s="698"/>
      <c r="O1050" s="598"/>
      <c r="P1050" s="598"/>
      <c r="Q1050" s="599"/>
    </row>
    <row r="1051" spans="1:17" ht="11.25">
      <c r="A1051" s="1897"/>
      <c r="B1051" s="18">
        <v>2</v>
      </c>
      <c r="C1051" s="1507"/>
      <c r="D1051" s="748"/>
      <c r="E1051" s="748"/>
      <c r="F1051" s="510"/>
      <c r="G1051" s="510"/>
      <c r="H1051" s="510"/>
      <c r="I1051" s="510"/>
      <c r="J1051" s="510"/>
      <c r="K1051" s="653"/>
      <c r="L1051" s="510"/>
      <c r="M1051" s="509"/>
      <c r="N1051" s="704"/>
      <c r="O1051" s="511"/>
      <c r="P1051" s="650"/>
      <c r="Q1051" s="512"/>
    </row>
    <row r="1052" spans="1:17" ht="11.25">
      <c r="A1052" s="1897"/>
      <c r="B1052" s="18">
        <v>3</v>
      </c>
      <c r="C1052" s="1507"/>
      <c r="D1052" s="748"/>
      <c r="E1052" s="748"/>
      <c r="F1052" s="510"/>
      <c r="G1052" s="510"/>
      <c r="H1052" s="510"/>
      <c r="I1052" s="510"/>
      <c r="J1052" s="510"/>
      <c r="K1052" s="653"/>
      <c r="L1052" s="510"/>
      <c r="M1052" s="509"/>
      <c r="N1052" s="704"/>
      <c r="O1052" s="511"/>
      <c r="P1052" s="650"/>
      <c r="Q1052" s="512"/>
    </row>
    <row r="1053" spans="1:17" ht="11.25">
      <c r="A1053" s="1897"/>
      <c r="B1053" s="18">
        <v>4</v>
      </c>
      <c r="C1053" s="1507"/>
      <c r="D1053" s="748"/>
      <c r="E1053" s="748"/>
      <c r="F1053" s="510"/>
      <c r="G1053" s="510"/>
      <c r="H1053" s="510"/>
      <c r="I1053" s="510"/>
      <c r="J1053" s="510"/>
      <c r="K1053" s="653"/>
      <c r="L1053" s="510"/>
      <c r="M1053" s="509"/>
      <c r="N1053" s="704"/>
      <c r="O1053" s="511"/>
      <c r="P1053" s="650"/>
      <c r="Q1053" s="512"/>
    </row>
    <row r="1054" spans="1:17" ht="11.25">
      <c r="A1054" s="1897"/>
      <c r="B1054" s="18">
        <v>5</v>
      </c>
      <c r="C1054" s="1507"/>
      <c r="D1054" s="748"/>
      <c r="E1054" s="748"/>
      <c r="F1054" s="510"/>
      <c r="G1054" s="510"/>
      <c r="H1054" s="510"/>
      <c r="I1054" s="510"/>
      <c r="J1054" s="510"/>
      <c r="K1054" s="653"/>
      <c r="L1054" s="510"/>
      <c r="M1054" s="509"/>
      <c r="N1054" s="704"/>
      <c r="O1054" s="511"/>
      <c r="P1054" s="650"/>
      <c r="Q1054" s="512"/>
    </row>
    <row r="1055" spans="1:17" ht="11.25">
      <c r="A1055" s="1897"/>
      <c r="B1055" s="18">
        <v>6</v>
      </c>
      <c r="C1055" s="1507"/>
      <c r="D1055" s="748"/>
      <c r="E1055" s="748"/>
      <c r="F1055" s="510"/>
      <c r="G1055" s="510"/>
      <c r="H1055" s="510"/>
      <c r="I1055" s="510"/>
      <c r="J1055" s="510"/>
      <c r="K1055" s="653"/>
      <c r="L1055" s="510"/>
      <c r="M1055" s="509"/>
      <c r="N1055" s="704"/>
      <c r="O1055" s="511"/>
      <c r="P1055" s="650"/>
      <c r="Q1055" s="512"/>
    </row>
    <row r="1056" spans="1:17" ht="11.25">
      <c r="A1056" s="1897"/>
      <c r="B1056" s="18">
        <v>7</v>
      </c>
      <c r="C1056" s="1507"/>
      <c r="D1056" s="748"/>
      <c r="E1056" s="748"/>
      <c r="F1056" s="510"/>
      <c r="G1056" s="510"/>
      <c r="H1056" s="510"/>
      <c r="I1056" s="510"/>
      <c r="J1056" s="510"/>
      <c r="K1056" s="653"/>
      <c r="L1056" s="510"/>
      <c r="M1056" s="509"/>
      <c r="N1056" s="704"/>
      <c r="O1056" s="511"/>
      <c r="P1056" s="650"/>
      <c r="Q1056" s="512"/>
    </row>
    <row r="1057" spans="1:17" ht="11.25">
      <c r="A1057" s="1897"/>
      <c r="B1057" s="18">
        <v>8</v>
      </c>
      <c r="C1057" s="1507"/>
      <c r="D1057" s="748"/>
      <c r="E1057" s="748"/>
      <c r="F1057" s="510"/>
      <c r="G1057" s="510"/>
      <c r="H1057" s="510"/>
      <c r="I1057" s="510"/>
      <c r="J1057" s="510"/>
      <c r="K1057" s="653"/>
      <c r="L1057" s="510"/>
      <c r="M1057" s="509"/>
      <c r="N1057" s="704"/>
      <c r="O1057" s="511"/>
      <c r="P1057" s="650"/>
      <c r="Q1057" s="512"/>
    </row>
    <row r="1058" spans="1:17" ht="11.25">
      <c r="A1058" s="1897"/>
      <c r="B1058" s="18">
        <v>9</v>
      </c>
      <c r="C1058" s="1507"/>
      <c r="D1058" s="748"/>
      <c r="E1058" s="748"/>
      <c r="F1058" s="699"/>
      <c r="G1058" s="699"/>
      <c r="H1058" s="699"/>
      <c r="I1058" s="699"/>
      <c r="J1058" s="699"/>
      <c r="K1058" s="699"/>
      <c r="L1058" s="699"/>
      <c r="M1058" s="509"/>
      <c r="N1058" s="699"/>
      <c r="O1058" s="511"/>
      <c r="P1058" s="650"/>
      <c r="Q1058" s="512"/>
    </row>
    <row r="1059" spans="1:17" ht="12" thickBot="1">
      <c r="A1059" s="1898"/>
      <c r="B1059" s="50">
        <v>10</v>
      </c>
      <c r="C1059" s="1508"/>
      <c r="D1059" s="753"/>
      <c r="E1059" s="753"/>
      <c r="F1059" s="700"/>
      <c r="G1059" s="700"/>
      <c r="H1059" s="700"/>
      <c r="I1059" s="700"/>
      <c r="J1059" s="700"/>
      <c r="K1059" s="700"/>
      <c r="L1059" s="700"/>
      <c r="M1059" s="705"/>
      <c r="N1059" s="700"/>
      <c r="O1059" s="701"/>
      <c r="P1059" s="701"/>
      <c r="Q1059" s="702"/>
    </row>
    <row r="1062" spans="1:17" s="1683" customFormat="1" ht="15">
      <c r="A1062" s="1874" t="s">
        <v>317</v>
      </c>
      <c r="B1062" s="1874"/>
      <c r="C1062" s="1874"/>
      <c r="D1062" s="1874"/>
      <c r="E1062" s="1874"/>
      <c r="F1062" s="1874"/>
      <c r="G1062" s="1874"/>
      <c r="H1062" s="1874"/>
      <c r="I1062" s="1874"/>
      <c r="J1062" s="1874"/>
      <c r="K1062" s="1874"/>
      <c r="L1062" s="1874"/>
      <c r="M1062" s="1874"/>
      <c r="N1062" s="1874"/>
      <c r="O1062" s="1874"/>
      <c r="P1062" s="1874"/>
      <c r="Q1062" s="1874"/>
    </row>
    <row r="1063" spans="1:17" ht="13.5" thickBot="1">
      <c r="A1063" s="805"/>
      <c r="B1063" s="805"/>
      <c r="C1063" s="805"/>
      <c r="D1063" s="805"/>
      <c r="E1063" s="1875" t="s">
        <v>370</v>
      </c>
      <c r="F1063" s="1875"/>
      <c r="G1063" s="1875"/>
      <c r="H1063" s="1875"/>
      <c r="I1063" s="805">
        <v>5.1</v>
      </c>
      <c r="J1063" s="805" t="s">
        <v>369</v>
      </c>
      <c r="K1063" s="805" t="s">
        <v>371</v>
      </c>
      <c r="L1063" s="805">
        <v>297</v>
      </c>
      <c r="M1063" s="805"/>
      <c r="N1063" s="805"/>
      <c r="O1063" s="805"/>
      <c r="P1063" s="805"/>
      <c r="Q1063" s="805"/>
    </row>
    <row r="1064" spans="1:17" ht="11.25">
      <c r="A1064" s="1876" t="s">
        <v>1</v>
      </c>
      <c r="B1064" s="1879" t="s">
        <v>0</v>
      </c>
      <c r="C1064" s="1882" t="s">
        <v>2</v>
      </c>
      <c r="D1064" s="1882" t="s">
        <v>3</v>
      </c>
      <c r="E1064" s="1882" t="s">
        <v>12</v>
      </c>
      <c r="F1064" s="1886" t="s">
        <v>13</v>
      </c>
      <c r="G1064" s="1887"/>
      <c r="H1064" s="1887"/>
      <c r="I1064" s="1888"/>
      <c r="J1064" s="1882" t="s">
        <v>4</v>
      </c>
      <c r="K1064" s="1882" t="s">
        <v>14</v>
      </c>
      <c r="L1064" s="1882" t="s">
        <v>5</v>
      </c>
      <c r="M1064" s="1882" t="s">
        <v>6</v>
      </c>
      <c r="N1064" s="1882" t="s">
        <v>15</v>
      </c>
      <c r="O1064" s="1908" t="s">
        <v>16</v>
      </c>
      <c r="P1064" s="1882" t="s">
        <v>23</v>
      </c>
      <c r="Q1064" s="1891" t="s">
        <v>24</v>
      </c>
    </row>
    <row r="1065" spans="1:17" ht="33.75">
      <c r="A1065" s="1877"/>
      <c r="B1065" s="1880"/>
      <c r="C1065" s="1883"/>
      <c r="D1065" s="1885"/>
      <c r="E1065" s="1885"/>
      <c r="F1065" s="15" t="s">
        <v>17</v>
      </c>
      <c r="G1065" s="15" t="s">
        <v>18</v>
      </c>
      <c r="H1065" s="15" t="s">
        <v>19</v>
      </c>
      <c r="I1065" s="15" t="s">
        <v>20</v>
      </c>
      <c r="J1065" s="1885"/>
      <c r="K1065" s="1885"/>
      <c r="L1065" s="1885"/>
      <c r="M1065" s="1885"/>
      <c r="N1065" s="1885"/>
      <c r="O1065" s="1909"/>
      <c r="P1065" s="1885"/>
      <c r="Q1065" s="1892"/>
    </row>
    <row r="1066" spans="1:17" ht="12" thickBot="1">
      <c r="A1066" s="1877"/>
      <c r="B1066" s="1880"/>
      <c r="C1066" s="1883"/>
      <c r="D1066" s="8" t="s">
        <v>7</v>
      </c>
      <c r="E1066" s="8" t="s">
        <v>8</v>
      </c>
      <c r="F1066" s="8" t="s">
        <v>9</v>
      </c>
      <c r="G1066" s="8" t="s">
        <v>9</v>
      </c>
      <c r="H1066" s="8" t="s">
        <v>9</v>
      </c>
      <c r="I1066" s="8" t="s">
        <v>9</v>
      </c>
      <c r="J1066" s="8" t="s">
        <v>21</v>
      </c>
      <c r="K1066" s="8" t="s">
        <v>9</v>
      </c>
      <c r="L1066" s="8" t="s">
        <v>21</v>
      </c>
      <c r="M1066" s="8" t="s">
        <v>22</v>
      </c>
      <c r="N1066" s="83" t="s">
        <v>408</v>
      </c>
      <c r="O1066" s="83" t="s">
        <v>409</v>
      </c>
      <c r="P1066" s="84" t="s">
        <v>25</v>
      </c>
      <c r="Q1066" s="85" t="s">
        <v>410</v>
      </c>
    </row>
    <row r="1067" spans="1:17" ht="11.25">
      <c r="A1067" s="1910" t="s">
        <v>10</v>
      </c>
      <c r="B1067" s="11">
        <v>1</v>
      </c>
      <c r="C1067" s="107"/>
      <c r="D1067" s="106"/>
      <c r="E1067" s="106"/>
      <c r="F1067" s="497"/>
      <c r="G1067" s="497"/>
      <c r="H1067" s="497"/>
      <c r="I1067" s="497"/>
      <c r="J1067" s="111"/>
      <c r="K1067" s="498"/>
      <c r="L1067" s="111"/>
      <c r="M1067" s="110"/>
      <c r="N1067" s="111"/>
      <c r="O1067" s="113"/>
      <c r="P1067" s="113"/>
      <c r="Q1067" s="114"/>
    </row>
    <row r="1068" spans="1:17" ht="11.25">
      <c r="A1068" s="1911"/>
      <c r="B1068" s="12">
        <v>2</v>
      </c>
      <c r="C1068" s="116"/>
      <c r="D1068" s="115"/>
      <c r="E1068" s="115"/>
      <c r="F1068" s="495"/>
      <c r="G1068" s="495"/>
      <c r="H1068" s="495"/>
      <c r="I1068" s="495"/>
      <c r="J1068" s="120"/>
      <c r="K1068" s="276"/>
      <c r="L1068" s="120"/>
      <c r="M1068" s="119"/>
      <c r="N1068" s="120"/>
      <c r="O1068" s="122"/>
      <c r="P1068" s="122"/>
      <c r="Q1068" s="123"/>
    </row>
    <row r="1069" spans="1:17" ht="11.25">
      <c r="A1069" s="1911"/>
      <c r="B1069" s="12">
        <v>3</v>
      </c>
      <c r="C1069" s="116"/>
      <c r="D1069" s="115"/>
      <c r="E1069" s="115"/>
      <c r="F1069" s="495"/>
      <c r="G1069" s="495"/>
      <c r="H1069" s="495"/>
      <c r="I1069" s="495"/>
      <c r="J1069" s="120"/>
      <c r="K1069" s="276"/>
      <c r="L1069" s="120"/>
      <c r="M1069" s="119"/>
      <c r="N1069" s="120"/>
      <c r="O1069" s="122"/>
      <c r="P1069" s="122"/>
      <c r="Q1069" s="123"/>
    </row>
    <row r="1070" spans="1:17" ht="11.25">
      <c r="A1070" s="1911"/>
      <c r="B1070" s="12">
        <v>4</v>
      </c>
      <c r="C1070" s="116"/>
      <c r="D1070" s="115"/>
      <c r="E1070" s="115"/>
      <c r="F1070" s="495"/>
      <c r="G1070" s="495"/>
      <c r="H1070" s="495"/>
      <c r="I1070" s="495"/>
      <c r="J1070" s="120"/>
      <c r="K1070" s="276"/>
      <c r="L1070" s="120"/>
      <c r="M1070" s="119"/>
      <c r="N1070" s="120"/>
      <c r="O1070" s="122"/>
      <c r="P1070" s="122"/>
      <c r="Q1070" s="123"/>
    </row>
    <row r="1071" spans="1:17" ht="11.25">
      <c r="A1071" s="1911"/>
      <c r="B1071" s="12">
        <v>5</v>
      </c>
      <c r="C1071" s="116"/>
      <c r="D1071" s="115"/>
      <c r="E1071" s="115"/>
      <c r="F1071" s="495"/>
      <c r="G1071" s="495"/>
      <c r="H1071" s="495"/>
      <c r="I1071" s="495"/>
      <c r="J1071" s="120"/>
      <c r="K1071" s="276"/>
      <c r="L1071" s="120"/>
      <c r="M1071" s="119"/>
      <c r="N1071" s="120"/>
      <c r="O1071" s="122"/>
      <c r="P1071" s="122"/>
      <c r="Q1071" s="123"/>
    </row>
    <row r="1072" spans="1:17" ht="11.25">
      <c r="A1072" s="1911"/>
      <c r="B1072" s="12">
        <v>6</v>
      </c>
      <c r="C1072" s="116"/>
      <c r="D1072" s="115"/>
      <c r="E1072" s="115"/>
      <c r="F1072" s="495"/>
      <c r="G1072" s="495"/>
      <c r="H1072" s="495"/>
      <c r="I1072" s="495"/>
      <c r="J1072" s="120"/>
      <c r="K1072" s="276"/>
      <c r="L1072" s="120"/>
      <c r="M1072" s="119"/>
      <c r="N1072" s="120"/>
      <c r="O1072" s="122"/>
      <c r="P1072" s="122"/>
      <c r="Q1072" s="123"/>
    </row>
    <row r="1073" spans="1:17" ht="11.25">
      <c r="A1073" s="1911"/>
      <c r="B1073" s="12">
        <v>7</v>
      </c>
      <c r="C1073" s="116"/>
      <c r="D1073" s="115"/>
      <c r="E1073" s="115"/>
      <c r="F1073" s="495"/>
      <c r="G1073" s="495"/>
      <c r="H1073" s="495"/>
      <c r="I1073" s="495"/>
      <c r="J1073" s="120"/>
      <c r="K1073" s="276"/>
      <c r="L1073" s="120"/>
      <c r="M1073" s="119"/>
      <c r="N1073" s="120"/>
      <c r="O1073" s="122"/>
      <c r="P1073" s="122"/>
      <c r="Q1073" s="123"/>
    </row>
    <row r="1074" spans="1:17" ht="11.25">
      <c r="A1074" s="1911"/>
      <c r="B1074" s="12">
        <v>8</v>
      </c>
      <c r="C1074" s="116"/>
      <c r="D1074" s="115"/>
      <c r="E1074" s="115"/>
      <c r="F1074" s="495"/>
      <c r="G1074" s="495"/>
      <c r="H1074" s="495"/>
      <c r="I1074" s="495"/>
      <c r="J1074" s="120"/>
      <c r="K1074" s="276"/>
      <c r="L1074" s="120"/>
      <c r="M1074" s="119"/>
      <c r="N1074" s="120"/>
      <c r="O1074" s="122"/>
      <c r="P1074" s="122"/>
      <c r="Q1074" s="123"/>
    </row>
    <row r="1075" spans="1:17" ht="11.25">
      <c r="A1075" s="1911"/>
      <c r="B1075" s="12">
        <v>9</v>
      </c>
      <c r="C1075" s="116"/>
      <c r="D1075" s="115"/>
      <c r="E1075" s="115"/>
      <c r="F1075" s="495"/>
      <c r="G1075" s="495"/>
      <c r="H1075" s="495"/>
      <c r="I1075" s="495"/>
      <c r="J1075" s="120"/>
      <c r="K1075" s="276"/>
      <c r="L1075" s="120"/>
      <c r="M1075" s="119"/>
      <c r="N1075" s="120"/>
      <c r="O1075" s="122"/>
      <c r="P1075" s="122"/>
      <c r="Q1075" s="123"/>
    </row>
    <row r="1076" spans="1:17" ht="12" thickBot="1">
      <c r="A1076" s="1912"/>
      <c r="B1076" s="32">
        <v>10</v>
      </c>
      <c r="C1076" s="125"/>
      <c r="D1076" s="124"/>
      <c r="E1076" s="124"/>
      <c r="F1076" s="496"/>
      <c r="G1076" s="496"/>
      <c r="H1076" s="496"/>
      <c r="I1076" s="496"/>
      <c r="J1076" s="129"/>
      <c r="K1076" s="277"/>
      <c r="L1076" s="129"/>
      <c r="M1076" s="128"/>
      <c r="N1076" s="129"/>
      <c r="O1076" s="131"/>
      <c r="P1076" s="131"/>
      <c r="Q1076" s="132"/>
    </row>
    <row r="1077" spans="1:17" ht="11.25">
      <c r="A1077" s="1913" t="s">
        <v>26</v>
      </c>
      <c r="B1077" s="185">
        <v>1</v>
      </c>
      <c r="C1077" s="627" t="s">
        <v>504</v>
      </c>
      <c r="D1077" s="796">
        <v>22</v>
      </c>
      <c r="E1077" s="796">
        <v>1983</v>
      </c>
      <c r="F1077" s="630">
        <v>9.07</v>
      </c>
      <c r="G1077" s="630">
        <v>2.42</v>
      </c>
      <c r="H1077" s="630">
        <v>3.36</v>
      </c>
      <c r="I1077" s="630">
        <v>3.289</v>
      </c>
      <c r="J1077" s="630">
        <v>1216.04</v>
      </c>
      <c r="K1077" s="631">
        <v>3.289</v>
      </c>
      <c r="L1077" s="630">
        <v>1216.04</v>
      </c>
      <c r="M1077" s="798">
        <v>0.0027046807670800307</v>
      </c>
      <c r="N1077" s="726">
        <v>83.2</v>
      </c>
      <c r="O1077" s="799">
        <v>0.22502943982105855</v>
      </c>
      <c r="P1077" s="799">
        <v>162.28084602480183</v>
      </c>
      <c r="Q1077" s="800">
        <v>13.501766389263514</v>
      </c>
    </row>
    <row r="1078" spans="1:17" ht="11.25">
      <c r="A1078" s="1904"/>
      <c r="B1078" s="179">
        <v>2</v>
      </c>
      <c r="C1078" s="635" t="s">
        <v>509</v>
      </c>
      <c r="D1078" s="628">
        <v>40</v>
      </c>
      <c r="E1078" s="628">
        <v>1983</v>
      </c>
      <c r="F1078" s="629">
        <v>21.3</v>
      </c>
      <c r="G1078" s="629">
        <v>4.52</v>
      </c>
      <c r="H1078" s="629">
        <v>5.6</v>
      </c>
      <c r="I1078" s="629">
        <v>11.17</v>
      </c>
      <c r="J1078" s="629">
        <v>2236.29</v>
      </c>
      <c r="K1078" s="636">
        <v>11.17</v>
      </c>
      <c r="L1078" s="629">
        <v>2236.29</v>
      </c>
      <c r="M1078" s="632">
        <v>0.004994879912712573</v>
      </c>
      <c r="N1078" s="728">
        <v>83.2</v>
      </c>
      <c r="O1078" s="633">
        <v>0.4155740087376861</v>
      </c>
      <c r="P1078" s="633">
        <v>299.6927947627543</v>
      </c>
      <c r="Q1078" s="634">
        <v>24.93444052426116</v>
      </c>
    </row>
    <row r="1079" spans="1:17" ht="11.25">
      <c r="A1079" s="1904"/>
      <c r="B1079" s="179">
        <v>3</v>
      </c>
      <c r="C1079" s="668" t="s">
        <v>506</v>
      </c>
      <c r="D1079" s="628">
        <v>12</v>
      </c>
      <c r="E1079" s="628">
        <v>1986</v>
      </c>
      <c r="F1079" s="629">
        <v>5.691</v>
      </c>
      <c r="G1079" s="629">
        <v>0.56</v>
      </c>
      <c r="H1079" s="629">
        <v>1.28</v>
      </c>
      <c r="I1079" s="629">
        <v>3.84</v>
      </c>
      <c r="J1079" s="629">
        <v>680.12</v>
      </c>
      <c r="K1079" s="636">
        <v>3.84</v>
      </c>
      <c r="L1079" s="629">
        <v>680.12</v>
      </c>
      <c r="M1079" s="637">
        <v>0.0056460624595659585</v>
      </c>
      <c r="N1079" s="728">
        <v>83.2</v>
      </c>
      <c r="O1079" s="633">
        <v>0.46975239663588775</v>
      </c>
      <c r="P1079" s="633">
        <v>338.7637475739575</v>
      </c>
      <c r="Q1079" s="638">
        <v>28.185143798153266</v>
      </c>
    </row>
    <row r="1080" spans="1:17" ht="11.25">
      <c r="A1080" s="1904"/>
      <c r="B1080" s="179">
        <v>4</v>
      </c>
      <c r="C1080" s="635" t="s">
        <v>505</v>
      </c>
      <c r="D1080" s="628">
        <v>56</v>
      </c>
      <c r="E1080" s="628">
        <v>1967</v>
      </c>
      <c r="F1080" s="629">
        <v>29.1</v>
      </c>
      <c r="G1080" s="629">
        <v>5.77</v>
      </c>
      <c r="H1080" s="629">
        <v>8.72</v>
      </c>
      <c r="I1080" s="629">
        <v>14.6</v>
      </c>
      <c r="J1080" s="629">
        <v>2494.33</v>
      </c>
      <c r="K1080" s="636">
        <v>14.6</v>
      </c>
      <c r="L1080" s="629">
        <v>2494.33</v>
      </c>
      <c r="M1080" s="637">
        <v>0.005853275228217597</v>
      </c>
      <c r="N1080" s="728">
        <v>83.2</v>
      </c>
      <c r="O1080" s="670">
        <v>0.48699249898770414</v>
      </c>
      <c r="P1080" s="633">
        <v>351.1965136930558</v>
      </c>
      <c r="Q1080" s="638">
        <v>29.219549939262244</v>
      </c>
    </row>
    <row r="1081" spans="1:17" ht="11.25">
      <c r="A1081" s="1904"/>
      <c r="B1081" s="179">
        <v>5</v>
      </c>
      <c r="C1081" s="668" t="s">
        <v>790</v>
      </c>
      <c r="D1081" s="628">
        <v>20</v>
      </c>
      <c r="E1081" s="628">
        <v>1979</v>
      </c>
      <c r="F1081" s="629">
        <v>11.51</v>
      </c>
      <c r="G1081" s="629">
        <v>1.02</v>
      </c>
      <c r="H1081" s="629">
        <v>3.04</v>
      </c>
      <c r="I1081" s="629">
        <v>6.19</v>
      </c>
      <c r="J1081" s="629">
        <v>1052.1</v>
      </c>
      <c r="K1081" s="636">
        <v>6.19</v>
      </c>
      <c r="L1081" s="629">
        <v>1052.1</v>
      </c>
      <c r="M1081" s="637">
        <v>0.0058834711529322315</v>
      </c>
      <c r="N1081" s="728">
        <v>83.2</v>
      </c>
      <c r="O1081" s="670">
        <v>0.4895047999239617</v>
      </c>
      <c r="P1081" s="633">
        <v>353.0082691759339</v>
      </c>
      <c r="Q1081" s="638">
        <v>29.370287995437703</v>
      </c>
    </row>
    <row r="1082" spans="1:17" ht="11.25">
      <c r="A1082" s="1904"/>
      <c r="B1082" s="179">
        <v>6</v>
      </c>
      <c r="C1082" s="668" t="s">
        <v>791</v>
      </c>
      <c r="D1082" s="628">
        <v>30</v>
      </c>
      <c r="E1082" s="628">
        <v>1973</v>
      </c>
      <c r="F1082" s="629">
        <v>18.2</v>
      </c>
      <c r="G1082" s="629">
        <v>2.85</v>
      </c>
      <c r="H1082" s="629">
        <v>4.8</v>
      </c>
      <c r="I1082" s="629">
        <v>10.54</v>
      </c>
      <c r="J1082" s="629">
        <v>1702.83</v>
      </c>
      <c r="K1082" s="636">
        <v>10.54</v>
      </c>
      <c r="L1082" s="629">
        <v>1702.83</v>
      </c>
      <c r="M1082" s="637">
        <v>0.0061896959766976145</v>
      </c>
      <c r="N1082" s="728">
        <v>83.2</v>
      </c>
      <c r="O1082" s="670">
        <v>0.5149827052612416</v>
      </c>
      <c r="P1082" s="633">
        <v>371.38175860185686</v>
      </c>
      <c r="Q1082" s="638">
        <v>30.898962315674492</v>
      </c>
    </row>
    <row r="1083" spans="1:17" ht="11.25">
      <c r="A1083" s="1904"/>
      <c r="B1083" s="179">
        <v>7</v>
      </c>
      <c r="C1083" s="668" t="s">
        <v>792</v>
      </c>
      <c r="D1083" s="628">
        <v>51</v>
      </c>
      <c r="E1083" s="628">
        <v>1968</v>
      </c>
      <c r="F1083" s="629">
        <v>30.17</v>
      </c>
      <c r="G1083" s="629">
        <v>4.84</v>
      </c>
      <c r="H1083" s="629">
        <v>8</v>
      </c>
      <c r="I1083" s="629">
        <v>17.32</v>
      </c>
      <c r="J1083" s="629">
        <v>2686.64</v>
      </c>
      <c r="K1083" s="636">
        <v>16.89</v>
      </c>
      <c r="L1083" s="629">
        <v>2620.4</v>
      </c>
      <c r="M1083" s="637">
        <v>0.006445580827354603</v>
      </c>
      <c r="N1083" s="728">
        <v>83.2</v>
      </c>
      <c r="O1083" s="670">
        <v>0.5362723248359029</v>
      </c>
      <c r="P1083" s="633">
        <v>386.7348496412761</v>
      </c>
      <c r="Q1083" s="638">
        <v>32.17633949015418</v>
      </c>
    </row>
    <row r="1084" spans="1:17" ht="11.25">
      <c r="A1084" s="1904"/>
      <c r="B1084" s="179">
        <v>8</v>
      </c>
      <c r="C1084" s="668" t="s">
        <v>508</v>
      </c>
      <c r="D1084" s="628">
        <v>22</v>
      </c>
      <c r="E1084" s="628">
        <v>1991</v>
      </c>
      <c r="F1084" s="629">
        <v>13.9</v>
      </c>
      <c r="G1084" s="629">
        <v>2.07</v>
      </c>
      <c r="H1084" s="629">
        <v>3.52</v>
      </c>
      <c r="I1084" s="629">
        <v>8.3</v>
      </c>
      <c r="J1084" s="629">
        <v>1170.08</v>
      </c>
      <c r="K1084" s="636">
        <v>8.3</v>
      </c>
      <c r="L1084" s="629">
        <v>1170.08</v>
      </c>
      <c r="M1084" s="637">
        <v>0.00709353206618351</v>
      </c>
      <c r="N1084" s="728">
        <v>83.2</v>
      </c>
      <c r="O1084" s="670">
        <v>0.590181867906468</v>
      </c>
      <c r="P1084" s="633">
        <v>425.6119239710105</v>
      </c>
      <c r="Q1084" s="638">
        <v>35.41091207438808</v>
      </c>
    </row>
    <row r="1085" spans="1:17" ht="11.25">
      <c r="A1085" s="1904"/>
      <c r="B1085" s="179">
        <v>9</v>
      </c>
      <c r="C1085" s="668" t="s">
        <v>793</v>
      </c>
      <c r="D1085" s="628">
        <v>22</v>
      </c>
      <c r="E1085" s="628">
        <v>1983</v>
      </c>
      <c r="F1085" s="629">
        <v>13.73</v>
      </c>
      <c r="G1085" s="629">
        <v>1.57</v>
      </c>
      <c r="H1085" s="629">
        <v>3.52</v>
      </c>
      <c r="I1085" s="629">
        <v>8.63</v>
      </c>
      <c r="J1085" s="629">
        <v>1202.98</v>
      </c>
      <c r="K1085" s="636">
        <v>8.63</v>
      </c>
      <c r="L1085" s="629">
        <v>1202.98</v>
      </c>
      <c r="M1085" s="637">
        <v>0.007173851601855393</v>
      </c>
      <c r="N1085" s="728">
        <v>83.2</v>
      </c>
      <c r="O1085" s="670">
        <v>0.5968644532743688</v>
      </c>
      <c r="P1085" s="633">
        <v>430.4310961113236</v>
      </c>
      <c r="Q1085" s="638">
        <v>35.811867196462124</v>
      </c>
    </row>
    <row r="1086" spans="1:17" ht="12" thickBot="1">
      <c r="A1086" s="1905"/>
      <c r="B1086" s="186">
        <v>10</v>
      </c>
      <c r="C1086" s="731" t="s">
        <v>507</v>
      </c>
      <c r="D1086" s="732">
        <v>42</v>
      </c>
      <c r="E1086" s="732">
        <v>1994</v>
      </c>
      <c r="F1086" s="786">
        <v>29</v>
      </c>
      <c r="G1086" s="786">
        <v>4.42</v>
      </c>
      <c r="H1086" s="786">
        <v>6.72</v>
      </c>
      <c r="I1086" s="786">
        <v>17.85</v>
      </c>
      <c r="J1086" s="786">
        <v>2422.63</v>
      </c>
      <c r="K1086" s="787">
        <v>17.85</v>
      </c>
      <c r="L1086" s="786">
        <v>2422.63</v>
      </c>
      <c r="M1086" s="735">
        <v>0.007368025658065821</v>
      </c>
      <c r="N1086" s="1466">
        <v>83.2</v>
      </c>
      <c r="O1086" s="736">
        <v>0.6130197347510763</v>
      </c>
      <c r="P1086" s="736">
        <v>442.08153948394926</v>
      </c>
      <c r="Q1086" s="737">
        <v>36.78118408506458</v>
      </c>
    </row>
    <row r="1087" spans="1:17" ht="11.25">
      <c r="A1087" s="1920" t="s">
        <v>27</v>
      </c>
      <c r="B1087" s="585">
        <v>1</v>
      </c>
      <c r="C1087" s="1282" t="s">
        <v>510</v>
      </c>
      <c r="D1087" s="810">
        <v>20</v>
      </c>
      <c r="E1087" s="810">
        <v>1971</v>
      </c>
      <c r="F1087" s="640">
        <v>14.72</v>
      </c>
      <c r="G1087" s="640">
        <v>1.96</v>
      </c>
      <c r="H1087" s="640">
        <v>3.2</v>
      </c>
      <c r="I1087" s="640">
        <v>9.56</v>
      </c>
      <c r="J1087" s="640">
        <v>965.39</v>
      </c>
      <c r="K1087" s="1382">
        <v>9.56</v>
      </c>
      <c r="L1087" s="640">
        <v>965.39</v>
      </c>
      <c r="M1087" s="641">
        <v>0.00990273361025078</v>
      </c>
      <c r="N1087" s="692">
        <v>83.2</v>
      </c>
      <c r="O1087" s="642">
        <v>0.823907436372865</v>
      </c>
      <c r="P1087" s="642">
        <v>594.1640166150468</v>
      </c>
      <c r="Q1087" s="643">
        <v>49.43444618237189</v>
      </c>
    </row>
    <row r="1088" spans="1:17" ht="11.25">
      <c r="A1088" s="1868"/>
      <c r="B1088" s="192">
        <v>2</v>
      </c>
      <c r="C1088" s="691" t="s">
        <v>794</v>
      </c>
      <c r="D1088" s="741">
        <v>40</v>
      </c>
      <c r="E1088" s="741">
        <v>1976</v>
      </c>
      <c r="F1088" s="506">
        <v>33.1</v>
      </c>
      <c r="G1088" s="506">
        <v>3.24</v>
      </c>
      <c r="H1088" s="506">
        <v>6.4</v>
      </c>
      <c r="I1088" s="506">
        <v>23.46</v>
      </c>
      <c r="J1088" s="506">
        <v>2272.19</v>
      </c>
      <c r="K1088" s="644">
        <v>23.46</v>
      </c>
      <c r="L1088" s="506">
        <v>2272.19</v>
      </c>
      <c r="M1088" s="505">
        <v>0.010324840792363316</v>
      </c>
      <c r="N1088" s="692">
        <v>83.2</v>
      </c>
      <c r="O1088" s="507">
        <v>0.8590267539246279</v>
      </c>
      <c r="P1088" s="642">
        <v>619.490447541799</v>
      </c>
      <c r="Q1088" s="508">
        <v>51.541605235477675</v>
      </c>
    </row>
    <row r="1089" spans="1:17" ht="11.25">
      <c r="A1089" s="1868"/>
      <c r="B1089" s="192">
        <v>3</v>
      </c>
      <c r="C1089" s="691" t="s">
        <v>795</v>
      </c>
      <c r="D1089" s="741">
        <v>20</v>
      </c>
      <c r="E1089" s="741">
        <v>1995</v>
      </c>
      <c r="F1089" s="506">
        <v>15.1</v>
      </c>
      <c r="G1089" s="506">
        <v>1.164</v>
      </c>
      <c r="H1089" s="506">
        <v>2.2</v>
      </c>
      <c r="I1089" s="506">
        <v>11.72</v>
      </c>
      <c r="J1089" s="506">
        <v>1108.2</v>
      </c>
      <c r="K1089" s="644">
        <v>11.72</v>
      </c>
      <c r="L1089" s="506">
        <v>1108.2</v>
      </c>
      <c r="M1089" s="505">
        <v>0.010575708355892438</v>
      </c>
      <c r="N1089" s="692">
        <v>83.2</v>
      </c>
      <c r="O1089" s="507">
        <v>0.8798989352102509</v>
      </c>
      <c r="P1089" s="642">
        <v>634.5425013535463</v>
      </c>
      <c r="Q1089" s="508">
        <v>52.79393611261506</v>
      </c>
    </row>
    <row r="1090" spans="1:17" ht="11.25">
      <c r="A1090" s="1868"/>
      <c r="B1090" s="192">
        <v>4</v>
      </c>
      <c r="C1090" s="691" t="s">
        <v>796</v>
      </c>
      <c r="D1090" s="741">
        <v>24</v>
      </c>
      <c r="E1090" s="741">
        <v>1964</v>
      </c>
      <c r="F1090" s="506">
        <v>18.1</v>
      </c>
      <c r="G1090" s="506">
        <v>2.39</v>
      </c>
      <c r="H1090" s="506">
        <v>3.84</v>
      </c>
      <c r="I1090" s="506">
        <v>11.86</v>
      </c>
      <c r="J1090" s="506">
        <v>1116.92</v>
      </c>
      <c r="K1090" s="644">
        <v>11.86</v>
      </c>
      <c r="L1090" s="506">
        <v>1116.92</v>
      </c>
      <c r="M1090" s="505">
        <v>0.010618486552304551</v>
      </c>
      <c r="N1090" s="692">
        <v>83.2</v>
      </c>
      <c r="O1090" s="507">
        <v>0.8834580811517386</v>
      </c>
      <c r="P1090" s="642">
        <v>637.1091931382731</v>
      </c>
      <c r="Q1090" s="508">
        <v>53.007484869104324</v>
      </c>
    </row>
    <row r="1091" spans="1:17" ht="11.25">
      <c r="A1091" s="1868"/>
      <c r="B1091" s="192">
        <v>5</v>
      </c>
      <c r="C1091" s="691" t="s">
        <v>797</v>
      </c>
      <c r="D1091" s="741">
        <v>22</v>
      </c>
      <c r="E1091" s="741">
        <v>1981</v>
      </c>
      <c r="F1091" s="506">
        <v>18.08</v>
      </c>
      <c r="G1091" s="506">
        <v>1.96</v>
      </c>
      <c r="H1091" s="506">
        <v>3.52</v>
      </c>
      <c r="I1091" s="506">
        <v>12.599</v>
      </c>
      <c r="J1091" s="506">
        <v>1177.79</v>
      </c>
      <c r="K1091" s="644">
        <v>12.59</v>
      </c>
      <c r="L1091" s="506">
        <v>1177.79</v>
      </c>
      <c r="M1091" s="505">
        <v>0.010689511712614303</v>
      </c>
      <c r="N1091" s="692">
        <v>83.2</v>
      </c>
      <c r="O1091" s="507">
        <v>0.8893673744895101</v>
      </c>
      <c r="P1091" s="642">
        <v>641.3707027568581</v>
      </c>
      <c r="Q1091" s="508">
        <v>53.3620424693706</v>
      </c>
    </row>
    <row r="1092" spans="1:17" ht="11.25">
      <c r="A1092" s="1868"/>
      <c r="B1092" s="192">
        <v>6</v>
      </c>
      <c r="C1092" s="691" t="s">
        <v>798</v>
      </c>
      <c r="D1092" s="741">
        <v>13</v>
      </c>
      <c r="E1092" s="741">
        <v>1985</v>
      </c>
      <c r="F1092" s="506">
        <v>9.88</v>
      </c>
      <c r="G1092" s="506">
        <v>0.544</v>
      </c>
      <c r="H1092" s="506">
        <v>1.92</v>
      </c>
      <c r="I1092" s="506">
        <v>7.42</v>
      </c>
      <c r="J1092" s="506">
        <v>692.08</v>
      </c>
      <c r="K1092" s="644">
        <v>7.4</v>
      </c>
      <c r="L1092" s="506">
        <v>692.08</v>
      </c>
      <c r="M1092" s="505">
        <v>0.010692405502254074</v>
      </c>
      <c r="N1092" s="692">
        <v>83.2</v>
      </c>
      <c r="O1092" s="507">
        <v>0.889608137787539</v>
      </c>
      <c r="P1092" s="642">
        <v>641.5443301352444</v>
      </c>
      <c r="Q1092" s="508">
        <v>53.37648826725234</v>
      </c>
    </row>
    <row r="1093" spans="1:17" ht="11.25">
      <c r="A1093" s="1868"/>
      <c r="B1093" s="192">
        <v>7</v>
      </c>
      <c r="C1093" s="691" t="s">
        <v>799</v>
      </c>
      <c r="D1093" s="741">
        <v>30</v>
      </c>
      <c r="E1093" s="741">
        <v>1988</v>
      </c>
      <c r="F1093" s="506">
        <v>23.1</v>
      </c>
      <c r="G1093" s="506">
        <v>1.846</v>
      </c>
      <c r="H1093" s="506">
        <v>4.35</v>
      </c>
      <c r="I1093" s="506">
        <v>16.9</v>
      </c>
      <c r="J1093" s="506">
        <v>1574.8</v>
      </c>
      <c r="K1093" s="644">
        <v>16.9</v>
      </c>
      <c r="L1093" s="506">
        <v>1574.8</v>
      </c>
      <c r="M1093" s="505">
        <v>0.010731521463042926</v>
      </c>
      <c r="N1093" s="692">
        <v>83.2</v>
      </c>
      <c r="O1093" s="507">
        <v>0.8928625857251715</v>
      </c>
      <c r="P1093" s="642">
        <v>643.8912877825755</v>
      </c>
      <c r="Q1093" s="508">
        <v>53.57175514351029</v>
      </c>
    </row>
    <row r="1094" spans="1:17" ht="11.25">
      <c r="A1094" s="1868"/>
      <c r="B1094" s="192">
        <v>8</v>
      </c>
      <c r="C1094" s="691" t="s">
        <v>800</v>
      </c>
      <c r="D1094" s="741">
        <v>24</v>
      </c>
      <c r="E1094" s="741">
        <v>1981</v>
      </c>
      <c r="F1094" s="506">
        <v>20.03</v>
      </c>
      <c r="G1094" s="506">
        <v>3.55</v>
      </c>
      <c r="H1094" s="506">
        <v>3.36</v>
      </c>
      <c r="I1094" s="506">
        <v>13.1</v>
      </c>
      <c r="J1094" s="506">
        <v>1220.49</v>
      </c>
      <c r="K1094" s="644">
        <v>13.1</v>
      </c>
      <c r="L1094" s="506">
        <v>1220.49</v>
      </c>
      <c r="M1094" s="505">
        <v>0.010733393964719088</v>
      </c>
      <c r="N1094" s="692">
        <v>83.2</v>
      </c>
      <c r="O1094" s="507">
        <v>0.8930183778646282</v>
      </c>
      <c r="P1094" s="642">
        <v>644.0036378831453</v>
      </c>
      <c r="Q1094" s="508">
        <v>53.581102671877694</v>
      </c>
    </row>
    <row r="1095" spans="1:17" ht="11.25">
      <c r="A1095" s="1868"/>
      <c r="B1095" s="192">
        <v>9</v>
      </c>
      <c r="C1095" s="691" t="s">
        <v>801</v>
      </c>
      <c r="D1095" s="741">
        <v>22</v>
      </c>
      <c r="E1095" s="741">
        <v>1983</v>
      </c>
      <c r="F1095" s="506">
        <v>17.94</v>
      </c>
      <c r="G1095" s="506">
        <v>1.426</v>
      </c>
      <c r="H1095" s="506">
        <v>3.52</v>
      </c>
      <c r="I1095" s="506">
        <v>12.99</v>
      </c>
      <c r="J1095" s="506">
        <v>1195.71</v>
      </c>
      <c r="K1095" s="644">
        <v>12.99</v>
      </c>
      <c r="L1095" s="506">
        <v>1195.71</v>
      </c>
      <c r="M1095" s="505">
        <v>0.010863838221642372</v>
      </c>
      <c r="N1095" s="692">
        <v>83.2</v>
      </c>
      <c r="O1095" s="507">
        <v>0.9038713400406454</v>
      </c>
      <c r="P1095" s="642">
        <v>651.8302932985423</v>
      </c>
      <c r="Q1095" s="508">
        <v>54.232280402438725</v>
      </c>
    </row>
    <row r="1096" spans="1:17" ht="12" thickBot="1">
      <c r="A1096" s="1914"/>
      <c r="B1096" s="215">
        <v>10</v>
      </c>
      <c r="C1096" s="763" t="s">
        <v>802</v>
      </c>
      <c r="D1096" s="764">
        <v>10</v>
      </c>
      <c r="E1096" s="764">
        <v>1978</v>
      </c>
      <c r="F1096" s="1347">
        <v>7.2</v>
      </c>
      <c r="G1096" s="1347">
        <v>0.517</v>
      </c>
      <c r="H1096" s="1347">
        <v>1.29</v>
      </c>
      <c r="I1096" s="1347">
        <v>5.39</v>
      </c>
      <c r="J1096" s="1347">
        <v>494.78</v>
      </c>
      <c r="K1096" s="1348">
        <v>5.39</v>
      </c>
      <c r="L1096" s="1347">
        <v>494.78</v>
      </c>
      <c r="M1096" s="762">
        <v>0.010893730546909737</v>
      </c>
      <c r="N1096" s="1509">
        <v>83.2</v>
      </c>
      <c r="O1096" s="696">
        <v>0.9063583815028902</v>
      </c>
      <c r="P1096" s="696">
        <v>653.6238328145843</v>
      </c>
      <c r="Q1096" s="697">
        <v>54.38150289017341</v>
      </c>
    </row>
    <row r="1097" spans="1:17" ht="11.25">
      <c r="A1097" s="1896" t="s">
        <v>81</v>
      </c>
      <c r="B1097" s="17">
        <v>1</v>
      </c>
      <c r="C1097" s="645" t="s">
        <v>803</v>
      </c>
      <c r="D1097" s="646">
        <v>20</v>
      </c>
      <c r="E1097" s="646">
        <v>1970</v>
      </c>
      <c r="F1097" s="597">
        <v>18.64</v>
      </c>
      <c r="G1097" s="597">
        <v>1.51</v>
      </c>
      <c r="H1097" s="597">
        <v>3.2</v>
      </c>
      <c r="I1097" s="597">
        <v>13.92</v>
      </c>
      <c r="J1097" s="597">
        <v>952.48</v>
      </c>
      <c r="K1097" s="647">
        <v>13.92</v>
      </c>
      <c r="L1097" s="597">
        <v>952.48</v>
      </c>
      <c r="M1097" s="596">
        <v>0.014614480094070216</v>
      </c>
      <c r="N1097" s="698">
        <v>83.2</v>
      </c>
      <c r="O1097" s="598">
        <v>1.215924743826642</v>
      </c>
      <c r="P1097" s="598">
        <v>876.868805644213</v>
      </c>
      <c r="Q1097" s="599">
        <v>72.95548462959852</v>
      </c>
    </row>
    <row r="1098" spans="1:17" ht="11.25">
      <c r="A1098" s="1897"/>
      <c r="B1098" s="19">
        <v>2</v>
      </c>
      <c r="C1098" s="699" t="s">
        <v>804</v>
      </c>
      <c r="D1098" s="748">
        <v>18</v>
      </c>
      <c r="E1098" s="748">
        <v>1981</v>
      </c>
      <c r="F1098" s="510">
        <v>18.3</v>
      </c>
      <c r="G1098" s="510">
        <v>1.196</v>
      </c>
      <c r="H1098" s="510">
        <v>2.88</v>
      </c>
      <c r="I1098" s="510">
        <v>14.04</v>
      </c>
      <c r="J1098" s="510">
        <v>955.32</v>
      </c>
      <c r="K1098" s="653">
        <v>14.047</v>
      </c>
      <c r="L1098" s="510">
        <v>955.32</v>
      </c>
      <c r="M1098" s="509">
        <v>0.014703973537662772</v>
      </c>
      <c r="N1098" s="704">
        <v>83.2</v>
      </c>
      <c r="O1098" s="511">
        <v>1.2233705983335428</v>
      </c>
      <c r="P1098" s="511">
        <v>882.2384122597663</v>
      </c>
      <c r="Q1098" s="512">
        <v>73.40223590001256</v>
      </c>
    </row>
    <row r="1099" spans="1:17" ht="11.25">
      <c r="A1099" s="1897"/>
      <c r="B1099" s="19">
        <v>3</v>
      </c>
      <c r="C1099" s="699" t="s">
        <v>805</v>
      </c>
      <c r="D1099" s="748">
        <v>24</v>
      </c>
      <c r="E1099" s="748">
        <v>1963</v>
      </c>
      <c r="F1099" s="510">
        <v>18.1</v>
      </c>
      <c r="G1099" s="510">
        <v>1.9</v>
      </c>
      <c r="H1099" s="510">
        <v>0.24</v>
      </c>
      <c r="I1099" s="510">
        <v>15.95</v>
      </c>
      <c r="J1099" s="510">
        <v>1066.6</v>
      </c>
      <c r="K1099" s="653">
        <v>15.95</v>
      </c>
      <c r="L1099" s="510">
        <v>1066.6</v>
      </c>
      <c r="M1099" s="509">
        <v>0.014954059628726797</v>
      </c>
      <c r="N1099" s="704">
        <v>83.2</v>
      </c>
      <c r="O1099" s="511">
        <v>1.2441777611100695</v>
      </c>
      <c r="P1099" s="511">
        <v>897.2435777236078</v>
      </c>
      <c r="Q1099" s="512">
        <v>74.65066566660417</v>
      </c>
    </row>
    <row r="1100" spans="1:17" ht="11.25">
      <c r="A1100" s="1897"/>
      <c r="B1100" s="19">
        <v>4</v>
      </c>
      <c r="C1100" s="699" t="s">
        <v>470</v>
      </c>
      <c r="D1100" s="748">
        <v>22</v>
      </c>
      <c r="E1100" s="748">
        <v>1983</v>
      </c>
      <c r="F1100" s="510">
        <v>23.5</v>
      </c>
      <c r="G1100" s="510">
        <v>2.28</v>
      </c>
      <c r="H1100" s="510">
        <v>3.52</v>
      </c>
      <c r="I1100" s="510">
        <v>17.69</v>
      </c>
      <c r="J1100" s="510">
        <v>1182.51</v>
      </c>
      <c r="K1100" s="653">
        <v>17.69</v>
      </c>
      <c r="L1100" s="510">
        <v>1182.51</v>
      </c>
      <c r="M1100" s="509">
        <v>0.014959704357679852</v>
      </c>
      <c r="N1100" s="704">
        <v>83.2</v>
      </c>
      <c r="O1100" s="511">
        <v>1.2446474025589638</v>
      </c>
      <c r="P1100" s="511">
        <v>897.5822614607911</v>
      </c>
      <c r="Q1100" s="512">
        <v>74.67884415353782</v>
      </c>
    </row>
    <row r="1101" spans="1:17" ht="11.25">
      <c r="A1101" s="1897"/>
      <c r="B1101" s="19">
        <v>5</v>
      </c>
      <c r="C1101" s="699" t="s">
        <v>469</v>
      </c>
      <c r="D1101" s="748">
        <v>25</v>
      </c>
      <c r="E1101" s="748">
        <v>1990</v>
      </c>
      <c r="F1101" s="510">
        <v>24</v>
      </c>
      <c r="G1101" s="510">
        <v>1.6</v>
      </c>
      <c r="H1101" s="510">
        <v>3.9</v>
      </c>
      <c r="I1101" s="510">
        <v>18.6</v>
      </c>
      <c r="J1101" s="510">
        <v>1223.2</v>
      </c>
      <c r="K1101" s="653">
        <v>15.9</v>
      </c>
      <c r="L1101" s="510">
        <v>1049.2</v>
      </c>
      <c r="M1101" s="509">
        <v>0.015154403354937094</v>
      </c>
      <c r="N1101" s="704">
        <v>83.2</v>
      </c>
      <c r="O1101" s="511">
        <v>1.2608463591307661</v>
      </c>
      <c r="P1101" s="511">
        <v>909.2642012962257</v>
      </c>
      <c r="Q1101" s="512">
        <v>75.65078154784598</v>
      </c>
    </row>
    <row r="1102" spans="1:17" ht="11.25">
      <c r="A1102" s="1897"/>
      <c r="B1102" s="19">
        <v>6</v>
      </c>
      <c r="C1102" s="699" t="s">
        <v>511</v>
      </c>
      <c r="D1102" s="748">
        <v>27</v>
      </c>
      <c r="E1102" s="748">
        <v>1960</v>
      </c>
      <c r="F1102" s="510">
        <v>13.8</v>
      </c>
      <c r="G1102" s="510">
        <v>0</v>
      </c>
      <c r="H1102" s="510">
        <v>0</v>
      </c>
      <c r="I1102" s="510">
        <v>13.8</v>
      </c>
      <c r="J1102" s="510">
        <v>885.26</v>
      </c>
      <c r="K1102" s="653">
        <v>13.8</v>
      </c>
      <c r="L1102" s="510">
        <v>885.3</v>
      </c>
      <c r="M1102" s="509">
        <v>0.01558793629278211</v>
      </c>
      <c r="N1102" s="704">
        <v>83.2</v>
      </c>
      <c r="O1102" s="511">
        <v>1.2969162995594716</v>
      </c>
      <c r="P1102" s="511">
        <v>935.2761775669265</v>
      </c>
      <c r="Q1102" s="512">
        <v>77.81497797356829</v>
      </c>
    </row>
    <row r="1103" spans="1:17" ht="11.25">
      <c r="A1103" s="1897"/>
      <c r="B1103" s="19">
        <v>7</v>
      </c>
      <c r="C1103" s="699" t="s">
        <v>449</v>
      </c>
      <c r="D1103" s="748">
        <v>6</v>
      </c>
      <c r="E1103" s="748">
        <v>1986</v>
      </c>
      <c r="F1103" s="510">
        <v>7.2</v>
      </c>
      <c r="G1103" s="510">
        <v>0.3</v>
      </c>
      <c r="H1103" s="510">
        <v>0.9</v>
      </c>
      <c r="I1103" s="510">
        <v>6.01</v>
      </c>
      <c r="J1103" s="510">
        <v>378.43</v>
      </c>
      <c r="K1103" s="653">
        <v>6.01</v>
      </c>
      <c r="L1103" s="510">
        <v>305.16</v>
      </c>
      <c r="M1103" s="509">
        <v>0.019694586446454318</v>
      </c>
      <c r="N1103" s="704">
        <v>83.2</v>
      </c>
      <c r="O1103" s="511">
        <v>1.6385895923449993</v>
      </c>
      <c r="P1103" s="511">
        <v>1181.675186787259</v>
      </c>
      <c r="Q1103" s="512">
        <v>98.31537554069996</v>
      </c>
    </row>
    <row r="1104" spans="1:17" ht="11.25">
      <c r="A1104" s="1897"/>
      <c r="B1104" s="19">
        <v>8</v>
      </c>
      <c r="C1104" s="751" t="s">
        <v>471</v>
      </c>
      <c r="D1104" s="748">
        <v>12</v>
      </c>
      <c r="E1104" s="748">
        <v>1960</v>
      </c>
      <c r="F1104" s="699">
        <v>12.2</v>
      </c>
      <c r="G1104" s="699">
        <v>1.198</v>
      </c>
      <c r="H1104" s="699">
        <v>0.09</v>
      </c>
      <c r="I1104" s="699">
        <v>10.911</v>
      </c>
      <c r="J1104" s="699">
        <v>550.28</v>
      </c>
      <c r="K1104" s="748">
        <v>10.911</v>
      </c>
      <c r="L1104" s="699">
        <v>550.28</v>
      </c>
      <c r="M1104" s="509">
        <v>0.019828087519081196</v>
      </c>
      <c r="N1104" s="704">
        <v>83.2</v>
      </c>
      <c r="O1104" s="511">
        <v>1.6496968815875555</v>
      </c>
      <c r="P1104" s="511">
        <v>1189.6852511448717</v>
      </c>
      <c r="Q1104" s="512">
        <v>98.98181289525333</v>
      </c>
    </row>
    <row r="1105" spans="1:17" ht="11.25">
      <c r="A1105" s="1897"/>
      <c r="B1105" s="19">
        <v>9</v>
      </c>
      <c r="C1105" s="751" t="s">
        <v>806</v>
      </c>
      <c r="D1105" s="748">
        <v>9</v>
      </c>
      <c r="E1105" s="748">
        <v>1977</v>
      </c>
      <c r="F1105" s="699">
        <v>11.2</v>
      </c>
      <c r="G1105" s="699">
        <v>0.506</v>
      </c>
      <c r="H1105" s="699">
        <v>1.44</v>
      </c>
      <c r="I1105" s="699">
        <v>9.253</v>
      </c>
      <c r="J1105" s="699">
        <v>460.02</v>
      </c>
      <c r="K1105" s="748">
        <v>9.253</v>
      </c>
      <c r="L1105" s="699">
        <v>460.02</v>
      </c>
      <c r="M1105" s="509">
        <v>0.020114342854658494</v>
      </c>
      <c r="N1105" s="704">
        <v>83.2</v>
      </c>
      <c r="O1105" s="511">
        <v>1.6735133255075867</v>
      </c>
      <c r="P1105" s="511">
        <v>1206.8605712795095</v>
      </c>
      <c r="Q1105" s="512">
        <v>100.4107995304552</v>
      </c>
    </row>
    <row r="1106" spans="1:17" ht="12" thickBot="1">
      <c r="A1106" s="1898"/>
      <c r="B1106" s="20">
        <v>10</v>
      </c>
      <c r="C1106" s="752" t="s">
        <v>807</v>
      </c>
      <c r="D1106" s="753">
        <v>12</v>
      </c>
      <c r="E1106" s="753">
        <v>1959</v>
      </c>
      <c r="F1106" s="700">
        <v>12.7</v>
      </c>
      <c r="G1106" s="700">
        <v>0.38</v>
      </c>
      <c r="H1106" s="700">
        <v>0.61</v>
      </c>
      <c r="I1106" s="700">
        <v>11.7</v>
      </c>
      <c r="J1106" s="700">
        <v>527.71</v>
      </c>
      <c r="K1106" s="700">
        <v>11.7</v>
      </c>
      <c r="L1106" s="700">
        <v>527.71</v>
      </c>
      <c r="M1106" s="705">
        <v>0.022171268310246156</v>
      </c>
      <c r="N1106" s="706">
        <v>83.2</v>
      </c>
      <c r="O1106" s="701">
        <v>1.8446495234124802</v>
      </c>
      <c r="P1106" s="701">
        <v>1330.2760986147694</v>
      </c>
      <c r="Q1106" s="702">
        <v>110.67897140474881</v>
      </c>
    </row>
    <row r="1109" spans="1:17" s="1683" customFormat="1" ht="15">
      <c r="A1109" s="1874" t="s">
        <v>318</v>
      </c>
      <c r="B1109" s="1874"/>
      <c r="C1109" s="1874"/>
      <c r="D1109" s="1874"/>
      <c r="E1109" s="1874"/>
      <c r="F1109" s="1874"/>
      <c r="G1109" s="1874"/>
      <c r="H1109" s="1874"/>
      <c r="I1109" s="1874"/>
      <c r="J1109" s="1874"/>
      <c r="K1109" s="1874"/>
      <c r="L1109" s="1874"/>
      <c r="M1109" s="1874"/>
      <c r="N1109" s="1874"/>
      <c r="O1109" s="1874"/>
      <c r="P1109" s="1874"/>
      <c r="Q1109" s="1874"/>
    </row>
    <row r="1110" spans="1:17" ht="13.5" thickBot="1">
      <c r="A1110" s="805"/>
      <c r="B1110" s="805"/>
      <c r="C1110" s="805"/>
      <c r="D1110" s="805"/>
      <c r="E1110" s="1875" t="s">
        <v>370</v>
      </c>
      <c r="F1110" s="1875"/>
      <c r="G1110" s="1875"/>
      <c r="H1110" s="1875"/>
      <c r="I1110" s="805">
        <v>5.4</v>
      </c>
      <c r="J1110" s="805" t="s">
        <v>369</v>
      </c>
      <c r="K1110" s="805" t="s">
        <v>371</v>
      </c>
      <c r="L1110" s="805">
        <v>252</v>
      </c>
      <c r="M1110" s="805"/>
      <c r="N1110" s="805"/>
      <c r="O1110" s="805"/>
      <c r="P1110" s="805"/>
      <c r="Q1110" s="805"/>
    </row>
    <row r="1111" spans="1:17" ht="11.25">
      <c r="A1111" s="1876" t="s">
        <v>1</v>
      </c>
      <c r="B1111" s="1879" t="s">
        <v>0</v>
      </c>
      <c r="C1111" s="1882" t="s">
        <v>2</v>
      </c>
      <c r="D1111" s="1882" t="s">
        <v>3</v>
      </c>
      <c r="E1111" s="1882" t="s">
        <v>12</v>
      </c>
      <c r="F1111" s="1886" t="s">
        <v>13</v>
      </c>
      <c r="G1111" s="1887"/>
      <c r="H1111" s="1887"/>
      <c r="I1111" s="1888"/>
      <c r="J1111" s="1882" t="s">
        <v>4</v>
      </c>
      <c r="K1111" s="1882" t="s">
        <v>14</v>
      </c>
      <c r="L1111" s="1882" t="s">
        <v>5</v>
      </c>
      <c r="M1111" s="1882" t="s">
        <v>6</v>
      </c>
      <c r="N1111" s="1882" t="s">
        <v>15</v>
      </c>
      <c r="O1111" s="1908" t="s">
        <v>16</v>
      </c>
      <c r="P1111" s="1882" t="s">
        <v>23</v>
      </c>
      <c r="Q1111" s="1891" t="s">
        <v>24</v>
      </c>
    </row>
    <row r="1112" spans="1:17" ht="33.75">
      <c r="A1112" s="1877"/>
      <c r="B1112" s="1880"/>
      <c r="C1112" s="1883"/>
      <c r="D1112" s="1885"/>
      <c r="E1112" s="1885"/>
      <c r="F1112" s="15" t="s">
        <v>17</v>
      </c>
      <c r="G1112" s="15" t="s">
        <v>18</v>
      </c>
      <c r="H1112" s="15" t="s">
        <v>19</v>
      </c>
      <c r="I1112" s="15" t="s">
        <v>20</v>
      </c>
      <c r="J1112" s="1885"/>
      <c r="K1112" s="1885"/>
      <c r="L1112" s="1885"/>
      <c r="M1112" s="1885"/>
      <c r="N1112" s="1885"/>
      <c r="O1112" s="1909"/>
      <c r="P1112" s="1885"/>
      <c r="Q1112" s="1892"/>
    </row>
    <row r="1113" spans="1:17" ht="12" thickBot="1">
      <c r="A1113" s="1877"/>
      <c r="B1113" s="1880"/>
      <c r="C1113" s="1883"/>
      <c r="D1113" s="8" t="s">
        <v>7</v>
      </c>
      <c r="E1113" s="8" t="s">
        <v>8</v>
      </c>
      <c r="F1113" s="8" t="s">
        <v>9</v>
      </c>
      <c r="G1113" s="8" t="s">
        <v>9</v>
      </c>
      <c r="H1113" s="8" t="s">
        <v>9</v>
      </c>
      <c r="I1113" s="8" t="s">
        <v>9</v>
      </c>
      <c r="J1113" s="8" t="s">
        <v>21</v>
      </c>
      <c r="K1113" s="8" t="s">
        <v>9</v>
      </c>
      <c r="L1113" s="8" t="s">
        <v>21</v>
      </c>
      <c r="M1113" s="8" t="s">
        <v>22</v>
      </c>
      <c r="N1113" s="8" t="s">
        <v>408</v>
      </c>
      <c r="O1113" s="8" t="s">
        <v>409</v>
      </c>
      <c r="P1113" s="1280" t="s">
        <v>25</v>
      </c>
      <c r="Q1113" s="1281" t="s">
        <v>410</v>
      </c>
    </row>
    <row r="1114" spans="1:17" ht="11.25">
      <c r="A1114" s="1916" t="s">
        <v>10</v>
      </c>
      <c r="B1114" s="236">
        <v>1</v>
      </c>
      <c r="C1114" s="1391" t="s">
        <v>484</v>
      </c>
      <c r="D1114" s="236">
        <v>40</v>
      </c>
      <c r="E1114" s="236">
        <v>1990</v>
      </c>
      <c r="F1114" s="1392">
        <v>16.399</v>
      </c>
      <c r="G1114" s="1392">
        <v>2.796</v>
      </c>
      <c r="H1114" s="1393">
        <v>6.4</v>
      </c>
      <c r="I1114" s="1394">
        <v>7.203</v>
      </c>
      <c r="J1114" s="1393">
        <v>2290.61</v>
      </c>
      <c r="K1114" s="1394">
        <v>7.203</v>
      </c>
      <c r="L1114" s="1393">
        <v>2290.61</v>
      </c>
      <c r="M1114" s="1395">
        <v>0.0031445772086911346</v>
      </c>
      <c r="N1114" s="1392">
        <v>58.1</v>
      </c>
      <c r="O1114" s="1396">
        <v>0.19914293004920086</v>
      </c>
      <c r="P1114" s="1396">
        <v>188.67463252146808</v>
      </c>
      <c r="Q1114" s="1288">
        <v>10.961996149497296</v>
      </c>
    </row>
    <row r="1115" spans="1:17" ht="11.25">
      <c r="A1115" s="1917"/>
      <c r="B1115" s="93">
        <v>2</v>
      </c>
      <c r="C1115" s="1397" t="s">
        <v>485</v>
      </c>
      <c r="D1115" s="93">
        <v>40</v>
      </c>
      <c r="E1115" s="93">
        <v>1983</v>
      </c>
      <c r="F1115" s="98">
        <v>18.011</v>
      </c>
      <c r="G1115" s="95">
        <v>2.652</v>
      </c>
      <c r="H1115" s="95">
        <v>6.24</v>
      </c>
      <c r="I1115" s="1398">
        <v>9.119</v>
      </c>
      <c r="J1115" s="95">
        <v>2190.15</v>
      </c>
      <c r="K1115" s="1398">
        <v>9.119</v>
      </c>
      <c r="L1115" s="95">
        <v>2190.15</v>
      </c>
      <c r="M1115" s="97">
        <v>0.004163641759696824</v>
      </c>
      <c r="N1115" s="98">
        <v>58.1</v>
      </c>
      <c r="O1115" s="100">
        <v>0.2636792689998402</v>
      </c>
      <c r="P1115" s="100">
        <v>249.81850558180943</v>
      </c>
      <c r="Q1115" s="1262">
        <v>14.514455174303128</v>
      </c>
    </row>
    <row r="1116" spans="1:17" ht="11.25">
      <c r="A1116" s="1917"/>
      <c r="B1116" s="93">
        <v>3</v>
      </c>
      <c r="C1116" s="1397" t="s">
        <v>486</v>
      </c>
      <c r="D1116" s="93">
        <v>40</v>
      </c>
      <c r="E1116" s="93">
        <v>1992</v>
      </c>
      <c r="F1116" s="98">
        <v>18.399</v>
      </c>
      <c r="G1116" s="95">
        <v>4.449</v>
      </c>
      <c r="H1116" s="95">
        <v>6.4</v>
      </c>
      <c r="I1116" s="1398">
        <v>7.55</v>
      </c>
      <c r="J1116" s="95">
        <v>2169.38</v>
      </c>
      <c r="K1116" s="1398">
        <v>7.55</v>
      </c>
      <c r="L1116" s="95">
        <v>2169.38</v>
      </c>
      <c r="M1116" s="97">
        <v>0.003480257031963049</v>
      </c>
      <c r="N1116" s="98">
        <v>58.1</v>
      </c>
      <c r="O1116" s="100">
        <v>0.22040119757718796</v>
      </c>
      <c r="P1116" s="100">
        <v>208.81542191778294</v>
      </c>
      <c r="Q1116" s="1262">
        <v>12.132176013423189</v>
      </c>
    </row>
    <row r="1117" spans="1:17" ht="11.25">
      <c r="A1117" s="1917"/>
      <c r="B1117" s="93">
        <v>4</v>
      </c>
      <c r="C1117" s="1397" t="s">
        <v>487</v>
      </c>
      <c r="D1117" s="93">
        <v>20</v>
      </c>
      <c r="E1117" s="93">
        <v>1993</v>
      </c>
      <c r="F1117" s="98">
        <v>10.399000000000001</v>
      </c>
      <c r="G1117" s="95">
        <v>1.69</v>
      </c>
      <c r="H1117" s="95">
        <v>3.2</v>
      </c>
      <c r="I1117" s="1398">
        <v>5.509</v>
      </c>
      <c r="J1117" s="95">
        <v>1238.61</v>
      </c>
      <c r="K1117" s="1398">
        <v>5.509</v>
      </c>
      <c r="L1117" s="95">
        <v>1238.61</v>
      </c>
      <c r="M1117" s="97">
        <v>0.004447727694754605</v>
      </c>
      <c r="N1117" s="98">
        <v>58.1</v>
      </c>
      <c r="O1117" s="100">
        <v>0.2816701471811144</v>
      </c>
      <c r="P1117" s="100">
        <v>266.8636616852763</v>
      </c>
      <c r="Q1117" s="1262">
        <v>15.504778743914555</v>
      </c>
    </row>
    <row r="1118" spans="1:17" ht="11.25">
      <c r="A1118" s="1917"/>
      <c r="B1118" s="93">
        <v>5</v>
      </c>
      <c r="C1118" s="1397" t="s">
        <v>488</v>
      </c>
      <c r="D1118" s="93">
        <v>6</v>
      </c>
      <c r="E1118" s="93">
        <v>1970</v>
      </c>
      <c r="F1118" s="98">
        <v>3.899</v>
      </c>
      <c r="G1118" s="95">
        <v>0.816</v>
      </c>
      <c r="H1118" s="95">
        <v>0</v>
      </c>
      <c r="I1118" s="1398">
        <v>3.083</v>
      </c>
      <c r="J1118" s="95">
        <v>379.07</v>
      </c>
      <c r="K1118" s="1398">
        <v>3.083</v>
      </c>
      <c r="L1118" s="95">
        <v>379.07</v>
      </c>
      <c r="M1118" s="97">
        <v>0.008133062495053685</v>
      </c>
      <c r="N1118" s="98">
        <v>58.1</v>
      </c>
      <c r="O1118" s="100">
        <v>0.5150587147492549</v>
      </c>
      <c r="P1118" s="100">
        <v>487.9837497032211</v>
      </c>
      <c r="Q1118" s="1262">
        <v>28.35185585775715</v>
      </c>
    </row>
    <row r="1119" spans="1:17" ht="11.25">
      <c r="A1119" s="1917"/>
      <c r="B1119" s="93">
        <v>6</v>
      </c>
      <c r="C1119" s="1397" t="s">
        <v>489</v>
      </c>
      <c r="D1119" s="93">
        <v>9</v>
      </c>
      <c r="E1119" s="93">
        <v>1980</v>
      </c>
      <c r="F1119" s="98">
        <v>7.8</v>
      </c>
      <c r="G1119" s="95">
        <v>1.363</v>
      </c>
      <c r="H1119" s="95">
        <v>1.44</v>
      </c>
      <c r="I1119" s="1398">
        <v>4.997</v>
      </c>
      <c r="J1119" s="95">
        <v>553.68</v>
      </c>
      <c r="K1119" s="1398">
        <v>4.997</v>
      </c>
      <c r="L1119" s="95">
        <v>553.68</v>
      </c>
      <c r="M1119" s="97">
        <v>0.009025068631700621</v>
      </c>
      <c r="N1119" s="98">
        <v>58.1</v>
      </c>
      <c r="O1119" s="100">
        <v>0.5715485713769687</v>
      </c>
      <c r="P1119" s="100">
        <v>541.5041179020373</v>
      </c>
      <c r="Q1119" s="1262">
        <v>31.461389250108365</v>
      </c>
    </row>
    <row r="1120" spans="1:17" ht="11.25">
      <c r="A1120" s="1917"/>
      <c r="B1120" s="93">
        <v>7</v>
      </c>
      <c r="C1120" s="1397" t="s">
        <v>490</v>
      </c>
      <c r="D1120" s="93">
        <v>20</v>
      </c>
      <c r="E1120" s="93">
        <v>1985</v>
      </c>
      <c r="F1120" s="95">
        <v>9.599</v>
      </c>
      <c r="G1120" s="98">
        <v>1.193</v>
      </c>
      <c r="H1120" s="98">
        <v>3.04</v>
      </c>
      <c r="I1120" s="1398">
        <v>5.366</v>
      </c>
      <c r="J1120" s="95">
        <v>1056.87</v>
      </c>
      <c r="K1120" s="1398">
        <v>5.366</v>
      </c>
      <c r="L1120" s="95">
        <v>1056.87</v>
      </c>
      <c r="M1120" s="97">
        <v>0.005077256426996698</v>
      </c>
      <c r="N1120" s="98">
        <v>58.1</v>
      </c>
      <c r="O1120" s="100">
        <v>0.3215375722652739</v>
      </c>
      <c r="P1120" s="100">
        <v>304.63538561980187</v>
      </c>
      <c r="Q1120" s="1262">
        <v>17.699315904510488</v>
      </c>
    </row>
    <row r="1121" spans="1:17" ht="11.25">
      <c r="A1121" s="1917"/>
      <c r="B1121" s="93">
        <v>8</v>
      </c>
      <c r="C1121" s="1397"/>
      <c r="D1121" s="93"/>
      <c r="E1121" s="93"/>
      <c r="F1121" s="95"/>
      <c r="G1121" s="95"/>
      <c r="H1121" s="95"/>
      <c r="I1121" s="95"/>
      <c r="J1121" s="95"/>
      <c r="K1121" s="95"/>
      <c r="L1121" s="95"/>
      <c r="M1121" s="97"/>
      <c r="N1121" s="98"/>
      <c r="O1121" s="100"/>
      <c r="P1121" s="100"/>
      <c r="Q1121" s="1262"/>
    </row>
    <row r="1122" spans="1:17" ht="11.25">
      <c r="A1122" s="1917"/>
      <c r="B1122" s="93">
        <v>9</v>
      </c>
      <c r="C1122" s="1397"/>
      <c r="D1122" s="93"/>
      <c r="E1122" s="93"/>
      <c r="F1122" s="95"/>
      <c r="G1122" s="95"/>
      <c r="H1122" s="95"/>
      <c r="I1122" s="95"/>
      <c r="J1122" s="95"/>
      <c r="K1122" s="95"/>
      <c r="L1122" s="95"/>
      <c r="M1122" s="97"/>
      <c r="N1122" s="98"/>
      <c r="O1122" s="100"/>
      <c r="P1122" s="100"/>
      <c r="Q1122" s="1262"/>
    </row>
    <row r="1123" spans="1:17" ht="12" thickBot="1">
      <c r="A1123" s="1918"/>
      <c r="B1123" s="1399">
        <v>10</v>
      </c>
      <c r="C1123" s="1400"/>
      <c r="D1123" s="1399"/>
      <c r="E1123" s="1399"/>
      <c r="F1123" s="1401"/>
      <c r="G1123" s="1401"/>
      <c r="H1123" s="1401"/>
      <c r="I1123" s="1401"/>
      <c r="J1123" s="1401"/>
      <c r="K1123" s="1401"/>
      <c r="L1123" s="1401"/>
      <c r="M1123" s="1402"/>
      <c r="N1123" s="1403"/>
      <c r="O1123" s="1404"/>
      <c r="P1123" s="1404"/>
      <c r="Q1123" s="1405"/>
    </row>
    <row r="1124" spans="1:17" ht="11.25">
      <c r="A1124" s="1913" t="s">
        <v>26</v>
      </c>
      <c r="B1124" s="185">
        <v>1</v>
      </c>
      <c r="C1124" s="714" t="s">
        <v>319</v>
      </c>
      <c r="D1124" s="185">
        <v>40</v>
      </c>
      <c r="E1124" s="185">
        <v>1992</v>
      </c>
      <c r="F1124" s="715">
        <v>24.499</v>
      </c>
      <c r="G1124" s="209">
        <v>3.085</v>
      </c>
      <c r="H1124" s="209">
        <v>6.4</v>
      </c>
      <c r="I1124" s="848">
        <v>15.014</v>
      </c>
      <c r="J1124" s="209">
        <v>2256.03</v>
      </c>
      <c r="K1124" s="848">
        <v>15.014</v>
      </c>
      <c r="L1124" s="209">
        <v>2256.03</v>
      </c>
      <c r="M1124" s="679">
        <v>0.006655053345921817</v>
      </c>
      <c r="N1124" s="715">
        <v>58.1</v>
      </c>
      <c r="O1124" s="680">
        <v>0.4214578733438828</v>
      </c>
      <c r="P1124" s="680">
        <v>399.30320075530904</v>
      </c>
      <c r="Q1124" s="681">
        <v>23.199515963883456</v>
      </c>
    </row>
    <row r="1125" spans="1:17" ht="11.25">
      <c r="A1125" s="1904"/>
      <c r="B1125" s="179">
        <v>2</v>
      </c>
      <c r="C1125" s="180" t="s">
        <v>320</v>
      </c>
      <c r="D1125" s="179">
        <v>40</v>
      </c>
      <c r="E1125" s="179">
        <v>1992</v>
      </c>
      <c r="F1125" s="182">
        <v>21.299</v>
      </c>
      <c r="G1125" s="207">
        <v>3.623</v>
      </c>
      <c r="H1125" s="207">
        <v>6.4</v>
      </c>
      <c r="I1125" s="191">
        <v>11.276</v>
      </c>
      <c r="J1125" s="207">
        <v>2289.49</v>
      </c>
      <c r="K1125" s="191">
        <v>11.276</v>
      </c>
      <c r="L1125" s="207">
        <v>2289.49</v>
      </c>
      <c r="M1125" s="181">
        <v>0.0049251143267714645</v>
      </c>
      <c r="N1125" s="182">
        <v>58.1</v>
      </c>
      <c r="O1125" s="183">
        <v>0.3119025652001101</v>
      </c>
      <c r="P1125" s="183">
        <v>295.5068596062879</v>
      </c>
      <c r="Q1125" s="184">
        <v>17.168948543125328</v>
      </c>
    </row>
    <row r="1126" spans="1:17" ht="11.25">
      <c r="A1126" s="1904"/>
      <c r="B1126" s="179">
        <v>3</v>
      </c>
      <c r="C1126" s="180" t="s">
        <v>321</v>
      </c>
      <c r="D1126" s="179">
        <v>39</v>
      </c>
      <c r="E1126" s="179">
        <v>1988</v>
      </c>
      <c r="F1126" s="182">
        <v>24.899</v>
      </c>
      <c r="G1126" s="207">
        <v>2.435</v>
      </c>
      <c r="H1126" s="207">
        <v>6.24</v>
      </c>
      <c r="I1126" s="191">
        <v>16.224</v>
      </c>
      <c r="J1126" s="207">
        <v>2275.19</v>
      </c>
      <c r="K1126" s="191">
        <v>16.224</v>
      </c>
      <c r="L1126" s="207">
        <v>2275.19</v>
      </c>
      <c r="M1126" s="181">
        <v>0.007130833029329419</v>
      </c>
      <c r="N1126" s="182">
        <v>58.1</v>
      </c>
      <c r="O1126" s="183">
        <v>0.45158852491440277</v>
      </c>
      <c r="P1126" s="183">
        <v>427.8499817597651</v>
      </c>
      <c r="Q1126" s="184">
        <v>24.858083940242356</v>
      </c>
    </row>
    <row r="1127" spans="1:17" ht="11.25">
      <c r="A1127" s="1904"/>
      <c r="B1127" s="179">
        <v>4</v>
      </c>
      <c r="C1127" s="180" t="s">
        <v>322</v>
      </c>
      <c r="D1127" s="179">
        <v>50</v>
      </c>
      <c r="E1127" s="179">
        <v>1980</v>
      </c>
      <c r="F1127" s="182">
        <v>22.899</v>
      </c>
      <c r="G1127" s="207">
        <v>4.078</v>
      </c>
      <c r="H1127" s="207">
        <v>8</v>
      </c>
      <c r="I1127" s="191">
        <v>10.821</v>
      </c>
      <c r="J1127" s="207">
        <v>2615.04</v>
      </c>
      <c r="K1127" s="191">
        <v>10.821</v>
      </c>
      <c r="L1127" s="207">
        <v>2615.04</v>
      </c>
      <c r="M1127" s="181">
        <v>0.004137986417033774</v>
      </c>
      <c r="N1127" s="182">
        <v>58.1</v>
      </c>
      <c r="O1127" s="183">
        <v>0.26205454180433185</v>
      </c>
      <c r="P1127" s="183">
        <v>248.2791850220264</v>
      </c>
      <c r="Q1127" s="184">
        <v>14.425020649779736</v>
      </c>
    </row>
    <row r="1128" spans="1:17" ht="11.25">
      <c r="A1128" s="1904"/>
      <c r="B1128" s="179">
        <v>5</v>
      </c>
      <c r="C1128" s="180" t="s">
        <v>323</v>
      </c>
      <c r="D1128" s="179">
        <v>40</v>
      </c>
      <c r="E1128" s="179">
        <v>1987</v>
      </c>
      <c r="F1128" s="182">
        <v>25.399</v>
      </c>
      <c r="G1128" s="207">
        <v>2.139</v>
      </c>
      <c r="H1128" s="207">
        <v>6.4</v>
      </c>
      <c r="I1128" s="191">
        <v>16.86</v>
      </c>
      <c r="J1128" s="207">
        <v>2272</v>
      </c>
      <c r="K1128" s="191">
        <v>16.86</v>
      </c>
      <c r="L1128" s="207">
        <v>2272</v>
      </c>
      <c r="M1128" s="181">
        <v>0.007420774647887323</v>
      </c>
      <c r="N1128" s="182">
        <v>58.1</v>
      </c>
      <c r="O1128" s="183">
        <v>0.46995023767605637</v>
      </c>
      <c r="P1128" s="183">
        <v>445.2464788732394</v>
      </c>
      <c r="Q1128" s="184">
        <v>25.86882042253521</v>
      </c>
    </row>
    <row r="1129" spans="1:17" ht="11.25">
      <c r="A1129" s="1904"/>
      <c r="B1129" s="179">
        <v>6</v>
      </c>
      <c r="C1129" s="180" t="s">
        <v>324</v>
      </c>
      <c r="D1129" s="179">
        <v>24</v>
      </c>
      <c r="E1129" s="179">
        <v>1993</v>
      </c>
      <c r="F1129" s="182">
        <v>9.757</v>
      </c>
      <c r="G1129" s="207">
        <v>0.163</v>
      </c>
      <c r="H1129" s="207">
        <v>0</v>
      </c>
      <c r="I1129" s="191">
        <v>9.594</v>
      </c>
      <c r="J1129" s="207">
        <v>1614.06</v>
      </c>
      <c r="K1129" s="191">
        <v>9.594</v>
      </c>
      <c r="L1129" s="207">
        <v>1614.06</v>
      </c>
      <c r="M1129" s="181">
        <v>0.005944016951042712</v>
      </c>
      <c r="N1129" s="182">
        <v>58.1</v>
      </c>
      <c r="O1129" s="183">
        <v>0.376428649492584</v>
      </c>
      <c r="P1129" s="183">
        <v>356.64101706256275</v>
      </c>
      <c r="Q1129" s="184">
        <v>20.720843091334896</v>
      </c>
    </row>
    <row r="1130" spans="1:17" ht="11.25">
      <c r="A1130" s="1904"/>
      <c r="B1130" s="179">
        <v>7</v>
      </c>
      <c r="C1130" s="180" t="s">
        <v>71</v>
      </c>
      <c r="D1130" s="179">
        <v>39</v>
      </c>
      <c r="E1130" s="179">
        <v>1973</v>
      </c>
      <c r="F1130" s="182">
        <v>21.584</v>
      </c>
      <c r="G1130" s="207">
        <v>3.183</v>
      </c>
      <c r="H1130" s="207">
        <v>6.24</v>
      </c>
      <c r="I1130" s="191">
        <v>12.161</v>
      </c>
      <c r="J1130" s="207">
        <v>1882.15</v>
      </c>
      <c r="K1130" s="191">
        <v>12.161</v>
      </c>
      <c r="L1130" s="207">
        <v>1882.15</v>
      </c>
      <c r="M1130" s="181">
        <v>0.0064612278511276995</v>
      </c>
      <c r="N1130" s="182">
        <v>58.1</v>
      </c>
      <c r="O1130" s="183">
        <v>0.4091830985840661</v>
      </c>
      <c r="P1130" s="183">
        <v>387.673671067662</v>
      </c>
      <c r="Q1130" s="184">
        <v>22.523840289031163</v>
      </c>
    </row>
    <row r="1131" spans="1:17" ht="11.25">
      <c r="A1131" s="1904"/>
      <c r="B1131" s="179">
        <v>8</v>
      </c>
      <c r="C1131" s="180"/>
      <c r="D1131" s="179"/>
      <c r="E1131" s="179"/>
      <c r="F1131" s="207"/>
      <c r="G1131" s="207"/>
      <c r="H1131" s="207"/>
      <c r="I1131" s="207"/>
      <c r="J1131" s="207"/>
      <c r="K1131" s="207"/>
      <c r="L1131" s="207"/>
      <c r="M1131" s="181"/>
      <c r="N1131" s="182"/>
      <c r="O1131" s="183"/>
      <c r="P1131" s="183"/>
      <c r="Q1131" s="184"/>
    </row>
    <row r="1132" spans="1:17" ht="11.25">
      <c r="A1132" s="1904"/>
      <c r="B1132" s="179">
        <v>9</v>
      </c>
      <c r="C1132" s="180"/>
      <c r="D1132" s="179"/>
      <c r="E1132" s="179"/>
      <c r="F1132" s="207"/>
      <c r="G1132" s="207"/>
      <c r="H1132" s="207"/>
      <c r="I1132" s="207"/>
      <c r="J1132" s="207"/>
      <c r="K1132" s="207"/>
      <c r="L1132" s="207"/>
      <c r="M1132" s="181"/>
      <c r="N1132" s="182"/>
      <c r="O1132" s="183"/>
      <c r="P1132" s="183"/>
      <c r="Q1132" s="184"/>
    </row>
    <row r="1133" spans="1:17" ht="12" thickBot="1">
      <c r="A1133" s="1919"/>
      <c r="B1133" s="187">
        <v>10</v>
      </c>
      <c r="C1133" s="1406"/>
      <c r="D1133" s="187"/>
      <c r="E1133" s="187"/>
      <c r="F1133" s="677"/>
      <c r="G1133" s="677"/>
      <c r="H1133" s="677"/>
      <c r="I1133" s="677"/>
      <c r="J1133" s="677"/>
      <c r="K1133" s="677"/>
      <c r="L1133" s="677"/>
      <c r="M1133" s="1407"/>
      <c r="N1133" s="1408"/>
      <c r="O1133" s="1409"/>
      <c r="P1133" s="1409"/>
      <c r="Q1133" s="1410"/>
    </row>
    <row r="1134" spans="1:17" ht="11.25">
      <c r="A1134" s="1867" t="s">
        <v>27</v>
      </c>
      <c r="B1134" s="197">
        <v>1</v>
      </c>
      <c r="C1134" s="1411" t="s">
        <v>325</v>
      </c>
      <c r="D1134" s="197">
        <v>39</v>
      </c>
      <c r="E1134" s="197">
        <v>1982</v>
      </c>
      <c r="F1134" s="1412">
        <v>21.863999999999997</v>
      </c>
      <c r="G1134" s="1413">
        <v>2.767</v>
      </c>
      <c r="H1134" s="1413">
        <v>5.76</v>
      </c>
      <c r="I1134" s="1414">
        <v>13.337</v>
      </c>
      <c r="J1134" s="1412">
        <v>2093.63</v>
      </c>
      <c r="K1134" s="1414">
        <v>13.337</v>
      </c>
      <c r="L1134" s="1412">
        <v>1965</v>
      </c>
      <c r="M1134" s="1415">
        <v>0.006787277353689568</v>
      </c>
      <c r="N1134" s="1413">
        <v>58.1</v>
      </c>
      <c r="O1134" s="1416">
        <v>0.42983148753180667</v>
      </c>
      <c r="P1134" s="1416">
        <v>407.23664122137404</v>
      </c>
      <c r="Q1134" s="1417">
        <v>23.66044885496183</v>
      </c>
    </row>
    <row r="1135" spans="1:17" ht="11.25">
      <c r="A1135" s="1868"/>
      <c r="B1135" s="192">
        <v>2</v>
      </c>
      <c r="C1135" s="178" t="s">
        <v>326</v>
      </c>
      <c r="D1135" s="192">
        <v>20</v>
      </c>
      <c r="E1135" s="192">
        <v>1970</v>
      </c>
      <c r="F1135" s="656">
        <v>12.599</v>
      </c>
      <c r="G1135" s="659">
        <v>1.332</v>
      </c>
      <c r="H1135" s="659">
        <v>3.2</v>
      </c>
      <c r="I1135" s="1238">
        <v>8.067</v>
      </c>
      <c r="J1135" s="656">
        <v>957.46</v>
      </c>
      <c r="K1135" s="1238">
        <v>8.067</v>
      </c>
      <c r="L1135" s="656">
        <v>957.46</v>
      </c>
      <c r="M1135" s="658">
        <v>0.00842541724980678</v>
      </c>
      <c r="N1135" s="659">
        <v>58.1</v>
      </c>
      <c r="O1135" s="660">
        <v>0.5335732490130136</v>
      </c>
      <c r="P1135" s="660">
        <v>505.52503498840684</v>
      </c>
      <c r="Q1135" s="662">
        <v>29.37100453282644</v>
      </c>
    </row>
    <row r="1136" spans="1:17" ht="11.25">
      <c r="A1136" s="1868"/>
      <c r="B1136" s="192">
        <v>3</v>
      </c>
      <c r="C1136" s="178" t="s">
        <v>327</v>
      </c>
      <c r="D1136" s="192">
        <v>20</v>
      </c>
      <c r="E1136" s="192">
        <v>1986</v>
      </c>
      <c r="F1136" s="656">
        <v>13.499</v>
      </c>
      <c r="G1136" s="659">
        <v>1.29</v>
      </c>
      <c r="H1136" s="659">
        <v>3.2</v>
      </c>
      <c r="I1136" s="1238">
        <v>9.009</v>
      </c>
      <c r="J1136" s="656">
        <v>1062.4</v>
      </c>
      <c r="K1136" s="1238">
        <v>9.009</v>
      </c>
      <c r="L1136" s="656">
        <v>1062.4</v>
      </c>
      <c r="M1136" s="658">
        <v>0.008479856927710843</v>
      </c>
      <c r="N1136" s="659">
        <v>58.1</v>
      </c>
      <c r="O1136" s="660">
        <v>0.5370208593750001</v>
      </c>
      <c r="P1136" s="660">
        <v>508.79141566265065</v>
      </c>
      <c r="Q1136" s="662">
        <v>29.560781250000005</v>
      </c>
    </row>
    <row r="1137" spans="1:17" ht="11.25">
      <c r="A1137" s="1868"/>
      <c r="B1137" s="192">
        <v>4</v>
      </c>
      <c r="C1137" s="178" t="s">
        <v>328</v>
      </c>
      <c r="D1137" s="192">
        <v>18</v>
      </c>
      <c r="E1137" s="192">
        <v>1977</v>
      </c>
      <c r="F1137" s="656">
        <v>9.989</v>
      </c>
      <c r="G1137" s="659">
        <v>1.066</v>
      </c>
      <c r="H1137" s="659">
        <v>2.88</v>
      </c>
      <c r="I1137" s="1238">
        <v>6.043</v>
      </c>
      <c r="J1137" s="656">
        <v>787</v>
      </c>
      <c r="K1137" s="1238">
        <v>6.043</v>
      </c>
      <c r="L1137" s="656">
        <v>787</v>
      </c>
      <c r="M1137" s="658">
        <v>0.007678526048284625</v>
      </c>
      <c r="N1137" s="659">
        <v>58.1</v>
      </c>
      <c r="O1137" s="660">
        <v>0.4862733761118171</v>
      </c>
      <c r="P1137" s="660">
        <v>460.7115628970775</v>
      </c>
      <c r="Q1137" s="662">
        <v>26.767341804320203</v>
      </c>
    </row>
    <row r="1138" spans="1:17" ht="11.25">
      <c r="A1138" s="1868"/>
      <c r="B1138" s="192">
        <v>5</v>
      </c>
      <c r="C1138" s="178" t="s">
        <v>329</v>
      </c>
      <c r="D1138" s="192">
        <v>20</v>
      </c>
      <c r="E1138" s="192">
        <v>1976</v>
      </c>
      <c r="F1138" s="656">
        <v>11.068999999999999</v>
      </c>
      <c r="G1138" s="659">
        <v>1.226</v>
      </c>
      <c r="H1138" s="659">
        <v>3.2</v>
      </c>
      <c r="I1138" s="1238">
        <v>6.643</v>
      </c>
      <c r="J1138" s="659">
        <v>712.76</v>
      </c>
      <c r="K1138" s="1238">
        <v>6.643</v>
      </c>
      <c r="L1138" s="659">
        <v>712.76</v>
      </c>
      <c r="M1138" s="658">
        <v>0.009320107750154329</v>
      </c>
      <c r="N1138" s="659">
        <v>58.1</v>
      </c>
      <c r="O1138" s="660">
        <v>0.5902331037095235</v>
      </c>
      <c r="P1138" s="660">
        <v>559.2064650092598</v>
      </c>
      <c r="Q1138" s="662">
        <v>32.489895617037995</v>
      </c>
    </row>
    <row r="1139" spans="1:17" ht="11.25">
      <c r="A1139" s="1868"/>
      <c r="B1139" s="192">
        <v>6</v>
      </c>
      <c r="C1139" s="178" t="s">
        <v>330</v>
      </c>
      <c r="D1139" s="192">
        <v>33</v>
      </c>
      <c r="E1139" s="192">
        <v>1968</v>
      </c>
      <c r="F1139" s="656">
        <v>19.6</v>
      </c>
      <c r="G1139" s="659">
        <v>2.099</v>
      </c>
      <c r="H1139" s="659">
        <v>5.44</v>
      </c>
      <c r="I1139" s="1238">
        <v>12.061</v>
      </c>
      <c r="J1139" s="656">
        <v>1439.65</v>
      </c>
      <c r="K1139" s="1238">
        <v>12.061</v>
      </c>
      <c r="L1139" s="656">
        <v>1439.65</v>
      </c>
      <c r="M1139" s="658">
        <v>0.008377730698433646</v>
      </c>
      <c r="N1139" s="659">
        <v>58.1</v>
      </c>
      <c r="O1139" s="660">
        <v>0.5305533074011044</v>
      </c>
      <c r="P1139" s="660">
        <v>502.6638419060188</v>
      </c>
      <c r="Q1139" s="662">
        <v>29.20476921473969</v>
      </c>
    </row>
    <row r="1140" spans="1:17" ht="11.25">
      <c r="A1140" s="1868"/>
      <c r="B1140" s="192">
        <v>7</v>
      </c>
      <c r="C1140" s="178"/>
      <c r="D1140" s="192"/>
      <c r="E1140" s="192"/>
      <c r="F1140" s="656"/>
      <c r="G1140" s="659"/>
      <c r="H1140" s="659"/>
      <c r="I1140" s="656"/>
      <c r="J1140" s="656"/>
      <c r="K1140" s="656"/>
      <c r="L1140" s="656"/>
      <c r="M1140" s="658"/>
      <c r="N1140" s="659"/>
      <c r="O1140" s="660"/>
      <c r="P1140" s="660"/>
      <c r="Q1140" s="662"/>
    </row>
    <row r="1141" spans="1:17" ht="11.25">
      <c r="A1141" s="1868"/>
      <c r="B1141" s="192">
        <v>8</v>
      </c>
      <c r="C1141" s="178"/>
      <c r="D1141" s="192"/>
      <c r="E1141" s="192"/>
      <c r="F1141" s="656"/>
      <c r="G1141" s="656"/>
      <c r="H1141" s="656"/>
      <c r="I1141" s="656"/>
      <c r="J1141" s="656"/>
      <c r="K1141" s="656"/>
      <c r="L1141" s="656"/>
      <c r="M1141" s="658"/>
      <c r="N1141" s="659"/>
      <c r="O1141" s="660"/>
      <c r="P1141" s="660"/>
      <c r="Q1141" s="662"/>
    </row>
    <row r="1142" spans="1:17" ht="11.25">
      <c r="A1142" s="1868"/>
      <c r="B1142" s="192">
        <v>9</v>
      </c>
      <c r="C1142" s="178"/>
      <c r="D1142" s="192"/>
      <c r="E1142" s="192"/>
      <c r="F1142" s="656"/>
      <c r="G1142" s="656"/>
      <c r="H1142" s="656"/>
      <c r="I1142" s="656"/>
      <c r="J1142" s="656"/>
      <c r="K1142" s="656"/>
      <c r="L1142" s="656"/>
      <c r="M1142" s="658"/>
      <c r="N1142" s="659"/>
      <c r="O1142" s="660"/>
      <c r="P1142" s="660"/>
      <c r="Q1142" s="662"/>
    </row>
    <row r="1143" spans="1:17" ht="12" thickBot="1">
      <c r="A1143" s="1914"/>
      <c r="B1143" s="215">
        <v>10</v>
      </c>
      <c r="C1143" s="902"/>
      <c r="D1143" s="215"/>
      <c r="E1143" s="215"/>
      <c r="F1143" s="903"/>
      <c r="G1143" s="903"/>
      <c r="H1143" s="903"/>
      <c r="I1143" s="903"/>
      <c r="J1143" s="903"/>
      <c r="K1143" s="903"/>
      <c r="L1143" s="903"/>
      <c r="M1143" s="904"/>
      <c r="N1143" s="905"/>
      <c r="O1143" s="906"/>
      <c r="P1143" s="906"/>
      <c r="Q1143" s="907"/>
    </row>
    <row r="1144" spans="1:17" ht="11.25">
      <c r="A1144" s="1896" t="s">
        <v>81</v>
      </c>
      <c r="B1144" s="17">
        <v>1</v>
      </c>
      <c r="C1144" s="515" t="s">
        <v>331</v>
      </c>
      <c r="D1144" s="17">
        <v>6</v>
      </c>
      <c r="E1144" s="17">
        <v>1965</v>
      </c>
      <c r="F1144" s="211">
        <v>3.726</v>
      </c>
      <c r="G1144" s="211">
        <v>1.02</v>
      </c>
      <c r="H1144" s="211">
        <v>0</v>
      </c>
      <c r="I1144" s="516">
        <v>2.706</v>
      </c>
      <c r="J1144" s="211">
        <v>326.74</v>
      </c>
      <c r="K1144" s="516">
        <v>2.706</v>
      </c>
      <c r="L1144" s="211">
        <v>326.74</v>
      </c>
      <c r="M1144" s="616">
        <v>0.008281814286588725</v>
      </c>
      <c r="N1144" s="517">
        <v>58.1</v>
      </c>
      <c r="O1144" s="590">
        <v>0.5244790169553775</v>
      </c>
      <c r="P1144" s="590">
        <v>496.9088571953235</v>
      </c>
      <c r="Q1144" s="591">
        <v>28.870404603048296</v>
      </c>
    </row>
    <row r="1145" spans="1:17" ht="11.25">
      <c r="A1145" s="1897"/>
      <c r="B1145" s="19">
        <v>2</v>
      </c>
      <c r="C1145" s="23" t="s">
        <v>332</v>
      </c>
      <c r="D1145" s="19">
        <v>8</v>
      </c>
      <c r="E1145" s="19">
        <v>1962</v>
      </c>
      <c r="F1145" s="206">
        <v>5.123</v>
      </c>
      <c r="G1145" s="206">
        <v>0.58</v>
      </c>
      <c r="H1145" s="206">
        <v>1.12</v>
      </c>
      <c r="I1145" s="78">
        <v>3.423</v>
      </c>
      <c r="J1145" s="206">
        <v>318.54</v>
      </c>
      <c r="K1145" s="78">
        <v>3.423</v>
      </c>
      <c r="L1145" s="206">
        <v>318.54</v>
      </c>
      <c r="M1145" s="27">
        <v>0.010745903183273686</v>
      </c>
      <c r="N1145" s="26">
        <v>58.1</v>
      </c>
      <c r="O1145" s="35">
        <v>0.6805273026935393</v>
      </c>
      <c r="P1145" s="35">
        <v>644.7541909964211</v>
      </c>
      <c r="Q1145" s="36">
        <v>37.46021849689207</v>
      </c>
    </row>
    <row r="1146" spans="1:17" ht="11.25">
      <c r="A1146" s="1897"/>
      <c r="B1146" s="19">
        <v>3</v>
      </c>
      <c r="C1146" s="23" t="s">
        <v>333</v>
      </c>
      <c r="D1146" s="19">
        <v>24</v>
      </c>
      <c r="E1146" s="19">
        <v>1972</v>
      </c>
      <c r="F1146" s="206">
        <v>15.098999999999998</v>
      </c>
      <c r="G1146" s="206">
        <v>1.444</v>
      </c>
      <c r="H1146" s="206">
        <v>0.24</v>
      </c>
      <c r="I1146" s="78">
        <v>13.415</v>
      </c>
      <c r="J1146" s="206">
        <v>1271.24</v>
      </c>
      <c r="K1146" s="78">
        <v>13.415</v>
      </c>
      <c r="L1146" s="206">
        <v>1271.24</v>
      </c>
      <c r="M1146" s="27">
        <v>0.010552688713382209</v>
      </c>
      <c r="N1146" s="26">
        <v>58.1</v>
      </c>
      <c r="O1146" s="35">
        <v>0.668291223529782</v>
      </c>
      <c r="P1146" s="35">
        <v>633.1613228029324</v>
      </c>
      <c r="Q1146" s="36">
        <v>36.78667285485037</v>
      </c>
    </row>
    <row r="1147" spans="1:17" ht="11.25">
      <c r="A1147" s="1897"/>
      <c r="B1147" s="19">
        <v>4</v>
      </c>
      <c r="C1147" s="23" t="s">
        <v>334</v>
      </c>
      <c r="D1147" s="19">
        <v>48</v>
      </c>
      <c r="E1147" s="19">
        <v>1957</v>
      </c>
      <c r="F1147" s="206">
        <v>16</v>
      </c>
      <c r="G1147" s="206">
        <v>1.374</v>
      </c>
      <c r="H1147" s="206">
        <v>0.01</v>
      </c>
      <c r="I1147" s="78">
        <v>14.616</v>
      </c>
      <c r="J1147" s="206">
        <v>1114.86</v>
      </c>
      <c r="K1147" s="78">
        <v>14.616</v>
      </c>
      <c r="L1147" s="206">
        <v>1114.86</v>
      </c>
      <c r="M1147" s="27">
        <v>0.013110166298907487</v>
      </c>
      <c r="N1147" s="26">
        <v>58.1</v>
      </c>
      <c r="O1147" s="35">
        <v>0.8302537215435123</v>
      </c>
      <c r="P1147" s="35">
        <v>786.6099779344491</v>
      </c>
      <c r="Q1147" s="36">
        <v>45.7020397179915</v>
      </c>
    </row>
    <row r="1148" spans="1:17" ht="11.25">
      <c r="A1148" s="1897"/>
      <c r="B1148" s="19">
        <v>5</v>
      </c>
      <c r="C1148" s="23" t="s">
        <v>335</v>
      </c>
      <c r="D1148" s="19">
        <v>8</v>
      </c>
      <c r="E1148" s="19">
        <v>1964</v>
      </c>
      <c r="F1148" s="206">
        <v>1.87</v>
      </c>
      <c r="G1148" s="206">
        <v>0.91</v>
      </c>
      <c r="H1148" s="206">
        <v>0.96</v>
      </c>
      <c r="I1148" s="78">
        <v>0</v>
      </c>
      <c r="J1148" s="206">
        <v>371.23</v>
      </c>
      <c r="K1148" s="78">
        <v>0</v>
      </c>
      <c r="L1148" s="206">
        <v>273.03</v>
      </c>
      <c r="M1148" s="27">
        <v>0</v>
      </c>
      <c r="N1148" s="26">
        <v>58.1</v>
      </c>
      <c r="O1148" s="35">
        <v>0</v>
      </c>
      <c r="P1148" s="35">
        <v>0</v>
      </c>
      <c r="Q1148" s="36">
        <v>0</v>
      </c>
    </row>
    <row r="1149" spans="1:17" ht="11.25">
      <c r="A1149" s="1897"/>
      <c r="B1149" s="19">
        <v>6</v>
      </c>
      <c r="C1149" s="23" t="s">
        <v>336</v>
      </c>
      <c r="D1149" s="19">
        <v>9</v>
      </c>
      <c r="E1149" s="19">
        <v>1979</v>
      </c>
      <c r="F1149" s="206">
        <v>7.9590000000000005</v>
      </c>
      <c r="G1149" s="206">
        <v>0.736</v>
      </c>
      <c r="H1149" s="206">
        <v>1.44</v>
      </c>
      <c r="I1149" s="78">
        <v>5.783</v>
      </c>
      <c r="J1149" s="206">
        <v>475.45</v>
      </c>
      <c r="K1149" s="78">
        <v>5.783</v>
      </c>
      <c r="L1149" s="206">
        <v>475.45</v>
      </c>
      <c r="M1149" s="27">
        <v>0.012163213797455044</v>
      </c>
      <c r="N1149" s="26">
        <v>58.1</v>
      </c>
      <c r="O1149" s="35">
        <v>0.7702841665790305</v>
      </c>
      <c r="P1149" s="35">
        <v>729.7928278473026</v>
      </c>
      <c r="Q1149" s="36">
        <v>42.400963297928286</v>
      </c>
    </row>
    <row r="1150" spans="1:17" ht="11.25">
      <c r="A1150" s="1897"/>
      <c r="B1150" s="19">
        <v>7</v>
      </c>
      <c r="C1150" s="23" t="s">
        <v>337</v>
      </c>
      <c r="D1150" s="19">
        <v>2</v>
      </c>
      <c r="E1150" s="19">
        <v>1985</v>
      </c>
      <c r="F1150" s="206">
        <v>2.389</v>
      </c>
      <c r="G1150" s="206">
        <v>0.163</v>
      </c>
      <c r="H1150" s="206">
        <v>0.32</v>
      </c>
      <c r="I1150" s="78">
        <v>1.906</v>
      </c>
      <c r="J1150" s="206">
        <v>121.2</v>
      </c>
      <c r="K1150" s="78">
        <v>1.906</v>
      </c>
      <c r="L1150" s="206">
        <v>121.2</v>
      </c>
      <c r="M1150" s="27">
        <v>0.015726072607260725</v>
      </c>
      <c r="N1150" s="26">
        <v>58.1</v>
      </c>
      <c r="O1150" s="35">
        <v>0.9959164521452145</v>
      </c>
      <c r="P1150" s="35">
        <v>943.5643564356435</v>
      </c>
      <c r="Q1150" s="36">
        <v>54.82108910891089</v>
      </c>
    </row>
    <row r="1151" spans="1:17" ht="11.25">
      <c r="A1151" s="1897"/>
      <c r="B1151" s="19">
        <v>8</v>
      </c>
      <c r="C1151" s="23"/>
      <c r="D1151" s="19"/>
      <c r="E1151" s="19"/>
      <c r="F1151" s="206"/>
      <c r="G1151" s="206"/>
      <c r="H1151" s="206"/>
      <c r="I1151" s="206"/>
      <c r="J1151" s="206"/>
      <c r="K1151" s="216"/>
      <c r="L1151" s="206"/>
      <c r="M1151" s="27"/>
      <c r="N1151" s="26"/>
      <c r="O1151" s="35"/>
      <c r="P1151" s="35"/>
      <c r="Q1151" s="36"/>
    </row>
    <row r="1152" spans="1:17" ht="11.25">
      <c r="A1152" s="1897"/>
      <c r="B1152" s="19">
        <v>9</v>
      </c>
      <c r="C1152" s="40"/>
      <c r="D1152" s="19"/>
      <c r="E1152" s="19"/>
      <c r="F1152" s="206"/>
      <c r="G1152" s="206"/>
      <c r="H1152" s="206"/>
      <c r="I1152" s="206"/>
      <c r="J1152" s="206"/>
      <c r="K1152" s="206"/>
      <c r="L1152" s="206"/>
      <c r="M1152" s="27"/>
      <c r="N1152" s="26"/>
      <c r="O1152" s="35"/>
      <c r="P1152" s="35"/>
      <c r="Q1152" s="36"/>
    </row>
    <row r="1153" spans="1:17" ht="12" thickBot="1">
      <c r="A1153" s="1898"/>
      <c r="B1153" s="20">
        <v>10</v>
      </c>
      <c r="C1153" s="521"/>
      <c r="D1153" s="20"/>
      <c r="E1153" s="20"/>
      <c r="F1153" s="222"/>
      <c r="G1153" s="222"/>
      <c r="H1153" s="222"/>
      <c r="I1153" s="222"/>
      <c r="J1153" s="222"/>
      <c r="K1153" s="222"/>
      <c r="L1153" s="222"/>
      <c r="M1153" s="39"/>
      <c r="N1153" s="28"/>
      <c r="O1153" s="37"/>
      <c r="P1153" s="37"/>
      <c r="Q1153" s="202"/>
    </row>
    <row r="1155" spans="1:17" s="1683" customFormat="1" ht="15">
      <c r="A1155" s="1915" t="s">
        <v>372</v>
      </c>
      <c r="B1155" s="1915"/>
      <c r="C1155" s="1915"/>
      <c r="D1155" s="1915"/>
      <c r="E1155" s="1915"/>
      <c r="F1155" s="1915"/>
      <c r="G1155" s="1915"/>
      <c r="H1155" s="1915"/>
      <c r="I1155" s="1915"/>
      <c r="J1155" s="1915"/>
      <c r="K1155" s="1915"/>
      <c r="L1155" s="1915"/>
      <c r="M1155" s="1915"/>
      <c r="N1155" s="1915"/>
      <c r="O1155" s="1915"/>
      <c r="P1155" s="1915"/>
      <c r="Q1155" s="1915"/>
    </row>
    <row r="1156" spans="1:17" ht="13.5" thickBot="1">
      <c r="A1156" s="805"/>
      <c r="B1156" s="805"/>
      <c r="C1156" s="805"/>
      <c r="D1156" s="805"/>
      <c r="E1156" s="1875" t="s">
        <v>370</v>
      </c>
      <c r="F1156" s="1875"/>
      <c r="G1156" s="1875"/>
      <c r="H1156" s="1875"/>
      <c r="I1156" s="805">
        <v>6.9</v>
      </c>
      <c r="J1156" s="805" t="s">
        <v>369</v>
      </c>
      <c r="K1156" s="805" t="s">
        <v>371</v>
      </c>
      <c r="L1156" s="805">
        <v>293</v>
      </c>
      <c r="M1156" s="805"/>
      <c r="N1156" s="805"/>
      <c r="O1156" s="805"/>
      <c r="P1156" s="805"/>
      <c r="Q1156" s="805"/>
    </row>
    <row r="1157" spans="1:17" ht="11.25">
      <c r="A1157" s="1876" t="s">
        <v>1</v>
      </c>
      <c r="B1157" s="1879" t="s">
        <v>0</v>
      </c>
      <c r="C1157" s="1882" t="s">
        <v>2</v>
      </c>
      <c r="D1157" s="1882" t="s">
        <v>3</v>
      </c>
      <c r="E1157" s="1882" t="s">
        <v>12</v>
      </c>
      <c r="F1157" s="1886" t="s">
        <v>13</v>
      </c>
      <c r="G1157" s="1887"/>
      <c r="H1157" s="1887"/>
      <c r="I1157" s="1888"/>
      <c r="J1157" s="1882" t="s">
        <v>4</v>
      </c>
      <c r="K1157" s="1882" t="s">
        <v>14</v>
      </c>
      <c r="L1157" s="1882" t="s">
        <v>5</v>
      </c>
      <c r="M1157" s="1882" t="s">
        <v>6</v>
      </c>
      <c r="N1157" s="1882" t="s">
        <v>15</v>
      </c>
      <c r="O1157" s="1908" t="s">
        <v>16</v>
      </c>
      <c r="P1157" s="1882" t="s">
        <v>23</v>
      </c>
      <c r="Q1157" s="1891" t="s">
        <v>24</v>
      </c>
    </row>
    <row r="1158" spans="1:17" ht="33.75">
      <c r="A1158" s="1877"/>
      <c r="B1158" s="1880"/>
      <c r="C1158" s="1883"/>
      <c r="D1158" s="1885"/>
      <c r="E1158" s="1885"/>
      <c r="F1158" s="15" t="s">
        <v>17</v>
      </c>
      <c r="G1158" s="15" t="s">
        <v>18</v>
      </c>
      <c r="H1158" s="15" t="s">
        <v>19</v>
      </c>
      <c r="I1158" s="15" t="s">
        <v>20</v>
      </c>
      <c r="J1158" s="1885"/>
      <c r="K1158" s="1885"/>
      <c r="L1158" s="1885"/>
      <c r="M1158" s="1885"/>
      <c r="N1158" s="1885"/>
      <c r="O1158" s="1909"/>
      <c r="P1158" s="1885"/>
      <c r="Q1158" s="1892"/>
    </row>
    <row r="1159" spans="1:17" ht="12" thickBot="1">
      <c r="A1159" s="1877"/>
      <c r="B1159" s="1880"/>
      <c r="C1159" s="1883"/>
      <c r="D1159" s="8" t="s">
        <v>7</v>
      </c>
      <c r="E1159" s="8" t="s">
        <v>8</v>
      </c>
      <c r="F1159" s="8" t="s">
        <v>9</v>
      </c>
      <c r="G1159" s="8" t="s">
        <v>9</v>
      </c>
      <c r="H1159" s="8" t="s">
        <v>9</v>
      </c>
      <c r="I1159" s="8" t="s">
        <v>9</v>
      </c>
      <c r="J1159" s="8" t="s">
        <v>21</v>
      </c>
      <c r="K1159" s="8" t="s">
        <v>9</v>
      </c>
      <c r="L1159" s="8" t="s">
        <v>21</v>
      </c>
      <c r="M1159" s="8" t="s">
        <v>59</v>
      </c>
      <c r="N1159" s="8" t="s">
        <v>408</v>
      </c>
      <c r="O1159" s="8" t="s">
        <v>409</v>
      </c>
      <c r="P1159" s="1280" t="s">
        <v>25</v>
      </c>
      <c r="Q1159" s="1281" t="s">
        <v>410</v>
      </c>
    </row>
    <row r="1160" spans="1:17" ht="11.25">
      <c r="A1160" s="1867" t="s">
        <v>304</v>
      </c>
      <c r="B1160" s="197">
        <v>1</v>
      </c>
      <c r="C1160" s="689" t="s">
        <v>430</v>
      </c>
      <c r="D1160" s="738">
        <v>9</v>
      </c>
      <c r="E1160" s="738">
        <v>1992</v>
      </c>
      <c r="F1160" s="504">
        <f>G1160+H1160+I1160</f>
        <v>7.695</v>
      </c>
      <c r="G1160" s="504">
        <v>0.636812</v>
      </c>
      <c r="H1160" s="504">
        <v>1.44</v>
      </c>
      <c r="I1160" s="504">
        <v>5.618188</v>
      </c>
      <c r="J1160" s="504">
        <v>464.1</v>
      </c>
      <c r="K1160" s="639">
        <f>I1160</f>
        <v>5.618188</v>
      </c>
      <c r="L1160" s="640">
        <f>J1160</f>
        <v>464.1</v>
      </c>
      <c r="M1160" s="641">
        <f>K1160/L1160</f>
        <v>0.012105554837319543</v>
      </c>
      <c r="N1160" s="692">
        <f>0.0831*1000</f>
        <v>83.1</v>
      </c>
      <c r="O1160" s="642">
        <f>M1160*N1160</f>
        <v>1.0059716069812539</v>
      </c>
      <c r="P1160" s="642">
        <f>M1160*60*1000</f>
        <v>726.3332902391726</v>
      </c>
      <c r="Q1160" s="643">
        <f>P1160*N1160/1000</f>
        <v>60.358296418875234</v>
      </c>
    </row>
    <row r="1161" spans="1:17" ht="11.25">
      <c r="A1161" s="1868"/>
      <c r="B1161" s="192">
        <v>2</v>
      </c>
      <c r="C1161" s="691" t="s">
        <v>396</v>
      </c>
      <c r="D1161" s="741">
        <v>44</v>
      </c>
      <c r="E1161" s="741">
        <v>1966</v>
      </c>
      <c r="F1161" s="506">
        <f>G1161+H1161+I1161</f>
        <v>28.650005999999998</v>
      </c>
      <c r="G1161" s="506">
        <v>2.522907</v>
      </c>
      <c r="H1161" s="506">
        <v>7.04</v>
      </c>
      <c r="I1161" s="506">
        <v>19.087099</v>
      </c>
      <c r="J1161" s="506">
        <v>1849.2</v>
      </c>
      <c r="K1161" s="644">
        <f>I1161</f>
        <v>19.087099</v>
      </c>
      <c r="L1161" s="506">
        <f>J1161</f>
        <v>1849.2</v>
      </c>
      <c r="M1161" s="505">
        <f aca="true" t="shared" si="24" ref="M1161:M1169">K1161/L1161</f>
        <v>0.010321814298074843</v>
      </c>
      <c r="N1161" s="692">
        <f aca="true" t="shared" si="25" ref="N1161:N1169">0.0831*1000</f>
        <v>83.1</v>
      </c>
      <c r="O1161" s="507">
        <f aca="true" t="shared" si="26" ref="O1161:O1169">M1161*N1161</f>
        <v>0.8577427681700194</v>
      </c>
      <c r="P1161" s="642">
        <f aca="true" t="shared" si="27" ref="P1161:P1169">M1161*60*1000</f>
        <v>619.3088578844905</v>
      </c>
      <c r="Q1161" s="508">
        <f aca="true" t="shared" si="28" ref="Q1161:Q1169">P1161*N1161/1000</f>
        <v>51.46456609020116</v>
      </c>
    </row>
    <row r="1162" spans="1:17" ht="11.25">
      <c r="A1162" s="1868"/>
      <c r="B1162" s="192">
        <v>3</v>
      </c>
      <c r="C1162" s="691" t="s">
        <v>431</v>
      </c>
      <c r="D1162" s="741">
        <v>44</v>
      </c>
      <c r="E1162" s="741">
        <v>1966</v>
      </c>
      <c r="F1162" s="506">
        <f aca="true" t="shared" si="29" ref="F1162:F1168">G1162+H1162+I1162</f>
        <v>28.292</v>
      </c>
      <c r="G1162" s="506">
        <v>2.453614</v>
      </c>
      <c r="H1162" s="506">
        <v>7.04</v>
      </c>
      <c r="I1162" s="506">
        <v>18.798386</v>
      </c>
      <c r="J1162" s="506">
        <v>1845.5</v>
      </c>
      <c r="K1162" s="644">
        <f aca="true" t="shared" si="30" ref="K1162:L1168">I1162</f>
        <v>18.798386</v>
      </c>
      <c r="L1162" s="506">
        <f t="shared" si="30"/>
        <v>1845.5</v>
      </c>
      <c r="M1162" s="505">
        <f t="shared" si="24"/>
        <v>0.010186066648604714</v>
      </c>
      <c r="N1162" s="692">
        <f t="shared" si="25"/>
        <v>83.1</v>
      </c>
      <c r="O1162" s="507">
        <f t="shared" si="26"/>
        <v>0.8464621384990517</v>
      </c>
      <c r="P1162" s="642">
        <f t="shared" si="27"/>
        <v>611.1639989162828</v>
      </c>
      <c r="Q1162" s="508">
        <f t="shared" si="28"/>
        <v>50.7877283099431</v>
      </c>
    </row>
    <row r="1163" spans="1:17" ht="11.25">
      <c r="A1163" s="1868"/>
      <c r="B1163" s="192">
        <v>4</v>
      </c>
      <c r="C1163" s="691" t="s">
        <v>397</v>
      </c>
      <c r="D1163" s="741">
        <v>22</v>
      </c>
      <c r="E1163" s="741">
        <v>1985</v>
      </c>
      <c r="F1163" s="506">
        <f t="shared" si="29"/>
        <v>15.98</v>
      </c>
      <c r="G1163" s="506">
        <v>2.419841</v>
      </c>
      <c r="H1163" s="506">
        <v>3.74</v>
      </c>
      <c r="I1163" s="506">
        <v>9.820159</v>
      </c>
      <c r="J1163" s="506">
        <v>1124.8</v>
      </c>
      <c r="K1163" s="644">
        <f t="shared" si="30"/>
        <v>9.820159</v>
      </c>
      <c r="L1163" s="506">
        <f t="shared" si="30"/>
        <v>1124.8</v>
      </c>
      <c r="M1163" s="505">
        <f t="shared" si="24"/>
        <v>0.0087305823257468</v>
      </c>
      <c r="N1163" s="692">
        <f t="shared" si="25"/>
        <v>83.1</v>
      </c>
      <c r="O1163" s="507">
        <f t="shared" si="26"/>
        <v>0.725511391269559</v>
      </c>
      <c r="P1163" s="642">
        <f t="shared" si="27"/>
        <v>523.834939544808</v>
      </c>
      <c r="Q1163" s="508">
        <f t="shared" si="28"/>
        <v>43.530683476173536</v>
      </c>
    </row>
    <row r="1164" spans="1:17" ht="11.25">
      <c r="A1164" s="1868"/>
      <c r="B1164" s="192">
        <v>5</v>
      </c>
      <c r="C1164" s="691" t="s">
        <v>398</v>
      </c>
      <c r="D1164" s="741">
        <v>22</v>
      </c>
      <c r="E1164" s="741">
        <v>1987</v>
      </c>
      <c r="F1164" s="506">
        <f t="shared" si="29"/>
        <v>18.856</v>
      </c>
      <c r="G1164" s="506">
        <v>2.059177</v>
      </c>
      <c r="H1164" s="506">
        <v>3.80579</v>
      </c>
      <c r="I1164" s="506">
        <v>12.991033</v>
      </c>
      <c r="J1164" s="506">
        <v>1206.5</v>
      </c>
      <c r="K1164" s="644">
        <f t="shared" si="30"/>
        <v>12.991033</v>
      </c>
      <c r="L1164" s="506">
        <f t="shared" si="30"/>
        <v>1206.5</v>
      </c>
      <c r="M1164" s="505">
        <f t="shared" si="24"/>
        <v>0.01076753667633651</v>
      </c>
      <c r="N1164" s="692">
        <f t="shared" si="25"/>
        <v>83.1</v>
      </c>
      <c r="O1164" s="507">
        <f t="shared" si="26"/>
        <v>0.894782297803564</v>
      </c>
      <c r="P1164" s="642">
        <f t="shared" si="27"/>
        <v>646.0522005801906</v>
      </c>
      <c r="Q1164" s="508">
        <f t="shared" si="28"/>
        <v>53.68693786821383</v>
      </c>
    </row>
    <row r="1165" spans="1:17" ht="11.25">
      <c r="A1165" s="1868"/>
      <c r="B1165" s="192">
        <v>6</v>
      </c>
      <c r="C1165" s="691" t="s">
        <v>373</v>
      </c>
      <c r="D1165" s="741">
        <v>20</v>
      </c>
      <c r="E1165" s="741">
        <v>1987</v>
      </c>
      <c r="F1165" s="506">
        <f t="shared" si="29"/>
        <v>15.366997999999999</v>
      </c>
      <c r="G1165" s="506">
        <v>1.787245</v>
      </c>
      <c r="H1165" s="506">
        <v>3.4</v>
      </c>
      <c r="I1165" s="506">
        <v>10.179753</v>
      </c>
      <c r="J1165" s="506">
        <v>1081.6</v>
      </c>
      <c r="K1165" s="644">
        <f t="shared" si="30"/>
        <v>10.179753</v>
      </c>
      <c r="L1165" s="506">
        <f t="shared" si="30"/>
        <v>1081.6</v>
      </c>
      <c r="M1165" s="505">
        <f t="shared" si="24"/>
        <v>0.009411753883136096</v>
      </c>
      <c r="N1165" s="692">
        <f t="shared" si="25"/>
        <v>83.1</v>
      </c>
      <c r="O1165" s="507">
        <f t="shared" si="26"/>
        <v>0.7821167476886095</v>
      </c>
      <c r="P1165" s="642">
        <f t="shared" si="27"/>
        <v>564.7052329881658</v>
      </c>
      <c r="Q1165" s="508">
        <f t="shared" si="28"/>
        <v>46.92700486131657</v>
      </c>
    </row>
    <row r="1166" spans="1:17" ht="11.25">
      <c r="A1166" s="1868"/>
      <c r="B1166" s="192">
        <v>7</v>
      </c>
      <c r="C1166" s="691" t="s">
        <v>450</v>
      </c>
      <c r="D1166" s="741">
        <v>12</v>
      </c>
      <c r="E1166" s="741">
        <v>1988</v>
      </c>
      <c r="F1166" s="506">
        <f t="shared" si="29"/>
        <v>9.234999</v>
      </c>
      <c r="G1166" s="506">
        <v>0.780656</v>
      </c>
      <c r="H1166" s="506">
        <v>1.92</v>
      </c>
      <c r="I1166" s="506">
        <v>6.534343</v>
      </c>
      <c r="J1166" s="506">
        <v>597.3</v>
      </c>
      <c r="K1166" s="644">
        <f t="shared" si="30"/>
        <v>6.534343</v>
      </c>
      <c r="L1166" s="506">
        <f t="shared" si="30"/>
        <v>597.3</v>
      </c>
      <c r="M1166" s="505">
        <f t="shared" si="24"/>
        <v>0.010939800770132263</v>
      </c>
      <c r="N1166" s="692">
        <f t="shared" si="25"/>
        <v>83.1</v>
      </c>
      <c r="O1166" s="507">
        <f t="shared" si="26"/>
        <v>0.909097443997991</v>
      </c>
      <c r="P1166" s="642">
        <f t="shared" si="27"/>
        <v>656.3880462079358</v>
      </c>
      <c r="Q1166" s="508">
        <f t="shared" si="28"/>
        <v>54.54584663987946</v>
      </c>
    </row>
    <row r="1167" spans="1:17" ht="11.25">
      <c r="A1167" s="1868"/>
      <c r="B1167" s="192">
        <v>8</v>
      </c>
      <c r="C1167" s="691" t="s">
        <v>432</v>
      </c>
      <c r="D1167" s="741">
        <v>20</v>
      </c>
      <c r="E1167" s="741">
        <v>1983</v>
      </c>
      <c r="F1167" s="506">
        <f t="shared" si="29"/>
        <v>17.336001</v>
      </c>
      <c r="G1167" s="506">
        <v>1.840409</v>
      </c>
      <c r="H1167" s="506">
        <v>3.2</v>
      </c>
      <c r="I1167" s="506">
        <v>12.295592</v>
      </c>
      <c r="J1167" s="506">
        <v>1123.9</v>
      </c>
      <c r="K1167" s="644">
        <f t="shared" si="30"/>
        <v>12.295592</v>
      </c>
      <c r="L1167" s="506">
        <f t="shared" si="30"/>
        <v>1123.9</v>
      </c>
      <c r="M1167" s="505">
        <f t="shared" si="24"/>
        <v>0.010940112109618292</v>
      </c>
      <c r="N1167" s="692">
        <f t="shared" si="25"/>
        <v>83.1</v>
      </c>
      <c r="O1167" s="507">
        <f t="shared" si="26"/>
        <v>0.90912331630928</v>
      </c>
      <c r="P1167" s="642">
        <f t="shared" si="27"/>
        <v>656.4067265770975</v>
      </c>
      <c r="Q1167" s="508">
        <f t="shared" si="28"/>
        <v>54.5473989785568</v>
      </c>
    </row>
    <row r="1168" spans="1:17" ht="11.25">
      <c r="A1168" s="1868"/>
      <c r="B1168" s="192">
        <v>9</v>
      </c>
      <c r="C1168" s="691" t="s">
        <v>433</v>
      </c>
      <c r="D1168" s="741">
        <v>8</v>
      </c>
      <c r="E1168" s="741">
        <v>1988</v>
      </c>
      <c r="F1168" s="506">
        <f t="shared" si="29"/>
        <v>5.762999</v>
      </c>
      <c r="G1168" s="506">
        <v>0.581856</v>
      </c>
      <c r="H1168" s="506">
        <v>1.28</v>
      </c>
      <c r="I1168" s="506">
        <v>3.901143</v>
      </c>
      <c r="J1168" s="506">
        <v>524.4</v>
      </c>
      <c r="K1168" s="644">
        <f t="shared" si="30"/>
        <v>3.901143</v>
      </c>
      <c r="L1168" s="506">
        <f t="shared" si="30"/>
        <v>524.4</v>
      </c>
      <c r="M1168" s="505">
        <f t="shared" si="24"/>
        <v>0.007439250572082379</v>
      </c>
      <c r="N1168" s="692">
        <f t="shared" si="25"/>
        <v>83.1</v>
      </c>
      <c r="O1168" s="507">
        <f t="shared" si="26"/>
        <v>0.6182017225400457</v>
      </c>
      <c r="P1168" s="642">
        <f t="shared" si="27"/>
        <v>446.3550343249428</v>
      </c>
      <c r="Q1168" s="508">
        <f t="shared" si="28"/>
        <v>37.092103352402745</v>
      </c>
    </row>
    <row r="1169" spans="1:17" ht="12" thickBot="1">
      <c r="A1169" s="1869"/>
      <c r="B1169" s="193">
        <v>10</v>
      </c>
      <c r="C1169" s="693" t="s">
        <v>434</v>
      </c>
      <c r="D1169" s="744">
        <v>15</v>
      </c>
      <c r="E1169" s="744">
        <v>1984</v>
      </c>
      <c r="F1169" s="766">
        <f>G1169+H1169+I1169</f>
        <v>10.002001</v>
      </c>
      <c r="G1169" s="766">
        <v>0.845307</v>
      </c>
      <c r="H1169" s="766">
        <v>0.15</v>
      </c>
      <c r="I1169" s="766">
        <v>9.006694</v>
      </c>
      <c r="J1169" s="766">
        <v>691.4</v>
      </c>
      <c r="K1169" s="788">
        <f>I1169</f>
        <v>9.006694</v>
      </c>
      <c r="L1169" s="766">
        <f>J1169</f>
        <v>691.4</v>
      </c>
      <c r="M1169" s="711">
        <f t="shared" si="24"/>
        <v>0.013026748625976279</v>
      </c>
      <c r="N1169" s="712">
        <f t="shared" si="25"/>
        <v>83.1</v>
      </c>
      <c r="O1169" s="694">
        <f t="shared" si="26"/>
        <v>1.0825228108186287</v>
      </c>
      <c r="P1169" s="694">
        <f t="shared" si="27"/>
        <v>781.6049175585767</v>
      </c>
      <c r="Q1169" s="695">
        <f t="shared" si="28"/>
        <v>64.95136864911773</v>
      </c>
    </row>
    <row r="1174" spans="1:17" s="1683" customFormat="1" ht="15">
      <c r="A1174" s="1874" t="s">
        <v>374</v>
      </c>
      <c r="B1174" s="1874"/>
      <c r="C1174" s="1874"/>
      <c r="D1174" s="1874"/>
      <c r="E1174" s="1874"/>
      <c r="F1174" s="1874"/>
      <c r="G1174" s="1874"/>
      <c r="H1174" s="1874"/>
      <c r="I1174" s="1874"/>
      <c r="J1174" s="1874"/>
      <c r="K1174" s="1874"/>
      <c r="L1174" s="1874"/>
      <c r="M1174" s="1874"/>
      <c r="N1174" s="1874"/>
      <c r="O1174" s="1874"/>
      <c r="P1174" s="1874"/>
      <c r="Q1174" s="1874"/>
    </row>
    <row r="1175" spans="1:17" ht="13.5" thickBot="1">
      <c r="A1175" s="805"/>
      <c r="B1175" s="805"/>
      <c r="C1175" s="805"/>
      <c r="D1175" s="805"/>
      <c r="E1175" s="1875" t="s">
        <v>370</v>
      </c>
      <c r="F1175" s="1875"/>
      <c r="G1175" s="1875"/>
      <c r="H1175" s="1875"/>
      <c r="I1175" s="805">
        <v>4.9</v>
      </c>
      <c r="J1175" s="805" t="s">
        <v>369</v>
      </c>
      <c r="K1175" s="805" t="s">
        <v>371</v>
      </c>
      <c r="L1175" s="806">
        <v>301</v>
      </c>
      <c r="M1175" s="805"/>
      <c r="N1175" s="805"/>
      <c r="O1175" s="805"/>
      <c r="P1175" s="805"/>
      <c r="Q1175" s="805"/>
    </row>
    <row r="1176" spans="1:17" ht="11.25">
      <c r="A1176" s="1876" t="s">
        <v>1</v>
      </c>
      <c r="B1176" s="1879" t="s">
        <v>0</v>
      </c>
      <c r="C1176" s="1882" t="s">
        <v>2</v>
      </c>
      <c r="D1176" s="1882" t="s">
        <v>3</v>
      </c>
      <c r="E1176" s="1882" t="s">
        <v>12</v>
      </c>
      <c r="F1176" s="1886" t="s">
        <v>13</v>
      </c>
      <c r="G1176" s="1887"/>
      <c r="H1176" s="1887"/>
      <c r="I1176" s="1888"/>
      <c r="J1176" s="1882" t="s">
        <v>4</v>
      </c>
      <c r="K1176" s="1882" t="s">
        <v>14</v>
      </c>
      <c r="L1176" s="1882" t="s">
        <v>5</v>
      </c>
      <c r="M1176" s="1882" t="s">
        <v>6</v>
      </c>
      <c r="N1176" s="1882" t="s">
        <v>15</v>
      </c>
      <c r="O1176" s="1882" t="s">
        <v>16</v>
      </c>
      <c r="P1176" s="1889" t="s">
        <v>23</v>
      </c>
      <c r="Q1176" s="1891" t="s">
        <v>24</v>
      </c>
    </row>
    <row r="1177" spans="1:17" ht="33.75">
      <c r="A1177" s="1877"/>
      <c r="B1177" s="1880"/>
      <c r="C1177" s="1883"/>
      <c r="D1177" s="1885"/>
      <c r="E1177" s="1885"/>
      <c r="F1177" s="15" t="s">
        <v>17</v>
      </c>
      <c r="G1177" s="15" t="s">
        <v>18</v>
      </c>
      <c r="H1177" s="15" t="s">
        <v>19</v>
      </c>
      <c r="I1177" s="15" t="s">
        <v>20</v>
      </c>
      <c r="J1177" s="1885"/>
      <c r="K1177" s="1885"/>
      <c r="L1177" s="1885"/>
      <c r="M1177" s="1885"/>
      <c r="N1177" s="1885"/>
      <c r="O1177" s="1885"/>
      <c r="P1177" s="1890"/>
      <c r="Q1177" s="1892"/>
    </row>
    <row r="1178" spans="1:17" ht="12" thickBot="1">
      <c r="A1178" s="1877"/>
      <c r="B1178" s="1880"/>
      <c r="C1178" s="1883"/>
      <c r="D1178" s="8" t="s">
        <v>7</v>
      </c>
      <c r="E1178" s="8" t="s">
        <v>8</v>
      </c>
      <c r="F1178" s="8" t="s">
        <v>9</v>
      </c>
      <c r="G1178" s="8" t="s">
        <v>9</v>
      </c>
      <c r="H1178" s="8" t="s">
        <v>9</v>
      </c>
      <c r="I1178" s="8" t="s">
        <v>9</v>
      </c>
      <c r="J1178" s="8" t="s">
        <v>21</v>
      </c>
      <c r="K1178" s="8" t="s">
        <v>9</v>
      </c>
      <c r="L1178" s="8" t="s">
        <v>21</v>
      </c>
      <c r="M1178" s="8" t="s">
        <v>22</v>
      </c>
      <c r="N1178" s="8" t="s">
        <v>408</v>
      </c>
      <c r="O1178" s="8" t="s">
        <v>409</v>
      </c>
      <c r="P1178" s="1280" t="s">
        <v>25</v>
      </c>
      <c r="Q1178" s="1281" t="s">
        <v>410</v>
      </c>
    </row>
    <row r="1179" spans="1:17" ht="11.25">
      <c r="A1179" s="1938" t="s">
        <v>312</v>
      </c>
      <c r="B1179" s="45">
        <v>1</v>
      </c>
      <c r="C1179" s="663" t="s">
        <v>576</v>
      </c>
      <c r="D1179" s="617">
        <v>12</v>
      </c>
      <c r="E1179" s="617">
        <v>1986</v>
      </c>
      <c r="F1179" s="589">
        <v>3.759</v>
      </c>
      <c r="G1179" s="589">
        <v>0.855</v>
      </c>
      <c r="H1179" s="589">
        <v>1.6</v>
      </c>
      <c r="I1179" s="589">
        <v>1.304</v>
      </c>
      <c r="J1179" s="589">
        <v>611.94</v>
      </c>
      <c r="K1179" s="618">
        <v>1.304</v>
      </c>
      <c r="L1179" s="589">
        <v>611.9</v>
      </c>
      <c r="M1179" s="619">
        <f>K1179/L1179</f>
        <v>0.002131067167837882</v>
      </c>
      <c r="N1179" s="664">
        <v>60.1</v>
      </c>
      <c r="O1179" s="621">
        <f>M1179*N1179</f>
        <v>0.1280771367870567</v>
      </c>
      <c r="P1179" s="621">
        <f>M1179*60*1000</f>
        <v>127.86403007027292</v>
      </c>
      <c r="Q1179" s="622">
        <f>P1179*N1179/1000</f>
        <v>7.684628207223403</v>
      </c>
    </row>
    <row r="1180" spans="1:17" ht="11.25">
      <c r="A1180" s="1861"/>
      <c r="B1180" s="43">
        <v>2</v>
      </c>
      <c r="C1180" s="665" t="s">
        <v>579</v>
      </c>
      <c r="D1180" s="623">
        <v>40</v>
      </c>
      <c r="E1180" s="623">
        <v>1985</v>
      </c>
      <c r="F1180" s="500">
        <v>16.467</v>
      </c>
      <c r="G1180" s="500">
        <v>4.85</v>
      </c>
      <c r="H1180" s="500">
        <v>6.4</v>
      </c>
      <c r="I1180" s="500">
        <v>5.217</v>
      </c>
      <c r="J1180" s="500">
        <v>2266.18</v>
      </c>
      <c r="K1180" s="624">
        <v>5.217</v>
      </c>
      <c r="L1180" s="500">
        <v>2266.18</v>
      </c>
      <c r="M1180" s="501">
        <f>K1180/L1180</f>
        <v>0.0023021119240307477</v>
      </c>
      <c r="N1180" s="666">
        <v>60.1</v>
      </c>
      <c r="O1180" s="625">
        <f>M1180*N1180</f>
        <v>0.13835692663424795</v>
      </c>
      <c r="P1180" s="621">
        <f>M1180*60*1000</f>
        <v>138.12671544184485</v>
      </c>
      <c r="Q1180" s="626">
        <f>P1180*N1180/1000</f>
        <v>8.301415598054875</v>
      </c>
    </row>
    <row r="1181" spans="1:17" ht="11.25">
      <c r="A1181" s="1861"/>
      <c r="B1181" s="43">
        <v>3</v>
      </c>
      <c r="C1181" s="665" t="s">
        <v>580</v>
      </c>
      <c r="D1181" s="623">
        <v>8</v>
      </c>
      <c r="E1181" s="623">
        <v>1973</v>
      </c>
      <c r="F1181" s="500">
        <v>3.041</v>
      </c>
      <c r="G1181" s="500">
        <v>0.802</v>
      </c>
      <c r="H1181" s="500">
        <v>1.28</v>
      </c>
      <c r="I1181" s="500">
        <v>0.959</v>
      </c>
      <c r="J1181" s="500">
        <v>405.68</v>
      </c>
      <c r="K1181" s="624">
        <v>0.959</v>
      </c>
      <c r="L1181" s="500">
        <v>405.68</v>
      </c>
      <c r="M1181" s="501">
        <f>K1181/L1181</f>
        <v>0.002363932163281404</v>
      </c>
      <c r="N1181" s="666">
        <v>60.1</v>
      </c>
      <c r="O1181" s="625">
        <f>M1181*N1181</f>
        <v>0.14207232301321238</v>
      </c>
      <c r="P1181" s="621">
        <f>M1181*60*1000</f>
        <v>141.83592979688424</v>
      </c>
      <c r="Q1181" s="626">
        <f>P1181*N1181/1000</f>
        <v>8.524339380792744</v>
      </c>
    </row>
    <row r="1182" spans="1:17" ht="11.25">
      <c r="A1182" s="1861"/>
      <c r="B1182" s="12">
        <v>4</v>
      </c>
      <c r="C1182" s="665"/>
      <c r="D1182" s="623"/>
      <c r="E1182" s="623"/>
      <c r="F1182" s="589"/>
      <c r="G1182" s="500"/>
      <c r="H1182" s="500"/>
      <c r="I1182" s="500"/>
      <c r="J1182" s="500"/>
      <c r="K1182" s="624"/>
      <c r="L1182" s="500"/>
      <c r="M1182" s="501"/>
      <c r="N1182" s="666"/>
      <c r="O1182" s="625"/>
      <c r="P1182" s="621"/>
      <c r="Q1182" s="626"/>
    </row>
    <row r="1183" spans="1:17" ht="11.25">
      <c r="A1183" s="1861"/>
      <c r="B1183" s="12">
        <v>5</v>
      </c>
      <c r="C1183" s="665"/>
      <c r="D1183" s="623"/>
      <c r="E1183" s="623"/>
      <c r="F1183" s="589"/>
      <c r="G1183" s="500"/>
      <c r="H1183" s="500"/>
      <c r="I1183" s="500"/>
      <c r="J1183" s="500"/>
      <c r="K1183" s="624"/>
      <c r="L1183" s="500"/>
      <c r="M1183" s="501"/>
      <c r="N1183" s="666"/>
      <c r="O1183" s="625"/>
      <c r="P1183" s="621"/>
      <c r="Q1183" s="626"/>
    </row>
    <row r="1184" spans="1:17" ht="11.25">
      <c r="A1184" s="1861"/>
      <c r="B1184" s="12">
        <v>6</v>
      </c>
      <c r="C1184" s="665"/>
      <c r="D1184" s="623"/>
      <c r="E1184" s="623"/>
      <c r="F1184" s="589"/>
      <c r="G1184" s="500"/>
      <c r="H1184" s="500"/>
      <c r="I1184" s="500"/>
      <c r="J1184" s="500"/>
      <c r="K1184" s="624"/>
      <c r="L1184" s="500"/>
      <c r="M1184" s="501"/>
      <c r="N1184" s="666"/>
      <c r="O1184" s="625"/>
      <c r="P1184" s="621"/>
      <c r="Q1184" s="626"/>
    </row>
    <row r="1185" spans="1:17" ht="11.25">
      <c r="A1185" s="1861"/>
      <c r="B1185" s="12">
        <v>7</v>
      </c>
      <c r="C1185" s="665"/>
      <c r="D1185" s="623"/>
      <c r="E1185" s="623"/>
      <c r="F1185" s="589"/>
      <c r="G1185" s="500"/>
      <c r="H1185" s="500"/>
      <c r="I1185" s="500"/>
      <c r="J1185" s="500"/>
      <c r="K1185" s="624"/>
      <c r="L1185" s="500"/>
      <c r="M1185" s="501"/>
      <c r="N1185" s="666"/>
      <c r="O1185" s="625"/>
      <c r="P1185" s="621"/>
      <c r="Q1185" s="626"/>
    </row>
    <row r="1186" spans="1:17" ht="11.25">
      <c r="A1186" s="1861"/>
      <c r="B1186" s="12">
        <v>8</v>
      </c>
      <c r="C1186" s="665"/>
      <c r="D1186" s="623"/>
      <c r="E1186" s="623"/>
      <c r="F1186" s="589"/>
      <c r="G1186" s="500"/>
      <c r="H1186" s="500"/>
      <c r="I1186" s="500"/>
      <c r="J1186" s="500"/>
      <c r="K1186" s="624"/>
      <c r="L1186" s="500"/>
      <c r="M1186" s="501"/>
      <c r="N1186" s="666"/>
      <c r="O1186" s="625"/>
      <c r="P1186" s="621"/>
      <c r="Q1186" s="626"/>
    </row>
    <row r="1187" spans="1:17" ht="11.25">
      <c r="A1187" s="1861"/>
      <c r="B1187" s="12">
        <v>9</v>
      </c>
      <c r="C1187" s="665"/>
      <c r="D1187" s="623"/>
      <c r="E1187" s="623"/>
      <c r="F1187" s="589"/>
      <c r="G1187" s="500"/>
      <c r="H1187" s="500"/>
      <c r="I1187" s="500"/>
      <c r="J1187" s="500"/>
      <c r="K1187" s="624"/>
      <c r="L1187" s="500"/>
      <c r="M1187" s="501"/>
      <c r="N1187" s="666"/>
      <c r="O1187" s="625"/>
      <c r="P1187" s="621"/>
      <c r="Q1187" s="626"/>
    </row>
    <row r="1188" spans="1:17" ht="12" thickBot="1">
      <c r="A1188" s="1939"/>
      <c r="B1188" s="32">
        <v>10</v>
      </c>
      <c r="C1188" s="688"/>
      <c r="D1188" s="720"/>
      <c r="E1188" s="720"/>
      <c r="F1188" s="1386"/>
      <c r="G1188" s="808"/>
      <c r="H1188" s="808"/>
      <c r="I1188" s="808"/>
      <c r="J1188" s="808"/>
      <c r="K1188" s="809"/>
      <c r="L1188" s="808"/>
      <c r="M1188" s="707"/>
      <c r="N1188" s="708"/>
      <c r="O1188" s="721"/>
      <c r="P1188" s="722"/>
      <c r="Q1188" s="723"/>
    </row>
    <row r="1189" spans="1:17" ht="11.25">
      <c r="A1189" s="1998" t="s">
        <v>305</v>
      </c>
      <c r="B1189" s="190">
        <v>1</v>
      </c>
      <c r="C1189" s="635" t="s">
        <v>581</v>
      </c>
      <c r="D1189" s="628">
        <v>40</v>
      </c>
      <c r="E1189" s="628">
        <v>1980</v>
      </c>
      <c r="F1189" s="630">
        <v>23.713</v>
      </c>
      <c r="G1189" s="630">
        <v>3.287</v>
      </c>
      <c r="H1189" s="630">
        <v>6.4</v>
      </c>
      <c r="I1189" s="629">
        <v>14.026</v>
      </c>
      <c r="J1189" s="630">
        <v>2258.04</v>
      </c>
      <c r="K1189" s="631">
        <v>14.026</v>
      </c>
      <c r="L1189" s="630">
        <v>2258.04</v>
      </c>
      <c r="M1189" s="632">
        <f>K1189/L1189</f>
        <v>0.0062115817257444505</v>
      </c>
      <c r="N1189" s="728">
        <v>60.1</v>
      </c>
      <c r="O1189" s="633">
        <f>M1189*N1189</f>
        <v>0.37331606171724147</v>
      </c>
      <c r="P1189" s="633">
        <f>M1189*60*1000</f>
        <v>372.69490354466706</v>
      </c>
      <c r="Q1189" s="634">
        <f>P1189*N1189/1000</f>
        <v>22.39896370303449</v>
      </c>
    </row>
    <row r="1190" spans="1:17" ht="11.25">
      <c r="A1190" s="1864"/>
      <c r="B1190" s="225">
        <v>2</v>
      </c>
      <c r="C1190" s="635" t="s">
        <v>582</v>
      </c>
      <c r="D1190" s="628">
        <v>40</v>
      </c>
      <c r="E1190" s="628">
        <v>1971</v>
      </c>
      <c r="F1190" s="629">
        <v>22.35</v>
      </c>
      <c r="G1190" s="629">
        <v>2.992</v>
      </c>
      <c r="H1190" s="629">
        <v>6.4</v>
      </c>
      <c r="I1190" s="629">
        <v>12.958</v>
      </c>
      <c r="J1190" s="629">
        <v>1895.27</v>
      </c>
      <c r="K1190" s="636">
        <v>12.958</v>
      </c>
      <c r="L1190" s="629">
        <v>1895.27</v>
      </c>
      <c r="M1190" s="632">
        <f>K1190/L1190</f>
        <v>0.0068370205828193345</v>
      </c>
      <c r="N1190" s="669">
        <v>60.1</v>
      </c>
      <c r="O1190" s="633">
        <f>M1190*N1190</f>
        <v>0.410904937027442</v>
      </c>
      <c r="P1190" s="633">
        <f>M1190*60*1000</f>
        <v>410.2212349691601</v>
      </c>
      <c r="Q1190" s="634">
        <f>P1190*N1190/1000</f>
        <v>24.654296221646526</v>
      </c>
    </row>
    <row r="1191" spans="1:17" ht="11.25">
      <c r="A1191" s="1864"/>
      <c r="B1191" s="179">
        <v>3</v>
      </c>
      <c r="C1191" s="668" t="s">
        <v>583</v>
      </c>
      <c r="D1191" s="628">
        <v>40</v>
      </c>
      <c r="E1191" s="628">
        <v>1974</v>
      </c>
      <c r="F1191" s="629">
        <v>26.285</v>
      </c>
      <c r="G1191" s="629">
        <v>3.153</v>
      </c>
      <c r="H1191" s="629">
        <v>6.4</v>
      </c>
      <c r="I1191" s="629">
        <v>16.732</v>
      </c>
      <c r="J1191" s="629">
        <v>2261.31</v>
      </c>
      <c r="K1191" s="636">
        <v>16.732</v>
      </c>
      <c r="L1191" s="629">
        <v>2261.31</v>
      </c>
      <c r="M1191" s="637">
        <f>K1191/L1191</f>
        <v>0.007399250876704211</v>
      </c>
      <c r="N1191" s="669">
        <v>60.1</v>
      </c>
      <c r="O1191" s="633">
        <f>M1191*N1191</f>
        <v>0.4446949776899231</v>
      </c>
      <c r="P1191" s="633">
        <f>M1191*60*1000</f>
        <v>443.9550526022527</v>
      </c>
      <c r="Q1191" s="638">
        <f>P1191*N1191/1000</f>
        <v>26.681698661395387</v>
      </c>
    </row>
    <row r="1192" spans="1:17" ht="11.25">
      <c r="A1192" s="1864"/>
      <c r="B1192" s="179">
        <v>4</v>
      </c>
      <c r="C1192" s="668"/>
      <c r="D1192" s="846"/>
      <c r="E1192" s="1221"/>
      <c r="F1192" s="900"/>
      <c r="G1192" s="1222"/>
      <c r="H1192" s="900"/>
      <c r="I1192" s="900"/>
      <c r="J1192" s="900"/>
      <c r="K1192" s="901"/>
      <c r="L1192" s="900"/>
      <c r="M1192" s="655"/>
      <c r="N1192" s="669"/>
      <c r="O1192" s="670"/>
      <c r="P1192" s="654"/>
      <c r="Q1192" s="671"/>
    </row>
    <row r="1193" spans="1:17" ht="11.25">
      <c r="A1193" s="1864"/>
      <c r="B1193" s="179">
        <v>5</v>
      </c>
      <c r="C1193" s="668"/>
      <c r="D1193" s="846"/>
      <c r="E1193" s="1221"/>
      <c r="F1193" s="900"/>
      <c r="G1193" s="1222"/>
      <c r="H1193" s="900"/>
      <c r="I1193" s="900"/>
      <c r="J1193" s="900"/>
      <c r="K1193" s="901"/>
      <c r="L1193" s="900"/>
      <c r="M1193" s="655"/>
      <c r="N1193" s="669"/>
      <c r="O1193" s="670"/>
      <c r="P1193" s="654"/>
      <c r="Q1193" s="671"/>
    </row>
    <row r="1194" spans="1:17" ht="11.25">
      <c r="A1194" s="1864"/>
      <c r="B1194" s="179">
        <v>6</v>
      </c>
      <c r="C1194" s="668"/>
      <c r="D1194" s="846"/>
      <c r="E1194" s="1221"/>
      <c r="F1194" s="900"/>
      <c r="G1194" s="1222"/>
      <c r="H1194" s="900"/>
      <c r="I1194" s="900"/>
      <c r="J1194" s="900"/>
      <c r="K1194" s="901"/>
      <c r="L1194" s="900"/>
      <c r="M1194" s="655"/>
      <c r="N1194" s="669"/>
      <c r="O1194" s="670"/>
      <c r="P1194" s="654"/>
      <c r="Q1194" s="671"/>
    </row>
    <row r="1195" spans="1:17" ht="11.25">
      <c r="A1195" s="1864"/>
      <c r="B1195" s="179">
        <v>7</v>
      </c>
      <c r="C1195" s="668"/>
      <c r="D1195" s="846"/>
      <c r="E1195" s="1221"/>
      <c r="F1195" s="900"/>
      <c r="G1195" s="1222"/>
      <c r="H1195" s="900"/>
      <c r="I1195" s="900"/>
      <c r="J1195" s="900"/>
      <c r="K1195" s="901"/>
      <c r="L1195" s="900"/>
      <c r="M1195" s="655"/>
      <c r="N1195" s="669"/>
      <c r="O1195" s="670"/>
      <c r="P1195" s="654"/>
      <c r="Q1195" s="671"/>
    </row>
    <row r="1196" spans="1:17" ht="11.25">
      <c r="A1196" s="1864"/>
      <c r="B1196" s="179">
        <v>8</v>
      </c>
      <c r="C1196" s="668"/>
      <c r="D1196" s="846"/>
      <c r="E1196" s="1221"/>
      <c r="F1196" s="900"/>
      <c r="G1196" s="1222"/>
      <c r="H1196" s="900"/>
      <c r="I1196" s="900"/>
      <c r="J1196" s="900"/>
      <c r="K1196" s="901"/>
      <c r="L1196" s="900"/>
      <c r="M1196" s="655"/>
      <c r="N1196" s="669"/>
      <c r="O1196" s="670"/>
      <c r="P1196" s="654"/>
      <c r="Q1196" s="671"/>
    </row>
    <row r="1197" spans="1:17" ht="11.25">
      <c r="A1197" s="1865"/>
      <c r="B1197" s="187">
        <v>9</v>
      </c>
      <c r="C1197" s="668"/>
      <c r="D1197" s="846"/>
      <c r="E1197" s="1221"/>
      <c r="F1197" s="900"/>
      <c r="G1197" s="1222"/>
      <c r="H1197" s="900"/>
      <c r="I1197" s="900"/>
      <c r="J1197" s="900"/>
      <c r="K1197" s="901"/>
      <c r="L1197" s="900"/>
      <c r="M1197" s="655"/>
      <c r="N1197" s="669"/>
      <c r="O1197" s="670"/>
      <c r="P1197" s="654"/>
      <c r="Q1197" s="671"/>
    </row>
    <row r="1198" spans="1:17" ht="12" thickBot="1">
      <c r="A1198" s="1866"/>
      <c r="B1198" s="186">
        <v>10</v>
      </c>
      <c r="C1198" s="1223"/>
      <c r="D1198" s="1224"/>
      <c r="E1198" s="1224"/>
      <c r="F1198" s="1225"/>
      <c r="G1198" s="1226"/>
      <c r="H1198" s="1226"/>
      <c r="I1198" s="1226"/>
      <c r="J1198" s="1226"/>
      <c r="K1198" s="1227"/>
      <c r="L1198" s="1226"/>
      <c r="M1198" s="1228"/>
      <c r="N1198" s="882"/>
      <c r="O1198" s="1229"/>
      <c r="P1198" s="1229"/>
      <c r="Q1198" s="1230"/>
    </row>
    <row r="1199" spans="1:17" ht="11.25">
      <c r="A1199" s="1893" t="s">
        <v>306</v>
      </c>
      <c r="B1199" s="64">
        <v>1</v>
      </c>
      <c r="C1199" s="689" t="s">
        <v>577</v>
      </c>
      <c r="D1199" s="738">
        <v>12</v>
      </c>
      <c r="E1199" s="738">
        <v>1987</v>
      </c>
      <c r="F1199" s="504">
        <v>9.67</v>
      </c>
      <c r="G1199" s="504">
        <v>0.214</v>
      </c>
      <c r="H1199" s="504">
        <v>1.76</v>
      </c>
      <c r="I1199" s="504">
        <v>7.696</v>
      </c>
      <c r="J1199" s="504">
        <v>741.3</v>
      </c>
      <c r="K1199" s="639">
        <v>7.696</v>
      </c>
      <c r="L1199" s="640">
        <v>741.3</v>
      </c>
      <c r="M1199" s="641">
        <f>K1199/L1199</f>
        <v>0.010381761769863752</v>
      </c>
      <c r="N1199" s="692">
        <v>60.1</v>
      </c>
      <c r="O1199" s="642">
        <f>M1199*N1199</f>
        <v>0.6239438823688115</v>
      </c>
      <c r="P1199" s="642">
        <f>M1199*60*1000</f>
        <v>622.9057061918252</v>
      </c>
      <c r="Q1199" s="643">
        <f>P1199*N1199/1000</f>
        <v>37.436632942128696</v>
      </c>
    </row>
    <row r="1200" spans="1:17" ht="11.25">
      <c r="A1200" s="1894"/>
      <c r="B1200" s="65">
        <v>2</v>
      </c>
      <c r="C1200" s="691" t="s">
        <v>578</v>
      </c>
      <c r="D1200" s="741">
        <v>8</v>
      </c>
      <c r="E1200" s="741">
        <v>1981</v>
      </c>
      <c r="F1200" s="506">
        <v>5.517</v>
      </c>
      <c r="G1200" s="506">
        <v>0.321</v>
      </c>
      <c r="H1200" s="506">
        <v>1.28</v>
      </c>
      <c r="I1200" s="506">
        <v>3.916</v>
      </c>
      <c r="J1200" s="506">
        <v>361.53</v>
      </c>
      <c r="K1200" s="644">
        <v>3.916</v>
      </c>
      <c r="L1200" s="506">
        <v>361.53</v>
      </c>
      <c r="M1200" s="505">
        <f>K1200/L1200</f>
        <v>0.010831742870577823</v>
      </c>
      <c r="N1200" s="703">
        <v>60.1</v>
      </c>
      <c r="O1200" s="507">
        <f>M1200*N1200</f>
        <v>0.6509877465217272</v>
      </c>
      <c r="P1200" s="642">
        <f>M1200*60*1000</f>
        <v>649.9045722346694</v>
      </c>
      <c r="Q1200" s="508">
        <f>P1200*N1200/1000</f>
        <v>39.05926479130363</v>
      </c>
    </row>
    <row r="1201" spans="1:17" ht="11.25">
      <c r="A1201" s="1894"/>
      <c r="B1201" s="65">
        <v>3</v>
      </c>
      <c r="C1201" s="691" t="s">
        <v>584</v>
      </c>
      <c r="D1201" s="741">
        <v>30</v>
      </c>
      <c r="E1201" s="741">
        <v>1989</v>
      </c>
      <c r="F1201" s="506">
        <v>24.923</v>
      </c>
      <c r="G1201" s="506">
        <v>2.511</v>
      </c>
      <c r="H1201" s="506">
        <v>4.8</v>
      </c>
      <c r="I1201" s="506">
        <v>17.611</v>
      </c>
      <c r="J1201" s="506">
        <v>1637.74</v>
      </c>
      <c r="K1201" s="644">
        <v>17.611</v>
      </c>
      <c r="L1201" s="506">
        <v>1637.74</v>
      </c>
      <c r="M1201" s="505">
        <f>K1201/L1201</f>
        <v>0.010753233113925287</v>
      </c>
      <c r="N1201" s="703">
        <v>60.1</v>
      </c>
      <c r="O1201" s="507">
        <f>M1201*N1201</f>
        <v>0.6462693101469098</v>
      </c>
      <c r="P1201" s="642">
        <f>M1201*60*1000</f>
        <v>645.1939868355172</v>
      </c>
      <c r="Q1201" s="508">
        <f>P1201*N1201/1000</f>
        <v>38.77615860881458</v>
      </c>
    </row>
    <row r="1202" spans="1:17" ht="11.25">
      <c r="A1202" s="1894"/>
      <c r="B1202" s="65">
        <v>4</v>
      </c>
      <c r="C1202" s="691"/>
      <c r="D1202" s="741"/>
      <c r="E1202" s="741"/>
      <c r="F1202" s="506"/>
      <c r="G1202" s="506"/>
      <c r="H1202" s="506"/>
      <c r="I1202" s="506"/>
      <c r="J1202" s="506"/>
      <c r="K1202" s="644"/>
      <c r="L1202" s="506"/>
      <c r="M1202" s="505"/>
      <c r="N1202" s="703"/>
      <c r="O1202" s="507"/>
      <c r="P1202" s="642"/>
      <c r="Q1202" s="508"/>
    </row>
    <row r="1203" spans="1:17" ht="11.25">
      <c r="A1203" s="1894"/>
      <c r="B1203" s="65">
        <v>5</v>
      </c>
      <c r="C1203" s="691"/>
      <c r="D1203" s="741"/>
      <c r="E1203" s="741"/>
      <c r="F1203" s="506"/>
      <c r="G1203" s="506"/>
      <c r="H1203" s="506"/>
      <c r="I1203" s="506"/>
      <c r="J1203" s="506"/>
      <c r="K1203" s="644"/>
      <c r="L1203" s="506"/>
      <c r="M1203" s="505"/>
      <c r="N1203" s="703"/>
      <c r="O1203" s="507"/>
      <c r="P1203" s="642"/>
      <c r="Q1203" s="508"/>
    </row>
    <row r="1204" spans="1:17" ht="11.25">
      <c r="A1204" s="1894"/>
      <c r="B1204" s="65">
        <v>6</v>
      </c>
      <c r="C1204" s="691"/>
      <c r="D1204" s="741"/>
      <c r="E1204" s="741"/>
      <c r="F1204" s="506"/>
      <c r="G1204" s="506"/>
      <c r="H1204" s="506"/>
      <c r="I1204" s="506"/>
      <c r="J1204" s="506"/>
      <c r="K1204" s="644"/>
      <c r="L1204" s="506"/>
      <c r="M1204" s="505"/>
      <c r="N1204" s="703"/>
      <c r="O1204" s="507"/>
      <c r="P1204" s="642"/>
      <c r="Q1204" s="508"/>
    </row>
    <row r="1205" spans="1:17" ht="11.25">
      <c r="A1205" s="1894"/>
      <c r="B1205" s="65">
        <v>7</v>
      </c>
      <c r="C1205" s="691"/>
      <c r="D1205" s="741"/>
      <c r="E1205" s="741"/>
      <c r="F1205" s="506"/>
      <c r="G1205" s="506"/>
      <c r="H1205" s="506"/>
      <c r="I1205" s="506"/>
      <c r="J1205" s="506"/>
      <c r="K1205" s="644"/>
      <c r="L1205" s="506"/>
      <c r="M1205" s="505"/>
      <c r="N1205" s="703"/>
      <c r="O1205" s="507"/>
      <c r="P1205" s="642"/>
      <c r="Q1205" s="508"/>
    </row>
    <row r="1206" spans="1:17" ht="11.25">
      <c r="A1206" s="1894"/>
      <c r="B1206" s="65">
        <v>8</v>
      </c>
      <c r="C1206" s="691"/>
      <c r="D1206" s="741"/>
      <c r="E1206" s="741"/>
      <c r="F1206" s="506"/>
      <c r="G1206" s="506"/>
      <c r="H1206" s="506"/>
      <c r="I1206" s="506"/>
      <c r="J1206" s="506"/>
      <c r="K1206" s="644"/>
      <c r="L1206" s="506"/>
      <c r="M1206" s="505"/>
      <c r="N1206" s="703"/>
      <c r="O1206" s="507"/>
      <c r="P1206" s="642"/>
      <c r="Q1206" s="508"/>
    </row>
    <row r="1207" spans="1:17" ht="11.25">
      <c r="A1207" s="1894"/>
      <c r="B1207" s="65">
        <v>9</v>
      </c>
      <c r="C1207" s="691"/>
      <c r="D1207" s="741"/>
      <c r="E1207" s="741"/>
      <c r="F1207" s="506"/>
      <c r="G1207" s="506"/>
      <c r="H1207" s="506"/>
      <c r="I1207" s="506"/>
      <c r="J1207" s="506"/>
      <c r="K1207" s="644"/>
      <c r="L1207" s="506"/>
      <c r="M1207" s="505"/>
      <c r="N1207" s="703"/>
      <c r="O1207" s="507"/>
      <c r="P1207" s="642"/>
      <c r="Q1207" s="508"/>
    </row>
    <row r="1208" spans="1:17" ht="12" thickBot="1">
      <c r="A1208" s="1895"/>
      <c r="B1208" s="68">
        <v>10</v>
      </c>
      <c r="C1208" s="693"/>
      <c r="D1208" s="744"/>
      <c r="E1208" s="744"/>
      <c r="F1208" s="766"/>
      <c r="G1208" s="766"/>
      <c r="H1208" s="766"/>
      <c r="I1208" s="766"/>
      <c r="J1208" s="766"/>
      <c r="K1208" s="788"/>
      <c r="L1208" s="766"/>
      <c r="M1208" s="711"/>
      <c r="N1208" s="712"/>
      <c r="O1208" s="694"/>
      <c r="P1208" s="694"/>
      <c r="Q1208" s="695"/>
    </row>
    <row r="1209" spans="1:17" ht="11.25">
      <c r="A1209" s="1871" t="s">
        <v>313</v>
      </c>
      <c r="B1209" s="38">
        <v>1</v>
      </c>
      <c r="C1209" s="645" t="s">
        <v>479</v>
      </c>
      <c r="D1209" s="646">
        <v>8</v>
      </c>
      <c r="E1209" s="646">
        <v>1992</v>
      </c>
      <c r="F1209" s="597">
        <v>5.516</v>
      </c>
      <c r="G1209" s="597">
        <v>0.427</v>
      </c>
      <c r="H1209" s="597">
        <v>0.08</v>
      </c>
      <c r="I1209" s="597">
        <v>5.008</v>
      </c>
      <c r="J1209" s="597">
        <v>390.46</v>
      </c>
      <c r="K1209" s="647">
        <v>5.008</v>
      </c>
      <c r="L1209" s="648">
        <v>390.46</v>
      </c>
      <c r="M1209" s="649">
        <f>K1209/L1209</f>
        <v>0.012825897659171234</v>
      </c>
      <c r="N1209" s="620">
        <v>60.1</v>
      </c>
      <c r="O1209" s="650">
        <f>M1209*N1209</f>
        <v>0.7708364493161912</v>
      </c>
      <c r="P1209" s="650">
        <f>M1209*60*1000</f>
        <v>769.553859550274</v>
      </c>
      <c r="Q1209" s="651">
        <f>P1209*N1209/1000</f>
        <v>46.25018695897146</v>
      </c>
    </row>
    <row r="1210" spans="1:17" ht="11.25">
      <c r="A1210" s="1871"/>
      <c r="B1210" s="38">
        <v>2</v>
      </c>
      <c r="C1210" s="699" t="s">
        <v>585</v>
      </c>
      <c r="D1210" s="748">
        <v>15</v>
      </c>
      <c r="E1210" s="748">
        <v>1983</v>
      </c>
      <c r="F1210" s="510">
        <v>11.347</v>
      </c>
      <c r="G1210" s="510">
        <v>0.588</v>
      </c>
      <c r="H1210" s="510">
        <v>2.4</v>
      </c>
      <c r="I1210" s="510">
        <v>8.359</v>
      </c>
      <c r="J1210" s="510">
        <v>622.54</v>
      </c>
      <c r="K1210" s="653">
        <v>8.359</v>
      </c>
      <c r="L1210" s="510">
        <v>622.54</v>
      </c>
      <c r="M1210" s="509">
        <f>K1210/L1210</f>
        <v>0.013427249654640667</v>
      </c>
      <c r="N1210" s="704">
        <v>60.1</v>
      </c>
      <c r="O1210" s="511">
        <f>M1210*N1210</f>
        <v>0.8069777042439041</v>
      </c>
      <c r="P1210" s="650">
        <f>M1210*60*1000</f>
        <v>805.6349792784399</v>
      </c>
      <c r="Q1210" s="512">
        <f>P1210*N1210/1000</f>
        <v>48.41866225463424</v>
      </c>
    </row>
    <row r="1211" spans="1:17" ht="11.25">
      <c r="A1211" s="1871"/>
      <c r="B1211" s="38">
        <v>3</v>
      </c>
      <c r="C1211" s="699" t="s">
        <v>586</v>
      </c>
      <c r="D1211" s="748">
        <v>7</v>
      </c>
      <c r="E1211" s="748">
        <v>1980</v>
      </c>
      <c r="F1211" s="510">
        <v>3.448</v>
      </c>
      <c r="G1211" s="510"/>
      <c r="H1211" s="510"/>
      <c r="I1211" s="510">
        <v>3.448</v>
      </c>
      <c r="J1211" s="510">
        <v>225.5</v>
      </c>
      <c r="K1211" s="653">
        <v>3.448</v>
      </c>
      <c r="L1211" s="510">
        <v>225.5</v>
      </c>
      <c r="M1211" s="509">
        <f>K1211/L1211</f>
        <v>0.015290465631929047</v>
      </c>
      <c r="N1211" s="704">
        <v>60.1</v>
      </c>
      <c r="O1211" s="511">
        <f>M1211*N1211</f>
        <v>0.9189569844789357</v>
      </c>
      <c r="P1211" s="650">
        <f>M1211*60*1000</f>
        <v>917.4279379157429</v>
      </c>
      <c r="Q1211" s="512">
        <f>P1211*N1211/1000</f>
        <v>55.13741906873615</v>
      </c>
    </row>
    <row r="1212" spans="1:17" ht="11.25">
      <c r="A1212" s="1872"/>
      <c r="B1212" s="19">
        <v>4</v>
      </c>
      <c r="C1212" s="699"/>
      <c r="D1212" s="748"/>
      <c r="E1212" s="748"/>
      <c r="F1212" s="510"/>
      <c r="G1212" s="510"/>
      <c r="H1212" s="510"/>
      <c r="I1212" s="510"/>
      <c r="J1212" s="510"/>
      <c r="K1212" s="653"/>
      <c r="L1212" s="510"/>
      <c r="M1212" s="509"/>
      <c r="N1212" s="704"/>
      <c r="O1212" s="511"/>
      <c r="P1212" s="650"/>
      <c r="Q1212" s="512"/>
    </row>
    <row r="1213" spans="1:17" ht="11.25">
      <c r="A1213" s="1872"/>
      <c r="B1213" s="19">
        <v>5</v>
      </c>
      <c r="C1213" s="699"/>
      <c r="D1213" s="748"/>
      <c r="E1213" s="748"/>
      <c r="F1213" s="510"/>
      <c r="G1213" s="510"/>
      <c r="H1213" s="510"/>
      <c r="I1213" s="510"/>
      <c r="J1213" s="510"/>
      <c r="K1213" s="653"/>
      <c r="L1213" s="510"/>
      <c r="M1213" s="509"/>
      <c r="N1213" s="704"/>
      <c r="O1213" s="511"/>
      <c r="P1213" s="650"/>
      <c r="Q1213" s="512"/>
    </row>
    <row r="1214" spans="1:17" ht="11.25">
      <c r="A1214" s="1872"/>
      <c r="B1214" s="19">
        <v>6</v>
      </c>
      <c r="C1214" s="699"/>
      <c r="D1214" s="748"/>
      <c r="E1214" s="748"/>
      <c r="F1214" s="510"/>
      <c r="G1214" s="510"/>
      <c r="H1214" s="510"/>
      <c r="I1214" s="510"/>
      <c r="J1214" s="510"/>
      <c r="K1214" s="653"/>
      <c r="L1214" s="510"/>
      <c r="M1214" s="509"/>
      <c r="N1214" s="704"/>
      <c r="O1214" s="511"/>
      <c r="P1214" s="650"/>
      <c r="Q1214" s="512"/>
    </row>
    <row r="1215" spans="1:17" ht="11.25">
      <c r="A1215" s="1872"/>
      <c r="B1215" s="19">
        <v>7</v>
      </c>
      <c r="C1215" s="699"/>
      <c r="D1215" s="748"/>
      <c r="E1215" s="748"/>
      <c r="F1215" s="510"/>
      <c r="G1215" s="510"/>
      <c r="H1215" s="510"/>
      <c r="I1215" s="510"/>
      <c r="J1215" s="510"/>
      <c r="K1215" s="653"/>
      <c r="L1215" s="510"/>
      <c r="M1215" s="509"/>
      <c r="N1215" s="704"/>
      <c r="O1215" s="511"/>
      <c r="P1215" s="650"/>
      <c r="Q1215" s="512"/>
    </row>
    <row r="1216" spans="1:17" ht="11.25">
      <c r="A1216" s="1872"/>
      <c r="B1216" s="19">
        <v>8</v>
      </c>
      <c r="C1216" s="699"/>
      <c r="D1216" s="748"/>
      <c r="E1216" s="748"/>
      <c r="F1216" s="510"/>
      <c r="G1216" s="510"/>
      <c r="H1216" s="510"/>
      <c r="I1216" s="510"/>
      <c r="J1216" s="510"/>
      <c r="K1216" s="653"/>
      <c r="L1216" s="510"/>
      <c r="M1216" s="509"/>
      <c r="N1216" s="704"/>
      <c r="O1216" s="511"/>
      <c r="P1216" s="650"/>
      <c r="Q1216" s="512"/>
    </row>
    <row r="1217" spans="1:17" ht="11.25">
      <c r="A1217" s="1872"/>
      <c r="B1217" s="19">
        <v>9</v>
      </c>
      <c r="C1217" s="699"/>
      <c r="D1217" s="748"/>
      <c r="E1217" s="748"/>
      <c r="F1217" s="699"/>
      <c r="G1217" s="699"/>
      <c r="H1217" s="699"/>
      <c r="I1217" s="699"/>
      <c r="J1217" s="699"/>
      <c r="K1217" s="748"/>
      <c r="L1217" s="699"/>
      <c r="M1217" s="509"/>
      <c r="N1217" s="704"/>
      <c r="O1217" s="511"/>
      <c r="P1217" s="650"/>
      <c r="Q1217" s="512"/>
    </row>
    <row r="1218" spans="1:17" ht="12" thickBot="1">
      <c r="A1218" s="1873"/>
      <c r="B1218" s="20">
        <v>10</v>
      </c>
      <c r="C1218" s="700"/>
      <c r="D1218" s="753"/>
      <c r="E1218" s="753"/>
      <c r="F1218" s="700"/>
      <c r="G1218" s="700"/>
      <c r="H1218" s="700"/>
      <c r="I1218" s="700"/>
      <c r="J1218" s="700"/>
      <c r="K1218" s="753"/>
      <c r="L1218" s="700"/>
      <c r="M1218" s="705"/>
      <c r="N1218" s="700"/>
      <c r="O1218" s="701"/>
      <c r="P1218" s="701"/>
      <c r="Q1218" s="702"/>
    </row>
    <row r="1220" spans="1:17" s="1683" customFormat="1" ht="15">
      <c r="A1220" s="1874" t="s">
        <v>375</v>
      </c>
      <c r="B1220" s="1874"/>
      <c r="C1220" s="1874"/>
      <c r="D1220" s="1874"/>
      <c r="E1220" s="1874"/>
      <c r="F1220" s="1874"/>
      <c r="G1220" s="1874"/>
      <c r="H1220" s="1874"/>
      <c r="I1220" s="1874"/>
      <c r="J1220" s="1874"/>
      <c r="K1220" s="1874"/>
      <c r="L1220" s="1874"/>
      <c r="M1220" s="1874"/>
      <c r="N1220" s="1874"/>
      <c r="O1220" s="1874"/>
      <c r="P1220" s="1874"/>
      <c r="Q1220" s="1874"/>
    </row>
    <row r="1221" spans="1:17" ht="13.5" thickBot="1">
      <c r="A1221" s="805"/>
      <c r="B1221" s="805"/>
      <c r="C1221" s="805"/>
      <c r="D1221" s="805"/>
      <c r="E1221" s="1875" t="s">
        <v>370</v>
      </c>
      <c r="F1221" s="1875"/>
      <c r="G1221" s="1875"/>
      <c r="H1221" s="1875"/>
      <c r="I1221" s="805">
        <v>7.1</v>
      </c>
      <c r="J1221" s="805" t="s">
        <v>369</v>
      </c>
      <c r="K1221" s="805" t="s">
        <v>371</v>
      </c>
      <c r="L1221" s="806">
        <v>262</v>
      </c>
      <c r="M1221" s="805"/>
      <c r="N1221" s="805"/>
      <c r="O1221" s="805"/>
      <c r="P1221" s="805"/>
      <c r="Q1221" s="805"/>
    </row>
    <row r="1222" spans="1:17" ht="11.25">
      <c r="A1222" s="1876" t="s">
        <v>1</v>
      </c>
      <c r="B1222" s="1879" t="s">
        <v>0</v>
      </c>
      <c r="C1222" s="1882" t="s">
        <v>2</v>
      </c>
      <c r="D1222" s="1882" t="s">
        <v>3</v>
      </c>
      <c r="E1222" s="1882" t="s">
        <v>12</v>
      </c>
      <c r="F1222" s="1886" t="s">
        <v>13</v>
      </c>
      <c r="G1222" s="1887"/>
      <c r="H1222" s="1887"/>
      <c r="I1222" s="1888"/>
      <c r="J1222" s="1882" t="s">
        <v>4</v>
      </c>
      <c r="K1222" s="1882" t="s">
        <v>14</v>
      </c>
      <c r="L1222" s="1882" t="s">
        <v>5</v>
      </c>
      <c r="M1222" s="1882" t="s">
        <v>6</v>
      </c>
      <c r="N1222" s="1882" t="s">
        <v>15</v>
      </c>
      <c r="O1222" s="1882" t="s">
        <v>16</v>
      </c>
      <c r="P1222" s="1889" t="s">
        <v>23</v>
      </c>
      <c r="Q1222" s="1891" t="s">
        <v>24</v>
      </c>
    </row>
    <row r="1223" spans="1:17" ht="33.75">
      <c r="A1223" s="1877"/>
      <c r="B1223" s="1880"/>
      <c r="C1223" s="1883"/>
      <c r="D1223" s="1885"/>
      <c r="E1223" s="1885"/>
      <c r="F1223" s="15" t="s">
        <v>17</v>
      </c>
      <c r="G1223" s="15" t="s">
        <v>18</v>
      </c>
      <c r="H1223" s="15" t="s">
        <v>19</v>
      </c>
      <c r="I1223" s="15" t="s">
        <v>20</v>
      </c>
      <c r="J1223" s="1885"/>
      <c r="K1223" s="1885"/>
      <c r="L1223" s="1885"/>
      <c r="M1223" s="1885"/>
      <c r="N1223" s="1885"/>
      <c r="O1223" s="1885"/>
      <c r="P1223" s="1890"/>
      <c r="Q1223" s="1892"/>
    </row>
    <row r="1224" spans="1:17" ht="12" thickBot="1">
      <c r="A1224" s="1877"/>
      <c r="B1224" s="1880"/>
      <c r="C1224" s="1884"/>
      <c r="D1224" s="30" t="s">
        <v>7</v>
      </c>
      <c r="E1224" s="30" t="s">
        <v>8</v>
      </c>
      <c r="F1224" s="30" t="s">
        <v>9</v>
      </c>
      <c r="G1224" s="30" t="s">
        <v>9</v>
      </c>
      <c r="H1224" s="30" t="s">
        <v>9</v>
      </c>
      <c r="I1224" s="30" t="s">
        <v>9</v>
      </c>
      <c r="J1224" s="30" t="s">
        <v>21</v>
      </c>
      <c r="K1224" s="30" t="s">
        <v>9</v>
      </c>
      <c r="L1224" s="30" t="s">
        <v>21</v>
      </c>
      <c r="M1224" s="30" t="s">
        <v>22</v>
      </c>
      <c r="N1224" s="83" t="s">
        <v>408</v>
      </c>
      <c r="O1224" s="83" t="s">
        <v>409</v>
      </c>
      <c r="P1224" s="84" t="s">
        <v>25</v>
      </c>
      <c r="Q1224" s="85" t="s">
        <v>410</v>
      </c>
    </row>
    <row r="1225" spans="1:17" ht="11.25">
      <c r="A1225" s="1938" t="s">
        <v>312</v>
      </c>
      <c r="B1225" s="45">
        <v>1</v>
      </c>
      <c r="C1225" s="663" t="s">
        <v>587</v>
      </c>
      <c r="D1225" s="617">
        <v>45</v>
      </c>
      <c r="E1225" s="617">
        <v>1990</v>
      </c>
      <c r="F1225" s="589">
        <f aca="true" t="shared" si="31" ref="F1225:F1243">G1225+H1225+I1225</f>
        <v>16.461000000000002</v>
      </c>
      <c r="G1225" s="589">
        <v>5.722659999999999</v>
      </c>
      <c r="H1225" s="589">
        <v>7.2</v>
      </c>
      <c r="I1225" s="589">
        <v>3.5383400000000003</v>
      </c>
      <c r="J1225" s="589">
        <v>2324.82</v>
      </c>
      <c r="K1225" s="618">
        <v>3.5383400000000003</v>
      </c>
      <c r="L1225" s="589">
        <v>2324.82</v>
      </c>
      <c r="M1225" s="619">
        <f>K1225/L1225</f>
        <v>0.001521984497724555</v>
      </c>
      <c r="N1225" s="664">
        <v>56.789</v>
      </c>
      <c r="O1225" s="621">
        <f>M1225*N1225</f>
        <v>0.08643197764127976</v>
      </c>
      <c r="P1225" s="621">
        <f>M1225*60*1000</f>
        <v>91.3190698634733</v>
      </c>
      <c r="Q1225" s="622">
        <f>P1225*N1225/1000</f>
        <v>5.185918658476786</v>
      </c>
    </row>
    <row r="1226" spans="1:17" ht="11.25">
      <c r="A1226" s="1861"/>
      <c r="B1226" s="43">
        <v>2</v>
      </c>
      <c r="C1226" s="665" t="s">
        <v>588</v>
      </c>
      <c r="D1226" s="623">
        <v>22</v>
      </c>
      <c r="E1226" s="623" t="s">
        <v>38</v>
      </c>
      <c r="F1226" s="500">
        <f>G1226+H1226+I1226</f>
        <v>8.744</v>
      </c>
      <c r="G1226" s="500">
        <v>3.17296</v>
      </c>
      <c r="H1226" s="500">
        <v>3.52</v>
      </c>
      <c r="I1226" s="500">
        <v>2.05104</v>
      </c>
      <c r="J1226" s="500">
        <v>1230.47</v>
      </c>
      <c r="K1226" s="624">
        <v>2.05104</v>
      </c>
      <c r="L1226" s="500">
        <v>1230.47</v>
      </c>
      <c r="M1226" s="501">
        <f aca="true" t="shared" si="32" ref="M1226:M1233">K1226/L1226</f>
        <v>0.0016668752590473558</v>
      </c>
      <c r="N1226" s="664">
        <v>56.789</v>
      </c>
      <c r="O1226" s="625">
        <f aca="true" t="shared" si="33" ref="O1226:O1243">M1226*N1226</f>
        <v>0.0946601790860403</v>
      </c>
      <c r="P1226" s="621">
        <f aca="true" t="shared" si="34" ref="P1226:P1243">M1226*60*1000</f>
        <v>100.01251554284136</v>
      </c>
      <c r="Q1226" s="626">
        <f aca="true" t="shared" si="35" ref="Q1226:Q1243">P1226*N1226/1000</f>
        <v>5.679610745162417</v>
      </c>
    </row>
    <row r="1227" spans="1:17" ht="11.25">
      <c r="A1227" s="1861"/>
      <c r="B1227" s="43">
        <v>3</v>
      </c>
      <c r="C1227" s="665" t="s">
        <v>589</v>
      </c>
      <c r="D1227" s="623">
        <v>18</v>
      </c>
      <c r="E1227" s="623" t="s">
        <v>38</v>
      </c>
      <c r="F1227" s="500">
        <f t="shared" si="31"/>
        <v>7.252</v>
      </c>
      <c r="G1227" s="500">
        <v>2.5500000000000003</v>
      </c>
      <c r="H1227" s="500">
        <v>2.88</v>
      </c>
      <c r="I1227" s="500">
        <v>1.8219999999999998</v>
      </c>
      <c r="J1227" s="500">
        <v>993.94</v>
      </c>
      <c r="K1227" s="624">
        <v>1.8219999999999998</v>
      </c>
      <c r="L1227" s="500">
        <v>993.94</v>
      </c>
      <c r="M1227" s="501">
        <f t="shared" si="32"/>
        <v>0.001833108638348391</v>
      </c>
      <c r="N1227" s="664">
        <v>56.789</v>
      </c>
      <c r="O1227" s="625">
        <f t="shared" si="33"/>
        <v>0.10410040646316678</v>
      </c>
      <c r="P1227" s="621">
        <f t="shared" si="34"/>
        <v>109.98651830090346</v>
      </c>
      <c r="Q1227" s="626">
        <f t="shared" si="35"/>
        <v>6.246024387790007</v>
      </c>
    </row>
    <row r="1228" spans="1:17" ht="11.25">
      <c r="A1228" s="1861"/>
      <c r="B1228" s="12">
        <v>4</v>
      </c>
      <c r="C1228" s="665" t="s">
        <v>481</v>
      </c>
      <c r="D1228" s="623">
        <v>28</v>
      </c>
      <c r="E1228" s="623">
        <v>2010</v>
      </c>
      <c r="F1228" s="500">
        <f t="shared" si="31"/>
        <v>8.6845</v>
      </c>
      <c r="G1228" s="500">
        <v>1.4165</v>
      </c>
      <c r="H1228" s="500">
        <v>4</v>
      </c>
      <c r="I1228" s="500">
        <v>3.2680000000000002</v>
      </c>
      <c r="J1228" s="500">
        <v>1401.78</v>
      </c>
      <c r="K1228" s="624">
        <v>3.2680000000000002</v>
      </c>
      <c r="L1228" s="500">
        <v>1401.78</v>
      </c>
      <c r="M1228" s="501">
        <f t="shared" si="32"/>
        <v>0.0023313216053874363</v>
      </c>
      <c r="N1228" s="664">
        <v>56.789</v>
      </c>
      <c r="O1228" s="625">
        <f t="shared" si="33"/>
        <v>0.1323934226483471</v>
      </c>
      <c r="P1228" s="621">
        <f t="shared" si="34"/>
        <v>139.87929632324617</v>
      </c>
      <c r="Q1228" s="626">
        <f t="shared" si="35"/>
        <v>7.943605358900827</v>
      </c>
    </row>
    <row r="1229" spans="1:17" ht="11.25">
      <c r="A1229" s="1861"/>
      <c r="B1229" s="12">
        <v>5</v>
      </c>
      <c r="C1229" s="665" t="s">
        <v>482</v>
      </c>
      <c r="D1229" s="623">
        <v>24</v>
      </c>
      <c r="E1229" s="623">
        <v>2012</v>
      </c>
      <c r="F1229" s="500">
        <f t="shared" si="31"/>
        <v>5.783999999999999</v>
      </c>
      <c r="G1229" s="500">
        <v>1.75646</v>
      </c>
      <c r="H1229" s="500">
        <v>0.42354</v>
      </c>
      <c r="I1229" s="500">
        <v>3.6039999999999996</v>
      </c>
      <c r="J1229" s="500">
        <v>1472.33</v>
      </c>
      <c r="K1229" s="624">
        <v>3.6039999999999996</v>
      </c>
      <c r="L1229" s="500">
        <v>1472.33</v>
      </c>
      <c r="M1229" s="501">
        <f t="shared" si="32"/>
        <v>0.002447820801043244</v>
      </c>
      <c r="N1229" s="664">
        <v>56.789</v>
      </c>
      <c r="O1229" s="625">
        <f t="shared" si="33"/>
        <v>0.1390092954704448</v>
      </c>
      <c r="P1229" s="621">
        <f t="shared" si="34"/>
        <v>146.86924806259466</v>
      </c>
      <c r="Q1229" s="626">
        <f t="shared" si="35"/>
        <v>8.34055772822669</v>
      </c>
    </row>
    <row r="1230" spans="1:17" ht="11.25">
      <c r="A1230" s="1861"/>
      <c r="B1230" s="12">
        <v>6</v>
      </c>
      <c r="C1230" s="665" t="s">
        <v>590</v>
      </c>
      <c r="D1230" s="623">
        <v>45</v>
      </c>
      <c r="E1230" s="623">
        <v>1977</v>
      </c>
      <c r="F1230" s="500">
        <f t="shared" si="31"/>
        <v>18.27</v>
      </c>
      <c r="G1230" s="500">
        <v>4.958883</v>
      </c>
      <c r="H1230" s="500">
        <v>7.2</v>
      </c>
      <c r="I1230" s="500">
        <v>6.111117</v>
      </c>
      <c r="J1230" s="500">
        <v>2328.87</v>
      </c>
      <c r="K1230" s="624">
        <v>6.111117</v>
      </c>
      <c r="L1230" s="500">
        <v>2328.87</v>
      </c>
      <c r="M1230" s="501">
        <f t="shared" si="32"/>
        <v>0.0026240696131600307</v>
      </c>
      <c r="N1230" s="664">
        <v>56.789</v>
      </c>
      <c r="O1230" s="625">
        <f t="shared" si="33"/>
        <v>0.14901828926174499</v>
      </c>
      <c r="P1230" s="621">
        <f t="shared" si="34"/>
        <v>157.44417678960184</v>
      </c>
      <c r="Q1230" s="626">
        <f t="shared" si="35"/>
        <v>8.9410973557047</v>
      </c>
    </row>
    <row r="1231" spans="1:17" ht="11.25">
      <c r="A1231" s="1861"/>
      <c r="B1231" s="12">
        <v>7</v>
      </c>
      <c r="C1231" s="665" t="s">
        <v>591</v>
      </c>
      <c r="D1231" s="623">
        <v>75</v>
      </c>
      <c r="E1231" s="623">
        <v>1977</v>
      </c>
      <c r="F1231" s="500">
        <f t="shared" si="31"/>
        <v>29.275000000000002</v>
      </c>
      <c r="G1231" s="500">
        <v>12.154703</v>
      </c>
      <c r="H1231" s="500">
        <v>11.52</v>
      </c>
      <c r="I1231" s="500">
        <v>5.600297</v>
      </c>
      <c r="J1231" s="500">
        <v>2121.18</v>
      </c>
      <c r="K1231" s="624">
        <v>5.600297</v>
      </c>
      <c r="L1231" s="500">
        <v>2121.18</v>
      </c>
      <c r="M1231" s="501">
        <f t="shared" si="32"/>
        <v>0.0026401799941541976</v>
      </c>
      <c r="N1231" s="664">
        <v>56.789</v>
      </c>
      <c r="O1231" s="625">
        <f t="shared" si="33"/>
        <v>0.14993318168802272</v>
      </c>
      <c r="P1231" s="621">
        <f t="shared" si="34"/>
        <v>158.41079964925186</v>
      </c>
      <c r="Q1231" s="626">
        <f t="shared" si="35"/>
        <v>8.995990901281363</v>
      </c>
    </row>
    <row r="1232" spans="1:17" ht="11.25">
      <c r="A1232" s="1861"/>
      <c r="B1232" s="12">
        <v>8</v>
      </c>
      <c r="C1232" s="665" t="s">
        <v>480</v>
      </c>
      <c r="D1232" s="623">
        <v>30</v>
      </c>
      <c r="E1232" s="623">
        <v>2009</v>
      </c>
      <c r="F1232" s="500">
        <f t="shared" si="31"/>
        <v>10.886</v>
      </c>
      <c r="G1232" s="500">
        <v>3.9662</v>
      </c>
      <c r="H1232" s="500">
        <v>2.4</v>
      </c>
      <c r="I1232" s="500">
        <v>4.5198</v>
      </c>
      <c r="J1232" s="500">
        <v>1599.95</v>
      </c>
      <c r="K1232" s="624">
        <v>4.5198</v>
      </c>
      <c r="L1232" s="500">
        <v>1599.95</v>
      </c>
      <c r="M1232" s="501">
        <f t="shared" si="32"/>
        <v>0.002824963280102503</v>
      </c>
      <c r="N1232" s="664">
        <v>56.789</v>
      </c>
      <c r="O1232" s="625">
        <f t="shared" si="33"/>
        <v>0.16042683971374105</v>
      </c>
      <c r="P1232" s="621">
        <f t="shared" si="34"/>
        <v>169.49779680615018</v>
      </c>
      <c r="Q1232" s="626">
        <f t="shared" si="35"/>
        <v>9.625610382824464</v>
      </c>
    </row>
    <row r="1233" spans="1:17" ht="11.25">
      <c r="A1233" s="1861"/>
      <c r="B1233" s="12">
        <v>9</v>
      </c>
      <c r="C1233" s="665" t="s">
        <v>592</v>
      </c>
      <c r="D1233" s="623">
        <v>60</v>
      </c>
      <c r="E1233" s="623">
        <v>1964</v>
      </c>
      <c r="F1233" s="500">
        <f t="shared" si="31"/>
        <v>23.475</v>
      </c>
      <c r="G1233" s="500">
        <v>5.49602</v>
      </c>
      <c r="H1233" s="500">
        <v>9.6</v>
      </c>
      <c r="I1233" s="500">
        <v>8.37898</v>
      </c>
      <c r="J1233" s="500">
        <v>2701.1</v>
      </c>
      <c r="K1233" s="624">
        <v>8.37898</v>
      </c>
      <c r="L1233" s="500">
        <v>2701.1</v>
      </c>
      <c r="M1233" s="501">
        <f t="shared" si="32"/>
        <v>0.0031020621228388437</v>
      </c>
      <c r="N1233" s="664">
        <v>56.789</v>
      </c>
      <c r="O1233" s="625">
        <f t="shared" si="33"/>
        <v>0.1761630058938951</v>
      </c>
      <c r="P1233" s="621">
        <f t="shared" si="34"/>
        <v>186.1237273703306</v>
      </c>
      <c r="Q1233" s="626">
        <f t="shared" si="35"/>
        <v>10.569780353633705</v>
      </c>
    </row>
    <row r="1234" spans="1:17" ht="12" thickBot="1">
      <c r="A1234" s="1862"/>
      <c r="B1234" s="42">
        <v>10</v>
      </c>
      <c r="C1234" s="688"/>
      <c r="D1234" s="720"/>
      <c r="E1234" s="720"/>
      <c r="F1234" s="808"/>
      <c r="G1234" s="808"/>
      <c r="H1234" s="808"/>
      <c r="I1234" s="808"/>
      <c r="J1234" s="808"/>
      <c r="K1234" s="809"/>
      <c r="L1234" s="808"/>
      <c r="M1234" s="707"/>
      <c r="N1234" s="708"/>
      <c r="O1234" s="721"/>
      <c r="P1234" s="722"/>
      <c r="Q1234" s="723"/>
    </row>
    <row r="1235" spans="1:17" ht="11.25">
      <c r="A1235" s="1964" t="s">
        <v>305</v>
      </c>
      <c r="B1235" s="13">
        <v>1</v>
      </c>
      <c r="C1235" s="635" t="s">
        <v>483</v>
      </c>
      <c r="D1235" s="628">
        <v>30</v>
      </c>
      <c r="E1235" s="628" t="s">
        <v>38</v>
      </c>
      <c r="F1235" s="630">
        <f t="shared" si="31"/>
        <v>15.012</v>
      </c>
      <c r="G1235" s="630">
        <v>3.9095400000000002</v>
      </c>
      <c r="H1235" s="630">
        <v>4.8</v>
      </c>
      <c r="I1235" s="629">
        <v>6.30246</v>
      </c>
      <c r="J1235" s="630">
        <v>1511.9</v>
      </c>
      <c r="K1235" s="631">
        <v>6.30246</v>
      </c>
      <c r="L1235" s="630">
        <v>1511.9</v>
      </c>
      <c r="M1235" s="632">
        <f>K1235/L1235</f>
        <v>0.0041685693498247234</v>
      </c>
      <c r="N1235" s="728">
        <v>56.789</v>
      </c>
      <c r="O1235" s="633">
        <f t="shared" si="33"/>
        <v>0.23672888480719623</v>
      </c>
      <c r="P1235" s="633">
        <f t="shared" si="34"/>
        <v>250.11416098948342</v>
      </c>
      <c r="Q1235" s="634">
        <f t="shared" si="35"/>
        <v>14.203733088431774</v>
      </c>
    </row>
    <row r="1236" spans="1:17" ht="11.25">
      <c r="A1236" s="1965"/>
      <c r="B1236" s="49">
        <v>2</v>
      </c>
      <c r="C1236" s="635" t="s">
        <v>593</v>
      </c>
      <c r="D1236" s="628">
        <v>36</v>
      </c>
      <c r="E1236" s="628">
        <v>1991</v>
      </c>
      <c r="F1236" s="629">
        <f t="shared" si="31"/>
        <v>14.179</v>
      </c>
      <c r="G1236" s="629">
        <v>4.0795200000000005</v>
      </c>
      <c r="H1236" s="629">
        <v>0</v>
      </c>
      <c r="I1236" s="629">
        <v>10.09948</v>
      </c>
      <c r="J1236" s="629">
        <v>2331.01</v>
      </c>
      <c r="K1236" s="636">
        <v>10.09948</v>
      </c>
      <c r="L1236" s="629">
        <v>2331.01</v>
      </c>
      <c r="M1236" s="632">
        <f>K1236/L1236</f>
        <v>0.00433266266553983</v>
      </c>
      <c r="N1236" s="669">
        <v>56.789</v>
      </c>
      <c r="O1236" s="633">
        <f t="shared" si="33"/>
        <v>0.2460475801133414</v>
      </c>
      <c r="P1236" s="633">
        <f t="shared" si="34"/>
        <v>259.9597599323898</v>
      </c>
      <c r="Q1236" s="634">
        <f t="shared" si="35"/>
        <v>14.762854806800483</v>
      </c>
    </row>
    <row r="1237" spans="1:17" ht="11.25">
      <c r="A1237" s="1965"/>
      <c r="B1237" s="14">
        <v>3</v>
      </c>
      <c r="C1237" s="668" t="s">
        <v>594</v>
      </c>
      <c r="D1237" s="628">
        <v>50</v>
      </c>
      <c r="E1237" s="628">
        <v>1971</v>
      </c>
      <c r="F1237" s="629">
        <f t="shared" si="31"/>
        <v>35.716</v>
      </c>
      <c r="G1237" s="629">
        <v>12.1819</v>
      </c>
      <c r="H1237" s="629">
        <v>8</v>
      </c>
      <c r="I1237" s="629">
        <v>15.5341</v>
      </c>
      <c r="J1237" s="629">
        <v>2577.37</v>
      </c>
      <c r="K1237" s="636">
        <v>15.5341</v>
      </c>
      <c r="L1237" s="629">
        <v>2577.37</v>
      </c>
      <c r="M1237" s="637">
        <f aca="true" t="shared" si="36" ref="M1237:M1243">K1237/L1237</f>
        <v>0.006027112909671487</v>
      </c>
      <c r="N1237" s="669">
        <v>56.789</v>
      </c>
      <c r="O1237" s="633">
        <f t="shared" si="33"/>
        <v>0.34227371502733406</v>
      </c>
      <c r="P1237" s="633">
        <f t="shared" si="34"/>
        <v>361.6267745802892</v>
      </c>
      <c r="Q1237" s="638">
        <f t="shared" si="35"/>
        <v>20.53642290164004</v>
      </c>
    </row>
    <row r="1238" spans="1:17" ht="11.25">
      <c r="A1238" s="1965"/>
      <c r="B1238" s="14">
        <v>4</v>
      </c>
      <c r="C1238" s="668" t="s">
        <v>595</v>
      </c>
      <c r="D1238" s="628">
        <v>45</v>
      </c>
      <c r="E1238" s="628">
        <v>1980</v>
      </c>
      <c r="F1238" s="629">
        <f t="shared" si="31"/>
        <v>25.485</v>
      </c>
      <c r="G1238" s="629">
        <v>4.19284</v>
      </c>
      <c r="H1238" s="629">
        <v>7.2</v>
      </c>
      <c r="I1238" s="629">
        <v>14.09216</v>
      </c>
      <c r="J1238" s="629">
        <v>2333.07</v>
      </c>
      <c r="K1238" s="636">
        <v>14.09216</v>
      </c>
      <c r="L1238" s="629">
        <v>2333.07</v>
      </c>
      <c r="M1238" s="637">
        <f t="shared" si="36"/>
        <v>0.006040178820181134</v>
      </c>
      <c r="N1238" s="669">
        <v>56.789</v>
      </c>
      <c r="O1238" s="670">
        <f t="shared" si="33"/>
        <v>0.3430157150192664</v>
      </c>
      <c r="P1238" s="633">
        <f t="shared" si="34"/>
        <v>362.41072921086806</v>
      </c>
      <c r="Q1238" s="638">
        <f t="shared" si="35"/>
        <v>20.58094290115599</v>
      </c>
    </row>
    <row r="1239" spans="1:17" ht="11.25">
      <c r="A1239" s="1965"/>
      <c r="B1239" s="14">
        <v>5</v>
      </c>
      <c r="C1239" s="668" t="s">
        <v>596</v>
      </c>
      <c r="D1239" s="628">
        <v>54</v>
      </c>
      <c r="E1239" s="628">
        <v>1986</v>
      </c>
      <c r="F1239" s="629">
        <f t="shared" si="31"/>
        <v>32.871</v>
      </c>
      <c r="G1239" s="629">
        <v>6.175940000000001</v>
      </c>
      <c r="H1239" s="629">
        <v>8.64</v>
      </c>
      <c r="I1239" s="629">
        <v>18.05506</v>
      </c>
      <c r="J1239" s="629">
        <v>2984.27</v>
      </c>
      <c r="K1239" s="636">
        <v>18.05506</v>
      </c>
      <c r="L1239" s="629">
        <v>2984.27</v>
      </c>
      <c r="M1239" s="637">
        <f t="shared" si="36"/>
        <v>0.006050075897958295</v>
      </c>
      <c r="N1239" s="669">
        <v>56.789</v>
      </c>
      <c r="O1239" s="670">
        <f t="shared" si="33"/>
        <v>0.3435777601691536</v>
      </c>
      <c r="P1239" s="633">
        <f t="shared" si="34"/>
        <v>363.0045538774977</v>
      </c>
      <c r="Q1239" s="638">
        <f t="shared" si="35"/>
        <v>20.61466561014922</v>
      </c>
    </row>
    <row r="1240" spans="1:17" ht="11.25">
      <c r="A1240" s="1965"/>
      <c r="B1240" s="14">
        <v>6</v>
      </c>
      <c r="C1240" s="668" t="s">
        <v>597</v>
      </c>
      <c r="D1240" s="628">
        <v>40</v>
      </c>
      <c r="E1240" s="628" t="s">
        <v>38</v>
      </c>
      <c r="F1240" s="629">
        <f t="shared" si="31"/>
        <v>25.515</v>
      </c>
      <c r="G1240" s="629">
        <v>4.98608</v>
      </c>
      <c r="H1240" s="629">
        <v>6.4</v>
      </c>
      <c r="I1240" s="629">
        <v>14.12892</v>
      </c>
      <c r="J1240" s="629">
        <v>2332.92</v>
      </c>
      <c r="K1240" s="636">
        <v>14.12892</v>
      </c>
      <c r="L1240" s="629">
        <v>2332.92</v>
      </c>
      <c r="M1240" s="637">
        <f t="shared" si="36"/>
        <v>0.006056324263155188</v>
      </c>
      <c r="N1240" s="669">
        <v>56.789</v>
      </c>
      <c r="O1240" s="670">
        <f t="shared" si="33"/>
        <v>0.34393259858032</v>
      </c>
      <c r="P1240" s="633">
        <f t="shared" si="34"/>
        <v>363.37945578931124</v>
      </c>
      <c r="Q1240" s="638">
        <f t="shared" si="35"/>
        <v>20.635955914819196</v>
      </c>
    </row>
    <row r="1241" spans="1:17" ht="11.25">
      <c r="A1241" s="1965"/>
      <c r="B1241" s="14">
        <v>7</v>
      </c>
      <c r="C1241" s="668" t="s">
        <v>598</v>
      </c>
      <c r="D1241" s="628">
        <v>54</v>
      </c>
      <c r="E1241" s="628">
        <v>1988</v>
      </c>
      <c r="F1241" s="629">
        <f t="shared" si="31"/>
        <v>32.782</v>
      </c>
      <c r="G1241" s="629">
        <v>5.89264</v>
      </c>
      <c r="H1241" s="629">
        <v>8.64</v>
      </c>
      <c r="I1241" s="629">
        <v>18.24936</v>
      </c>
      <c r="J1241" s="629">
        <v>2980.26</v>
      </c>
      <c r="K1241" s="636">
        <v>18.24936</v>
      </c>
      <c r="L1241" s="629">
        <v>2980.26</v>
      </c>
      <c r="M1241" s="637">
        <f t="shared" si="36"/>
        <v>0.006123412051297537</v>
      </c>
      <c r="N1241" s="669">
        <v>56.789</v>
      </c>
      <c r="O1241" s="670">
        <f t="shared" si="33"/>
        <v>0.3477424469811359</v>
      </c>
      <c r="P1241" s="633">
        <f t="shared" si="34"/>
        <v>367.4047230778522</v>
      </c>
      <c r="Q1241" s="638">
        <f t="shared" si="35"/>
        <v>20.864546818868153</v>
      </c>
    </row>
    <row r="1242" spans="1:17" ht="11.25">
      <c r="A1242" s="1965"/>
      <c r="B1242" s="14">
        <v>8</v>
      </c>
      <c r="C1242" s="668" t="s">
        <v>599</v>
      </c>
      <c r="D1242" s="628">
        <v>80</v>
      </c>
      <c r="E1242" s="628">
        <v>1971</v>
      </c>
      <c r="F1242" s="629">
        <f t="shared" si="31"/>
        <v>47.294</v>
      </c>
      <c r="G1242" s="629">
        <v>10.511563</v>
      </c>
      <c r="H1242" s="629">
        <v>12.8</v>
      </c>
      <c r="I1242" s="629">
        <v>23.982437</v>
      </c>
      <c r="J1242" s="629">
        <v>3876.4500000000003</v>
      </c>
      <c r="K1242" s="636">
        <v>23.982437</v>
      </c>
      <c r="L1242" s="629">
        <v>3876.4500000000003</v>
      </c>
      <c r="M1242" s="637">
        <f t="shared" si="36"/>
        <v>0.006186700976408828</v>
      </c>
      <c r="N1242" s="669">
        <v>56.789</v>
      </c>
      <c r="O1242" s="670">
        <f t="shared" si="33"/>
        <v>0.3513365617492809</v>
      </c>
      <c r="P1242" s="633">
        <f t="shared" si="34"/>
        <v>371.20205858452965</v>
      </c>
      <c r="Q1242" s="638">
        <f t="shared" si="35"/>
        <v>21.080193704956855</v>
      </c>
    </row>
    <row r="1243" spans="1:17" ht="11.25">
      <c r="A1243" s="1965"/>
      <c r="B1243" s="14">
        <v>9</v>
      </c>
      <c r="C1243" s="668" t="s">
        <v>600</v>
      </c>
      <c r="D1243" s="628">
        <v>75</v>
      </c>
      <c r="E1243" s="628">
        <v>1978</v>
      </c>
      <c r="F1243" s="629">
        <f t="shared" si="31"/>
        <v>44.524</v>
      </c>
      <c r="G1243" s="629">
        <v>7.508583</v>
      </c>
      <c r="H1243" s="629">
        <v>12</v>
      </c>
      <c r="I1243" s="629">
        <v>25.015417000000003</v>
      </c>
      <c r="J1243" s="629">
        <v>4020.7400000000002</v>
      </c>
      <c r="K1243" s="636">
        <v>25.015417000000003</v>
      </c>
      <c r="L1243" s="629">
        <v>4020.7400000000002</v>
      </c>
      <c r="M1243" s="637">
        <f t="shared" si="36"/>
        <v>0.006221595278481076</v>
      </c>
      <c r="N1243" s="669">
        <v>56.789</v>
      </c>
      <c r="O1243" s="670">
        <f t="shared" si="33"/>
        <v>0.35331817426966183</v>
      </c>
      <c r="P1243" s="633">
        <f t="shared" si="34"/>
        <v>373.2957167088645</v>
      </c>
      <c r="Q1243" s="638">
        <f t="shared" si="35"/>
        <v>21.199090456179707</v>
      </c>
    </row>
    <row r="1244" spans="1:17" ht="12" thickBot="1">
      <c r="A1244" s="2016"/>
      <c r="B1244" s="16">
        <v>10</v>
      </c>
      <c r="C1244" s="731"/>
      <c r="D1244" s="732"/>
      <c r="E1244" s="732"/>
      <c r="F1244" s="786"/>
      <c r="G1244" s="786"/>
      <c r="H1244" s="786"/>
      <c r="I1244" s="786"/>
      <c r="J1244" s="786"/>
      <c r="K1244" s="787"/>
      <c r="L1244" s="786"/>
      <c r="M1244" s="735"/>
      <c r="N1244" s="733"/>
      <c r="O1244" s="736"/>
      <c r="P1244" s="736"/>
      <c r="Q1244" s="737"/>
    </row>
    <row r="1245" spans="1:17" ht="11.25">
      <c r="A1245" s="2017" t="s">
        <v>306</v>
      </c>
      <c r="B1245" s="71">
        <v>1</v>
      </c>
      <c r="C1245" s="689" t="s">
        <v>601</v>
      </c>
      <c r="D1245" s="738">
        <v>45</v>
      </c>
      <c r="E1245" s="738">
        <v>1969</v>
      </c>
      <c r="F1245" s="504">
        <f aca="true" t="shared" si="37" ref="F1245:F1253">G1245+H1245+I1245</f>
        <v>29.574</v>
      </c>
      <c r="G1245" s="504">
        <v>6.175940000000001</v>
      </c>
      <c r="H1245" s="504">
        <v>7.2</v>
      </c>
      <c r="I1245" s="504">
        <v>16.19806</v>
      </c>
      <c r="J1245" s="504">
        <v>1872</v>
      </c>
      <c r="K1245" s="639">
        <v>16.19806</v>
      </c>
      <c r="L1245" s="640">
        <v>1872</v>
      </c>
      <c r="M1245" s="641">
        <f>K1245/L1245</f>
        <v>0.00865280982905983</v>
      </c>
      <c r="N1245" s="692">
        <v>56.789</v>
      </c>
      <c r="O1245" s="642">
        <f>M1245*N1245</f>
        <v>0.49138441738247873</v>
      </c>
      <c r="P1245" s="642">
        <f>M1245*60*1000</f>
        <v>519.1685897435898</v>
      </c>
      <c r="Q1245" s="643">
        <f>P1245*N1245/1000</f>
        <v>29.48306504294872</v>
      </c>
    </row>
    <row r="1246" spans="1:17" ht="11.25">
      <c r="A1246" s="1894"/>
      <c r="B1246" s="65">
        <v>2</v>
      </c>
      <c r="C1246" s="691" t="s">
        <v>602</v>
      </c>
      <c r="D1246" s="741">
        <v>14</v>
      </c>
      <c r="E1246" s="741" t="s">
        <v>38</v>
      </c>
      <c r="F1246" s="506">
        <f t="shared" si="37"/>
        <v>9.870000000000001</v>
      </c>
      <c r="G1246" s="506">
        <v>0.9632200000000001</v>
      </c>
      <c r="H1246" s="506">
        <v>2.24</v>
      </c>
      <c r="I1246" s="506">
        <v>6.66678</v>
      </c>
      <c r="J1246" s="506">
        <v>762.12</v>
      </c>
      <c r="K1246" s="644">
        <v>6.66678</v>
      </c>
      <c r="L1246" s="506">
        <v>762.12</v>
      </c>
      <c r="M1246" s="505">
        <f aca="true" t="shared" si="38" ref="M1246:M1253">K1246/L1246</f>
        <v>0.008747677531097465</v>
      </c>
      <c r="N1246" s="703">
        <v>56.789</v>
      </c>
      <c r="O1246" s="507">
        <f aca="true" t="shared" si="39" ref="O1246:O1253">M1246*N1246</f>
        <v>0.496771859313494</v>
      </c>
      <c r="P1246" s="642">
        <f aca="true" t="shared" si="40" ref="P1246:P1253">M1246*60*1000</f>
        <v>524.860651865848</v>
      </c>
      <c r="Q1246" s="508">
        <f aca="true" t="shared" si="41" ref="Q1246:Q1253">P1246*N1246/1000</f>
        <v>29.806311558809643</v>
      </c>
    </row>
    <row r="1247" spans="1:17" ht="11.25">
      <c r="A1247" s="1894"/>
      <c r="B1247" s="65">
        <v>3</v>
      </c>
      <c r="C1247" s="691" t="s">
        <v>603</v>
      </c>
      <c r="D1247" s="741">
        <v>40</v>
      </c>
      <c r="E1247" s="741">
        <v>1985</v>
      </c>
      <c r="F1247" s="506">
        <f t="shared" si="37"/>
        <v>25.348000000000003</v>
      </c>
      <c r="G1247" s="506">
        <v>4.589460000000001</v>
      </c>
      <c r="H1247" s="506">
        <v>6.4</v>
      </c>
      <c r="I1247" s="506">
        <v>14.358540000000001</v>
      </c>
      <c r="J1247" s="506">
        <v>1638.65</v>
      </c>
      <c r="K1247" s="644">
        <v>14.358540000000001</v>
      </c>
      <c r="L1247" s="506">
        <v>1638.65</v>
      </c>
      <c r="M1247" s="505">
        <f t="shared" si="38"/>
        <v>0.008762420284990694</v>
      </c>
      <c r="N1247" s="703">
        <v>56.789</v>
      </c>
      <c r="O1247" s="507">
        <f t="shared" si="39"/>
        <v>0.49760908556433653</v>
      </c>
      <c r="P1247" s="642">
        <f t="shared" si="40"/>
        <v>525.7452170994417</v>
      </c>
      <c r="Q1247" s="508">
        <f t="shared" si="41"/>
        <v>29.85654513386019</v>
      </c>
    </row>
    <row r="1248" spans="1:17" ht="11.25">
      <c r="A1248" s="1894"/>
      <c r="B1248" s="65">
        <v>4</v>
      </c>
      <c r="C1248" s="691" t="s">
        <v>604</v>
      </c>
      <c r="D1248" s="741">
        <v>50</v>
      </c>
      <c r="E1248" s="741">
        <v>1969</v>
      </c>
      <c r="F1248" s="506">
        <f t="shared" si="37"/>
        <v>36.07</v>
      </c>
      <c r="G1248" s="506">
        <v>5.26938</v>
      </c>
      <c r="H1248" s="506">
        <v>8</v>
      </c>
      <c r="I1248" s="506">
        <v>22.80062</v>
      </c>
      <c r="J1248" s="506">
        <v>2597.4</v>
      </c>
      <c r="K1248" s="644">
        <v>22.80062</v>
      </c>
      <c r="L1248" s="506">
        <v>2597.4</v>
      </c>
      <c r="M1248" s="505">
        <f t="shared" si="38"/>
        <v>0.008778247478247478</v>
      </c>
      <c r="N1248" s="703">
        <v>56.789</v>
      </c>
      <c r="O1248" s="507">
        <f t="shared" si="39"/>
        <v>0.49850789604219603</v>
      </c>
      <c r="P1248" s="642">
        <f t="shared" si="40"/>
        <v>526.6948486948486</v>
      </c>
      <c r="Q1248" s="508">
        <f t="shared" si="41"/>
        <v>29.91047376253176</v>
      </c>
    </row>
    <row r="1249" spans="1:17" ht="11.25">
      <c r="A1249" s="1894"/>
      <c r="B1249" s="65">
        <v>5</v>
      </c>
      <c r="C1249" s="691" t="s">
        <v>605</v>
      </c>
      <c r="D1249" s="741">
        <v>40</v>
      </c>
      <c r="E1249" s="741">
        <v>1971</v>
      </c>
      <c r="F1249" s="506">
        <f t="shared" si="37"/>
        <v>26.46</v>
      </c>
      <c r="G1249" s="506">
        <v>3.05964</v>
      </c>
      <c r="H1249" s="506">
        <v>6.4</v>
      </c>
      <c r="I1249" s="506">
        <v>17.00036</v>
      </c>
      <c r="J1249" s="506">
        <v>1929.89</v>
      </c>
      <c r="K1249" s="644">
        <v>17.00036</v>
      </c>
      <c r="L1249" s="506">
        <v>1929.89</v>
      </c>
      <c r="M1249" s="505">
        <f t="shared" si="38"/>
        <v>0.008808978750084202</v>
      </c>
      <c r="N1249" s="703">
        <v>56.789</v>
      </c>
      <c r="O1249" s="507">
        <f t="shared" si="39"/>
        <v>0.5002530942385317</v>
      </c>
      <c r="P1249" s="642">
        <f t="shared" si="40"/>
        <v>528.538725005052</v>
      </c>
      <c r="Q1249" s="508">
        <f t="shared" si="41"/>
        <v>30.0151856543119</v>
      </c>
    </row>
    <row r="1250" spans="1:17" ht="11.25">
      <c r="A1250" s="1894"/>
      <c r="B1250" s="65">
        <v>6</v>
      </c>
      <c r="C1250" s="691" t="s">
        <v>606</v>
      </c>
      <c r="D1250" s="741">
        <v>30</v>
      </c>
      <c r="E1250" s="741">
        <v>1987</v>
      </c>
      <c r="F1250" s="506">
        <f t="shared" si="37"/>
        <v>22.689</v>
      </c>
      <c r="G1250" s="506">
        <v>4.47614</v>
      </c>
      <c r="H1250" s="506">
        <v>4.8</v>
      </c>
      <c r="I1250" s="506">
        <v>13.41286</v>
      </c>
      <c r="J1250" s="506">
        <v>1511.45</v>
      </c>
      <c r="K1250" s="644">
        <v>13.41286</v>
      </c>
      <c r="L1250" s="506">
        <v>1511.45</v>
      </c>
      <c r="M1250" s="505">
        <f t="shared" si="38"/>
        <v>0.00887416719044626</v>
      </c>
      <c r="N1250" s="703">
        <v>56.789</v>
      </c>
      <c r="O1250" s="507">
        <f t="shared" si="39"/>
        <v>0.5039550805782527</v>
      </c>
      <c r="P1250" s="642">
        <f t="shared" si="40"/>
        <v>532.4500314267756</v>
      </c>
      <c r="Q1250" s="508">
        <f t="shared" si="41"/>
        <v>30.23730483469516</v>
      </c>
    </row>
    <row r="1251" spans="1:17" ht="11.25">
      <c r="A1251" s="1894"/>
      <c r="B1251" s="65">
        <v>7</v>
      </c>
      <c r="C1251" s="691" t="s">
        <v>607</v>
      </c>
      <c r="D1251" s="741">
        <v>45</v>
      </c>
      <c r="E1251" s="741">
        <v>1974</v>
      </c>
      <c r="F1251" s="506">
        <f t="shared" si="37"/>
        <v>31.642</v>
      </c>
      <c r="G1251" s="506">
        <v>3.9662</v>
      </c>
      <c r="H1251" s="506">
        <v>7.2</v>
      </c>
      <c r="I1251" s="506">
        <v>20.4758</v>
      </c>
      <c r="J1251" s="506">
        <v>2304.6</v>
      </c>
      <c r="K1251" s="644">
        <v>20.4758</v>
      </c>
      <c r="L1251" s="506">
        <v>2304.6</v>
      </c>
      <c r="M1251" s="505">
        <f t="shared" si="38"/>
        <v>0.008884752234661113</v>
      </c>
      <c r="N1251" s="703">
        <v>56.789</v>
      </c>
      <c r="O1251" s="507">
        <f t="shared" si="39"/>
        <v>0.5045561946541699</v>
      </c>
      <c r="P1251" s="642">
        <f t="shared" si="40"/>
        <v>533.0851340796668</v>
      </c>
      <c r="Q1251" s="508">
        <f t="shared" si="41"/>
        <v>30.273371679250197</v>
      </c>
    </row>
    <row r="1252" spans="1:17" ht="11.25">
      <c r="A1252" s="1894"/>
      <c r="B1252" s="65">
        <v>8</v>
      </c>
      <c r="C1252" s="691" t="s">
        <v>608</v>
      </c>
      <c r="D1252" s="741">
        <v>45</v>
      </c>
      <c r="E1252" s="741">
        <v>1982</v>
      </c>
      <c r="F1252" s="506">
        <f t="shared" si="37"/>
        <v>33.091</v>
      </c>
      <c r="G1252" s="506">
        <v>5.15606</v>
      </c>
      <c r="H1252" s="506">
        <v>7.2</v>
      </c>
      <c r="I1252" s="506">
        <v>20.73494</v>
      </c>
      <c r="J1252" s="506">
        <v>2313.5</v>
      </c>
      <c r="K1252" s="644">
        <v>20.73494</v>
      </c>
      <c r="L1252" s="506">
        <v>2313.5</v>
      </c>
      <c r="M1252" s="505">
        <f t="shared" si="38"/>
        <v>0.008962584828182409</v>
      </c>
      <c r="N1252" s="703">
        <v>56.789</v>
      </c>
      <c r="O1252" s="507">
        <f t="shared" si="39"/>
        <v>0.5089762298076508</v>
      </c>
      <c r="P1252" s="642">
        <f t="shared" si="40"/>
        <v>537.7550896909445</v>
      </c>
      <c r="Q1252" s="508">
        <f t="shared" si="41"/>
        <v>30.53857378845905</v>
      </c>
    </row>
    <row r="1253" spans="1:17" ht="11.25">
      <c r="A1253" s="1894"/>
      <c r="B1253" s="65">
        <v>9</v>
      </c>
      <c r="C1253" s="691" t="s">
        <v>609</v>
      </c>
      <c r="D1253" s="741">
        <v>54</v>
      </c>
      <c r="E1253" s="741">
        <v>1985</v>
      </c>
      <c r="F1253" s="506">
        <f t="shared" si="37"/>
        <v>42.458</v>
      </c>
      <c r="G1253" s="506">
        <v>7.13916</v>
      </c>
      <c r="H1253" s="506">
        <v>8.64</v>
      </c>
      <c r="I1253" s="506">
        <v>26.67884</v>
      </c>
      <c r="J1253" s="506">
        <v>2976.21</v>
      </c>
      <c r="K1253" s="644">
        <v>26.67884</v>
      </c>
      <c r="L1253" s="506">
        <v>2976.21</v>
      </c>
      <c r="M1253" s="505">
        <f t="shared" si="38"/>
        <v>0.00896403143595378</v>
      </c>
      <c r="N1253" s="703">
        <v>56.789</v>
      </c>
      <c r="O1253" s="507">
        <f t="shared" si="39"/>
        <v>0.5090583812163793</v>
      </c>
      <c r="P1253" s="642">
        <f t="shared" si="40"/>
        <v>537.8418861572268</v>
      </c>
      <c r="Q1253" s="508">
        <f t="shared" si="41"/>
        <v>30.543502872982753</v>
      </c>
    </row>
    <row r="1254" spans="1:17" ht="12" thickBot="1">
      <c r="A1254" s="1925"/>
      <c r="B1254" s="67">
        <v>10</v>
      </c>
      <c r="C1254" s="693"/>
      <c r="D1254" s="744"/>
      <c r="E1254" s="744"/>
      <c r="F1254" s="766"/>
      <c r="G1254" s="766"/>
      <c r="H1254" s="766"/>
      <c r="I1254" s="766"/>
      <c r="J1254" s="766"/>
      <c r="K1254" s="788"/>
      <c r="L1254" s="766"/>
      <c r="M1254" s="711"/>
      <c r="N1254" s="712"/>
      <c r="O1254" s="694"/>
      <c r="P1254" s="694"/>
      <c r="Q1254" s="695"/>
    </row>
    <row r="1255" spans="1:17" ht="11.25">
      <c r="A1255" s="1924" t="s">
        <v>313</v>
      </c>
      <c r="B1255" s="17">
        <v>1</v>
      </c>
      <c r="C1255" s="645" t="s">
        <v>610</v>
      </c>
      <c r="D1255" s="646">
        <v>18</v>
      </c>
      <c r="E1255" s="646">
        <v>1989</v>
      </c>
      <c r="F1255" s="597">
        <f aca="true" t="shared" si="42" ref="F1255:F1263">G1255+H1255+I1255</f>
        <v>16.91</v>
      </c>
      <c r="G1255" s="597">
        <v>2.0397600000000002</v>
      </c>
      <c r="H1255" s="597">
        <v>2.88</v>
      </c>
      <c r="I1255" s="597">
        <v>11.99024</v>
      </c>
      <c r="J1255" s="597">
        <v>999.98</v>
      </c>
      <c r="K1255" s="1250">
        <v>11.99024</v>
      </c>
      <c r="L1255" s="648">
        <v>999.98</v>
      </c>
      <c r="M1255" s="649">
        <f>K1255/L1255</f>
        <v>0.011990479809596192</v>
      </c>
      <c r="N1255" s="620">
        <v>56.789</v>
      </c>
      <c r="O1255" s="650">
        <f>M1255*N1255</f>
        <v>0.6809273579071582</v>
      </c>
      <c r="P1255" s="650">
        <f>M1255*60*1000</f>
        <v>719.4287885757715</v>
      </c>
      <c r="Q1255" s="651">
        <f>P1255*N1255/1000</f>
        <v>40.85564147442949</v>
      </c>
    </row>
    <row r="1256" spans="1:17" ht="11.25">
      <c r="A1256" s="2018"/>
      <c r="B1256" s="19">
        <v>2</v>
      </c>
      <c r="C1256" s="699" t="s">
        <v>611</v>
      </c>
      <c r="D1256" s="748">
        <v>24</v>
      </c>
      <c r="E1256" s="748">
        <v>1997</v>
      </c>
      <c r="F1256" s="510">
        <f t="shared" si="42"/>
        <v>20.378</v>
      </c>
      <c r="G1256" s="510">
        <v>2.3797200000000003</v>
      </c>
      <c r="H1256" s="510">
        <v>3.52</v>
      </c>
      <c r="I1256" s="510">
        <v>14.47828</v>
      </c>
      <c r="J1256" s="510">
        <v>1184.83</v>
      </c>
      <c r="K1256" s="789">
        <v>14.47828</v>
      </c>
      <c r="L1256" s="510">
        <v>1184.83</v>
      </c>
      <c r="M1256" s="509">
        <f>K1256/L1256</f>
        <v>0.01221971084459374</v>
      </c>
      <c r="N1256" s="704">
        <v>56.789</v>
      </c>
      <c r="O1256" s="511">
        <f aca="true" t="shared" si="43" ref="O1256:O1263">M1256*N1256</f>
        <v>0.693945159153634</v>
      </c>
      <c r="P1256" s="650">
        <f aca="true" t="shared" si="44" ref="P1256:P1263">M1256*60*1000</f>
        <v>733.1826506756244</v>
      </c>
      <c r="Q1256" s="512">
        <f aca="true" t="shared" si="45" ref="Q1256:Q1263">P1256*N1256/1000</f>
        <v>41.63670954921803</v>
      </c>
    </row>
    <row r="1257" spans="1:17" ht="11.25">
      <c r="A1257" s="2018"/>
      <c r="B1257" s="19">
        <v>3</v>
      </c>
      <c r="C1257" s="699" t="s">
        <v>612</v>
      </c>
      <c r="D1257" s="748">
        <v>22</v>
      </c>
      <c r="E1257" s="748">
        <v>1984</v>
      </c>
      <c r="F1257" s="510">
        <f t="shared" si="42"/>
        <v>21.22</v>
      </c>
      <c r="G1257" s="510">
        <v>3.1163</v>
      </c>
      <c r="H1257" s="510">
        <v>3.52</v>
      </c>
      <c r="I1257" s="510">
        <v>14.583699999999999</v>
      </c>
      <c r="J1257" s="510">
        <v>1177.69</v>
      </c>
      <c r="K1257" s="789">
        <v>14.583699999999999</v>
      </c>
      <c r="L1257" s="510">
        <v>1177.69</v>
      </c>
      <c r="M1257" s="509">
        <f aca="true" t="shared" si="46" ref="M1257:M1263">K1257/L1257</f>
        <v>0.01238330969949647</v>
      </c>
      <c r="N1257" s="704">
        <v>56.789</v>
      </c>
      <c r="O1257" s="511">
        <f t="shared" si="43"/>
        <v>0.7032357745247051</v>
      </c>
      <c r="P1257" s="650">
        <f t="shared" si="44"/>
        <v>742.9985819697882</v>
      </c>
      <c r="Q1257" s="512">
        <f t="shared" si="45"/>
        <v>42.194146471482306</v>
      </c>
    </row>
    <row r="1258" spans="1:17" ht="11.25">
      <c r="A1258" s="1897"/>
      <c r="B1258" s="19">
        <v>4</v>
      </c>
      <c r="C1258" s="699" t="s">
        <v>613</v>
      </c>
      <c r="D1258" s="748">
        <v>8</v>
      </c>
      <c r="E1258" s="748" t="s">
        <v>38</v>
      </c>
      <c r="F1258" s="510">
        <f t="shared" si="42"/>
        <v>4.71</v>
      </c>
      <c r="G1258" s="510">
        <v>0</v>
      </c>
      <c r="H1258" s="510">
        <v>0</v>
      </c>
      <c r="I1258" s="510">
        <v>4.71</v>
      </c>
      <c r="J1258" s="510">
        <v>368.07</v>
      </c>
      <c r="K1258" s="789">
        <v>4.71</v>
      </c>
      <c r="L1258" s="510">
        <v>368.07</v>
      </c>
      <c r="M1258" s="509">
        <f t="shared" si="46"/>
        <v>0.012796478930638193</v>
      </c>
      <c r="N1258" s="704">
        <v>56.789</v>
      </c>
      <c r="O1258" s="511">
        <f t="shared" si="43"/>
        <v>0.7266992419920124</v>
      </c>
      <c r="P1258" s="650">
        <f t="shared" si="44"/>
        <v>767.7887358382916</v>
      </c>
      <c r="Q1258" s="512">
        <f t="shared" si="45"/>
        <v>43.60195451952074</v>
      </c>
    </row>
    <row r="1259" spans="1:17" ht="11.25">
      <c r="A1259" s="1897"/>
      <c r="B1259" s="19">
        <v>5</v>
      </c>
      <c r="C1259" s="699" t="s">
        <v>454</v>
      </c>
      <c r="D1259" s="748">
        <v>40</v>
      </c>
      <c r="E1259" s="748">
        <v>1985</v>
      </c>
      <c r="F1259" s="510">
        <f t="shared" si="42"/>
        <v>31.645</v>
      </c>
      <c r="G1259" s="510">
        <v>4.36282</v>
      </c>
      <c r="H1259" s="510">
        <v>6.4</v>
      </c>
      <c r="I1259" s="510">
        <v>20.882179999999998</v>
      </c>
      <c r="J1259" s="510">
        <v>1630.93</v>
      </c>
      <c r="K1259" s="789">
        <v>20.882179999999998</v>
      </c>
      <c r="L1259" s="510">
        <v>1630.93</v>
      </c>
      <c r="M1259" s="509">
        <f t="shared" si="46"/>
        <v>0.012803848111200356</v>
      </c>
      <c r="N1259" s="704">
        <v>56.789</v>
      </c>
      <c r="O1259" s="511">
        <f t="shared" si="43"/>
        <v>0.727117730386957</v>
      </c>
      <c r="P1259" s="650">
        <f t="shared" si="44"/>
        <v>768.2308866720214</v>
      </c>
      <c r="Q1259" s="512">
        <f t="shared" si="45"/>
        <v>43.627063823217426</v>
      </c>
    </row>
    <row r="1260" spans="1:17" ht="11.25">
      <c r="A1260" s="1897"/>
      <c r="B1260" s="19">
        <v>6</v>
      </c>
      <c r="C1260" s="699" t="s">
        <v>614</v>
      </c>
      <c r="D1260" s="748">
        <v>54</v>
      </c>
      <c r="E1260" s="748">
        <v>1987</v>
      </c>
      <c r="F1260" s="510">
        <f t="shared" si="42"/>
        <v>31.552999999999997</v>
      </c>
      <c r="G1260" s="510">
        <v>2.43638</v>
      </c>
      <c r="H1260" s="510">
        <v>7.36</v>
      </c>
      <c r="I1260" s="510">
        <v>21.756619999999998</v>
      </c>
      <c r="J1260" s="510">
        <v>1659.41</v>
      </c>
      <c r="K1260" s="789">
        <v>21.756619999999998</v>
      </c>
      <c r="L1260" s="510">
        <v>1659.41</v>
      </c>
      <c r="M1260" s="509">
        <f t="shared" si="46"/>
        <v>0.013111057544548964</v>
      </c>
      <c r="N1260" s="704">
        <v>56.789</v>
      </c>
      <c r="O1260" s="511">
        <f t="shared" si="43"/>
        <v>0.7445638468973911</v>
      </c>
      <c r="P1260" s="650">
        <f t="shared" si="44"/>
        <v>786.6634526729378</v>
      </c>
      <c r="Q1260" s="512">
        <f t="shared" si="45"/>
        <v>44.673830813843466</v>
      </c>
    </row>
    <row r="1261" spans="1:17" ht="11.25">
      <c r="A1261" s="1897"/>
      <c r="B1261" s="19">
        <v>7</v>
      </c>
      <c r="C1261" s="699" t="s">
        <v>453</v>
      </c>
      <c r="D1261" s="748">
        <v>38</v>
      </c>
      <c r="E1261" s="748">
        <v>1986</v>
      </c>
      <c r="F1261" s="510">
        <f t="shared" si="42"/>
        <v>36.996</v>
      </c>
      <c r="G1261" s="510">
        <v>3.9095400000000002</v>
      </c>
      <c r="H1261" s="510">
        <v>6.08</v>
      </c>
      <c r="I1261" s="510">
        <v>27.006460000000004</v>
      </c>
      <c r="J1261" s="510">
        <v>2058.4</v>
      </c>
      <c r="K1261" s="789">
        <v>27.006460000000004</v>
      </c>
      <c r="L1261" s="510">
        <v>2058.4</v>
      </c>
      <c r="M1261" s="509">
        <f t="shared" si="46"/>
        <v>0.013120122425184611</v>
      </c>
      <c r="N1261" s="704">
        <v>56.789</v>
      </c>
      <c r="O1261" s="511">
        <f t="shared" si="43"/>
        <v>0.7450786324038089</v>
      </c>
      <c r="P1261" s="650">
        <f t="shared" si="44"/>
        <v>787.2073455110766</v>
      </c>
      <c r="Q1261" s="512">
        <f t="shared" si="45"/>
        <v>44.70471794422853</v>
      </c>
    </row>
    <row r="1262" spans="1:17" ht="11.25">
      <c r="A1262" s="1897"/>
      <c r="B1262" s="19">
        <v>8</v>
      </c>
      <c r="C1262" s="699" t="s">
        <v>440</v>
      </c>
      <c r="D1262" s="748">
        <v>18</v>
      </c>
      <c r="E1262" s="748">
        <v>1959</v>
      </c>
      <c r="F1262" s="510">
        <f t="shared" si="42"/>
        <v>12.728</v>
      </c>
      <c r="G1262" s="510">
        <v>2.20974</v>
      </c>
      <c r="H1262" s="510">
        <v>0.18</v>
      </c>
      <c r="I1262" s="510">
        <v>10.33826</v>
      </c>
      <c r="J1262" s="510">
        <v>749.42</v>
      </c>
      <c r="K1262" s="789">
        <v>10.33826</v>
      </c>
      <c r="L1262" s="510">
        <v>749.42</v>
      </c>
      <c r="M1262" s="509">
        <f t="shared" si="46"/>
        <v>0.013795014811454192</v>
      </c>
      <c r="N1262" s="704">
        <v>56.789</v>
      </c>
      <c r="O1262" s="511">
        <f t="shared" si="43"/>
        <v>0.7834050961276721</v>
      </c>
      <c r="P1262" s="650">
        <f t="shared" si="44"/>
        <v>827.7008886872514</v>
      </c>
      <c r="Q1262" s="512">
        <f t="shared" si="45"/>
        <v>47.00430576766032</v>
      </c>
    </row>
    <row r="1263" spans="1:17" ht="11.25">
      <c r="A1263" s="1897"/>
      <c r="B1263" s="19">
        <v>9</v>
      </c>
      <c r="C1263" s="751" t="s">
        <v>615</v>
      </c>
      <c r="D1263" s="748">
        <v>7</v>
      </c>
      <c r="E1263" s="748">
        <v>1986</v>
      </c>
      <c r="F1263" s="704">
        <f t="shared" si="42"/>
        <v>7.404</v>
      </c>
      <c r="G1263" s="704">
        <v>1.07654</v>
      </c>
      <c r="H1263" s="699">
        <v>1.12</v>
      </c>
      <c r="I1263" s="704">
        <v>5.20746</v>
      </c>
      <c r="J1263" s="699">
        <v>374.89</v>
      </c>
      <c r="K1263" s="784">
        <v>5.20746</v>
      </c>
      <c r="L1263" s="699">
        <v>374.89</v>
      </c>
      <c r="M1263" s="509">
        <f t="shared" si="46"/>
        <v>0.01389063458614527</v>
      </c>
      <c r="N1263" s="704">
        <v>56.789</v>
      </c>
      <c r="O1263" s="511">
        <f t="shared" si="43"/>
        <v>0.7888352475126038</v>
      </c>
      <c r="P1263" s="650">
        <f t="shared" si="44"/>
        <v>833.4380751687163</v>
      </c>
      <c r="Q1263" s="512">
        <f t="shared" si="45"/>
        <v>47.33011485075623</v>
      </c>
    </row>
    <row r="1264" spans="1:17" ht="12" thickBot="1">
      <c r="A1264" s="1898"/>
      <c r="B1264" s="20">
        <v>10</v>
      </c>
      <c r="C1264" s="752"/>
      <c r="D1264" s="753"/>
      <c r="E1264" s="753"/>
      <c r="F1264" s="700"/>
      <c r="G1264" s="700"/>
      <c r="H1264" s="700"/>
      <c r="I1264" s="700"/>
      <c r="J1264" s="700"/>
      <c r="K1264" s="700"/>
      <c r="L1264" s="700"/>
      <c r="M1264" s="705"/>
      <c r="N1264" s="700"/>
      <c r="O1264" s="701"/>
      <c r="P1264" s="701"/>
      <c r="Q1264" s="702"/>
    </row>
    <row r="1266" spans="1:17" s="1683" customFormat="1" ht="15">
      <c r="A1266" s="1874" t="s">
        <v>376</v>
      </c>
      <c r="B1266" s="1874"/>
      <c r="C1266" s="1874"/>
      <c r="D1266" s="1874"/>
      <c r="E1266" s="1874"/>
      <c r="F1266" s="1874"/>
      <c r="G1266" s="1874"/>
      <c r="H1266" s="1874"/>
      <c r="I1266" s="1874"/>
      <c r="J1266" s="1874"/>
      <c r="K1266" s="1874"/>
      <c r="L1266" s="1874"/>
      <c r="M1266" s="1874"/>
      <c r="N1266" s="1874"/>
      <c r="O1266" s="1874"/>
      <c r="P1266" s="1874"/>
      <c r="Q1266" s="1874"/>
    </row>
    <row r="1267" spans="1:17" ht="13.5" thickBot="1">
      <c r="A1267" s="805"/>
      <c r="B1267" s="805"/>
      <c r="C1267" s="805"/>
      <c r="D1267" s="805"/>
      <c r="E1267" s="1875" t="s">
        <v>370</v>
      </c>
      <c r="F1267" s="1875"/>
      <c r="G1267" s="1875"/>
      <c r="H1267" s="1875"/>
      <c r="I1267" s="805">
        <v>6.4</v>
      </c>
      <c r="J1267" s="805" t="s">
        <v>369</v>
      </c>
      <c r="K1267" s="805" t="s">
        <v>371</v>
      </c>
      <c r="L1267" s="806">
        <v>308</v>
      </c>
      <c r="M1267" s="805"/>
      <c r="N1267" s="805"/>
      <c r="O1267" s="805"/>
      <c r="P1267" s="805"/>
      <c r="Q1267" s="805"/>
    </row>
    <row r="1268" spans="1:17" ht="11.25">
      <c r="A1268" s="1876" t="s">
        <v>1</v>
      </c>
      <c r="B1268" s="1879" t="s">
        <v>0</v>
      </c>
      <c r="C1268" s="1882" t="s">
        <v>2</v>
      </c>
      <c r="D1268" s="1882" t="s">
        <v>3</v>
      </c>
      <c r="E1268" s="1882" t="s">
        <v>12</v>
      </c>
      <c r="F1268" s="1886" t="s">
        <v>13</v>
      </c>
      <c r="G1268" s="1887"/>
      <c r="H1268" s="1887"/>
      <c r="I1268" s="1888"/>
      <c r="J1268" s="1882" t="s">
        <v>4</v>
      </c>
      <c r="K1268" s="1882" t="s">
        <v>14</v>
      </c>
      <c r="L1268" s="1882" t="s">
        <v>5</v>
      </c>
      <c r="M1268" s="1882" t="s">
        <v>6</v>
      </c>
      <c r="N1268" s="1882" t="s">
        <v>15</v>
      </c>
      <c r="O1268" s="1882" t="s">
        <v>16</v>
      </c>
      <c r="P1268" s="1889" t="s">
        <v>23</v>
      </c>
      <c r="Q1268" s="1891" t="s">
        <v>24</v>
      </c>
    </row>
    <row r="1269" spans="1:17" ht="33.75">
      <c r="A1269" s="1877"/>
      <c r="B1269" s="1880"/>
      <c r="C1269" s="1883"/>
      <c r="D1269" s="1885"/>
      <c r="E1269" s="1885"/>
      <c r="F1269" s="15" t="s">
        <v>17</v>
      </c>
      <c r="G1269" s="15" t="s">
        <v>18</v>
      </c>
      <c r="H1269" s="15" t="s">
        <v>19</v>
      </c>
      <c r="I1269" s="15" t="s">
        <v>20</v>
      </c>
      <c r="J1269" s="1885"/>
      <c r="K1269" s="1885"/>
      <c r="L1269" s="1885"/>
      <c r="M1269" s="1885"/>
      <c r="N1269" s="1885"/>
      <c r="O1269" s="1885"/>
      <c r="P1269" s="1890"/>
      <c r="Q1269" s="1892"/>
    </row>
    <row r="1270" spans="1:17" ht="12" thickBot="1">
      <c r="A1270" s="1877"/>
      <c r="B1270" s="1880"/>
      <c r="C1270" s="1884"/>
      <c r="D1270" s="30" t="s">
        <v>7</v>
      </c>
      <c r="E1270" s="30" t="s">
        <v>8</v>
      </c>
      <c r="F1270" s="30" t="s">
        <v>9</v>
      </c>
      <c r="G1270" s="30" t="s">
        <v>9</v>
      </c>
      <c r="H1270" s="30" t="s">
        <v>9</v>
      </c>
      <c r="I1270" s="30" t="s">
        <v>9</v>
      </c>
      <c r="J1270" s="30" t="s">
        <v>21</v>
      </c>
      <c r="K1270" s="30" t="s">
        <v>9</v>
      </c>
      <c r="L1270" s="30" t="s">
        <v>21</v>
      </c>
      <c r="M1270" s="30" t="s">
        <v>22</v>
      </c>
      <c r="N1270" s="83" t="s">
        <v>408</v>
      </c>
      <c r="O1270" s="83" t="s">
        <v>409</v>
      </c>
      <c r="P1270" s="84" t="s">
        <v>25</v>
      </c>
      <c r="Q1270" s="85" t="s">
        <v>410</v>
      </c>
    </row>
    <row r="1271" spans="1:17" ht="11.25">
      <c r="A1271" s="1938" t="s">
        <v>312</v>
      </c>
      <c r="B1271" s="45">
        <v>1</v>
      </c>
      <c r="C1271" s="665"/>
      <c r="D1271" s="617"/>
      <c r="E1271" s="617"/>
      <c r="F1271" s="589"/>
      <c r="G1271" s="589"/>
      <c r="H1271" s="589"/>
      <c r="I1271" s="589"/>
      <c r="J1271" s="589"/>
      <c r="K1271" s="618"/>
      <c r="L1271" s="589"/>
      <c r="M1271" s="619"/>
      <c r="N1271" s="664"/>
      <c r="O1271" s="621"/>
      <c r="P1271" s="621"/>
      <c r="Q1271" s="622"/>
    </row>
    <row r="1272" spans="1:17" ht="11.25">
      <c r="A1272" s="1861"/>
      <c r="B1272" s="43">
        <v>2</v>
      </c>
      <c r="C1272" s="665"/>
      <c r="D1272" s="623"/>
      <c r="E1272" s="623"/>
      <c r="F1272" s="589"/>
      <c r="G1272" s="500"/>
      <c r="H1272" s="500"/>
      <c r="I1272" s="500"/>
      <c r="J1272" s="500"/>
      <c r="K1272" s="624"/>
      <c r="L1272" s="500"/>
      <c r="M1272" s="501"/>
      <c r="N1272" s="666"/>
      <c r="O1272" s="625"/>
      <c r="P1272" s="621"/>
      <c r="Q1272" s="626"/>
    </row>
    <row r="1273" spans="1:17" ht="11.25">
      <c r="A1273" s="1861"/>
      <c r="B1273" s="43">
        <v>3</v>
      </c>
      <c r="C1273" s="665"/>
      <c r="D1273" s="623"/>
      <c r="E1273" s="623"/>
      <c r="F1273" s="589"/>
      <c r="G1273" s="500"/>
      <c r="H1273" s="500"/>
      <c r="I1273" s="500"/>
      <c r="J1273" s="500"/>
      <c r="K1273" s="624"/>
      <c r="L1273" s="500"/>
      <c r="M1273" s="501"/>
      <c r="N1273" s="666"/>
      <c r="O1273" s="625"/>
      <c r="P1273" s="621"/>
      <c r="Q1273" s="626"/>
    </row>
    <row r="1274" spans="1:17" ht="11.25">
      <c r="A1274" s="1861"/>
      <c r="B1274" s="12">
        <v>4</v>
      </c>
      <c r="C1274" s="665"/>
      <c r="D1274" s="623"/>
      <c r="E1274" s="623"/>
      <c r="F1274" s="589"/>
      <c r="G1274" s="500"/>
      <c r="H1274" s="500"/>
      <c r="I1274" s="500"/>
      <c r="J1274" s="500"/>
      <c r="K1274" s="624"/>
      <c r="L1274" s="500"/>
      <c r="M1274" s="501"/>
      <c r="N1274" s="666"/>
      <c r="O1274" s="625"/>
      <c r="P1274" s="621"/>
      <c r="Q1274" s="626"/>
    </row>
    <row r="1275" spans="1:17" ht="11.25">
      <c r="A1275" s="1861"/>
      <c r="B1275" s="12">
        <v>5</v>
      </c>
      <c r="C1275" s="665"/>
      <c r="D1275" s="623"/>
      <c r="E1275" s="623"/>
      <c r="F1275" s="589"/>
      <c r="G1275" s="500"/>
      <c r="H1275" s="500"/>
      <c r="I1275" s="500"/>
      <c r="J1275" s="500"/>
      <c r="K1275" s="624"/>
      <c r="L1275" s="500"/>
      <c r="M1275" s="501"/>
      <c r="N1275" s="666"/>
      <c r="O1275" s="625"/>
      <c r="P1275" s="621"/>
      <c r="Q1275" s="626"/>
    </row>
    <row r="1276" spans="1:17" ht="11.25">
      <c r="A1276" s="1861"/>
      <c r="B1276" s="12">
        <v>6</v>
      </c>
      <c r="C1276" s="665"/>
      <c r="D1276" s="623"/>
      <c r="E1276" s="623"/>
      <c r="F1276" s="589"/>
      <c r="G1276" s="500"/>
      <c r="H1276" s="500"/>
      <c r="I1276" s="500"/>
      <c r="J1276" s="500"/>
      <c r="K1276" s="624"/>
      <c r="L1276" s="500"/>
      <c r="M1276" s="501"/>
      <c r="N1276" s="666"/>
      <c r="O1276" s="625"/>
      <c r="P1276" s="621"/>
      <c r="Q1276" s="626"/>
    </row>
    <row r="1277" spans="1:17" ht="11.25">
      <c r="A1277" s="1861"/>
      <c r="B1277" s="12">
        <v>7</v>
      </c>
      <c r="C1277" s="665"/>
      <c r="D1277" s="623"/>
      <c r="E1277" s="623"/>
      <c r="F1277" s="589"/>
      <c r="G1277" s="500"/>
      <c r="H1277" s="500"/>
      <c r="I1277" s="500"/>
      <c r="J1277" s="500"/>
      <c r="K1277" s="624"/>
      <c r="L1277" s="500"/>
      <c r="M1277" s="501"/>
      <c r="N1277" s="666"/>
      <c r="O1277" s="625"/>
      <c r="P1277" s="621"/>
      <c r="Q1277" s="626"/>
    </row>
    <row r="1278" spans="1:17" ht="11.25">
      <c r="A1278" s="1861"/>
      <c r="B1278" s="12">
        <v>8</v>
      </c>
      <c r="C1278" s="665"/>
      <c r="D1278" s="623"/>
      <c r="E1278" s="623"/>
      <c r="F1278" s="589"/>
      <c r="G1278" s="500"/>
      <c r="H1278" s="500"/>
      <c r="I1278" s="500"/>
      <c r="J1278" s="500"/>
      <c r="K1278" s="624"/>
      <c r="L1278" s="500"/>
      <c r="M1278" s="501"/>
      <c r="N1278" s="666"/>
      <c r="O1278" s="625"/>
      <c r="P1278" s="621"/>
      <c r="Q1278" s="626"/>
    </row>
    <row r="1279" spans="1:17" ht="11.25">
      <c r="A1279" s="1861"/>
      <c r="B1279" s="12">
        <v>9</v>
      </c>
      <c r="C1279" s="665"/>
      <c r="D1279" s="623"/>
      <c r="E1279" s="623"/>
      <c r="F1279" s="589"/>
      <c r="G1279" s="500"/>
      <c r="H1279" s="500"/>
      <c r="I1279" s="500"/>
      <c r="J1279" s="500"/>
      <c r="K1279" s="624"/>
      <c r="L1279" s="500"/>
      <c r="M1279" s="501"/>
      <c r="N1279" s="666"/>
      <c r="O1279" s="625"/>
      <c r="P1279" s="621"/>
      <c r="Q1279" s="626"/>
    </row>
    <row r="1280" spans="1:17" ht="12" thickBot="1">
      <c r="A1280" s="1939"/>
      <c r="B1280" s="32">
        <v>10</v>
      </c>
      <c r="C1280" s="672"/>
      <c r="D1280" s="673"/>
      <c r="E1280" s="673"/>
      <c r="F1280" s="791"/>
      <c r="G1280" s="594"/>
      <c r="H1280" s="594"/>
      <c r="I1280" s="594"/>
      <c r="J1280" s="594"/>
      <c r="K1280" s="792"/>
      <c r="L1280" s="594"/>
      <c r="M1280" s="595"/>
      <c r="N1280" s="674"/>
      <c r="O1280" s="793"/>
      <c r="P1280" s="794"/>
      <c r="Q1280" s="795"/>
    </row>
    <row r="1281" spans="1:17" ht="11.25">
      <c r="A1281" s="2019" t="s">
        <v>305</v>
      </c>
      <c r="B1281" s="33">
        <v>1</v>
      </c>
      <c r="C1281" s="627"/>
      <c r="D1281" s="796"/>
      <c r="E1281" s="796"/>
      <c r="F1281" s="797"/>
      <c r="G1281" s="630"/>
      <c r="H1281" s="630"/>
      <c r="I1281" s="630"/>
      <c r="J1281" s="630"/>
      <c r="K1281" s="631"/>
      <c r="L1281" s="630"/>
      <c r="M1281" s="798"/>
      <c r="N1281" s="726"/>
      <c r="O1281" s="799"/>
      <c r="P1281" s="799"/>
      <c r="Q1281" s="800"/>
    </row>
    <row r="1282" spans="1:17" ht="11.25">
      <c r="A1282" s="2020"/>
      <c r="B1282" s="49">
        <v>2</v>
      </c>
      <c r="C1282" s="635"/>
      <c r="D1282" s="628"/>
      <c r="E1282" s="801"/>
      <c r="F1282" s="802"/>
      <c r="G1282" s="803"/>
      <c r="H1282" s="629"/>
      <c r="I1282" s="629"/>
      <c r="J1282" s="629"/>
      <c r="K1282" s="636"/>
      <c r="L1282" s="629"/>
      <c r="M1282" s="632"/>
      <c r="N1282" s="669"/>
      <c r="O1282" s="633"/>
      <c r="P1282" s="633"/>
      <c r="Q1282" s="634"/>
    </row>
    <row r="1283" spans="1:17" ht="11.25">
      <c r="A1283" s="2020"/>
      <c r="B1283" s="14">
        <v>3</v>
      </c>
      <c r="C1283" s="668"/>
      <c r="D1283" s="628"/>
      <c r="E1283" s="801"/>
      <c r="F1283" s="802"/>
      <c r="G1283" s="803"/>
      <c r="H1283" s="629"/>
      <c r="I1283" s="629"/>
      <c r="J1283" s="629"/>
      <c r="K1283" s="636"/>
      <c r="L1283" s="629"/>
      <c r="M1283" s="637"/>
      <c r="N1283" s="669"/>
      <c r="O1283" s="633"/>
      <c r="P1283" s="633"/>
      <c r="Q1283" s="638"/>
    </row>
    <row r="1284" spans="1:17" ht="11.25">
      <c r="A1284" s="2020"/>
      <c r="B1284" s="14">
        <v>4</v>
      </c>
      <c r="C1284" s="668"/>
      <c r="D1284" s="628"/>
      <c r="E1284" s="801"/>
      <c r="F1284" s="802"/>
      <c r="G1284" s="803"/>
      <c r="H1284" s="629"/>
      <c r="I1284" s="629"/>
      <c r="J1284" s="629"/>
      <c r="K1284" s="636"/>
      <c r="L1284" s="629"/>
      <c r="M1284" s="637"/>
      <c r="N1284" s="669"/>
      <c r="O1284" s="670"/>
      <c r="P1284" s="633"/>
      <c r="Q1284" s="638"/>
    </row>
    <row r="1285" spans="1:17" ht="11.25">
      <c r="A1285" s="2020"/>
      <c r="B1285" s="14">
        <v>5</v>
      </c>
      <c r="C1285" s="668"/>
      <c r="D1285" s="628"/>
      <c r="E1285" s="801"/>
      <c r="F1285" s="802"/>
      <c r="G1285" s="803"/>
      <c r="H1285" s="629"/>
      <c r="I1285" s="629"/>
      <c r="J1285" s="629"/>
      <c r="K1285" s="636"/>
      <c r="L1285" s="629"/>
      <c r="M1285" s="637"/>
      <c r="N1285" s="669"/>
      <c r="O1285" s="670"/>
      <c r="P1285" s="633"/>
      <c r="Q1285" s="638"/>
    </row>
    <row r="1286" spans="1:17" ht="11.25">
      <c r="A1286" s="2020"/>
      <c r="B1286" s="14">
        <v>6</v>
      </c>
      <c r="C1286" s="668"/>
      <c r="D1286" s="628"/>
      <c r="E1286" s="801"/>
      <c r="F1286" s="802"/>
      <c r="G1286" s="803"/>
      <c r="H1286" s="629"/>
      <c r="I1286" s="629"/>
      <c r="J1286" s="629"/>
      <c r="K1286" s="636"/>
      <c r="L1286" s="629"/>
      <c r="M1286" s="637"/>
      <c r="N1286" s="669"/>
      <c r="O1286" s="670"/>
      <c r="P1286" s="633"/>
      <c r="Q1286" s="638"/>
    </row>
    <row r="1287" spans="1:17" ht="11.25">
      <c r="A1287" s="2020"/>
      <c r="B1287" s="14">
        <v>7</v>
      </c>
      <c r="C1287" s="668"/>
      <c r="D1287" s="628"/>
      <c r="E1287" s="801"/>
      <c r="F1287" s="802"/>
      <c r="G1287" s="803"/>
      <c r="H1287" s="629"/>
      <c r="I1287" s="629"/>
      <c r="J1287" s="629"/>
      <c r="K1287" s="636"/>
      <c r="L1287" s="629"/>
      <c r="M1287" s="637"/>
      <c r="N1287" s="669"/>
      <c r="O1287" s="670"/>
      <c r="P1287" s="633"/>
      <c r="Q1287" s="638"/>
    </row>
    <row r="1288" spans="1:17" ht="11.25">
      <c r="A1288" s="2020"/>
      <c r="B1288" s="14">
        <v>8</v>
      </c>
      <c r="C1288" s="668"/>
      <c r="D1288" s="628"/>
      <c r="E1288" s="801"/>
      <c r="F1288" s="802"/>
      <c r="G1288" s="803"/>
      <c r="H1288" s="629"/>
      <c r="I1288" s="629"/>
      <c r="J1288" s="629"/>
      <c r="K1288" s="636"/>
      <c r="L1288" s="629"/>
      <c r="M1288" s="637"/>
      <c r="N1288" s="669"/>
      <c r="O1288" s="670"/>
      <c r="P1288" s="633"/>
      <c r="Q1288" s="638"/>
    </row>
    <row r="1289" spans="1:17" ht="11.25">
      <c r="A1289" s="2021"/>
      <c r="B1289" s="34">
        <v>9</v>
      </c>
      <c r="C1289" s="668"/>
      <c r="D1289" s="628"/>
      <c r="E1289" s="801"/>
      <c r="F1289" s="802"/>
      <c r="G1289" s="803"/>
      <c r="H1289" s="629"/>
      <c r="I1289" s="629"/>
      <c r="J1289" s="629"/>
      <c r="K1289" s="636"/>
      <c r="L1289" s="629"/>
      <c r="M1289" s="637"/>
      <c r="N1289" s="669"/>
      <c r="O1289" s="670"/>
      <c r="P1289" s="633"/>
      <c r="Q1289" s="638"/>
    </row>
    <row r="1290" spans="1:17" ht="12" thickBot="1">
      <c r="A1290" s="2021"/>
      <c r="B1290" s="34">
        <v>10</v>
      </c>
      <c r="C1290" s="731"/>
      <c r="D1290" s="732"/>
      <c r="E1290" s="732"/>
      <c r="F1290" s="804"/>
      <c r="G1290" s="786"/>
      <c r="H1290" s="786"/>
      <c r="I1290" s="786"/>
      <c r="J1290" s="786"/>
      <c r="K1290" s="787"/>
      <c r="L1290" s="786"/>
      <c r="M1290" s="735"/>
      <c r="N1290" s="733"/>
      <c r="O1290" s="736"/>
      <c r="P1290" s="736"/>
      <c r="Q1290" s="737"/>
    </row>
    <row r="1291" spans="1:17" ht="11.25">
      <c r="A1291" s="1893" t="s">
        <v>306</v>
      </c>
      <c r="B1291" s="64">
        <v>1</v>
      </c>
      <c r="C1291" s="689" t="s">
        <v>377</v>
      </c>
      <c r="D1291" s="738">
        <v>20</v>
      </c>
      <c r="E1291" s="810" t="s">
        <v>455</v>
      </c>
      <c r="F1291" s="692">
        <f>SUM(G1291:H1291:I1291)</f>
        <v>22.797</v>
      </c>
      <c r="G1291" s="739">
        <v>3.315</v>
      </c>
      <c r="H1291" s="739">
        <v>2.836</v>
      </c>
      <c r="I1291" s="739">
        <v>16.646</v>
      </c>
      <c r="J1291" s="504"/>
      <c r="K1291" s="1695">
        <f aca="true" t="shared" si="47" ref="K1291:K1296">I1291</f>
        <v>16.646</v>
      </c>
      <c r="L1291" s="692">
        <v>1061.52</v>
      </c>
      <c r="M1291" s="641">
        <f aca="true" t="shared" si="48" ref="M1291:M1296">K1291/L1291</f>
        <v>0.015681287210792073</v>
      </c>
      <c r="N1291" s="1231">
        <v>65.291</v>
      </c>
      <c r="O1291" s="642">
        <f aca="true" t="shared" si="49" ref="O1291:O1296">M1291*N1291</f>
        <v>1.0238469232798253</v>
      </c>
      <c r="P1291" s="642">
        <f aca="true" t="shared" si="50" ref="P1291:P1296">M1291*60*1000</f>
        <v>940.8772326475245</v>
      </c>
      <c r="Q1291" s="643">
        <f aca="true" t="shared" si="51" ref="Q1291:Q1296">P1291*N1291/1000</f>
        <v>61.43081539678952</v>
      </c>
    </row>
    <row r="1292" spans="1:17" ht="11.25">
      <c r="A1292" s="1894"/>
      <c r="B1292" s="65">
        <v>2</v>
      </c>
      <c r="C1292" s="691" t="s">
        <v>441</v>
      </c>
      <c r="D1292" s="741">
        <v>10</v>
      </c>
      <c r="E1292" s="741" t="s">
        <v>455</v>
      </c>
      <c r="F1292" s="692">
        <f>SUM(G1292:H1292:I1292)</f>
        <v>7.859</v>
      </c>
      <c r="G1292" s="742">
        <v>0.87</v>
      </c>
      <c r="H1292" s="742">
        <v>0.08</v>
      </c>
      <c r="I1292" s="742">
        <v>6.909</v>
      </c>
      <c r="J1292" s="506"/>
      <c r="K1292" s="1696">
        <f t="shared" si="47"/>
        <v>6.909</v>
      </c>
      <c r="L1292" s="703">
        <v>400.21</v>
      </c>
      <c r="M1292" s="505">
        <f t="shared" si="48"/>
        <v>0.01726343669573474</v>
      </c>
      <c r="N1292" s="1231">
        <v>65.291</v>
      </c>
      <c r="O1292" s="507">
        <f t="shared" si="49"/>
        <v>1.127147045301217</v>
      </c>
      <c r="P1292" s="642">
        <f t="shared" si="50"/>
        <v>1035.8062017440845</v>
      </c>
      <c r="Q1292" s="508">
        <f t="shared" si="51"/>
        <v>67.62882271807301</v>
      </c>
    </row>
    <row r="1293" spans="1:17" ht="11.25">
      <c r="A1293" s="1894"/>
      <c r="B1293" s="65">
        <v>3</v>
      </c>
      <c r="C1293" s="691" t="s">
        <v>456</v>
      </c>
      <c r="D1293" s="741">
        <v>45</v>
      </c>
      <c r="E1293" s="741" t="s">
        <v>455</v>
      </c>
      <c r="F1293" s="692">
        <f>SUM(G1293:H1293:I1293)</f>
        <v>35.088</v>
      </c>
      <c r="G1293" s="742">
        <v>4.768</v>
      </c>
      <c r="H1293" s="742">
        <v>0.45</v>
      </c>
      <c r="I1293" s="742">
        <v>29.87</v>
      </c>
      <c r="J1293" s="506"/>
      <c r="K1293" s="1696">
        <f t="shared" si="47"/>
        <v>29.87</v>
      </c>
      <c r="L1293" s="703">
        <v>1874.21</v>
      </c>
      <c r="M1293" s="505">
        <f t="shared" si="48"/>
        <v>0.015937381616787875</v>
      </c>
      <c r="N1293" s="1231">
        <v>65.291</v>
      </c>
      <c r="O1293" s="507">
        <f t="shared" si="49"/>
        <v>1.0405675831416972</v>
      </c>
      <c r="P1293" s="642">
        <f t="shared" si="50"/>
        <v>956.2428970072725</v>
      </c>
      <c r="Q1293" s="508">
        <f t="shared" si="51"/>
        <v>62.43405498850183</v>
      </c>
    </row>
    <row r="1294" spans="1:17" ht="11.25">
      <c r="A1294" s="1894"/>
      <c r="B1294" s="65">
        <v>4</v>
      </c>
      <c r="C1294" s="691" t="s">
        <v>378</v>
      </c>
      <c r="D1294" s="741">
        <v>35</v>
      </c>
      <c r="E1294" s="741" t="s">
        <v>455</v>
      </c>
      <c r="F1294" s="692">
        <f>SUM(G1294:H1294:I1294)</f>
        <v>21.38</v>
      </c>
      <c r="G1294" s="742">
        <v>0</v>
      </c>
      <c r="H1294" s="742">
        <v>0</v>
      </c>
      <c r="I1294" s="742">
        <v>21.38</v>
      </c>
      <c r="J1294" s="506"/>
      <c r="K1294" s="1696">
        <f t="shared" si="47"/>
        <v>21.38</v>
      </c>
      <c r="L1294" s="703">
        <v>1228.48</v>
      </c>
      <c r="M1294" s="505">
        <f t="shared" si="48"/>
        <v>0.01740362073456629</v>
      </c>
      <c r="N1294" s="1231">
        <v>65.291</v>
      </c>
      <c r="O1294" s="507">
        <f t="shared" si="49"/>
        <v>1.1362998013805676</v>
      </c>
      <c r="P1294" s="642">
        <f t="shared" si="50"/>
        <v>1044.2172440739773</v>
      </c>
      <c r="Q1294" s="508">
        <f t="shared" si="51"/>
        <v>68.17798808283405</v>
      </c>
    </row>
    <row r="1295" spans="1:17" ht="11.25">
      <c r="A1295" s="1894"/>
      <c r="B1295" s="65">
        <v>5</v>
      </c>
      <c r="C1295" s="691" t="s">
        <v>442</v>
      </c>
      <c r="D1295" s="741">
        <v>8</v>
      </c>
      <c r="E1295" s="741" t="s">
        <v>455</v>
      </c>
      <c r="F1295" s="692">
        <f>SUM(G1295:H1295:I1295)</f>
        <v>6.459</v>
      </c>
      <c r="G1295" s="742">
        <v>0.016</v>
      </c>
      <c r="H1295" s="742">
        <v>0.018</v>
      </c>
      <c r="I1295" s="742">
        <v>6.425</v>
      </c>
      <c r="J1295" s="506"/>
      <c r="K1295" s="1696">
        <f t="shared" si="47"/>
        <v>6.425</v>
      </c>
      <c r="L1295" s="703">
        <v>389.52</v>
      </c>
      <c r="M1295" s="505">
        <f t="shared" si="48"/>
        <v>0.016494660094475252</v>
      </c>
      <c r="N1295" s="1231">
        <v>65.291</v>
      </c>
      <c r="O1295" s="507">
        <f t="shared" si="49"/>
        <v>1.0769528522283836</v>
      </c>
      <c r="P1295" s="642">
        <f t="shared" si="50"/>
        <v>989.6796056685151</v>
      </c>
      <c r="Q1295" s="508">
        <f t="shared" si="51"/>
        <v>64.61717113370302</v>
      </c>
    </row>
    <row r="1296" spans="1:17" ht="11.25">
      <c r="A1296" s="1894"/>
      <c r="B1296" s="65">
        <v>6</v>
      </c>
      <c r="C1296" s="691" t="s">
        <v>457</v>
      </c>
      <c r="D1296" s="741">
        <v>42</v>
      </c>
      <c r="E1296" s="741" t="s">
        <v>455</v>
      </c>
      <c r="F1296" s="692">
        <f>SUM(G1296:H1296:I1296)</f>
        <v>20.06</v>
      </c>
      <c r="G1296" s="742">
        <v>0</v>
      </c>
      <c r="H1296" s="742">
        <v>0</v>
      </c>
      <c r="I1296" s="742">
        <v>20.06</v>
      </c>
      <c r="J1296" s="506"/>
      <c r="K1296" s="1696">
        <f t="shared" si="47"/>
        <v>20.06</v>
      </c>
      <c r="L1296" s="703">
        <v>1067.17</v>
      </c>
      <c r="M1296" s="505">
        <f t="shared" si="48"/>
        <v>0.018797379986318953</v>
      </c>
      <c r="N1296" s="1231">
        <v>65.291</v>
      </c>
      <c r="O1296" s="507">
        <f t="shared" si="49"/>
        <v>1.2272997366867506</v>
      </c>
      <c r="P1296" s="642">
        <f t="shared" si="50"/>
        <v>1127.842799179137</v>
      </c>
      <c r="Q1296" s="508">
        <f t="shared" si="51"/>
        <v>73.63798420120503</v>
      </c>
    </row>
    <row r="1297" spans="1:17" ht="11.25">
      <c r="A1297" s="1894"/>
      <c r="B1297" s="65">
        <v>7</v>
      </c>
      <c r="C1297" s="691"/>
      <c r="D1297" s="741"/>
      <c r="E1297" s="741"/>
      <c r="F1297" s="742"/>
      <c r="G1297" s="742"/>
      <c r="H1297" s="742"/>
      <c r="I1297" s="742"/>
      <c r="J1297" s="506"/>
      <c r="K1297" s="1388"/>
      <c r="L1297" s="703"/>
      <c r="M1297" s="505"/>
      <c r="N1297" s="1231"/>
      <c r="O1297" s="507"/>
      <c r="P1297" s="642"/>
      <c r="Q1297" s="508"/>
    </row>
    <row r="1298" spans="1:17" ht="11.25">
      <c r="A1298" s="1894"/>
      <c r="B1298" s="65">
        <v>8</v>
      </c>
      <c r="C1298" s="691"/>
      <c r="D1298" s="741"/>
      <c r="E1298" s="741"/>
      <c r="F1298" s="506"/>
      <c r="G1298" s="506"/>
      <c r="H1298" s="506"/>
      <c r="I1298" s="506"/>
      <c r="J1298" s="506"/>
      <c r="K1298" s="644"/>
      <c r="L1298" s="506"/>
      <c r="M1298" s="505"/>
      <c r="N1298" s="703"/>
      <c r="O1298" s="507"/>
      <c r="P1298" s="642"/>
      <c r="Q1298" s="508"/>
    </row>
    <row r="1299" spans="1:17" ht="11.25">
      <c r="A1299" s="1894"/>
      <c r="B1299" s="65">
        <v>9</v>
      </c>
      <c r="C1299" s="691"/>
      <c r="D1299" s="741"/>
      <c r="E1299" s="741"/>
      <c r="F1299" s="506"/>
      <c r="G1299" s="506"/>
      <c r="H1299" s="506"/>
      <c r="I1299" s="506"/>
      <c r="J1299" s="506"/>
      <c r="K1299" s="644"/>
      <c r="L1299" s="506"/>
      <c r="M1299" s="505"/>
      <c r="N1299" s="703"/>
      <c r="O1299" s="507"/>
      <c r="P1299" s="642"/>
      <c r="Q1299" s="508"/>
    </row>
    <row r="1300" spans="1:17" ht="12" thickBot="1">
      <c r="A1300" s="1895"/>
      <c r="B1300" s="68">
        <v>10</v>
      </c>
      <c r="C1300" s="693"/>
      <c r="D1300" s="744"/>
      <c r="E1300" s="744"/>
      <c r="F1300" s="766"/>
      <c r="G1300" s="766"/>
      <c r="H1300" s="766"/>
      <c r="I1300" s="766"/>
      <c r="J1300" s="766"/>
      <c r="K1300" s="788"/>
      <c r="L1300" s="766"/>
      <c r="M1300" s="711"/>
      <c r="N1300" s="712"/>
      <c r="O1300" s="694"/>
      <c r="P1300" s="694"/>
      <c r="Q1300" s="695"/>
    </row>
    <row r="1301" spans="1:17" ht="11.25">
      <c r="A1301" s="1871" t="s">
        <v>313</v>
      </c>
      <c r="B1301" s="38">
        <v>1</v>
      </c>
      <c r="C1301" s="645"/>
      <c r="D1301" s="646"/>
      <c r="E1301" s="652"/>
      <c r="F1301" s="1233"/>
      <c r="G1301" s="747"/>
      <c r="H1301" s="747"/>
      <c r="I1301" s="747"/>
      <c r="J1301" s="597"/>
      <c r="K1301" s="1389"/>
      <c r="L1301" s="620"/>
      <c r="M1301" s="649"/>
      <c r="N1301" s="1233"/>
      <c r="O1301" s="650"/>
      <c r="P1301" s="650"/>
      <c r="Q1301" s="651"/>
    </row>
    <row r="1302" spans="1:17" ht="11.25">
      <c r="A1302" s="1871"/>
      <c r="B1302" s="38">
        <v>2</v>
      </c>
      <c r="C1302" s="1220"/>
      <c r="D1302" s="748"/>
      <c r="E1302" s="748"/>
      <c r="F1302" s="749"/>
      <c r="G1302" s="749"/>
      <c r="H1302" s="749"/>
      <c r="I1302" s="749"/>
      <c r="J1302" s="510"/>
      <c r="K1302" s="1390"/>
      <c r="L1302" s="704"/>
      <c r="M1302" s="509"/>
      <c r="N1302" s="1233"/>
      <c r="O1302" s="511"/>
      <c r="P1302" s="650"/>
      <c r="Q1302" s="512"/>
    </row>
    <row r="1303" spans="1:17" ht="11.25">
      <c r="A1303" s="1871"/>
      <c r="B1303" s="38">
        <v>3</v>
      </c>
      <c r="C1303" s="699"/>
      <c r="D1303" s="748"/>
      <c r="E1303" s="748"/>
      <c r="F1303" s="749"/>
      <c r="G1303" s="749"/>
      <c r="H1303" s="749"/>
      <c r="I1303" s="749"/>
      <c r="J1303" s="510"/>
      <c r="K1303" s="1390"/>
      <c r="L1303" s="704"/>
      <c r="M1303" s="509"/>
      <c r="N1303" s="1233"/>
      <c r="O1303" s="511"/>
      <c r="P1303" s="650"/>
      <c r="Q1303" s="512"/>
    </row>
    <row r="1304" spans="1:17" ht="11.25">
      <c r="A1304" s="1872"/>
      <c r="B1304" s="19">
        <v>4</v>
      </c>
      <c r="C1304" s="699"/>
      <c r="D1304" s="748"/>
      <c r="E1304" s="748"/>
      <c r="F1304" s="749"/>
      <c r="G1304" s="749"/>
      <c r="H1304" s="749"/>
      <c r="I1304" s="749"/>
      <c r="J1304" s="510"/>
      <c r="K1304" s="1390"/>
      <c r="L1304" s="704"/>
      <c r="M1304" s="509"/>
      <c r="N1304" s="1233"/>
      <c r="O1304" s="511"/>
      <c r="P1304" s="650"/>
      <c r="Q1304" s="512"/>
    </row>
    <row r="1305" spans="1:17" ht="11.25">
      <c r="A1305" s="1872"/>
      <c r="B1305" s="19">
        <v>5</v>
      </c>
      <c r="C1305" s="699"/>
      <c r="D1305" s="748"/>
      <c r="E1305" s="652"/>
      <c r="F1305" s="1233"/>
      <c r="G1305" s="749"/>
      <c r="H1305" s="749"/>
      <c r="I1305" s="749"/>
      <c r="J1305" s="510"/>
      <c r="K1305" s="811"/>
      <c r="L1305" s="704"/>
      <c r="M1305" s="509"/>
      <c r="N1305" s="1233"/>
      <c r="O1305" s="511"/>
      <c r="P1305" s="650"/>
      <c r="Q1305" s="512"/>
    </row>
    <row r="1306" spans="1:17" ht="11.25">
      <c r="A1306" s="1872"/>
      <c r="B1306" s="19">
        <v>6</v>
      </c>
      <c r="C1306" s="699"/>
      <c r="D1306" s="748"/>
      <c r="E1306" s="652"/>
      <c r="F1306" s="1233"/>
      <c r="G1306" s="749"/>
      <c r="H1306" s="749"/>
      <c r="I1306" s="749"/>
      <c r="J1306" s="510"/>
      <c r="K1306" s="811"/>
      <c r="L1306" s="704"/>
      <c r="M1306" s="509"/>
      <c r="N1306" s="1233"/>
      <c r="O1306" s="511"/>
      <c r="P1306" s="650"/>
      <c r="Q1306" s="512"/>
    </row>
    <row r="1307" spans="1:17" ht="11.25">
      <c r="A1307" s="1872"/>
      <c r="B1307" s="19">
        <v>7</v>
      </c>
      <c r="C1307" s="699"/>
      <c r="D1307" s="748"/>
      <c r="E1307" s="652"/>
      <c r="F1307" s="1233"/>
      <c r="G1307" s="749"/>
      <c r="H1307" s="749"/>
      <c r="I1307" s="749"/>
      <c r="J1307" s="510"/>
      <c r="K1307" s="811"/>
      <c r="L1307" s="704"/>
      <c r="M1307" s="509"/>
      <c r="N1307" s="1233"/>
      <c r="O1307" s="511"/>
      <c r="P1307" s="650"/>
      <c r="Q1307" s="512"/>
    </row>
    <row r="1308" spans="1:17" ht="11.25">
      <c r="A1308" s="1872"/>
      <c r="B1308" s="19">
        <v>8</v>
      </c>
      <c r="C1308" s="699"/>
      <c r="D1308" s="748"/>
      <c r="E1308" s="652"/>
      <c r="F1308" s="1233"/>
      <c r="G1308" s="749"/>
      <c r="H1308" s="749"/>
      <c r="I1308" s="749"/>
      <c r="J1308" s="510"/>
      <c r="K1308" s="811"/>
      <c r="L1308" s="704"/>
      <c r="M1308" s="509"/>
      <c r="N1308" s="1233"/>
      <c r="O1308" s="511"/>
      <c r="P1308" s="650"/>
      <c r="Q1308" s="512"/>
    </row>
    <row r="1309" spans="1:17" ht="11.25">
      <c r="A1309" s="1872"/>
      <c r="B1309" s="19">
        <v>9</v>
      </c>
      <c r="C1309" s="751"/>
      <c r="D1309" s="748"/>
      <c r="E1309" s="652"/>
      <c r="F1309" s="648"/>
      <c r="G1309" s="749"/>
      <c r="H1309" s="749"/>
      <c r="I1309" s="749"/>
      <c r="J1309" s="699"/>
      <c r="K1309" s="1232"/>
      <c r="L1309" s="704"/>
      <c r="M1309" s="509"/>
      <c r="N1309" s="1233"/>
      <c r="O1309" s="511"/>
      <c r="P1309" s="650"/>
      <c r="Q1309" s="512"/>
    </row>
    <row r="1310" spans="1:17" ht="12" thickBot="1">
      <c r="A1310" s="1873"/>
      <c r="B1310" s="20">
        <v>10</v>
      </c>
      <c r="C1310" s="752"/>
      <c r="D1310" s="753"/>
      <c r="E1310" s="753"/>
      <c r="F1310" s="754"/>
      <c r="G1310" s="755"/>
      <c r="H1310" s="755"/>
      <c r="I1310" s="755"/>
      <c r="J1310" s="700"/>
      <c r="K1310" s="872"/>
      <c r="L1310" s="706"/>
      <c r="M1310" s="705"/>
      <c r="N1310" s="755"/>
      <c r="O1310" s="701"/>
      <c r="P1310" s="701"/>
      <c r="Q1310" s="702"/>
    </row>
    <row r="1313" spans="1:17" s="1683" customFormat="1" ht="15">
      <c r="A1313" s="1874" t="s">
        <v>389</v>
      </c>
      <c r="B1313" s="1874"/>
      <c r="C1313" s="1874"/>
      <c r="D1313" s="1874"/>
      <c r="E1313" s="1874"/>
      <c r="F1313" s="1874"/>
      <c r="G1313" s="1874"/>
      <c r="H1313" s="1874"/>
      <c r="I1313" s="1874"/>
      <c r="J1313" s="1874"/>
      <c r="K1313" s="1874"/>
      <c r="L1313" s="1874"/>
      <c r="M1313" s="1874"/>
      <c r="N1313" s="1874"/>
      <c r="O1313" s="1874"/>
      <c r="P1313" s="1874"/>
      <c r="Q1313" s="1874"/>
    </row>
    <row r="1314" spans="1:17" ht="13.5" thickBot="1">
      <c r="A1314" s="805"/>
      <c r="B1314" s="805"/>
      <c r="C1314" s="805"/>
      <c r="D1314" s="805"/>
      <c r="E1314" s="1875" t="s">
        <v>370</v>
      </c>
      <c r="F1314" s="1875"/>
      <c r="G1314" s="1875"/>
      <c r="H1314" s="1875"/>
      <c r="I1314" s="805">
        <v>7.1</v>
      </c>
      <c r="J1314" s="805" t="s">
        <v>369</v>
      </c>
      <c r="K1314" s="805" t="s">
        <v>371</v>
      </c>
      <c r="L1314" s="806">
        <v>327</v>
      </c>
      <c r="M1314" s="805"/>
      <c r="N1314" s="805"/>
      <c r="O1314" s="805"/>
      <c r="P1314" s="805"/>
      <c r="Q1314" s="805"/>
    </row>
    <row r="1315" spans="1:17" ht="11.25">
      <c r="A1315" s="1876" t="s">
        <v>1</v>
      </c>
      <c r="B1315" s="1879" t="s">
        <v>0</v>
      </c>
      <c r="C1315" s="1882" t="s">
        <v>2</v>
      </c>
      <c r="D1315" s="1882" t="s">
        <v>3</v>
      </c>
      <c r="E1315" s="1882" t="s">
        <v>12</v>
      </c>
      <c r="F1315" s="1886" t="s">
        <v>13</v>
      </c>
      <c r="G1315" s="1887"/>
      <c r="H1315" s="1887"/>
      <c r="I1315" s="1888"/>
      <c r="J1315" s="1882" t="s">
        <v>4</v>
      </c>
      <c r="K1315" s="1882" t="s">
        <v>14</v>
      </c>
      <c r="L1315" s="1882" t="s">
        <v>5</v>
      </c>
      <c r="M1315" s="1882" t="s">
        <v>6</v>
      </c>
      <c r="N1315" s="1882" t="s">
        <v>15</v>
      </c>
      <c r="O1315" s="1882" t="s">
        <v>16</v>
      </c>
      <c r="P1315" s="1889" t="s">
        <v>23</v>
      </c>
      <c r="Q1315" s="1891" t="s">
        <v>24</v>
      </c>
    </row>
    <row r="1316" spans="1:17" ht="33.75">
      <c r="A1316" s="1877"/>
      <c r="B1316" s="1880"/>
      <c r="C1316" s="1883"/>
      <c r="D1316" s="1885"/>
      <c r="E1316" s="1885"/>
      <c r="F1316" s="15" t="s">
        <v>17</v>
      </c>
      <c r="G1316" s="15" t="s">
        <v>18</v>
      </c>
      <c r="H1316" s="15" t="s">
        <v>19</v>
      </c>
      <c r="I1316" s="15" t="s">
        <v>20</v>
      </c>
      <c r="J1316" s="1885"/>
      <c r="K1316" s="1885"/>
      <c r="L1316" s="1885"/>
      <c r="M1316" s="1885"/>
      <c r="N1316" s="1885"/>
      <c r="O1316" s="1885"/>
      <c r="P1316" s="1890"/>
      <c r="Q1316" s="1892"/>
    </row>
    <row r="1317" spans="1:17" ht="12" thickBot="1">
      <c r="A1317" s="1877"/>
      <c r="B1317" s="1880"/>
      <c r="C1317" s="1884"/>
      <c r="D1317" s="30" t="s">
        <v>7</v>
      </c>
      <c r="E1317" s="30" t="s">
        <v>8</v>
      </c>
      <c r="F1317" s="30" t="s">
        <v>9</v>
      </c>
      <c r="G1317" s="30" t="s">
        <v>9</v>
      </c>
      <c r="H1317" s="30" t="s">
        <v>9</v>
      </c>
      <c r="I1317" s="30" t="s">
        <v>9</v>
      </c>
      <c r="J1317" s="30" t="s">
        <v>21</v>
      </c>
      <c r="K1317" s="30" t="s">
        <v>9</v>
      </c>
      <c r="L1317" s="30" t="s">
        <v>21</v>
      </c>
      <c r="M1317" s="30" t="s">
        <v>22</v>
      </c>
      <c r="N1317" s="83" t="s">
        <v>408</v>
      </c>
      <c r="O1317" s="83" t="s">
        <v>409</v>
      </c>
      <c r="P1317" s="84" t="s">
        <v>25</v>
      </c>
      <c r="Q1317" s="85" t="s">
        <v>410</v>
      </c>
    </row>
    <row r="1318" spans="1:17" ht="11.25">
      <c r="A1318" s="1938" t="s">
        <v>312</v>
      </c>
      <c r="B1318" s="45">
        <v>1</v>
      </c>
      <c r="C1318" s="852"/>
      <c r="D1318" s="853"/>
      <c r="E1318" s="853"/>
      <c r="F1318" s="1460"/>
      <c r="G1318" s="1460"/>
      <c r="H1318" s="1460"/>
      <c r="I1318" s="1460"/>
      <c r="J1318" s="857"/>
      <c r="K1318" s="1461"/>
      <c r="L1318" s="857"/>
      <c r="M1318" s="856"/>
      <c r="N1318" s="857"/>
      <c r="O1318" s="858"/>
      <c r="P1318" s="858"/>
      <c r="Q1318" s="622"/>
    </row>
    <row r="1319" spans="1:17" ht="11.25">
      <c r="A1319" s="1861"/>
      <c r="B1319" s="43">
        <v>2</v>
      </c>
      <c r="C1319" s="665"/>
      <c r="D1319" s="623"/>
      <c r="E1319" s="623"/>
      <c r="F1319" s="716"/>
      <c r="G1319" s="718"/>
      <c r="H1319" s="718"/>
      <c r="I1319" s="718"/>
      <c r="J1319" s="666"/>
      <c r="K1319" s="1418"/>
      <c r="L1319" s="664"/>
      <c r="M1319" s="501"/>
      <c r="N1319" s="664"/>
      <c r="O1319" s="625"/>
      <c r="P1319" s="621"/>
      <c r="Q1319" s="626"/>
    </row>
    <row r="1320" spans="1:17" ht="11.25">
      <c r="A1320" s="1861"/>
      <c r="B1320" s="43">
        <v>3</v>
      </c>
      <c r="C1320" s="665"/>
      <c r="D1320" s="623"/>
      <c r="E1320" s="623"/>
      <c r="F1320" s="716"/>
      <c r="G1320" s="718"/>
      <c r="H1320" s="718"/>
      <c r="I1320" s="718"/>
      <c r="J1320" s="666"/>
      <c r="K1320" s="1418"/>
      <c r="L1320" s="664"/>
      <c r="M1320" s="501"/>
      <c r="N1320" s="664"/>
      <c r="O1320" s="625"/>
      <c r="P1320" s="621"/>
      <c r="Q1320" s="626"/>
    </row>
    <row r="1321" spans="1:17" ht="11.25">
      <c r="A1321" s="1861"/>
      <c r="B1321" s="12">
        <v>4</v>
      </c>
      <c r="C1321" s="665"/>
      <c r="D1321" s="623"/>
      <c r="E1321" s="623"/>
      <c r="F1321" s="716"/>
      <c r="G1321" s="718"/>
      <c r="H1321" s="718"/>
      <c r="I1321" s="718"/>
      <c r="J1321" s="666"/>
      <c r="K1321" s="1418"/>
      <c r="L1321" s="664"/>
      <c r="M1321" s="501"/>
      <c r="N1321" s="664"/>
      <c r="O1321" s="625"/>
      <c r="P1321" s="621"/>
      <c r="Q1321" s="626"/>
    </row>
    <row r="1322" spans="1:17" ht="11.25">
      <c r="A1322" s="1861"/>
      <c r="B1322" s="12">
        <v>5</v>
      </c>
      <c r="C1322" s="665"/>
      <c r="D1322" s="623"/>
      <c r="E1322" s="623"/>
      <c r="F1322" s="716"/>
      <c r="G1322" s="718"/>
      <c r="H1322" s="718"/>
      <c r="I1322" s="718"/>
      <c r="J1322" s="666"/>
      <c r="K1322" s="1418"/>
      <c r="L1322" s="664"/>
      <c r="M1322" s="501"/>
      <c r="N1322" s="664"/>
      <c r="O1322" s="625"/>
      <c r="P1322" s="621"/>
      <c r="Q1322" s="626"/>
    </row>
    <row r="1323" spans="1:17" ht="11.25">
      <c r="A1323" s="1861"/>
      <c r="B1323" s="12">
        <v>6</v>
      </c>
      <c r="C1323" s="665"/>
      <c r="D1323" s="623"/>
      <c r="E1323" s="623"/>
      <c r="F1323" s="716"/>
      <c r="G1323" s="718"/>
      <c r="H1323" s="718"/>
      <c r="I1323" s="718"/>
      <c r="J1323" s="666"/>
      <c r="K1323" s="1418"/>
      <c r="L1323" s="664"/>
      <c r="M1323" s="501"/>
      <c r="N1323" s="664"/>
      <c r="O1323" s="625"/>
      <c r="P1323" s="621"/>
      <c r="Q1323" s="626"/>
    </row>
    <row r="1324" spans="1:17" ht="11.25">
      <c r="A1324" s="1861"/>
      <c r="B1324" s="12">
        <v>7</v>
      </c>
      <c r="C1324" s="665"/>
      <c r="D1324" s="623"/>
      <c r="E1324" s="623"/>
      <c r="F1324" s="716"/>
      <c r="G1324" s="718"/>
      <c r="H1324" s="718"/>
      <c r="I1324" s="718"/>
      <c r="J1324" s="666"/>
      <c r="K1324" s="1418"/>
      <c r="L1324" s="664"/>
      <c r="M1324" s="501"/>
      <c r="N1324" s="664"/>
      <c r="O1324" s="625"/>
      <c r="P1324" s="621"/>
      <c r="Q1324" s="626"/>
    </row>
    <row r="1325" spans="1:17" ht="11.25">
      <c r="A1325" s="1861"/>
      <c r="B1325" s="12">
        <v>8</v>
      </c>
      <c r="C1325" s="665"/>
      <c r="D1325" s="623"/>
      <c r="E1325" s="623"/>
      <c r="F1325" s="716"/>
      <c r="G1325" s="718"/>
      <c r="H1325" s="718"/>
      <c r="I1325" s="718"/>
      <c r="J1325" s="666"/>
      <c r="K1325" s="1418"/>
      <c r="L1325" s="664"/>
      <c r="M1325" s="501"/>
      <c r="N1325" s="664"/>
      <c r="O1325" s="625"/>
      <c r="P1325" s="621"/>
      <c r="Q1325" s="626"/>
    </row>
    <row r="1326" spans="1:17" ht="11.25">
      <c r="A1326" s="1861"/>
      <c r="B1326" s="12">
        <v>9</v>
      </c>
      <c r="C1326" s="665"/>
      <c r="D1326" s="623"/>
      <c r="E1326" s="623"/>
      <c r="F1326" s="716"/>
      <c r="G1326" s="718"/>
      <c r="H1326" s="718"/>
      <c r="I1326" s="718"/>
      <c r="J1326" s="666"/>
      <c r="K1326" s="1418"/>
      <c r="L1326" s="664"/>
      <c r="M1326" s="501"/>
      <c r="N1326" s="664"/>
      <c r="O1326" s="625"/>
      <c r="P1326" s="621"/>
      <c r="Q1326" s="626"/>
    </row>
    <row r="1327" spans="1:17" ht="12" thickBot="1">
      <c r="A1327" s="1862"/>
      <c r="B1327" s="42">
        <v>10</v>
      </c>
      <c r="C1327" s="688"/>
      <c r="D1327" s="720"/>
      <c r="E1327" s="720"/>
      <c r="F1327" s="1462"/>
      <c r="G1327" s="769"/>
      <c r="H1327" s="769"/>
      <c r="I1327" s="769"/>
      <c r="J1327" s="708"/>
      <c r="K1327" s="1463"/>
      <c r="L1327" s="1464"/>
      <c r="M1327" s="707"/>
      <c r="N1327" s="1464"/>
      <c r="O1327" s="721"/>
      <c r="P1327" s="722"/>
      <c r="Q1327" s="723"/>
    </row>
    <row r="1328" spans="1:17" ht="11.25">
      <c r="A1328" s="1863" t="s">
        <v>305</v>
      </c>
      <c r="B1328" s="185">
        <v>1</v>
      </c>
      <c r="C1328" s="627" t="s">
        <v>390</v>
      </c>
      <c r="D1328" s="796">
        <v>8</v>
      </c>
      <c r="E1328" s="796" t="s">
        <v>38</v>
      </c>
      <c r="F1328" s="1713">
        <f>SUM(I1328+H1328+G1328)</f>
        <v>3.9110000000000005</v>
      </c>
      <c r="G1328" s="724">
        <v>0.825</v>
      </c>
      <c r="H1328" s="724">
        <v>0.64</v>
      </c>
      <c r="I1328" s="724">
        <v>2.446</v>
      </c>
      <c r="J1328" s="726">
        <v>633.84</v>
      </c>
      <c r="K1328" s="1714">
        <f>SUM(I1328)</f>
        <v>2.446</v>
      </c>
      <c r="L1328" s="1715">
        <f>SUM(J1328)</f>
        <v>633.84</v>
      </c>
      <c r="M1328" s="798">
        <f>K1328/L1328</f>
        <v>0.0038590180487189196</v>
      </c>
      <c r="N1328" s="726">
        <v>92.98</v>
      </c>
      <c r="O1328" s="799">
        <f aca="true" t="shared" si="52" ref="O1328:O1337">M1328*N1328</f>
        <v>0.35881149816988517</v>
      </c>
      <c r="P1328" s="799">
        <f aca="true" t="shared" si="53" ref="P1328:P1337">M1328*60*1000</f>
        <v>231.54108292313518</v>
      </c>
      <c r="Q1328" s="800">
        <f aca="true" t="shared" si="54" ref="Q1328:Q1337">P1328*N1328/1000</f>
        <v>21.52868989019311</v>
      </c>
    </row>
    <row r="1329" spans="1:17" ht="11.25">
      <c r="A1329" s="1864"/>
      <c r="B1329" s="225">
        <v>2</v>
      </c>
      <c r="C1329" s="635" t="s">
        <v>465</v>
      </c>
      <c r="D1329" s="628">
        <v>36</v>
      </c>
      <c r="E1329" s="628" t="s">
        <v>38</v>
      </c>
      <c r="F1329" s="725">
        <f aca="true" t="shared" si="55" ref="F1329:F1347">SUM(I1329+H1329+G1329)</f>
        <v>15</v>
      </c>
      <c r="G1329" s="725">
        <v>3.024</v>
      </c>
      <c r="H1329" s="725">
        <v>5.76</v>
      </c>
      <c r="I1329" s="725">
        <v>6.216</v>
      </c>
      <c r="J1329" s="669">
        <v>1540.77</v>
      </c>
      <c r="K1329" s="1716">
        <v>5.929</v>
      </c>
      <c r="L1329" s="1717">
        <v>1469.64</v>
      </c>
      <c r="M1329" s="632">
        <f>K1329/L1329</f>
        <v>0.004034321330393838</v>
      </c>
      <c r="N1329" s="728">
        <v>92.98</v>
      </c>
      <c r="O1329" s="633">
        <f t="shared" si="52"/>
        <v>0.3751111973000191</v>
      </c>
      <c r="P1329" s="633">
        <f t="shared" si="53"/>
        <v>242.05927982363028</v>
      </c>
      <c r="Q1329" s="634">
        <f t="shared" si="54"/>
        <v>22.506671838001143</v>
      </c>
    </row>
    <row r="1330" spans="1:17" ht="11.25">
      <c r="A1330" s="1864"/>
      <c r="B1330" s="179">
        <v>3</v>
      </c>
      <c r="C1330" s="668" t="s">
        <v>675</v>
      </c>
      <c r="D1330" s="628">
        <v>23</v>
      </c>
      <c r="E1330" s="628">
        <v>2009</v>
      </c>
      <c r="F1330" s="1718">
        <f t="shared" si="55"/>
        <v>8.129999999999999</v>
      </c>
      <c r="G1330" s="725">
        <v>1.512</v>
      </c>
      <c r="H1330" s="725">
        <v>1.84</v>
      </c>
      <c r="I1330" s="725">
        <v>4.778</v>
      </c>
      <c r="J1330" s="669">
        <v>1098.31</v>
      </c>
      <c r="K1330" s="729">
        <f aca="true" t="shared" si="56" ref="K1330:L1344">SUM(I1330)</f>
        <v>4.778</v>
      </c>
      <c r="L1330" s="669">
        <f t="shared" si="56"/>
        <v>1098.31</v>
      </c>
      <c r="M1330" s="637">
        <f aca="true" t="shared" si="57" ref="M1330:M1337">K1330/L1330</f>
        <v>0.004350320037147982</v>
      </c>
      <c r="N1330" s="728">
        <v>92.98</v>
      </c>
      <c r="O1330" s="633">
        <f t="shared" si="52"/>
        <v>0.4044927570540194</v>
      </c>
      <c r="P1330" s="633">
        <f t="shared" si="53"/>
        <v>261.0192022288789</v>
      </c>
      <c r="Q1330" s="638">
        <f t="shared" si="54"/>
        <v>24.26956542324116</v>
      </c>
    </row>
    <row r="1331" spans="1:17" ht="11.25">
      <c r="A1331" s="1864"/>
      <c r="B1331" s="179">
        <v>4</v>
      </c>
      <c r="C1331" s="668" t="s">
        <v>401</v>
      </c>
      <c r="D1331" s="628">
        <v>75</v>
      </c>
      <c r="E1331" s="628" t="s">
        <v>38</v>
      </c>
      <c r="F1331" s="725">
        <f t="shared" si="55"/>
        <v>35.705999999999996</v>
      </c>
      <c r="G1331" s="725">
        <v>8.397</v>
      </c>
      <c r="H1331" s="725">
        <v>11.84</v>
      </c>
      <c r="I1331" s="725">
        <v>15.469</v>
      </c>
      <c r="J1331" s="669">
        <v>3389.14</v>
      </c>
      <c r="K1331" s="849">
        <f t="shared" si="56"/>
        <v>15.469</v>
      </c>
      <c r="L1331" s="728">
        <f t="shared" si="56"/>
        <v>3389.14</v>
      </c>
      <c r="M1331" s="637">
        <f t="shared" si="57"/>
        <v>0.004564284744802517</v>
      </c>
      <c r="N1331" s="728">
        <v>92.98</v>
      </c>
      <c r="O1331" s="670">
        <f t="shared" si="52"/>
        <v>0.424387195571738</v>
      </c>
      <c r="P1331" s="633">
        <f t="shared" si="53"/>
        <v>273.857084688151</v>
      </c>
      <c r="Q1331" s="638">
        <f t="shared" si="54"/>
        <v>25.46323173430428</v>
      </c>
    </row>
    <row r="1332" spans="1:17" ht="11.25">
      <c r="A1332" s="1864"/>
      <c r="B1332" s="179">
        <v>5</v>
      </c>
      <c r="C1332" s="668" t="s">
        <v>676</v>
      </c>
      <c r="D1332" s="628">
        <v>24</v>
      </c>
      <c r="E1332" s="628" t="s">
        <v>38</v>
      </c>
      <c r="F1332" s="725">
        <f t="shared" si="55"/>
        <v>11.290000000000001</v>
      </c>
      <c r="G1332" s="725">
        <v>2.31</v>
      </c>
      <c r="H1332" s="725">
        <v>3.76</v>
      </c>
      <c r="I1332" s="725">
        <v>5.22</v>
      </c>
      <c r="J1332" s="669">
        <v>1029.2</v>
      </c>
      <c r="K1332" s="1719">
        <v>4.391</v>
      </c>
      <c r="L1332" s="1720">
        <v>865.72</v>
      </c>
      <c r="M1332" s="637">
        <f t="shared" si="57"/>
        <v>0.005072078732153583</v>
      </c>
      <c r="N1332" s="728">
        <v>92.98</v>
      </c>
      <c r="O1332" s="670">
        <f t="shared" si="52"/>
        <v>0.47160188051564017</v>
      </c>
      <c r="P1332" s="633">
        <f t="shared" si="53"/>
        <v>304.324723929215</v>
      </c>
      <c r="Q1332" s="638">
        <f t="shared" si="54"/>
        <v>28.296112830938412</v>
      </c>
    </row>
    <row r="1333" spans="1:17" ht="11.25">
      <c r="A1333" s="1864"/>
      <c r="B1333" s="179">
        <v>6</v>
      </c>
      <c r="C1333" s="668" t="s">
        <v>677</v>
      </c>
      <c r="D1333" s="628">
        <v>18</v>
      </c>
      <c r="E1333" s="628">
        <v>1996</v>
      </c>
      <c r="F1333" s="1343">
        <f t="shared" si="55"/>
        <v>6.76</v>
      </c>
      <c r="G1333" s="725">
        <v>0</v>
      </c>
      <c r="H1333" s="725">
        <v>0</v>
      </c>
      <c r="I1333" s="725">
        <v>6.76</v>
      </c>
      <c r="J1333" s="669">
        <v>1321.61</v>
      </c>
      <c r="K1333" s="729">
        <f t="shared" si="56"/>
        <v>6.76</v>
      </c>
      <c r="L1333" s="669">
        <f t="shared" si="56"/>
        <v>1321.61</v>
      </c>
      <c r="M1333" s="637">
        <f t="shared" si="57"/>
        <v>0.005114973403651607</v>
      </c>
      <c r="N1333" s="728">
        <v>92.98</v>
      </c>
      <c r="O1333" s="670">
        <f t="shared" si="52"/>
        <v>0.47559022707152643</v>
      </c>
      <c r="P1333" s="633">
        <f t="shared" si="53"/>
        <v>306.89840421909645</v>
      </c>
      <c r="Q1333" s="638">
        <f t="shared" si="54"/>
        <v>28.53541362429159</v>
      </c>
    </row>
    <row r="1334" spans="1:17" ht="11.25">
      <c r="A1334" s="1864"/>
      <c r="B1334" s="179">
        <v>7</v>
      </c>
      <c r="C1334" s="668" t="s">
        <v>678</v>
      </c>
      <c r="D1334" s="628">
        <v>24</v>
      </c>
      <c r="E1334" s="628" t="s">
        <v>38</v>
      </c>
      <c r="F1334" s="725">
        <f t="shared" si="55"/>
        <v>8.4</v>
      </c>
      <c r="G1334" s="725">
        <v>2.227</v>
      </c>
      <c r="H1334" s="725">
        <v>0.24</v>
      </c>
      <c r="I1334" s="725">
        <v>5.933</v>
      </c>
      <c r="J1334" s="669">
        <v>1076.88</v>
      </c>
      <c r="K1334" s="1719">
        <f t="shared" si="56"/>
        <v>5.933</v>
      </c>
      <c r="L1334" s="1720">
        <f t="shared" si="56"/>
        <v>1076.88</v>
      </c>
      <c r="M1334" s="637">
        <f t="shared" si="57"/>
        <v>0.005509434663100809</v>
      </c>
      <c r="N1334" s="728">
        <v>92.98</v>
      </c>
      <c r="O1334" s="670">
        <f t="shared" si="52"/>
        <v>0.5122672349751133</v>
      </c>
      <c r="P1334" s="633">
        <f t="shared" si="53"/>
        <v>330.5660797860486</v>
      </c>
      <c r="Q1334" s="638">
        <f t="shared" si="54"/>
        <v>30.7360340985068</v>
      </c>
    </row>
    <row r="1335" spans="1:17" ht="11.25">
      <c r="A1335" s="1864"/>
      <c r="B1335" s="179">
        <v>8</v>
      </c>
      <c r="C1335" s="668" t="s">
        <v>679</v>
      </c>
      <c r="D1335" s="628">
        <v>20</v>
      </c>
      <c r="E1335" s="628" t="s">
        <v>38</v>
      </c>
      <c r="F1335" s="725">
        <f t="shared" si="55"/>
        <v>11.963000000000001</v>
      </c>
      <c r="G1335" s="725">
        <v>2.349</v>
      </c>
      <c r="H1335" s="725">
        <v>3.2</v>
      </c>
      <c r="I1335" s="725">
        <v>6.414</v>
      </c>
      <c r="J1335" s="669">
        <v>1143.7</v>
      </c>
      <c r="K1335" s="729">
        <f t="shared" si="56"/>
        <v>6.414</v>
      </c>
      <c r="L1335" s="669">
        <f t="shared" si="56"/>
        <v>1143.7</v>
      </c>
      <c r="M1335" s="637">
        <f t="shared" si="57"/>
        <v>0.005608114015913264</v>
      </c>
      <c r="N1335" s="728">
        <v>92.98</v>
      </c>
      <c r="O1335" s="670">
        <f t="shared" si="52"/>
        <v>0.5214424411996152</v>
      </c>
      <c r="P1335" s="633">
        <f t="shared" si="53"/>
        <v>336.4868409547958</v>
      </c>
      <c r="Q1335" s="638">
        <f t="shared" si="54"/>
        <v>31.286546471976916</v>
      </c>
    </row>
    <row r="1336" spans="1:17" ht="11.25">
      <c r="A1336" s="1865"/>
      <c r="B1336" s="187">
        <v>9</v>
      </c>
      <c r="C1336" s="668" t="s">
        <v>493</v>
      </c>
      <c r="D1336" s="628">
        <v>10</v>
      </c>
      <c r="E1336" s="628" t="s">
        <v>38</v>
      </c>
      <c r="F1336" s="725">
        <f t="shared" si="55"/>
        <v>6.3999999999999995</v>
      </c>
      <c r="G1336" s="725">
        <v>0.951</v>
      </c>
      <c r="H1336" s="725">
        <v>1.6</v>
      </c>
      <c r="I1336" s="725">
        <v>3.849</v>
      </c>
      <c r="J1336" s="669">
        <v>656.14</v>
      </c>
      <c r="K1336" s="729">
        <f t="shared" si="56"/>
        <v>3.849</v>
      </c>
      <c r="L1336" s="669">
        <f t="shared" si="56"/>
        <v>656.14</v>
      </c>
      <c r="M1336" s="637">
        <f t="shared" si="57"/>
        <v>0.005866126131618253</v>
      </c>
      <c r="N1336" s="728">
        <v>92.98</v>
      </c>
      <c r="O1336" s="670">
        <f t="shared" si="52"/>
        <v>0.5454324077178652</v>
      </c>
      <c r="P1336" s="633">
        <f t="shared" si="53"/>
        <v>351.96756789709514</v>
      </c>
      <c r="Q1336" s="638">
        <f t="shared" si="54"/>
        <v>32.72594446307191</v>
      </c>
    </row>
    <row r="1337" spans="1:17" ht="12" thickBot="1">
      <c r="A1337" s="1866"/>
      <c r="B1337" s="186">
        <v>10</v>
      </c>
      <c r="C1337" s="731" t="s">
        <v>680</v>
      </c>
      <c r="D1337" s="732">
        <v>20</v>
      </c>
      <c r="E1337" s="732" t="s">
        <v>38</v>
      </c>
      <c r="F1337" s="1465">
        <f t="shared" si="55"/>
        <v>12.537</v>
      </c>
      <c r="G1337" s="1284">
        <v>1.952</v>
      </c>
      <c r="H1337" s="1284">
        <v>3.2</v>
      </c>
      <c r="I1337" s="1284">
        <v>7.385</v>
      </c>
      <c r="J1337" s="733">
        <v>1210.09</v>
      </c>
      <c r="K1337" s="1721">
        <f t="shared" si="56"/>
        <v>7.385</v>
      </c>
      <c r="L1337" s="1466">
        <f t="shared" si="56"/>
        <v>1210.09</v>
      </c>
      <c r="M1337" s="735">
        <f t="shared" si="57"/>
        <v>0.006102851853994331</v>
      </c>
      <c r="N1337" s="1466">
        <v>92.98</v>
      </c>
      <c r="O1337" s="736">
        <f t="shared" si="52"/>
        <v>0.567443165384393</v>
      </c>
      <c r="P1337" s="736">
        <f t="shared" si="53"/>
        <v>366.1711112396599</v>
      </c>
      <c r="Q1337" s="737">
        <f t="shared" si="54"/>
        <v>34.046589923063586</v>
      </c>
    </row>
    <row r="1338" spans="1:17" ht="11.25">
      <c r="A1338" s="1893" t="s">
        <v>306</v>
      </c>
      <c r="B1338" s="64">
        <v>1</v>
      </c>
      <c r="C1338" s="1722" t="s">
        <v>681</v>
      </c>
      <c r="D1338" s="810">
        <v>22</v>
      </c>
      <c r="E1338" s="810" t="s">
        <v>38</v>
      </c>
      <c r="F1338" s="1231">
        <f t="shared" si="55"/>
        <v>15.756</v>
      </c>
      <c r="G1338" s="1231">
        <v>1.503</v>
      </c>
      <c r="H1338" s="1231">
        <v>3.52</v>
      </c>
      <c r="I1338" s="1231">
        <v>10.733</v>
      </c>
      <c r="J1338" s="692">
        <v>1157.42</v>
      </c>
      <c r="K1338" s="844">
        <f t="shared" si="56"/>
        <v>10.733</v>
      </c>
      <c r="L1338" s="692">
        <f t="shared" si="56"/>
        <v>1157.42</v>
      </c>
      <c r="M1338" s="641">
        <f>K1338/L1338</f>
        <v>0.009273211107463151</v>
      </c>
      <c r="N1338" s="692">
        <v>92.98</v>
      </c>
      <c r="O1338" s="642">
        <f>M1338*N1338</f>
        <v>0.8622231687719238</v>
      </c>
      <c r="P1338" s="642">
        <f>M1338*60*1000</f>
        <v>556.3926664477891</v>
      </c>
      <c r="Q1338" s="643">
        <f>P1338*N1338/1000</f>
        <v>51.733390126315435</v>
      </c>
    </row>
    <row r="1339" spans="1:17" ht="11.25">
      <c r="A1339" s="1894"/>
      <c r="B1339" s="65">
        <v>2</v>
      </c>
      <c r="C1339" s="691" t="s">
        <v>495</v>
      </c>
      <c r="D1339" s="741">
        <v>22</v>
      </c>
      <c r="E1339" s="741" t="s">
        <v>38</v>
      </c>
      <c r="F1339" s="742">
        <f t="shared" si="55"/>
        <v>17.224</v>
      </c>
      <c r="G1339" s="742">
        <v>2.31</v>
      </c>
      <c r="H1339" s="742">
        <v>3.52</v>
      </c>
      <c r="I1339" s="742">
        <v>11.394</v>
      </c>
      <c r="J1339" s="703">
        <v>1217.03</v>
      </c>
      <c r="K1339" s="743">
        <f t="shared" si="56"/>
        <v>11.394</v>
      </c>
      <c r="L1339" s="703">
        <f t="shared" si="56"/>
        <v>1217.03</v>
      </c>
      <c r="M1339" s="505">
        <f aca="true" t="shared" si="58" ref="M1339:M1347">K1339/L1339</f>
        <v>0.009362135690985433</v>
      </c>
      <c r="N1339" s="692">
        <v>92.98</v>
      </c>
      <c r="O1339" s="507">
        <f aca="true" t="shared" si="59" ref="O1339:O1347">M1339*N1339</f>
        <v>0.8704913765478256</v>
      </c>
      <c r="P1339" s="642">
        <f aca="true" t="shared" si="60" ref="P1339:P1347">M1339*60*1000</f>
        <v>561.7281414591259</v>
      </c>
      <c r="Q1339" s="508">
        <f aca="true" t="shared" si="61" ref="Q1339:Q1347">P1339*N1339/1000</f>
        <v>52.22948259286953</v>
      </c>
    </row>
    <row r="1340" spans="1:17" ht="11.25">
      <c r="A1340" s="1894"/>
      <c r="B1340" s="65">
        <v>3</v>
      </c>
      <c r="C1340" s="763" t="s">
        <v>498</v>
      </c>
      <c r="D1340" s="741">
        <v>8</v>
      </c>
      <c r="E1340" s="741" t="s">
        <v>38</v>
      </c>
      <c r="F1340" s="742">
        <f t="shared" si="55"/>
        <v>5</v>
      </c>
      <c r="G1340" s="742">
        <v>0.385</v>
      </c>
      <c r="H1340" s="742">
        <v>1.2</v>
      </c>
      <c r="I1340" s="742">
        <v>3.415</v>
      </c>
      <c r="J1340" s="703">
        <v>362.86</v>
      </c>
      <c r="K1340" s="743">
        <f t="shared" si="56"/>
        <v>3.415</v>
      </c>
      <c r="L1340" s="703">
        <f t="shared" si="56"/>
        <v>362.86</v>
      </c>
      <c r="M1340" s="505">
        <f t="shared" si="58"/>
        <v>0.009411343217769938</v>
      </c>
      <c r="N1340" s="692">
        <v>92.98</v>
      </c>
      <c r="O1340" s="507">
        <f t="shared" si="59"/>
        <v>0.8750666923882489</v>
      </c>
      <c r="P1340" s="642">
        <f t="shared" si="60"/>
        <v>564.6805930661964</v>
      </c>
      <c r="Q1340" s="508">
        <f t="shared" si="61"/>
        <v>52.50400154329493</v>
      </c>
    </row>
    <row r="1341" spans="1:17" ht="11.25">
      <c r="A1341" s="1894"/>
      <c r="B1341" s="65">
        <v>4</v>
      </c>
      <c r="C1341" s="691" t="s">
        <v>494</v>
      </c>
      <c r="D1341" s="741">
        <v>22</v>
      </c>
      <c r="E1341" s="741" t="s">
        <v>38</v>
      </c>
      <c r="F1341" s="742">
        <f t="shared" si="55"/>
        <v>17.181</v>
      </c>
      <c r="G1341" s="742">
        <v>2.475</v>
      </c>
      <c r="H1341" s="742">
        <v>3.52</v>
      </c>
      <c r="I1341" s="742">
        <v>11.186</v>
      </c>
      <c r="J1341" s="703">
        <v>1183.74</v>
      </c>
      <c r="K1341" s="743">
        <f t="shared" si="56"/>
        <v>11.186</v>
      </c>
      <c r="L1341" s="703">
        <f t="shared" si="56"/>
        <v>1183.74</v>
      </c>
      <c r="M1341" s="505">
        <f t="shared" si="58"/>
        <v>0.009449710240424417</v>
      </c>
      <c r="N1341" s="692">
        <v>92.98</v>
      </c>
      <c r="O1341" s="507">
        <f t="shared" si="59"/>
        <v>0.8786340581546623</v>
      </c>
      <c r="P1341" s="642">
        <f t="shared" si="60"/>
        <v>566.982614425465</v>
      </c>
      <c r="Q1341" s="508">
        <f t="shared" si="61"/>
        <v>52.718043489279744</v>
      </c>
    </row>
    <row r="1342" spans="1:17" ht="11.25">
      <c r="A1342" s="1894"/>
      <c r="B1342" s="65">
        <v>5</v>
      </c>
      <c r="C1342" s="691" t="s">
        <v>682</v>
      </c>
      <c r="D1342" s="741">
        <v>40</v>
      </c>
      <c r="E1342" s="741" t="s">
        <v>38</v>
      </c>
      <c r="F1342" s="742">
        <f t="shared" si="55"/>
        <v>31</v>
      </c>
      <c r="G1342" s="742">
        <v>3.959</v>
      </c>
      <c r="H1342" s="742">
        <v>6.32</v>
      </c>
      <c r="I1342" s="742">
        <v>20.721</v>
      </c>
      <c r="J1342" s="703">
        <v>2192.15</v>
      </c>
      <c r="K1342" s="743">
        <f t="shared" si="56"/>
        <v>20.721</v>
      </c>
      <c r="L1342" s="703">
        <f t="shared" si="56"/>
        <v>2192.15</v>
      </c>
      <c r="M1342" s="505">
        <f t="shared" si="58"/>
        <v>0.009452364117418972</v>
      </c>
      <c r="N1342" s="692">
        <v>92.98</v>
      </c>
      <c r="O1342" s="507">
        <f t="shared" si="59"/>
        <v>0.878880815637616</v>
      </c>
      <c r="P1342" s="642">
        <f t="shared" si="60"/>
        <v>567.1418470451382</v>
      </c>
      <c r="Q1342" s="508">
        <f t="shared" si="61"/>
        <v>52.73284893825695</v>
      </c>
    </row>
    <row r="1343" spans="1:17" ht="11.25">
      <c r="A1343" s="1894"/>
      <c r="B1343" s="65">
        <v>6</v>
      </c>
      <c r="C1343" s="1282" t="s">
        <v>683</v>
      </c>
      <c r="D1343" s="741">
        <v>20</v>
      </c>
      <c r="E1343" s="741" t="s">
        <v>38</v>
      </c>
      <c r="F1343" s="742">
        <f t="shared" si="55"/>
        <v>14.681</v>
      </c>
      <c r="G1343" s="742">
        <v>1.65</v>
      </c>
      <c r="H1343" s="742">
        <v>3.12</v>
      </c>
      <c r="I1343" s="742">
        <v>9.911</v>
      </c>
      <c r="J1343" s="703">
        <v>1046.3</v>
      </c>
      <c r="K1343" s="743">
        <f t="shared" si="56"/>
        <v>9.911</v>
      </c>
      <c r="L1343" s="703">
        <f t="shared" si="56"/>
        <v>1046.3</v>
      </c>
      <c r="M1343" s="505">
        <f t="shared" si="58"/>
        <v>0.009472426646277359</v>
      </c>
      <c r="N1343" s="692">
        <v>92.98</v>
      </c>
      <c r="O1343" s="507">
        <f t="shared" si="59"/>
        <v>0.8807462295708689</v>
      </c>
      <c r="P1343" s="642">
        <f t="shared" si="60"/>
        <v>568.3455987766415</v>
      </c>
      <c r="Q1343" s="508">
        <f t="shared" si="61"/>
        <v>52.844773774252126</v>
      </c>
    </row>
    <row r="1344" spans="1:17" ht="11.25">
      <c r="A1344" s="1894"/>
      <c r="B1344" s="65">
        <v>7</v>
      </c>
      <c r="C1344" s="691" t="s">
        <v>496</v>
      </c>
      <c r="D1344" s="741">
        <v>12</v>
      </c>
      <c r="E1344" s="741" t="s">
        <v>38</v>
      </c>
      <c r="F1344" s="742">
        <f t="shared" si="55"/>
        <v>8.418</v>
      </c>
      <c r="G1344" s="742">
        <v>0.489</v>
      </c>
      <c r="H1344" s="742">
        <v>1.236</v>
      </c>
      <c r="I1344" s="742">
        <v>6.693</v>
      </c>
      <c r="J1344" s="703">
        <v>701.96</v>
      </c>
      <c r="K1344" s="743">
        <f t="shared" si="56"/>
        <v>6.693</v>
      </c>
      <c r="L1344" s="703">
        <f t="shared" si="56"/>
        <v>701.96</v>
      </c>
      <c r="M1344" s="505">
        <f t="shared" si="58"/>
        <v>0.00953473132372215</v>
      </c>
      <c r="N1344" s="692">
        <v>92.98</v>
      </c>
      <c r="O1344" s="507">
        <f t="shared" si="59"/>
        <v>0.8865393184796855</v>
      </c>
      <c r="P1344" s="642">
        <f t="shared" si="60"/>
        <v>572.083879423329</v>
      </c>
      <c r="Q1344" s="508">
        <f t="shared" si="61"/>
        <v>53.192359108781126</v>
      </c>
    </row>
    <row r="1345" spans="1:17" ht="11.25">
      <c r="A1345" s="1894"/>
      <c r="B1345" s="65">
        <v>8</v>
      </c>
      <c r="C1345" s="691" t="s">
        <v>684</v>
      </c>
      <c r="D1345" s="741">
        <v>40</v>
      </c>
      <c r="E1345" s="741" t="s">
        <v>38</v>
      </c>
      <c r="F1345" s="742">
        <f t="shared" si="55"/>
        <v>28.011999999999997</v>
      </c>
      <c r="G1345" s="742">
        <v>3.118</v>
      </c>
      <c r="H1345" s="742">
        <v>6.4</v>
      </c>
      <c r="I1345" s="742">
        <v>18.494</v>
      </c>
      <c r="J1345" s="703">
        <v>1935.84</v>
      </c>
      <c r="K1345" s="743">
        <v>17.884</v>
      </c>
      <c r="L1345" s="703">
        <v>1871.86</v>
      </c>
      <c r="M1345" s="505">
        <f t="shared" si="58"/>
        <v>0.00955413332193647</v>
      </c>
      <c r="N1345" s="692">
        <v>92.98</v>
      </c>
      <c r="O1345" s="507">
        <f t="shared" si="59"/>
        <v>0.888343316273653</v>
      </c>
      <c r="P1345" s="642">
        <f t="shared" si="60"/>
        <v>573.2479993161882</v>
      </c>
      <c r="Q1345" s="508">
        <f t="shared" si="61"/>
        <v>53.300598976419174</v>
      </c>
    </row>
    <row r="1346" spans="1:17" ht="11.25">
      <c r="A1346" s="1894"/>
      <c r="B1346" s="65">
        <v>9</v>
      </c>
      <c r="C1346" s="691" t="s">
        <v>685</v>
      </c>
      <c r="D1346" s="741">
        <v>22</v>
      </c>
      <c r="E1346" s="741" t="s">
        <v>38</v>
      </c>
      <c r="F1346" s="742">
        <f t="shared" si="55"/>
        <v>18.341</v>
      </c>
      <c r="G1346" s="742">
        <v>3.519</v>
      </c>
      <c r="H1346" s="742">
        <v>3.36</v>
      </c>
      <c r="I1346" s="742">
        <v>11.462</v>
      </c>
      <c r="J1346" s="703">
        <v>1229.1</v>
      </c>
      <c r="K1346" s="743">
        <v>11.944</v>
      </c>
      <c r="L1346" s="703">
        <v>1229.1</v>
      </c>
      <c r="M1346" s="505">
        <f t="shared" si="58"/>
        <v>0.009717679602961517</v>
      </c>
      <c r="N1346" s="692">
        <v>92.98</v>
      </c>
      <c r="O1346" s="507">
        <f t="shared" si="59"/>
        <v>0.9035498494833619</v>
      </c>
      <c r="P1346" s="642">
        <f t="shared" si="60"/>
        <v>583.0607761776911</v>
      </c>
      <c r="Q1346" s="508">
        <f t="shared" si="61"/>
        <v>54.212990969001716</v>
      </c>
    </row>
    <row r="1347" spans="1:17" ht="12" thickBot="1">
      <c r="A1347" s="1895"/>
      <c r="B1347" s="68">
        <v>10</v>
      </c>
      <c r="C1347" s="763" t="s">
        <v>466</v>
      </c>
      <c r="D1347" s="764">
        <v>18</v>
      </c>
      <c r="E1347" s="764" t="s">
        <v>38</v>
      </c>
      <c r="F1347" s="1723">
        <f t="shared" si="55"/>
        <v>13.999999999999998</v>
      </c>
      <c r="G1347" s="1723">
        <v>1.76</v>
      </c>
      <c r="H1347" s="1723">
        <v>2.88</v>
      </c>
      <c r="I1347" s="1723">
        <v>9.36</v>
      </c>
      <c r="J1347" s="765">
        <v>955.53</v>
      </c>
      <c r="K1347" s="1724">
        <f>SUM(I1347)</f>
        <v>9.36</v>
      </c>
      <c r="L1347" s="765">
        <f>SUM(J1347)</f>
        <v>955.53</v>
      </c>
      <c r="M1347" s="762">
        <f t="shared" si="58"/>
        <v>0.00979561081284732</v>
      </c>
      <c r="N1347" s="1509">
        <v>92.98</v>
      </c>
      <c r="O1347" s="696">
        <f t="shared" si="59"/>
        <v>0.9107958933785439</v>
      </c>
      <c r="P1347" s="696">
        <f t="shared" si="60"/>
        <v>587.7366487708392</v>
      </c>
      <c r="Q1347" s="697">
        <f t="shared" si="61"/>
        <v>54.64775360271263</v>
      </c>
    </row>
    <row r="1348" spans="1:17" ht="11.25">
      <c r="A1348" s="1870" t="s">
        <v>313</v>
      </c>
      <c r="B1348" s="17">
        <v>1</v>
      </c>
      <c r="C1348" s="645" t="s">
        <v>686</v>
      </c>
      <c r="D1348" s="646">
        <v>7</v>
      </c>
      <c r="E1348" s="646" t="s">
        <v>38</v>
      </c>
      <c r="F1348" s="1725">
        <f aca="true" t="shared" si="62" ref="F1348:F1356">G1348+H1348+I1348</f>
        <v>5.063000000000001</v>
      </c>
      <c r="G1348" s="747">
        <v>0.825</v>
      </c>
      <c r="H1348" s="747">
        <v>0.07</v>
      </c>
      <c r="I1348" s="747">
        <v>4.168</v>
      </c>
      <c r="J1348" s="698">
        <v>358.82</v>
      </c>
      <c r="K1348" s="1726">
        <f aca="true" t="shared" si="63" ref="K1348:L1356">I1348</f>
        <v>4.168</v>
      </c>
      <c r="L1348" s="1727">
        <f t="shared" si="63"/>
        <v>358.82</v>
      </c>
      <c r="M1348" s="596">
        <f>K1348/L1348</f>
        <v>0.0116158519591996</v>
      </c>
      <c r="N1348" s="698">
        <v>92.98</v>
      </c>
      <c r="O1348" s="598">
        <f>M1348*N1348</f>
        <v>1.080041915166379</v>
      </c>
      <c r="P1348" s="598">
        <f>M1348*60*1000</f>
        <v>696.951117551976</v>
      </c>
      <c r="Q1348" s="599">
        <f>P1348*N1348/1000</f>
        <v>64.80251490998273</v>
      </c>
    </row>
    <row r="1349" spans="1:17" ht="11.25">
      <c r="A1349" s="1871"/>
      <c r="B1349" s="38">
        <v>2</v>
      </c>
      <c r="C1349" s="699" t="s">
        <v>687</v>
      </c>
      <c r="D1349" s="748">
        <v>6</v>
      </c>
      <c r="E1349" s="748" t="s">
        <v>38</v>
      </c>
      <c r="F1349" s="749">
        <f t="shared" si="62"/>
        <v>4.162</v>
      </c>
      <c r="G1349" s="749">
        <v>0</v>
      </c>
      <c r="H1349" s="749">
        <v>0</v>
      </c>
      <c r="I1349" s="749">
        <v>4.162</v>
      </c>
      <c r="J1349" s="704">
        <v>355.35</v>
      </c>
      <c r="K1349" s="750">
        <f t="shared" si="63"/>
        <v>4.162</v>
      </c>
      <c r="L1349" s="704">
        <f t="shared" si="63"/>
        <v>355.35</v>
      </c>
      <c r="M1349" s="509">
        <f aca="true" t="shared" si="64" ref="M1349:M1357">K1349/L1349</f>
        <v>0.01171239622906993</v>
      </c>
      <c r="N1349" s="620">
        <v>92.98</v>
      </c>
      <c r="O1349" s="511">
        <f aca="true" t="shared" si="65" ref="O1349:O1357">M1349*N1349</f>
        <v>1.089018601378922</v>
      </c>
      <c r="P1349" s="650">
        <f aca="true" t="shared" si="66" ref="P1349:P1357">M1349*60*1000</f>
        <v>702.7437737441958</v>
      </c>
      <c r="Q1349" s="512">
        <f aca="true" t="shared" si="67" ref="Q1349:Q1357">P1349*N1349/1000</f>
        <v>65.34111608273533</v>
      </c>
    </row>
    <row r="1350" spans="1:17" ht="11.25">
      <c r="A1350" s="1871"/>
      <c r="B1350" s="38">
        <v>3</v>
      </c>
      <c r="C1350" s="699" t="s">
        <v>688</v>
      </c>
      <c r="D1350" s="748">
        <v>12</v>
      </c>
      <c r="E1350" s="748" t="s">
        <v>38</v>
      </c>
      <c r="F1350" s="1344">
        <f t="shared" si="62"/>
        <v>8.806999999999999</v>
      </c>
      <c r="G1350" s="749">
        <v>0.907</v>
      </c>
      <c r="H1350" s="749">
        <v>1.76</v>
      </c>
      <c r="I1350" s="749">
        <v>6.14</v>
      </c>
      <c r="J1350" s="704">
        <v>555.41</v>
      </c>
      <c r="K1350" s="1345">
        <v>6.036</v>
      </c>
      <c r="L1350" s="1346">
        <v>503.56</v>
      </c>
      <c r="M1350" s="509">
        <f t="shared" si="64"/>
        <v>0.011986655016284056</v>
      </c>
      <c r="N1350" s="620">
        <v>92.98</v>
      </c>
      <c r="O1350" s="511">
        <f t="shared" si="65"/>
        <v>1.1145191834140915</v>
      </c>
      <c r="P1350" s="650">
        <f t="shared" si="66"/>
        <v>719.1993009770434</v>
      </c>
      <c r="Q1350" s="512">
        <f t="shared" si="67"/>
        <v>66.8711510048455</v>
      </c>
    </row>
    <row r="1351" spans="1:17" ht="11.25">
      <c r="A1351" s="1872"/>
      <c r="B1351" s="19">
        <v>4</v>
      </c>
      <c r="C1351" s="699" t="s">
        <v>689</v>
      </c>
      <c r="D1351" s="748">
        <v>22</v>
      </c>
      <c r="E1351" s="748" t="s">
        <v>38</v>
      </c>
      <c r="F1351" s="749">
        <f t="shared" si="62"/>
        <v>20.106</v>
      </c>
      <c r="G1351" s="749">
        <v>1.98</v>
      </c>
      <c r="H1351" s="749">
        <v>3.52</v>
      </c>
      <c r="I1351" s="749">
        <v>14.606</v>
      </c>
      <c r="J1351" s="704">
        <v>1214.21</v>
      </c>
      <c r="K1351" s="750">
        <f t="shared" si="63"/>
        <v>14.606</v>
      </c>
      <c r="L1351" s="704">
        <f t="shared" si="63"/>
        <v>1214.21</v>
      </c>
      <c r="M1351" s="509">
        <f t="shared" si="64"/>
        <v>0.012029220645522603</v>
      </c>
      <c r="N1351" s="620">
        <v>92.98</v>
      </c>
      <c r="O1351" s="511">
        <f t="shared" si="65"/>
        <v>1.1184769356206916</v>
      </c>
      <c r="P1351" s="650">
        <f t="shared" si="66"/>
        <v>721.7532387313561</v>
      </c>
      <c r="Q1351" s="512">
        <f t="shared" si="67"/>
        <v>67.1086161372415</v>
      </c>
    </row>
    <row r="1352" spans="1:17" ht="11.25">
      <c r="A1352" s="1872"/>
      <c r="B1352" s="19">
        <v>5</v>
      </c>
      <c r="C1352" s="699" t="s">
        <v>391</v>
      </c>
      <c r="D1352" s="748">
        <v>22</v>
      </c>
      <c r="E1352" s="748" t="s">
        <v>38</v>
      </c>
      <c r="F1352" s="1344">
        <f t="shared" si="62"/>
        <v>20.529</v>
      </c>
      <c r="G1352" s="749">
        <v>2.475</v>
      </c>
      <c r="H1352" s="749">
        <v>3.52</v>
      </c>
      <c r="I1352" s="749">
        <v>14.534</v>
      </c>
      <c r="J1352" s="704">
        <v>1204.65</v>
      </c>
      <c r="K1352" s="1345">
        <f t="shared" si="63"/>
        <v>14.534</v>
      </c>
      <c r="L1352" s="1346">
        <f t="shared" si="63"/>
        <v>1204.65</v>
      </c>
      <c r="M1352" s="509">
        <f t="shared" si="64"/>
        <v>0.01206491512057444</v>
      </c>
      <c r="N1352" s="620">
        <v>92.98</v>
      </c>
      <c r="O1352" s="511">
        <f t="shared" si="65"/>
        <v>1.1217958079110115</v>
      </c>
      <c r="P1352" s="650">
        <f t="shared" si="66"/>
        <v>723.8949072344664</v>
      </c>
      <c r="Q1352" s="512">
        <f t="shared" si="67"/>
        <v>67.30774847466068</v>
      </c>
    </row>
    <row r="1353" spans="1:17" ht="11.25">
      <c r="A1353" s="1872"/>
      <c r="B1353" s="19">
        <v>6</v>
      </c>
      <c r="C1353" s="699" t="s">
        <v>497</v>
      </c>
      <c r="D1353" s="748">
        <v>22</v>
      </c>
      <c r="E1353" s="748" t="s">
        <v>38</v>
      </c>
      <c r="F1353" s="749">
        <f t="shared" si="62"/>
        <v>19.161</v>
      </c>
      <c r="G1353" s="749">
        <v>2.035</v>
      </c>
      <c r="H1353" s="749">
        <v>3.52</v>
      </c>
      <c r="I1353" s="749">
        <v>13.606</v>
      </c>
      <c r="J1353" s="704">
        <v>1123.17</v>
      </c>
      <c r="K1353" s="750">
        <f t="shared" si="63"/>
        <v>13.606</v>
      </c>
      <c r="L1353" s="704">
        <f t="shared" si="63"/>
        <v>1123.17</v>
      </c>
      <c r="M1353" s="509">
        <f t="shared" si="64"/>
        <v>0.01211392754436105</v>
      </c>
      <c r="N1353" s="620">
        <v>92.98</v>
      </c>
      <c r="O1353" s="511">
        <f t="shared" si="65"/>
        <v>1.1263529830746903</v>
      </c>
      <c r="P1353" s="650">
        <f t="shared" si="66"/>
        <v>726.835652661663</v>
      </c>
      <c r="Q1353" s="512">
        <f t="shared" si="67"/>
        <v>67.58117898448143</v>
      </c>
    </row>
    <row r="1354" spans="1:17" ht="11.25">
      <c r="A1354" s="1872"/>
      <c r="B1354" s="19">
        <v>7</v>
      </c>
      <c r="C1354" s="699" t="s">
        <v>690</v>
      </c>
      <c r="D1354" s="748">
        <v>47</v>
      </c>
      <c r="E1354" s="748" t="s">
        <v>38</v>
      </c>
      <c r="F1354" s="1344">
        <f t="shared" si="62"/>
        <v>18.45</v>
      </c>
      <c r="G1354" s="749">
        <v>1.535</v>
      </c>
      <c r="H1354" s="749">
        <v>1.6</v>
      </c>
      <c r="I1354" s="749">
        <v>15.315</v>
      </c>
      <c r="J1354" s="704">
        <v>1221.69</v>
      </c>
      <c r="K1354" s="1345">
        <f t="shared" si="63"/>
        <v>15.315</v>
      </c>
      <c r="L1354" s="1346">
        <f t="shared" si="63"/>
        <v>1221.69</v>
      </c>
      <c r="M1354" s="509">
        <f t="shared" si="64"/>
        <v>0.012535913365911155</v>
      </c>
      <c r="N1354" s="620">
        <v>92.98</v>
      </c>
      <c r="O1354" s="511">
        <f t="shared" si="65"/>
        <v>1.1655892247624193</v>
      </c>
      <c r="P1354" s="650">
        <f t="shared" si="66"/>
        <v>752.1548019546693</v>
      </c>
      <c r="Q1354" s="512">
        <f t="shared" si="67"/>
        <v>69.93535348574515</v>
      </c>
    </row>
    <row r="1355" spans="1:17" ht="11.25">
      <c r="A1355" s="1872"/>
      <c r="B1355" s="19">
        <v>8</v>
      </c>
      <c r="C1355" s="699" t="s">
        <v>691</v>
      </c>
      <c r="D1355" s="748">
        <v>6</v>
      </c>
      <c r="E1355" s="748" t="s">
        <v>38</v>
      </c>
      <c r="F1355" s="749">
        <f t="shared" si="62"/>
        <v>4.794</v>
      </c>
      <c r="G1355" s="749">
        <v>0</v>
      </c>
      <c r="H1355" s="749">
        <v>0</v>
      </c>
      <c r="I1355" s="749">
        <v>4.794</v>
      </c>
      <c r="J1355" s="704">
        <v>354.04</v>
      </c>
      <c r="K1355" s="750">
        <f t="shared" si="63"/>
        <v>4.794</v>
      </c>
      <c r="L1355" s="704">
        <f t="shared" si="63"/>
        <v>354.04</v>
      </c>
      <c r="M1355" s="509">
        <f t="shared" si="64"/>
        <v>0.013540842842616651</v>
      </c>
      <c r="N1355" s="620">
        <v>92.98</v>
      </c>
      <c r="O1355" s="511">
        <f t="shared" si="65"/>
        <v>1.2590275675064964</v>
      </c>
      <c r="P1355" s="650">
        <f t="shared" si="66"/>
        <v>812.4505705569991</v>
      </c>
      <c r="Q1355" s="512">
        <f t="shared" si="67"/>
        <v>75.54165405038978</v>
      </c>
    </row>
    <row r="1356" spans="1:17" ht="11.25">
      <c r="A1356" s="1872"/>
      <c r="B1356" s="19">
        <v>9</v>
      </c>
      <c r="C1356" s="699" t="s">
        <v>467</v>
      </c>
      <c r="D1356" s="748">
        <v>32</v>
      </c>
      <c r="E1356" s="748" t="s">
        <v>38</v>
      </c>
      <c r="F1356" s="749">
        <f t="shared" si="62"/>
        <v>24.563</v>
      </c>
      <c r="G1356" s="749">
        <v>2.073</v>
      </c>
      <c r="H1356" s="749">
        <v>5.04</v>
      </c>
      <c r="I1356" s="749">
        <v>17.45</v>
      </c>
      <c r="J1356" s="704">
        <v>1224.34</v>
      </c>
      <c r="K1356" s="750">
        <f t="shared" si="63"/>
        <v>17.45</v>
      </c>
      <c r="L1356" s="704">
        <f t="shared" si="63"/>
        <v>1224.34</v>
      </c>
      <c r="M1356" s="509">
        <f t="shared" si="64"/>
        <v>0.014252576898573927</v>
      </c>
      <c r="N1356" s="620">
        <v>92.98</v>
      </c>
      <c r="O1356" s="511">
        <f t="shared" si="65"/>
        <v>1.3252046000294038</v>
      </c>
      <c r="P1356" s="650">
        <f t="shared" si="66"/>
        <v>855.1546139144356</v>
      </c>
      <c r="Q1356" s="512">
        <f t="shared" si="67"/>
        <v>79.51227600176423</v>
      </c>
    </row>
    <row r="1357" spans="1:17" ht="12" thickBot="1">
      <c r="A1357" s="1873"/>
      <c r="B1357" s="20">
        <v>10</v>
      </c>
      <c r="C1357" s="700" t="s">
        <v>692</v>
      </c>
      <c r="D1357" s="753">
        <v>11</v>
      </c>
      <c r="E1357" s="753" t="s">
        <v>38</v>
      </c>
      <c r="F1357" s="845">
        <f>G1357+H1357+I1357</f>
        <v>8.998999999999999</v>
      </c>
      <c r="G1357" s="755">
        <v>0.44</v>
      </c>
      <c r="H1357" s="755">
        <v>1.6</v>
      </c>
      <c r="I1357" s="755">
        <v>6.959</v>
      </c>
      <c r="J1357" s="706">
        <v>407.19</v>
      </c>
      <c r="K1357" s="899">
        <f>I1357</f>
        <v>6.959</v>
      </c>
      <c r="L1357" s="847">
        <f>J1357</f>
        <v>407.19</v>
      </c>
      <c r="M1357" s="705">
        <f t="shared" si="64"/>
        <v>0.017090301824700997</v>
      </c>
      <c r="N1357" s="847">
        <v>92.98</v>
      </c>
      <c r="O1357" s="701">
        <f t="shared" si="65"/>
        <v>1.5890562636606989</v>
      </c>
      <c r="P1357" s="701">
        <f t="shared" si="66"/>
        <v>1025.41810948206</v>
      </c>
      <c r="Q1357" s="702">
        <f t="shared" si="67"/>
        <v>95.34337581964193</v>
      </c>
    </row>
    <row r="1360" spans="1:17" s="1683" customFormat="1" ht="15">
      <c r="A1360" s="1874" t="s">
        <v>402</v>
      </c>
      <c r="B1360" s="1874"/>
      <c r="C1360" s="1874"/>
      <c r="D1360" s="1874"/>
      <c r="E1360" s="1874"/>
      <c r="F1360" s="1874"/>
      <c r="G1360" s="1874"/>
      <c r="H1360" s="1874"/>
      <c r="I1360" s="1874"/>
      <c r="J1360" s="1874"/>
      <c r="K1360" s="1874"/>
      <c r="L1360" s="1874"/>
      <c r="M1360" s="1874"/>
      <c r="N1360" s="1874"/>
      <c r="O1360" s="1874"/>
      <c r="P1360" s="1874"/>
      <c r="Q1360" s="1874"/>
    </row>
    <row r="1361" spans="1:17" ht="13.5" thickBot="1">
      <c r="A1361" s="805"/>
      <c r="B1361" s="805"/>
      <c r="C1361" s="805"/>
      <c r="D1361" s="805"/>
      <c r="E1361" s="1875" t="s">
        <v>370</v>
      </c>
      <c r="F1361" s="1875"/>
      <c r="G1361" s="1875"/>
      <c r="H1361" s="1875"/>
      <c r="I1361" s="805">
        <v>5.5</v>
      </c>
      <c r="J1361" s="805" t="s">
        <v>369</v>
      </c>
      <c r="K1361" s="805" t="s">
        <v>371</v>
      </c>
      <c r="L1361" s="806">
        <v>300</v>
      </c>
      <c r="M1361" s="805"/>
      <c r="N1361" s="805"/>
      <c r="O1361" s="805"/>
      <c r="P1361" s="805"/>
      <c r="Q1361" s="805"/>
    </row>
    <row r="1362" spans="1:17" ht="11.25">
      <c r="A1362" s="1876" t="s">
        <v>1</v>
      </c>
      <c r="B1362" s="1879" t="s">
        <v>0</v>
      </c>
      <c r="C1362" s="1882" t="s">
        <v>2</v>
      </c>
      <c r="D1362" s="1882" t="s">
        <v>3</v>
      </c>
      <c r="E1362" s="1882" t="s">
        <v>12</v>
      </c>
      <c r="F1362" s="1886" t="s">
        <v>13</v>
      </c>
      <c r="G1362" s="1887"/>
      <c r="H1362" s="1887"/>
      <c r="I1362" s="1888"/>
      <c r="J1362" s="1882" t="s">
        <v>4</v>
      </c>
      <c r="K1362" s="1882" t="s">
        <v>14</v>
      </c>
      <c r="L1362" s="1882" t="s">
        <v>5</v>
      </c>
      <c r="M1362" s="1882" t="s">
        <v>6</v>
      </c>
      <c r="N1362" s="1882" t="s">
        <v>15</v>
      </c>
      <c r="O1362" s="1882" t="s">
        <v>16</v>
      </c>
      <c r="P1362" s="1889" t="s">
        <v>23</v>
      </c>
      <c r="Q1362" s="1891" t="s">
        <v>24</v>
      </c>
    </row>
    <row r="1363" spans="1:17" ht="33.75">
      <c r="A1363" s="1877"/>
      <c r="B1363" s="1880"/>
      <c r="C1363" s="1883"/>
      <c r="D1363" s="1885"/>
      <c r="E1363" s="1885"/>
      <c r="F1363" s="15" t="s">
        <v>17</v>
      </c>
      <c r="G1363" s="15" t="s">
        <v>18</v>
      </c>
      <c r="H1363" s="15" t="s">
        <v>19</v>
      </c>
      <c r="I1363" s="15" t="s">
        <v>20</v>
      </c>
      <c r="J1363" s="1885"/>
      <c r="K1363" s="1885"/>
      <c r="L1363" s="1885"/>
      <c r="M1363" s="1885"/>
      <c r="N1363" s="1885"/>
      <c r="O1363" s="1885"/>
      <c r="P1363" s="1890"/>
      <c r="Q1363" s="1892"/>
    </row>
    <row r="1364" spans="1:17" ht="12" thickBot="1">
      <c r="A1364" s="1878"/>
      <c r="B1364" s="1881"/>
      <c r="C1364" s="1884"/>
      <c r="D1364" s="30" t="s">
        <v>7</v>
      </c>
      <c r="E1364" s="30" t="s">
        <v>8</v>
      </c>
      <c r="F1364" s="30" t="s">
        <v>9</v>
      </c>
      <c r="G1364" s="30" t="s">
        <v>9</v>
      </c>
      <c r="H1364" s="30" t="s">
        <v>9</v>
      </c>
      <c r="I1364" s="30" t="s">
        <v>9</v>
      </c>
      <c r="J1364" s="30" t="s">
        <v>21</v>
      </c>
      <c r="K1364" s="30" t="s">
        <v>9</v>
      </c>
      <c r="L1364" s="30" t="s">
        <v>21</v>
      </c>
      <c r="M1364" s="30" t="s">
        <v>22</v>
      </c>
      <c r="N1364" s="30" t="s">
        <v>408</v>
      </c>
      <c r="O1364" s="30" t="s">
        <v>409</v>
      </c>
      <c r="P1364" s="1278" t="s">
        <v>25</v>
      </c>
      <c r="Q1364" s="1279" t="s">
        <v>410</v>
      </c>
    </row>
    <row r="1365" spans="1:17" ht="11.25">
      <c r="A1365" s="1860" t="s">
        <v>312</v>
      </c>
      <c r="B1365" s="47">
        <v>1</v>
      </c>
      <c r="C1365" s="908" t="s">
        <v>808</v>
      </c>
      <c r="D1365" s="909">
        <v>30</v>
      </c>
      <c r="E1365" s="909" t="s">
        <v>38</v>
      </c>
      <c r="F1365" s="910">
        <v>13.239999999999998</v>
      </c>
      <c r="G1365" s="910">
        <v>3.384</v>
      </c>
      <c r="H1365" s="910">
        <v>4.8</v>
      </c>
      <c r="I1365" s="910">
        <v>5.056</v>
      </c>
      <c r="J1365" s="910">
        <v>1717.43</v>
      </c>
      <c r="K1365" s="911">
        <v>5.056</v>
      </c>
      <c r="L1365" s="910">
        <v>1717.43</v>
      </c>
      <c r="M1365" s="912">
        <v>0.0029439336683300048</v>
      </c>
      <c r="N1365" s="913">
        <v>50.1</v>
      </c>
      <c r="O1365" s="914">
        <v>0.14749107678333323</v>
      </c>
      <c r="P1365" s="914">
        <v>176.63602009980028</v>
      </c>
      <c r="Q1365" s="1510">
        <v>8.849464606999994</v>
      </c>
    </row>
    <row r="1366" spans="1:17" ht="11.25">
      <c r="A1366" s="1861"/>
      <c r="B1366" s="43">
        <v>2</v>
      </c>
      <c r="C1366" s="908" t="s">
        <v>809</v>
      </c>
      <c r="D1366" s="915">
        <v>20</v>
      </c>
      <c r="E1366" s="915" t="s">
        <v>38</v>
      </c>
      <c r="F1366" s="910">
        <v>8.516</v>
      </c>
      <c r="G1366" s="916">
        <v>2.142</v>
      </c>
      <c r="H1366" s="916">
        <v>3.2</v>
      </c>
      <c r="I1366" s="916">
        <v>3.174</v>
      </c>
      <c r="J1366" s="916">
        <v>1053.14</v>
      </c>
      <c r="K1366" s="911">
        <v>3.174</v>
      </c>
      <c r="L1366" s="910">
        <v>1053.14</v>
      </c>
      <c r="M1366" s="917">
        <v>0.003013844313196726</v>
      </c>
      <c r="N1366" s="913">
        <v>50.1</v>
      </c>
      <c r="O1366" s="918">
        <v>0.15099360009115598</v>
      </c>
      <c r="P1366" s="914">
        <v>180.83065879180356</v>
      </c>
      <c r="Q1366" s="919">
        <v>9.059616005469358</v>
      </c>
    </row>
    <row r="1367" spans="1:17" ht="11.25">
      <c r="A1367" s="1861"/>
      <c r="B1367" s="43">
        <v>3</v>
      </c>
      <c r="C1367" s="908" t="s">
        <v>810</v>
      </c>
      <c r="D1367" s="915">
        <v>50</v>
      </c>
      <c r="E1367" s="915">
        <v>2009</v>
      </c>
      <c r="F1367" s="910">
        <v>14.9</v>
      </c>
      <c r="G1367" s="916">
        <v>3.8206</v>
      </c>
      <c r="H1367" s="916">
        <v>0</v>
      </c>
      <c r="I1367" s="916">
        <v>11.0794</v>
      </c>
      <c r="J1367" s="916">
        <v>3501.98</v>
      </c>
      <c r="K1367" s="911">
        <v>11.0794</v>
      </c>
      <c r="L1367" s="910">
        <v>3501.98</v>
      </c>
      <c r="M1367" s="917">
        <v>0.0031637530768308213</v>
      </c>
      <c r="N1367" s="913">
        <v>50.1</v>
      </c>
      <c r="O1367" s="918">
        <v>0.15850402914922415</v>
      </c>
      <c r="P1367" s="914">
        <v>189.82518460984926</v>
      </c>
      <c r="Q1367" s="919">
        <v>9.510241748953447</v>
      </c>
    </row>
    <row r="1368" spans="1:17" ht="11.25">
      <c r="A1368" s="1861"/>
      <c r="B1368" s="12">
        <v>4</v>
      </c>
      <c r="C1368" s="908" t="s">
        <v>811</v>
      </c>
      <c r="D1368" s="915">
        <v>30</v>
      </c>
      <c r="E1368" s="915" t="s">
        <v>38</v>
      </c>
      <c r="F1368" s="910">
        <v>13.299999999999999</v>
      </c>
      <c r="G1368" s="916">
        <v>3.2857</v>
      </c>
      <c r="H1368" s="916">
        <v>4.72</v>
      </c>
      <c r="I1368" s="916">
        <v>5.2943</v>
      </c>
      <c r="J1368" s="916">
        <v>1538.89</v>
      </c>
      <c r="K1368" s="911">
        <v>5.2943</v>
      </c>
      <c r="L1368" s="910">
        <v>1538.89</v>
      </c>
      <c r="M1368" s="917">
        <v>0.003440336866182768</v>
      </c>
      <c r="N1368" s="913">
        <v>50.1</v>
      </c>
      <c r="O1368" s="918">
        <v>0.17236087699575667</v>
      </c>
      <c r="P1368" s="914">
        <v>206.42021197096608</v>
      </c>
      <c r="Q1368" s="919">
        <v>10.3416526197454</v>
      </c>
    </row>
    <row r="1369" spans="1:17" ht="11.25">
      <c r="A1369" s="1861"/>
      <c r="B1369" s="12">
        <v>5</v>
      </c>
      <c r="C1369" s="908" t="s">
        <v>812</v>
      </c>
      <c r="D1369" s="915">
        <v>18</v>
      </c>
      <c r="E1369" s="915">
        <v>2007</v>
      </c>
      <c r="F1369" s="910">
        <v>10.962</v>
      </c>
      <c r="G1369" s="916">
        <v>1.9103</v>
      </c>
      <c r="H1369" s="916">
        <v>3.12</v>
      </c>
      <c r="I1369" s="916">
        <v>5.9317</v>
      </c>
      <c r="J1369" s="916">
        <v>1677.39</v>
      </c>
      <c r="K1369" s="911">
        <v>5.9317</v>
      </c>
      <c r="L1369" s="910">
        <v>1677.39</v>
      </c>
      <c r="M1369" s="917">
        <v>0.003536267653914713</v>
      </c>
      <c r="N1369" s="913">
        <v>50.1</v>
      </c>
      <c r="O1369" s="918">
        <v>0.17716700946112712</v>
      </c>
      <c r="P1369" s="914">
        <v>212.17605923488279</v>
      </c>
      <c r="Q1369" s="919">
        <v>10.630020567667628</v>
      </c>
    </row>
    <row r="1370" spans="1:17" ht="11.25">
      <c r="A1370" s="1861"/>
      <c r="B1370" s="12">
        <v>6</v>
      </c>
      <c r="C1370" s="908" t="s">
        <v>813</v>
      </c>
      <c r="D1370" s="915">
        <v>60</v>
      </c>
      <c r="E1370" s="915" t="s">
        <v>38</v>
      </c>
      <c r="F1370" s="910">
        <v>27.6027</v>
      </c>
      <c r="G1370" s="916">
        <v>6.6697</v>
      </c>
      <c r="H1370" s="916">
        <v>9.6</v>
      </c>
      <c r="I1370" s="916">
        <v>11.333</v>
      </c>
      <c r="J1370" s="916">
        <v>3125.26</v>
      </c>
      <c r="K1370" s="911">
        <v>11.333</v>
      </c>
      <c r="L1370" s="910">
        <v>3125.26</v>
      </c>
      <c r="M1370" s="917">
        <v>0.0036262582953098302</v>
      </c>
      <c r="N1370" s="913">
        <v>50.1</v>
      </c>
      <c r="O1370" s="918">
        <v>0.1816755405950225</v>
      </c>
      <c r="P1370" s="914">
        <v>217.57549771858982</v>
      </c>
      <c r="Q1370" s="919">
        <v>10.90053243570135</v>
      </c>
    </row>
    <row r="1371" spans="1:17" ht="11.25">
      <c r="A1371" s="1861"/>
      <c r="B1371" s="12">
        <v>7</v>
      </c>
      <c r="C1371" s="1351" t="s">
        <v>814</v>
      </c>
      <c r="D1371" s="915">
        <v>45</v>
      </c>
      <c r="E1371" s="915" t="s">
        <v>38</v>
      </c>
      <c r="F1371" s="910">
        <v>18.59</v>
      </c>
      <c r="G1371" s="916">
        <v>4.1153</v>
      </c>
      <c r="H1371" s="916">
        <v>7.2</v>
      </c>
      <c r="I1371" s="916">
        <v>7.2747</v>
      </c>
      <c r="J1371" s="1352">
        <v>1888.38</v>
      </c>
      <c r="K1371" s="911">
        <v>7.2747</v>
      </c>
      <c r="L1371" s="910">
        <v>1888.38</v>
      </c>
      <c r="M1371" s="917">
        <v>0.0038523496330187777</v>
      </c>
      <c r="N1371" s="913">
        <v>50.1</v>
      </c>
      <c r="O1371" s="918">
        <v>0.19300271661424076</v>
      </c>
      <c r="P1371" s="914">
        <v>231.14097798112664</v>
      </c>
      <c r="Q1371" s="919">
        <v>11.580162996854446</v>
      </c>
    </row>
    <row r="1372" spans="1:17" ht="11.25">
      <c r="A1372" s="1861"/>
      <c r="B1372" s="12">
        <v>8</v>
      </c>
      <c r="C1372" s="1511" t="s">
        <v>815</v>
      </c>
      <c r="D1372" s="915">
        <v>45</v>
      </c>
      <c r="E1372" s="915" t="s">
        <v>38</v>
      </c>
      <c r="F1372" s="910">
        <v>18.17</v>
      </c>
      <c r="G1372" s="916">
        <v>3.9843</v>
      </c>
      <c r="H1372" s="916">
        <v>7.2</v>
      </c>
      <c r="I1372" s="916">
        <v>6.9857</v>
      </c>
      <c r="J1372" s="1512">
        <v>1870.08</v>
      </c>
      <c r="K1372" s="911">
        <v>6.9857</v>
      </c>
      <c r="L1372" s="910">
        <v>1870.08</v>
      </c>
      <c r="M1372" s="917">
        <v>0.003735508641341547</v>
      </c>
      <c r="N1372" s="913">
        <v>50.1</v>
      </c>
      <c r="O1372" s="918">
        <v>0.18714898293121152</v>
      </c>
      <c r="P1372" s="914">
        <v>224.1305184804928</v>
      </c>
      <c r="Q1372" s="919">
        <v>11.22893897587269</v>
      </c>
    </row>
    <row r="1373" spans="1:17" ht="11.25">
      <c r="A1373" s="1861"/>
      <c r="B1373" s="12">
        <v>9</v>
      </c>
      <c r="C1373" s="1513" t="s">
        <v>816</v>
      </c>
      <c r="D1373" s="1514">
        <v>22</v>
      </c>
      <c r="E1373" s="915" t="s">
        <v>38</v>
      </c>
      <c r="F1373" s="910">
        <v>11.219999999999999</v>
      </c>
      <c r="G1373" s="916">
        <v>2.6198</v>
      </c>
      <c r="H1373" s="916">
        <v>3.52</v>
      </c>
      <c r="I1373" s="1515">
        <v>5.0802</v>
      </c>
      <c r="J1373" s="1516">
        <v>1189.94</v>
      </c>
      <c r="K1373" s="1517">
        <v>5.0802</v>
      </c>
      <c r="L1373" s="910">
        <v>1189.94</v>
      </c>
      <c r="M1373" s="917">
        <v>0.004269290888616232</v>
      </c>
      <c r="N1373" s="913">
        <v>50.1</v>
      </c>
      <c r="O1373" s="918">
        <v>0.21389147351967322</v>
      </c>
      <c r="P1373" s="914">
        <v>256.15745331697394</v>
      </c>
      <c r="Q1373" s="919">
        <v>12.833488411180396</v>
      </c>
    </row>
    <row r="1374" spans="1:17" ht="12" thickBot="1">
      <c r="A1374" s="1862"/>
      <c r="B1374" s="42">
        <v>10</v>
      </c>
      <c r="C1374" s="1518" t="s">
        <v>817</v>
      </c>
      <c r="D1374" s="920">
        <v>55</v>
      </c>
      <c r="E1374" s="920" t="s">
        <v>38</v>
      </c>
      <c r="F1374" s="921">
        <v>24.880000000000003</v>
      </c>
      <c r="G1374" s="922">
        <v>5.0869</v>
      </c>
      <c r="H1374" s="922">
        <v>8.8</v>
      </c>
      <c r="I1374" s="922">
        <v>10.9931</v>
      </c>
      <c r="J1374" s="1519">
        <v>2498.1</v>
      </c>
      <c r="K1374" s="923">
        <v>10.9931</v>
      </c>
      <c r="L1374" s="921">
        <v>2498.1</v>
      </c>
      <c r="M1374" s="924">
        <v>0.004400584444177575</v>
      </c>
      <c r="N1374" s="925">
        <v>50.1</v>
      </c>
      <c r="O1374" s="926">
        <v>0.22046928065329652</v>
      </c>
      <c r="P1374" s="927">
        <v>264.0350666506545</v>
      </c>
      <c r="Q1374" s="928">
        <v>13.228156839197792</v>
      </c>
    </row>
    <row r="1375" spans="1:17" ht="11.25">
      <c r="A1375" s="1863" t="s">
        <v>305</v>
      </c>
      <c r="B1375" s="185">
        <v>1</v>
      </c>
      <c r="C1375" s="996" t="s">
        <v>818</v>
      </c>
      <c r="D1375" s="997">
        <v>41</v>
      </c>
      <c r="E1375" s="998">
        <v>1996</v>
      </c>
      <c r="F1375" s="999">
        <v>12.041</v>
      </c>
      <c r="G1375" s="1000">
        <v>3.0019</v>
      </c>
      <c r="H1375" s="1001">
        <v>3.2</v>
      </c>
      <c r="I1375" s="1002">
        <v>5.8391</v>
      </c>
      <c r="J1375" s="1010">
        <v>1116.28</v>
      </c>
      <c r="K1375" s="1003">
        <v>5.8391</v>
      </c>
      <c r="L1375" s="999">
        <v>1116.28</v>
      </c>
      <c r="M1375" s="1004">
        <v>0.005230856057619952</v>
      </c>
      <c r="N1375" s="1005">
        <v>50.1</v>
      </c>
      <c r="O1375" s="1006">
        <v>0.2620658884867596</v>
      </c>
      <c r="P1375" s="1006">
        <v>313.8513634571971</v>
      </c>
      <c r="Q1375" s="1007">
        <v>15.723953309205577</v>
      </c>
    </row>
    <row r="1376" spans="1:17" ht="11.25">
      <c r="A1376" s="1864"/>
      <c r="B1376" s="225">
        <v>2</v>
      </c>
      <c r="C1376" s="1013" t="s">
        <v>819</v>
      </c>
      <c r="D1376" s="997">
        <v>22</v>
      </c>
      <c r="E1376" s="998" t="s">
        <v>38</v>
      </c>
      <c r="F1376" s="1008">
        <v>24.1</v>
      </c>
      <c r="G1376" s="1009">
        <v>5.3488</v>
      </c>
      <c r="H1376" s="1002">
        <v>6.56</v>
      </c>
      <c r="I1376" s="1002">
        <v>12.1912</v>
      </c>
      <c r="J1376" s="1010">
        <v>2326.63</v>
      </c>
      <c r="K1376" s="1011">
        <v>12.1912</v>
      </c>
      <c r="L1376" s="1008">
        <v>2326.63</v>
      </c>
      <c r="M1376" s="1004">
        <v>0.005239853350124429</v>
      </c>
      <c r="N1376" s="1005">
        <v>50.1</v>
      </c>
      <c r="O1376" s="1006">
        <v>0.2625166528412339</v>
      </c>
      <c r="P1376" s="1006">
        <v>314.3912010074657</v>
      </c>
      <c r="Q1376" s="1012">
        <v>15.750999170474033</v>
      </c>
    </row>
    <row r="1377" spans="1:17" ht="11.25">
      <c r="A1377" s="1864"/>
      <c r="B1377" s="179">
        <v>3</v>
      </c>
      <c r="C1377" s="1013" t="s">
        <v>820</v>
      </c>
      <c r="D1377" s="997">
        <v>20</v>
      </c>
      <c r="E1377" s="998">
        <v>1992</v>
      </c>
      <c r="F1377" s="1008">
        <v>12.120000000000001</v>
      </c>
      <c r="G1377" s="1009">
        <v>3.1656</v>
      </c>
      <c r="H1377" s="1002">
        <v>3.2</v>
      </c>
      <c r="I1377" s="1002">
        <v>5.7544</v>
      </c>
      <c r="J1377" s="1010">
        <v>1096.64</v>
      </c>
      <c r="K1377" s="1011">
        <v>5.7544</v>
      </c>
      <c r="L1377" s="1008">
        <v>1096.64</v>
      </c>
      <c r="M1377" s="1014">
        <v>0.005247300846221185</v>
      </c>
      <c r="N1377" s="1005">
        <v>50.1</v>
      </c>
      <c r="O1377" s="1006">
        <v>0.2628897723956814</v>
      </c>
      <c r="P1377" s="1006">
        <v>314.8380507732711</v>
      </c>
      <c r="Q1377" s="1012">
        <v>15.773386343740883</v>
      </c>
    </row>
    <row r="1378" spans="1:17" ht="11.25">
      <c r="A1378" s="1864"/>
      <c r="B1378" s="179">
        <v>4</v>
      </c>
      <c r="C1378" s="1013" t="s">
        <v>821</v>
      </c>
      <c r="D1378" s="997">
        <v>60</v>
      </c>
      <c r="E1378" s="998" t="s">
        <v>38</v>
      </c>
      <c r="F1378" s="1008">
        <v>37.19</v>
      </c>
      <c r="G1378" s="1009">
        <v>9.3332</v>
      </c>
      <c r="H1378" s="1002">
        <v>9.6</v>
      </c>
      <c r="I1378" s="1002">
        <v>18.2568</v>
      </c>
      <c r="J1378" s="1010">
        <v>3336.63</v>
      </c>
      <c r="K1378" s="1011">
        <v>18.2568</v>
      </c>
      <c r="L1378" s="1008">
        <v>3336.63</v>
      </c>
      <c r="M1378" s="1014">
        <v>0.005471628559354798</v>
      </c>
      <c r="N1378" s="1005">
        <v>50.1</v>
      </c>
      <c r="O1378" s="1015">
        <v>0.27412859082367536</v>
      </c>
      <c r="P1378" s="1006">
        <v>328.2977135612879</v>
      </c>
      <c r="Q1378" s="1012">
        <v>16.447715449420524</v>
      </c>
    </row>
    <row r="1379" spans="1:17" ht="11.25">
      <c r="A1379" s="1864"/>
      <c r="B1379" s="179">
        <v>5</v>
      </c>
      <c r="C1379" s="1013" t="s">
        <v>822</v>
      </c>
      <c r="D1379" s="997">
        <v>22</v>
      </c>
      <c r="E1379" s="998" t="s">
        <v>38</v>
      </c>
      <c r="F1379" s="1008">
        <v>13.870000000000001</v>
      </c>
      <c r="G1379" s="1009">
        <v>3.2748</v>
      </c>
      <c r="H1379" s="1002">
        <v>3.52</v>
      </c>
      <c r="I1379" s="1002">
        <v>7.0752</v>
      </c>
      <c r="J1379" s="1010">
        <v>1285.12</v>
      </c>
      <c r="K1379" s="1011">
        <v>7.0752</v>
      </c>
      <c r="L1379" s="1008">
        <v>1285.12</v>
      </c>
      <c r="M1379" s="1014">
        <v>0.005505478087649403</v>
      </c>
      <c r="N1379" s="1005">
        <v>50.1</v>
      </c>
      <c r="O1379" s="1015">
        <v>0.2758244521912351</v>
      </c>
      <c r="P1379" s="1006">
        <v>330.3286852589642</v>
      </c>
      <c r="Q1379" s="1012">
        <v>16.549467131474106</v>
      </c>
    </row>
    <row r="1380" spans="1:17" ht="11.25">
      <c r="A1380" s="1864"/>
      <c r="B1380" s="179">
        <v>6</v>
      </c>
      <c r="C1380" s="1013" t="s">
        <v>823</v>
      </c>
      <c r="D1380" s="997">
        <v>20</v>
      </c>
      <c r="E1380" s="998">
        <v>1993</v>
      </c>
      <c r="F1380" s="1008">
        <v>11.91</v>
      </c>
      <c r="G1380" s="1009">
        <v>2.2651</v>
      </c>
      <c r="H1380" s="1002">
        <v>3.2</v>
      </c>
      <c r="I1380" s="1002">
        <v>6.4449</v>
      </c>
      <c r="J1380" s="1010">
        <v>1108.85</v>
      </c>
      <c r="K1380" s="1011">
        <v>6.4449</v>
      </c>
      <c r="L1380" s="1008">
        <v>1108.85</v>
      </c>
      <c r="M1380" s="1014">
        <v>0.005812237904134915</v>
      </c>
      <c r="N1380" s="1005">
        <v>50.1</v>
      </c>
      <c r="O1380" s="1015">
        <v>0.2911931189971593</v>
      </c>
      <c r="P1380" s="1006">
        <v>348.7342742480949</v>
      </c>
      <c r="Q1380" s="1012">
        <v>17.471587139829552</v>
      </c>
    </row>
    <row r="1381" spans="1:17" ht="11.25">
      <c r="A1381" s="1864"/>
      <c r="B1381" s="179">
        <v>7</v>
      </c>
      <c r="C1381" s="1013" t="s">
        <v>824</v>
      </c>
      <c r="D1381" s="997">
        <v>20</v>
      </c>
      <c r="E1381" s="998" t="s">
        <v>38</v>
      </c>
      <c r="F1381" s="1008">
        <v>12.2</v>
      </c>
      <c r="G1381" s="1009">
        <v>2.4015</v>
      </c>
      <c r="H1381" s="1002">
        <v>3.2</v>
      </c>
      <c r="I1381" s="1002">
        <v>6.5985</v>
      </c>
      <c r="J1381" s="1010">
        <v>1135.08</v>
      </c>
      <c r="K1381" s="1011">
        <v>6.5985</v>
      </c>
      <c r="L1381" s="1008">
        <v>1135.08</v>
      </c>
      <c r="M1381" s="1014">
        <v>0.0058132466434083945</v>
      </c>
      <c r="N1381" s="1005">
        <v>50.1</v>
      </c>
      <c r="O1381" s="1015">
        <v>0.29124365683476056</v>
      </c>
      <c r="P1381" s="1006">
        <v>348.7947986045037</v>
      </c>
      <c r="Q1381" s="1012">
        <v>17.474619410085634</v>
      </c>
    </row>
    <row r="1382" spans="1:17" ht="11.25">
      <c r="A1382" s="1864"/>
      <c r="B1382" s="179">
        <v>8</v>
      </c>
      <c r="C1382" s="1013" t="s">
        <v>825</v>
      </c>
      <c r="D1382" s="997">
        <v>20</v>
      </c>
      <c r="E1382" s="998">
        <v>1995</v>
      </c>
      <c r="F1382" s="1008">
        <v>11.5555</v>
      </c>
      <c r="G1382" s="1009">
        <v>2.395</v>
      </c>
      <c r="H1382" s="1002">
        <v>3.2</v>
      </c>
      <c r="I1382" s="1002">
        <v>5.9605</v>
      </c>
      <c r="J1382" s="1010">
        <v>1035.75</v>
      </c>
      <c r="K1382" s="1011">
        <v>5.9605</v>
      </c>
      <c r="L1382" s="1008">
        <v>1035.75</v>
      </c>
      <c r="M1382" s="1014">
        <v>0.005754767076997344</v>
      </c>
      <c r="N1382" s="1005">
        <v>50.1</v>
      </c>
      <c r="O1382" s="1015">
        <v>0.28831383055756693</v>
      </c>
      <c r="P1382" s="1006">
        <v>345.28602461984065</v>
      </c>
      <c r="Q1382" s="1012">
        <v>17.298829833454015</v>
      </c>
    </row>
    <row r="1383" spans="1:17" ht="11.25">
      <c r="A1383" s="1865"/>
      <c r="B1383" s="187">
        <v>9</v>
      </c>
      <c r="C1383" s="1013" t="s">
        <v>826</v>
      </c>
      <c r="D1383" s="997">
        <v>22</v>
      </c>
      <c r="E1383" s="998" t="s">
        <v>38</v>
      </c>
      <c r="F1383" s="1008">
        <v>14.14</v>
      </c>
      <c r="G1383" s="1009">
        <v>3.4931</v>
      </c>
      <c r="H1383" s="1002">
        <v>3.52</v>
      </c>
      <c r="I1383" s="1002">
        <v>7.1269</v>
      </c>
      <c r="J1383" s="1010">
        <v>1237.62</v>
      </c>
      <c r="K1383" s="1011">
        <v>7.1269</v>
      </c>
      <c r="L1383" s="1008">
        <v>1237.62</v>
      </c>
      <c r="M1383" s="1014">
        <v>0.005758552706000227</v>
      </c>
      <c r="N1383" s="1005">
        <v>50.1</v>
      </c>
      <c r="O1383" s="1015">
        <v>0.28850349057061137</v>
      </c>
      <c r="P1383" s="1006">
        <v>345.5131623600136</v>
      </c>
      <c r="Q1383" s="1012">
        <v>17.310209434236683</v>
      </c>
    </row>
    <row r="1384" spans="1:17" ht="12" thickBot="1">
      <c r="A1384" s="1866"/>
      <c r="B1384" s="186">
        <v>10</v>
      </c>
      <c r="C1384" s="1016" t="s">
        <v>827</v>
      </c>
      <c r="D1384" s="1017">
        <v>40</v>
      </c>
      <c r="E1384" s="1017">
        <v>1992</v>
      </c>
      <c r="F1384" s="1018">
        <v>24.756</v>
      </c>
      <c r="G1384" s="1019">
        <v>5.1305</v>
      </c>
      <c r="H1384" s="1019">
        <v>6.4</v>
      </c>
      <c r="I1384" s="1019">
        <v>13.2255</v>
      </c>
      <c r="J1384" s="1020">
        <v>2229.96</v>
      </c>
      <c r="K1384" s="1021">
        <v>13.2255</v>
      </c>
      <c r="L1384" s="1022">
        <v>2229.96</v>
      </c>
      <c r="M1384" s="1023">
        <v>0.0059308238712802025</v>
      </c>
      <c r="N1384" s="1263">
        <v>50.1</v>
      </c>
      <c r="O1384" s="1024">
        <v>0.29713427595113817</v>
      </c>
      <c r="P1384" s="1024">
        <v>355.84943227681214</v>
      </c>
      <c r="Q1384" s="1025">
        <v>17.828056557068287</v>
      </c>
    </row>
    <row r="1385" spans="1:17" ht="11.25">
      <c r="A1385" s="1893" t="s">
        <v>306</v>
      </c>
      <c r="B1385" s="64">
        <v>1</v>
      </c>
      <c r="C1385" s="929" t="s">
        <v>828</v>
      </c>
      <c r="D1385" s="930">
        <v>9</v>
      </c>
      <c r="E1385" s="931" t="s">
        <v>38</v>
      </c>
      <c r="F1385" s="932">
        <v>6</v>
      </c>
      <c r="G1385" s="933">
        <v>1.037</v>
      </c>
      <c r="H1385" s="934">
        <v>1.44</v>
      </c>
      <c r="I1385" s="934">
        <v>3.523</v>
      </c>
      <c r="J1385" s="934">
        <v>443.61</v>
      </c>
      <c r="K1385" s="935">
        <v>3.523</v>
      </c>
      <c r="L1385" s="936">
        <v>443.61</v>
      </c>
      <c r="M1385" s="937">
        <v>0.007941660467527784</v>
      </c>
      <c r="N1385" s="938">
        <v>50.1</v>
      </c>
      <c r="O1385" s="939">
        <v>0.397877189423142</v>
      </c>
      <c r="P1385" s="939">
        <v>476.499628051667</v>
      </c>
      <c r="Q1385" s="940">
        <v>23.872631365388518</v>
      </c>
    </row>
    <row r="1386" spans="1:17" ht="11.25">
      <c r="A1386" s="1894"/>
      <c r="B1386" s="65">
        <v>2</v>
      </c>
      <c r="C1386" s="941" t="s">
        <v>829</v>
      </c>
      <c r="D1386" s="942">
        <v>20</v>
      </c>
      <c r="E1386" s="943" t="s">
        <v>38</v>
      </c>
      <c r="F1386" s="944">
        <v>14.056999999999999</v>
      </c>
      <c r="G1386" s="945">
        <v>2.2378</v>
      </c>
      <c r="H1386" s="946">
        <v>3.2</v>
      </c>
      <c r="I1386" s="946">
        <v>8.6192</v>
      </c>
      <c r="J1386" s="946">
        <v>1040.75</v>
      </c>
      <c r="K1386" s="935">
        <v>8.6192</v>
      </c>
      <c r="L1386" s="936">
        <v>1040.75</v>
      </c>
      <c r="M1386" s="947">
        <v>0.0082817199135239</v>
      </c>
      <c r="N1386" s="938">
        <v>50.1</v>
      </c>
      <c r="O1386" s="948">
        <v>0.4149141676675474</v>
      </c>
      <c r="P1386" s="939">
        <v>496.90319481143405</v>
      </c>
      <c r="Q1386" s="949">
        <v>24.894850060052846</v>
      </c>
    </row>
    <row r="1387" spans="1:17" ht="11.25">
      <c r="A1387" s="1894"/>
      <c r="B1387" s="65">
        <v>3</v>
      </c>
      <c r="C1387" s="941" t="s">
        <v>830</v>
      </c>
      <c r="D1387" s="942">
        <v>20</v>
      </c>
      <c r="E1387" s="943" t="s">
        <v>38</v>
      </c>
      <c r="F1387" s="944">
        <v>14.46</v>
      </c>
      <c r="G1387" s="945">
        <v>1.692</v>
      </c>
      <c r="H1387" s="946">
        <v>3.2</v>
      </c>
      <c r="I1387" s="946">
        <v>9.568</v>
      </c>
      <c r="J1387" s="946">
        <v>1082.25</v>
      </c>
      <c r="K1387" s="935">
        <v>9.568</v>
      </c>
      <c r="L1387" s="936">
        <v>1082.25</v>
      </c>
      <c r="M1387" s="947">
        <v>0.00884084084084084</v>
      </c>
      <c r="N1387" s="938">
        <v>50.1</v>
      </c>
      <c r="O1387" s="948">
        <v>0.44292612612612614</v>
      </c>
      <c r="P1387" s="939">
        <v>530.4504504504505</v>
      </c>
      <c r="Q1387" s="949">
        <v>26.57556756756757</v>
      </c>
    </row>
    <row r="1388" spans="1:17" ht="11.25">
      <c r="A1388" s="1894"/>
      <c r="B1388" s="65">
        <v>4</v>
      </c>
      <c r="C1388" s="941" t="s">
        <v>831</v>
      </c>
      <c r="D1388" s="942">
        <v>12</v>
      </c>
      <c r="E1388" s="943" t="s">
        <v>38</v>
      </c>
      <c r="F1388" s="944">
        <v>8.16</v>
      </c>
      <c r="G1388" s="945">
        <v>1.3372</v>
      </c>
      <c r="H1388" s="946">
        <v>1.92</v>
      </c>
      <c r="I1388" s="946">
        <v>4.9028</v>
      </c>
      <c r="J1388" s="946">
        <v>543.85</v>
      </c>
      <c r="K1388" s="935">
        <v>4.9028</v>
      </c>
      <c r="L1388" s="936">
        <v>543.85</v>
      </c>
      <c r="M1388" s="947">
        <v>0.009014985749747172</v>
      </c>
      <c r="N1388" s="938">
        <v>50.1</v>
      </c>
      <c r="O1388" s="948">
        <v>0.45165078606233333</v>
      </c>
      <c r="P1388" s="939">
        <v>540.8991449848303</v>
      </c>
      <c r="Q1388" s="949">
        <v>27.099047163739996</v>
      </c>
    </row>
    <row r="1389" spans="1:17" ht="11.25">
      <c r="A1389" s="1894"/>
      <c r="B1389" s="65">
        <v>5</v>
      </c>
      <c r="C1389" s="941" t="s">
        <v>832</v>
      </c>
      <c r="D1389" s="942">
        <v>20</v>
      </c>
      <c r="E1389" s="943" t="s">
        <v>38</v>
      </c>
      <c r="F1389" s="944">
        <v>14.87</v>
      </c>
      <c r="G1389" s="945">
        <v>2.1286</v>
      </c>
      <c r="H1389" s="946">
        <v>3.2</v>
      </c>
      <c r="I1389" s="946">
        <v>9.5414</v>
      </c>
      <c r="J1389" s="946">
        <v>1062.6</v>
      </c>
      <c r="K1389" s="935">
        <v>9.5414</v>
      </c>
      <c r="L1389" s="936">
        <v>1062.6</v>
      </c>
      <c r="M1389" s="947">
        <v>0.008979296066252588</v>
      </c>
      <c r="N1389" s="938">
        <v>50.1</v>
      </c>
      <c r="O1389" s="948">
        <v>0.44986273291925466</v>
      </c>
      <c r="P1389" s="939">
        <v>538.7577639751553</v>
      </c>
      <c r="Q1389" s="949">
        <v>26.99176397515528</v>
      </c>
    </row>
    <row r="1390" spans="1:17" ht="11.25">
      <c r="A1390" s="1894"/>
      <c r="B1390" s="65">
        <v>6</v>
      </c>
      <c r="C1390" s="941" t="s">
        <v>833</v>
      </c>
      <c r="D1390" s="942">
        <v>19</v>
      </c>
      <c r="E1390" s="943" t="s">
        <v>38</v>
      </c>
      <c r="F1390" s="944">
        <v>17.5</v>
      </c>
      <c r="G1390" s="945">
        <v>1.8557</v>
      </c>
      <c r="H1390" s="946">
        <v>3.04</v>
      </c>
      <c r="I1390" s="946">
        <v>12.6043</v>
      </c>
      <c r="J1390" s="946">
        <v>1384.8</v>
      </c>
      <c r="K1390" s="935">
        <v>12.6043</v>
      </c>
      <c r="L1390" s="936">
        <v>1384.8</v>
      </c>
      <c r="M1390" s="947">
        <v>0.009101891969959561</v>
      </c>
      <c r="N1390" s="938">
        <v>50.1</v>
      </c>
      <c r="O1390" s="948">
        <v>0.45600478769497405</v>
      </c>
      <c r="P1390" s="939">
        <v>546.1135181975737</v>
      </c>
      <c r="Q1390" s="949">
        <v>27.360287261698446</v>
      </c>
    </row>
    <row r="1391" spans="1:17" ht="11.25">
      <c r="A1391" s="1894"/>
      <c r="B1391" s="65">
        <v>7</v>
      </c>
      <c r="C1391" s="941" t="s">
        <v>834</v>
      </c>
      <c r="D1391" s="942">
        <v>12</v>
      </c>
      <c r="E1391" s="943">
        <v>1994</v>
      </c>
      <c r="F1391" s="944">
        <v>9.7</v>
      </c>
      <c r="G1391" s="945">
        <v>1.2553</v>
      </c>
      <c r="H1391" s="946">
        <v>1.92</v>
      </c>
      <c r="I1391" s="946">
        <v>6.5247</v>
      </c>
      <c r="J1391" s="946">
        <v>705.95</v>
      </c>
      <c r="K1391" s="935">
        <v>6.5247</v>
      </c>
      <c r="L1391" s="936">
        <v>705.95</v>
      </c>
      <c r="M1391" s="947">
        <v>0.009242439266236985</v>
      </c>
      <c r="N1391" s="938">
        <v>50.1</v>
      </c>
      <c r="O1391" s="948">
        <v>0.463046207238473</v>
      </c>
      <c r="P1391" s="939">
        <v>554.5463559742191</v>
      </c>
      <c r="Q1391" s="949">
        <v>27.782772434308377</v>
      </c>
    </row>
    <row r="1392" spans="1:17" ht="11.25">
      <c r="A1392" s="1894"/>
      <c r="B1392" s="65">
        <v>8</v>
      </c>
      <c r="C1392" s="941" t="s">
        <v>835</v>
      </c>
      <c r="D1392" s="942">
        <v>22</v>
      </c>
      <c r="E1392" s="943" t="s">
        <v>38</v>
      </c>
      <c r="F1392" s="944">
        <v>16.6</v>
      </c>
      <c r="G1392" s="945">
        <v>2.8927</v>
      </c>
      <c r="H1392" s="946">
        <v>3.52</v>
      </c>
      <c r="I1392" s="946">
        <v>10.1873</v>
      </c>
      <c r="J1392" s="946">
        <v>1107.86</v>
      </c>
      <c r="K1392" s="935">
        <v>10.1873</v>
      </c>
      <c r="L1392" s="936">
        <v>1107.86</v>
      </c>
      <c r="M1392" s="947">
        <v>0.009195475962666764</v>
      </c>
      <c r="N1392" s="938">
        <v>50.1</v>
      </c>
      <c r="O1392" s="948">
        <v>0.4606933457296049</v>
      </c>
      <c r="P1392" s="939">
        <v>551.7285577600059</v>
      </c>
      <c r="Q1392" s="949">
        <v>27.641600743776294</v>
      </c>
    </row>
    <row r="1393" spans="1:17" ht="11.25">
      <c r="A1393" s="1894"/>
      <c r="B1393" s="65">
        <v>9</v>
      </c>
      <c r="C1393" s="941" t="s">
        <v>836</v>
      </c>
      <c r="D1393" s="942">
        <v>7</v>
      </c>
      <c r="E1393" s="943" t="s">
        <v>38</v>
      </c>
      <c r="F1393" s="944">
        <v>3.14</v>
      </c>
      <c r="G1393" s="945">
        <v>0.2183</v>
      </c>
      <c r="H1393" s="946">
        <v>0</v>
      </c>
      <c r="I1393" s="946">
        <v>2.9217</v>
      </c>
      <c r="J1393" s="946">
        <v>305.18</v>
      </c>
      <c r="K1393" s="935">
        <v>2.9217</v>
      </c>
      <c r="L1393" s="936">
        <v>305.18</v>
      </c>
      <c r="M1393" s="947">
        <v>0.009573694213251195</v>
      </c>
      <c r="N1393" s="938">
        <v>50.1</v>
      </c>
      <c r="O1393" s="948">
        <v>0.47964208008388487</v>
      </c>
      <c r="P1393" s="939">
        <v>574.4216527950717</v>
      </c>
      <c r="Q1393" s="949">
        <v>28.778524805033097</v>
      </c>
    </row>
    <row r="1394" spans="1:17" ht="12" thickBot="1">
      <c r="A1394" s="1895"/>
      <c r="B1394" s="68">
        <v>10</v>
      </c>
      <c r="C1394" s="950" t="s">
        <v>837</v>
      </c>
      <c r="D1394" s="951">
        <v>18</v>
      </c>
      <c r="E1394" s="951" t="s">
        <v>38</v>
      </c>
      <c r="F1394" s="952">
        <v>15.97</v>
      </c>
      <c r="G1394" s="953">
        <v>2.1832</v>
      </c>
      <c r="H1394" s="953">
        <v>3.2</v>
      </c>
      <c r="I1394" s="953">
        <v>10.5868</v>
      </c>
      <c r="J1394" s="953">
        <v>1079.99</v>
      </c>
      <c r="K1394" s="954">
        <v>10.5868</v>
      </c>
      <c r="L1394" s="955">
        <v>1079.99</v>
      </c>
      <c r="M1394" s="956">
        <v>0.009802683358179243</v>
      </c>
      <c r="N1394" s="1520">
        <v>50.1</v>
      </c>
      <c r="O1394" s="957">
        <v>0.4911144362447801</v>
      </c>
      <c r="P1394" s="957">
        <v>588.1610014907545</v>
      </c>
      <c r="Q1394" s="958">
        <v>29.466866174686803</v>
      </c>
    </row>
    <row r="1395" spans="1:17" ht="11.25">
      <c r="A1395" s="1870" t="s">
        <v>313</v>
      </c>
      <c r="B1395" s="17">
        <v>1</v>
      </c>
      <c r="C1395" s="959" t="s">
        <v>838</v>
      </c>
      <c r="D1395" s="960">
        <v>7</v>
      </c>
      <c r="E1395" s="961" t="s">
        <v>38</v>
      </c>
      <c r="F1395" s="962">
        <v>5.3</v>
      </c>
      <c r="G1395" s="963">
        <v>0.7095</v>
      </c>
      <c r="H1395" s="964">
        <v>0.96</v>
      </c>
      <c r="I1395" s="964">
        <v>3.6305</v>
      </c>
      <c r="J1395" s="965">
        <v>328.92</v>
      </c>
      <c r="K1395" s="966">
        <v>3.6305</v>
      </c>
      <c r="L1395" s="967">
        <v>328.92</v>
      </c>
      <c r="M1395" s="968">
        <v>0.011037638331509182</v>
      </c>
      <c r="N1395" s="969">
        <v>50.1</v>
      </c>
      <c r="O1395" s="970">
        <v>0.5529856804086101</v>
      </c>
      <c r="P1395" s="970">
        <v>662.2582998905509</v>
      </c>
      <c r="Q1395" s="971">
        <v>33.1791408245166</v>
      </c>
    </row>
    <row r="1396" spans="1:17" ht="11.25">
      <c r="A1396" s="1871"/>
      <c r="B1396" s="38">
        <v>2</v>
      </c>
      <c r="C1396" s="972" t="s">
        <v>839</v>
      </c>
      <c r="D1396" s="973">
        <v>10</v>
      </c>
      <c r="E1396" s="974" t="s">
        <v>38</v>
      </c>
      <c r="F1396" s="975">
        <v>9.44</v>
      </c>
      <c r="G1396" s="976">
        <v>0.6277</v>
      </c>
      <c r="H1396" s="977">
        <v>1.6</v>
      </c>
      <c r="I1396" s="977">
        <v>7.2123</v>
      </c>
      <c r="J1396" s="978">
        <v>649.88</v>
      </c>
      <c r="K1396" s="979">
        <v>7.2123</v>
      </c>
      <c r="L1396" s="967">
        <v>649.88</v>
      </c>
      <c r="M1396" s="980">
        <v>0.011097894995999261</v>
      </c>
      <c r="N1396" s="969">
        <v>50.1</v>
      </c>
      <c r="O1396" s="981">
        <v>0.556004539299563</v>
      </c>
      <c r="P1396" s="970">
        <v>665.8736997599557</v>
      </c>
      <c r="Q1396" s="982">
        <v>33.36027235797378</v>
      </c>
    </row>
    <row r="1397" spans="1:17" ht="11.25">
      <c r="A1397" s="1871"/>
      <c r="B1397" s="38">
        <v>3</v>
      </c>
      <c r="C1397" s="972" t="s">
        <v>840</v>
      </c>
      <c r="D1397" s="973">
        <v>6</v>
      </c>
      <c r="E1397" s="974" t="s">
        <v>38</v>
      </c>
      <c r="F1397" s="975">
        <v>5.92</v>
      </c>
      <c r="G1397" s="976">
        <v>1.1462</v>
      </c>
      <c r="H1397" s="977">
        <v>0.96</v>
      </c>
      <c r="I1397" s="977">
        <v>3.8138</v>
      </c>
      <c r="J1397" s="978">
        <v>337.61</v>
      </c>
      <c r="K1397" s="979">
        <v>3.8138</v>
      </c>
      <c r="L1397" s="967">
        <v>337.61</v>
      </c>
      <c r="M1397" s="980">
        <v>0.011296466336897603</v>
      </c>
      <c r="N1397" s="969">
        <v>50.1</v>
      </c>
      <c r="O1397" s="981">
        <v>0.5659529634785699</v>
      </c>
      <c r="P1397" s="970">
        <v>677.7879802138563</v>
      </c>
      <c r="Q1397" s="982">
        <v>33.9571778087142</v>
      </c>
    </row>
    <row r="1398" spans="1:17" ht="11.25">
      <c r="A1398" s="1872"/>
      <c r="B1398" s="19">
        <v>4</v>
      </c>
      <c r="C1398" s="972" t="s">
        <v>841</v>
      </c>
      <c r="D1398" s="973">
        <v>17</v>
      </c>
      <c r="E1398" s="974" t="s">
        <v>38</v>
      </c>
      <c r="F1398" s="975">
        <v>10.5</v>
      </c>
      <c r="G1398" s="976">
        <v>1.4518</v>
      </c>
      <c r="H1398" s="977">
        <v>0</v>
      </c>
      <c r="I1398" s="977">
        <v>9.0482</v>
      </c>
      <c r="J1398" s="978">
        <v>781.98</v>
      </c>
      <c r="K1398" s="979">
        <v>9.0482</v>
      </c>
      <c r="L1398" s="967">
        <v>781.98</v>
      </c>
      <c r="M1398" s="980">
        <v>0.011570884165835443</v>
      </c>
      <c r="N1398" s="969">
        <v>50.1</v>
      </c>
      <c r="O1398" s="981">
        <v>0.5797012967083557</v>
      </c>
      <c r="P1398" s="970">
        <v>694.2530499501266</v>
      </c>
      <c r="Q1398" s="982">
        <v>34.78207780250134</v>
      </c>
    </row>
    <row r="1399" spans="1:17" ht="11.25">
      <c r="A1399" s="1872"/>
      <c r="B1399" s="19">
        <v>5</v>
      </c>
      <c r="C1399" s="972" t="s">
        <v>842</v>
      </c>
      <c r="D1399" s="973">
        <v>4</v>
      </c>
      <c r="E1399" s="974" t="s">
        <v>38</v>
      </c>
      <c r="F1399" s="975">
        <v>4.6</v>
      </c>
      <c r="G1399" s="976">
        <v>0.4366</v>
      </c>
      <c r="H1399" s="977">
        <v>0.64</v>
      </c>
      <c r="I1399" s="977">
        <v>3.5234</v>
      </c>
      <c r="J1399" s="978">
        <v>306.08</v>
      </c>
      <c r="K1399" s="979">
        <v>3.5234</v>
      </c>
      <c r="L1399" s="967">
        <v>306.08</v>
      </c>
      <c r="M1399" s="980">
        <v>0.011511369576581287</v>
      </c>
      <c r="N1399" s="969">
        <v>50.1</v>
      </c>
      <c r="O1399" s="981">
        <v>0.5767196157867225</v>
      </c>
      <c r="P1399" s="970">
        <v>690.6821745948772</v>
      </c>
      <c r="Q1399" s="982">
        <v>34.60317694720335</v>
      </c>
    </row>
    <row r="1400" spans="1:17" ht="11.25">
      <c r="A1400" s="1872"/>
      <c r="B1400" s="19">
        <v>6</v>
      </c>
      <c r="C1400" s="972" t="s">
        <v>843</v>
      </c>
      <c r="D1400" s="973">
        <v>8</v>
      </c>
      <c r="E1400" s="974" t="s">
        <v>38</v>
      </c>
      <c r="F1400" s="975">
        <v>7.699999999999999</v>
      </c>
      <c r="G1400" s="976">
        <v>0.3657</v>
      </c>
      <c r="H1400" s="977">
        <v>1.12</v>
      </c>
      <c r="I1400" s="977">
        <v>6.2143</v>
      </c>
      <c r="J1400" s="978">
        <v>509.44</v>
      </c>
      <c r="K1400" s="979">
        <v>6.2143</v>
      </c>
      <c r="L1400" s="967">
        <v>509.44</v>
      </c>
      <c r="M1400" s="980">
        <v>0.012198296168341708</v>
      </c>
      <c r="N1400" s="969">
        <v>50.1</v>
      </c>
      <c r="O1400" s="981">
        <v>0.6111346380339195</v>
      </c>
      <c r="P1400" s="970">
        <v>731.8977701005025</v>
      </c>
      <c r="Q1400" s="982">
        <v>36.668078282035175</v>
      </c>
    </row>
    <row r="1401" spans="1:17" ht="11.25">
      <c r="A1401" s="1872"/>
      <c r="B1401" s="19">
        <v>7</v>
      </c>
      <c r="C1401" s="972" t="s">
        <v>844</v>
      </c>
      <c r="D1401" s="973">
        <v>4</v>
      </c>
      <c r="E1401" s="974" t="s">
        <v>38</v>
      </c>
      <c r="F1401" s="975">
        <v>3.1999999999999997</v>
      </c>
      <c r="G1401" s="976">
        <v>0.2729</v>
      </c>
      <c r="H1401" s="977">
        <v>0</v>
      </c>
      <c r="I1401" s="977">
        <v>2.9271</v>
      </c>
      <c r="J1401" s="978">
        <v>228.92</v>
      </c>
      <c r="K1401" s="979">
        <v>2.9271</v>
      </c>
      <c r="L1401" s="967">
        <v>228.92</v>
      </c>
      <c r="M1401" s="980">
        <v>0.012786562991438056</v>
      </c>
      <c r="N1401" s="969">
        <v>50.1</v>
      </c>
      <c r="O1401" s="981">
        <v>0.6406068058710467</v>
      </c>
      <c r="P1401" s="970">
        <v>767.1937794862835</v>
      </c>
      <c r="Q1401" s="982">
        <v>38.4364083522628</v>
      </c>
    </row>
    <row r="1402" spans="1:17" ht="11.25">
      <c r="A1402" s="1872"/>
      <c r="B1402" s="19">
        <v>8</v>
      </c>
      <c r="C1402" s="972" t="s">
        <v>845</v>
      </c>
      <c r="D1402" s="973">
        <v>5</v>
      </c>
      <c r="E1402" s="974" t="s">
        <v>38</v>
      </c>
      <c r="F1402" s="975">
        <v>3.8000000000000003</v>
      </c>
      <c r="G1402" s="976">
        <v>0.2729</v>
      </c>
      <c r="H1402" s="977">
        <v>0.765</v>
      </c>
      <c r="I1402" s="977">
        <v>2.7621</v>
      </c>
      <c r="J1402" s="978">
        <v>192.6</v>
      </c>
      <c r="K1402" s="979">
        <v>2.7621</v>
      </c>
      <c r="L1402" s="967">
        <v>192.6</v>
      </c>
      <c r="M1402" s="980">
        <v>0.014341121495327104</v>
      </c>
      <c r="N1402" s="969">
        <v>50.1</v>
      </c>
      <c r="O1402" s="981">
        <v>0.718490186915888</v>
      </c>
      <c r="P1402" s="970">
        <v>860.4672897196263</v>
      </c>
      <c r="Q1402" s="982">
        <v>43.109411214953276</v>
      </c>
    </row>
    <row r="1403" spans="1:17" ht="11.25">
      <c r="A1403" s="1872"/>
      <c r="B1403" s="19">
        <v>9</v>
      </c>
      <c r="C1403" s="972" t="s">
        <v>846</v>
      </c>
      <c r="D1403" s="973">
        <v>4</v>
      </c>
      <c r="E1403" s="974" t="s">
        <v>38</v>
      </c>
      <c r="F1403" s="975">
        <v>3.6</v>
      </c>
      <c r="G1403" s="983">
        <v>0.1637</v>
      </c>
      <c r="H1403" s="972">
        <v>0.56</v>
      </c>
      <c r="I1403" s="977">
        <v>2.8763</v>
      </c>
      <c r="J1403" s="984">
        <v>162.94</v>
      </c>
      <c r="K1403" s="979">
        <v>2.8763</v>
      </c>
      <c r="L1403" s="967">
        <v>162.94</v>
      </c>
      <c r="M1403" s="980">
        <v>0.017652510126426907</v>
      </c>
      <c r="N1403" s="969">
        <v>50.1</v>
      </c>
      <c r="O1403" s="981">
        <v>0.8843907573339881</v>
      </c>
      <c r="P1403" s="970">
        <v>1059.1506075856146</v>
      </c>
      <c r="Q1403" s="982">
        <v>53.063445440039295</v>
      </c>
    </row>
    <row r="1404" spans="1:17" ht="12" thickBot="1">
      <c r="A1404" s="1873"/>
      <c r="B1404" s="20">
        <v>10</v>
      </c>
      <c r="C1404" s="972" t="s">
        <v>847</v>
      </c>
      <c r="D1404" s="985">
        <v>10</v>
      </c>
      <c r="E1404" s="985" t="s">
        <v>38</v>
      </c>
      <c r="F1404" s="986">
        <v>6.873</v>
      </c>
      <c r="G1404" s="987">
        <v>0.612</v>
      </c>
      <c r="H1404" s="988">
        <v>0</v>
      </c>
      <c r="I1404" s="989">
        <v>6.261</v>
      </c>
      <c r="J1404" s="978">
        <v>314.19</v>
      </c>
      <c r="K1404" s="990">
        <v>6.261</v>
      </c>
      <c r="L1404" s="991">
        <v>314.19</v>
      </c>
      <c r="M1404" s="992">
        <v>0.019927432445335624</v>
      </c>
      <c r="N1404" s="993">
        <v>50.1</v>
      </c>
      <c r="O1404" s="994">
        <v>0.9983643655113148</v>
      </c>
      <c r="P1404" s="994">
        <v>1195.6459467201375</v>
      </c>
      <c r="Q1404" s="995">
        <v>59.90186193067889</v>
      </c>
    </row>
    <row r="1406" spans="1:17" s="1683" customFormat="1" ht="15">
      <c r="A1406" s="1874" t="s">
        <v>478</v>
      </c>
      <c r="B1406" s="1874"/>
      <c r="C1406" s="1874"/>
      <c r="D1406" s="1874"/>
      <c r="E1406" s="1874"/>
      <c r="F1406" s="1874"/>
      <c r="G1406" s="1874"/>
      <c r="H1406" s="1874"/>
      <c r="I1406" s="1874"/>
      <c r="J1406" s="1874"/>
      <c r="K1406" s="1874"/>
      <c r="L1406" s="1874"/>
      <c r="M1406" s="1874"/>
      <c r="N1406" s="1874"/>
      <c r="O1406" s="1874"/>
      <c r="P1406" s="1874"/>
      <c r="Q1406" s="1874"/>
    </row>
    <row r="1407" spans="1:17" ht="13.5" thickBot="1">
      <c r="A1407" s="805"/>
      <c r="B1407" s="805"/>
      <c r="C1407" s="805"/>
      <c r="D1407" s="805"/>
      <c r="E1407" s="1875" t="s">
        <v>370</v>
      </c>
      <c r="F1407" s="1875"/>
      <c r="G1407" s="1875"/>
      <c r="H1407" s="1875"/>
      <c r="I1407" s="805">
        <v>7.3</v>
      </c>
      <c r="J1407" s="805" t="s">
        <v>369</v>
      </c>
      <c r="K1407" s="805" t="s">
        <v>371</v>
      </c>
      <c r="L1407" s="806">
        <v>321</v>
      </c>
      <c r="M1407" s="805"/>
      <c r="N1407" s="805"/>
      <c r="O1407" s="805"/>
      <c r="P1407" s="805"/>
      <c r="Q1407" s="805"/>
    </row>
    <row r="1408" spans="1:17" ht="11.25">
      <c r="A1408" s="1876" t="s">
        <v>1</v>
      </c>
      <c r="B1408" s="1879" t="s">
        <v>0</v>
      </c>
      <c r="C1408" s="1882" t="s">
        <v>2</v>
      </c>
      <c r="D1408" s="1882" t="s">
        <v>3</v>
      </c>
      <c r="E1408" s="1882" t="s">
        <v>12</v>
      </c>
      <c r="F1408" s="1886" t="s">
        <v>13</v>
      </c>
      <c r="G1408" s="1887"/>
      <c r="H1408" s="1887"/>
      <c r="I1408" s="1888"/>
      <c r="J1408" s="1882" t="s">
        <v>4</v>
      </c>
      <c r="K1408" s="1882" t="s">
        <v>14</v>
      </c>
      <c r="L1408" s="1882" t="s">
        <v>5</v>
      </c>
      <c r="M1408" s="1882" t="s">
        <v>6</v>
      </c>
      <c r="N1408" s="1882" t="s">
        <v>15</v>
      </c>
      <c r="O1408" s="1882" t="s">
        <v>16</v>
      </c>
      <c r="P1408" s="1889" t="s">
        <v>23</v>
      </c>
      <c r="Q1408" s="1891" t="s">
        <v>24</v>
      </c>
    </row>
    <row r="1409" spans="1:17" ht="33.75">
      <c r="A1409" s="1877"/>
      <c r="B1409" s="1880"/>
      <c r="C1409" s="1883"/>
      <c r="D1409" s="1885"/>
      <c r="E1409" s="1885"/>
      <c r="F1409" s="15" t="s">
        <v>17</v>
      </c>
      <c r="G1409" s="15" t="s">
        <v>18</v>
      </c>
      <c r="H1409" s="15" t="s">
        <v>19</v>
      </c>
      <c r="I1409" s="15" t="s">
        <v>20</v>
      </c>
      <c r="J1409" s="1885"/>
      <c r="K1409" s="1885"/>
      <c r="L1409" s="1885"/>
      <c r="M1409" s="1885"/>
      <c r="N1409" s="1885"/>
      <c r="O1409" s="1885"/>
      <c r="P1409" s="1890"/>
      <c r="Q1409" s="1892"/>
    </row>
    <row r="1410" spans="1:17" ht="12" thickBot="1">
      <c r="A1410" s="1878"/>
      <c r="B1410" s="1881"/>
      <c r="C1410" s="1884"/>
      <c r="D1410" s="30" t="s">
        <v>7</v>
      </c>
      <c r="E1410" s="30" t="s">
        <v>8</v>
      </c>
      <c r="F1410" s="30" t="s">
        <v>9</v>
      </c>
      <c r="G1410" s="30" t="s">
        <v>9</v>
      </c>
      <c r="H1410" s="30" t="s">
        <v>9</v>
      </c>
      <c r="I1410" s="30" t="s">
        <v>9</v>
      </c>
      <c r="J1410" s="30" t="s">
        <v>21</v>
      </c>
      <c r="K1410" s="30" t="s">
        <v>9</v>
      </c>
      <c r="L1410" s="30" t="s">
        <v>21</v>
      </c>
      <c r="M1410" s="30" t="s">
        <v>22</v>
      </c>
      <c r="N1410" s="30" t="s">
        <v>408</v>
      </c>
      <c r="O1410" s="30" t="s">
        <v>409</v>
      </c>
      <c r="P1410" s="1278" t="s">
        <v>25</v>
      </c>
      <c r="Q1410" s="1279" t="s">
        <v>410</v>
      </c>
    </row>
    <row r="1411" spans="1:17" ht="11.25">
      <c r="A1411" s="1860" t="s">
        <v>312</v>
      </c>
      <c r="B1411" s="47">
        <v>1</v>
      </c>
      <c r="C1411" s="663" t="s">
        <v>547</v>
      </c>
      <c r="D1411" s="617">
        <v>48</v>
      </c>
      <c r="E1411" s="617">
        <v>1961</v>
      </c>
      <c r="F1411" s="589">
        <v>25.475</v>
      </c>
      <c r="G1411" s="589">
        <v>3.797</v>
      </c>
      <c r="H1411" s="589">
        <v>7.68</v>
      </c>
      <c r="I1411" s="589">
        <v>13.997</v>
      </c>
      <c r="J1411" s="589">
        <v>2393.76</v>
      </c>
      <c r="K1411" s="618">
        <v>13.997</v>
      </c>
      <c r="L1411" s="589">
        <v>2393.76</v>
      </c>
      <c r="M1411" s="619">
        <v>0.005847286277655237</v>
      </c>
      <c r="N1411" s="664">
        <v>57</v>
      </c>
      <c r="O1411" s="621">
        <v>0.33329531782634847</v>
      </c>
      <c r="P1411" s="621">
        <v>350.8371766593142</v>
      </c>
      <c r="Q1411" s="622">
        <v>19.997719069580906</v>
      </c>
    </row>
    <row r="1412" spans="1:17" ht="11.25">
      <c r="A1412" s="1861"/>
      <c r="B1412" s="43">
        <v>2</v>
      </c>
      <c r="C1412" s="665" t="s">
        <v>548</v>
      </c>
      <c r="D1412" s="623">
        <v>64</v>
      </c>
      <c r="E1412" s="623">
        <v>1961</v>
      </c>
      <c r="F1412" s="500">
        <v>36.652</v>
      </c>
      <c r="G1412" s="500">
        <v>7.928</v>
      </c>
      <c r="H1412" s="500">
        <v>10.24</v>
      </c>
      <c r="I1412" s="500">
        <v>18.482</v>
      </c>
      <c r="J1412" s="500">
        <v>2955.71</v>
      </c>
      <c r="K1412" s="624">
        <v>18.482</v>
      </c>
      <c r="L1412" s="500">
        <v>2955.71</v>
      </c>
      <c r="M1412" s="501">
        <v>0.006252981517131247</v>
      </c>
      <c r="N1412" s="664">
        <v>57</v>
      </c>
      <c r="O1412" s="625">
        <v>0.35641994647648106</v>
      </c>
      <c r="P1412" s="621">
        <v>375.17889102787484</v>
      </c>
      <c r="Q1412" s="626">
        <v>21.385196788588868</v>
      </c>
    </row>
    <row r="1413" spans="1:17" ht="11.25">
      <c r="A1413" s="1861"/>
      <c r="B1413" s="43">
        <v>3</v>
      </c>
      <c r="C1413" s="665" t="s">
        <v>549</v>
      </c>
      <c r="D1413" s="623">
        <v>48</v>
      </c>
      <c r="E1413" s="623">
        <v>1961</v>
      </c>
      <c r="F1413" s="500">
        <v>25.166</v>
      </c>
      <c r="G1413" s="500">
        <v>4.444</v>
      </c>
      <c r="H1413" s="500">
        <v>7.68</v>
      </c>
      <c r="I1413" s="500">
        <v>13.041</v>
      </c>
      <c r="J1413" s="500">
        <v>2393.12</v>
      </c>
      <c r="K1413" s="624">
        <v>13.041</v>
      </c>
      <c r="L1413" s="500">
        <v>2393.12</v>
      </c>
      <c r="M1413" s="501">
        <v>0.005449371531724276</v>
      </c>
      <c r="N1413" s="664">
        <v>57</v>
      </c>
      <c r="O1413" s="625">
        <v>0.3106141773082837</v>
      </c>
      <c r="P1413" s="621">
        <v>326.9622919034566</v>
      </c>
      <c r="Q1413" s="626">
        <v>18.636850638497027</v>
      </c>
    </row>
    <row r="1414" spans="1:17" ht="11.25">
      <c r="A1414" s="1861"/>
      <c r="B1414" s="12">
        <v>4</v>
      </c>
      <c r="C1414" s="665" t="s">
        <v>550</v>
      </c>
      <c r="D1414" s="623">
        <v>48</v>
      </c>
      <c r="E1414" s="623">
        <v>1961</v>
      </c>
      <c r="F1414" s="500">
        <v>26.942</v>
      </c>
      <c r="G1414" s="500">
        <v>3.908</v>
      </c>
      <c r="H1414" s="500">
        <v>7.68</v>
      </c>
      <c r="I1414" s="500">
        <v>15.353</v>
      </c>
      <c r="J1414" s="500">
        <v>2393.76</v>
      </c>
      <c r="K1414" s="624">
        <v>15.353</v>
      </c>
      <c r="L1414" s="500">
        <v>2393.76</v>
      </c>
      <c r="M1414" s="501">
        <v>0.006413759107011563</v>
      </c>
      <c r="N1414" s="664">
        <v>57</v>
      </c>
      <c r="O1414" s="625">
        <v>0.3655842690996591</v>
      </c>
      <c r="P1414" s="621">
        <v>384.8255464206938</v>
      </c>
      <c r="Q1414" s="626">
        <v>21.935056145979548</v>
      </c>
    </row>
    <row r="1415" spans="1:17" ht="11.25">
      <c r="A1415" s="1861"/>
      <c r="B1415" s="12">
        <v>5</v>
      </c>
      <c r="C1415" s="665" t="s">
        <v>551</v>
      </c>
      <c r="D1415" s="623">
        <v>30</v>
      </c>
      <c r="E1415" s="623">
        <v>1968</v>
      </c>
      <c r="F1415" s="500">
        <v>18.403</v>
      </c>
      <c r="G1415" s="500">
        <v>3.517</v>
      </c>
      <c r="H1415" s="500">
        <v>4.8</v>
      </c>
      <c r="I1415" s="500">
        <v>10.085</v>
      </c>
      <c r="J1415" s="500">
        <v>1725.95</v>
      </c>
      <c r="K1415" s="624">
        <v>10.085</v>
      </c>
      <c r="L1415" s="500">
        <v>1725.95</v>
      </c>
      <c r="M1415" s="501">
        <v>0.005843158840059098</v>
      </c>
      <c r="N1415" s="664">
        <v>57</v>
      </c>
      <c r="O1415" s="625">
        <v>0.33306005388336857</v>
      </c>
      <c r="P1415" s="621">
        <v>350.5895304035459</v>
      </c>
      <c r="Q1415" s="626">
        <v>19.983603233002114</v>
      </c>
    </row>
    <row r="1416" spans="1:17" ht="11.25">
      <c r="A1416" s="1861"/>
      <c r="B1416" s="12">
        <v>6</v>
      </c>
      <c r="C1416" s="665" t="s">
        <v>552</v>
      </c>
      <c r="D1416" s="623">
        <v>48</v>
      </c>
      <c r="E1416" s="623">
        <v>1961</v>
      </c>
      <c r="F1416" s="500">
        <v>22.059</v>
      </c>
      <c r="G1416" s="500">
        <v>4.634</v>
      </c>
      <c r="H1416" s="500">
        <v>7.68</v>
      </c>
      <c r="I1416" s="500">
        <v>9.744</v>
      </c>
      <c r="J1416" s="500">
        <v>2296.96</v>
      </c>
      <c r="K1416" s="624">
        <v>9.744</v>
      </c>
      <c r="L1416" s="500">
        <v>2296.96</v>
      </c>
      <c r="M1416" s="501">
        <v>0.004242128726664809</v>
      </c>
      <c r="N1416" s="664">
        <v>57</v>
      </c>
      <c r="O1416" s="625">
        <v>0.2418013374198941</v>
      </c>
      <c r="P1416" s="621">
        <v>254.5277235998885</v>
      </c>
      <c r="Q1416" s="626">
        <v>14.508080245193645</v>
      </c>
    </row>
    <row r="1417" spans="1:17" ht="11.25">
      <c r="A1417" s="1861"/>
      <c r="B1417" s="12">
        <v>7</v>
      </c>
      <c r="C1417" s="665" t="s">
        <v>553</v>
      </c>
      <c r="D1417" s="623">
        <v>15</v>
      </c>
      <c r="E1417" s="623">
        <v>2006</v>
      </c>
      <c r="F1417" s="500">
        <v>6.554</v>
      </c>
      <c r="G1417" s="500">
        <v>2.624</v>
      </c>
      <c r="H1417" s="500">
        <v>1.2</v>
      </c>
      <c r="I1417" s="500">
        <v>2.486</v>
      </c>
      <c r="J1417" s="500">
        <v>1104</v>
      </c>
      <c r="K1417" s="624">
        <v>2.729</v>
      </c>
      <c r="L1417" s="500">
        <v>1104</v>
      </c>
      <c r="M1417" s="501">
        <v>0.0024719202898550725</v>
      </c>
      <c r="N1417" s="664">
        <v>57</v>
      </c>
      <c r="O1417" s="625">
        <v>0.14089945652173913</v>
      </c>
      <c r="P1417" s="621">
        <v>148.31521739130434</v>
      </c>
      <c r="Q1417" s="626">
        <v>8.453967391304348</v>
      </c>
    </row>
    <row r="1418" spans="1:17" ht="11.25">
      <c r="A1418" s="1861"/>
      <c r="B1418" s="12">
        <v>8</v>
      </c>
      <c r="C1418" s="665" t="s">
        <v>554</v>
      </c>
      <c r="D1418" s="623">
        <v>72</v>
      </c>
      <c r="E1418" s="623">
        <v>1976</v>
      </c>
      <c r="F1418" s="500">
        <v>40.948</v>
      </c>
      <c r="G1418" s="500">
        <v>8.934</v>
      </c>
      <c r="H1418" s="500">
        <v>11.52</v>
      </c>
      <c r="I1418" s="500">
        <v>20.493</v>
      </c>
      <c r="J1418" s="500">
        <v>3727.87</v>
      </c>
      <c r="K1418" s="624">
        <v>20.493</v>
      </c>
      <c r="L1418" s="500">
        <v>3727.87</v>
      </c>
      <c r="M1418" s="501">
        <v>0.005497241051860714</v>
      </c>
      <c r="N1418" s="664">
        <v>57</v>
      </c>
      <c r="O1418" s="625">
        <v>0.31334273995606066</v>
      </c>
      <c r="P1418" s="621">
        <v>329.83446311164283</v>
      </c>
      <c r="Q1418" s="626">
        <v>18.80056439736364</v>
      </c>
    </row>
    <row r="1419" spans="1:17" ht="11.25">
      <c r="A1419" s="1861"/>
      <c r="B1419" s="12">
        <v>9</v>
      </c>
      <c r="C1419" s="665" t="s">
        <v>555</v>
      </c>
      <c r="D1419" s="623">
        <v>15</v>
      </c>
      <c r="E1419" s="623">
        <v>1995</v>
      </c>
      <c r="F1419" s="500">
        <v>10.79</v>
      </c>
      <c r="G1419" s="500">
        <v>3.144</v>
      </c>
      <c r="H1419" s="500">
        <v>2.4</v>
      </c>
      <c r="I1419" s="500">
        <v>5.245</v>
      </c>
      <c r="J1419" s="500">
        <v>1092.66</v>
      </c>
      <c r="K1419" s="624">
        <v>5.245</v>
      </c>
      <c r="L1419" s="500">
        <v>1092.66</v>
      </c>
      <c r="M1419" s="501">
        <v>0.004800212325883623</v>
      </c>
      <c r="N1419" s="664">
        <v>57</v>
      </c>
      <c r="O1419" s="625">
        <v>0.2736121025753665</v>
      </c>
      <c r="P1419" s="621">
        <v>288.01273955301735</v>
      </c>
      <c r="Q1419" s="626">
        <v>16.41672615452199</v>
      </c>
    </row>
    <row r="1420" spans="1:17" ht="12" thickBot="1">
      <c r="A1420" s="1862"/>
      <c r="B1420" s="42">
        <v>10</v>
      </c>
      <c r="C1420" s="688" t="s">
        <v>556</v>
      </c>
      <c r="D1420" s="720">
        <v>15</v>
      </c>
      <c r="E1420" s="720">
        <v>1996</v>
      </c>
      <c r="F1420" s="808">
        <v>9.449</v>
      </c>
      <c r="G1420" s="808">
        <v>2.484</v>
      </c>
      <c r="H1420" s="808">
        <v>2.4</v>
      </c>
      <c r="I1420" s="808">
        <v>4.564</v>
      </c>
      <c r="J1420" s="808">
        <v>906.06</v>
      </c>
      <c r="K1420" s="809">
        <v>4.564</v>
      </c>
      <c r="L1420" s="808">
        <v>906.06</v>
      </c>
      <c r="M1420" s="707">
        <v>0.005037194004812044</v>
      </c>
      <c r="N1420" s="664">
        <v>57</v>
      </c>
      <c r="O1420" s="721">
        <v>0.2871200582742865</v>
      </c>
      <c r="P1420" s="722">
        <v>302.23164028872264</v>
      </c>
      <c r="Q1420" s="723">
        <v>17.22720349645719</v>
      </c>
    </row>
    <row r="1421" spans="1:17" ht="11.25">
      <c r="A1421" s="1863" t="s">
        <v>305</v>
      </c>
      <c r="B1421" s="185">
        <v>1</v>
      </c>
      <c r="C1421" s="635" t="s">
        <v>575</v>
      </c>
      <c r="D1421" s="628">
        <v>72</v>
      </c>
      <c r="E1421" s="628">
        <v>1989</v>
      </c>
      <c r="F1421" s="630">
        <v>33.237</v>
      </c>
      <c r="G1421" s="630">
        <v>4.02</v>
      </c>
      <c r="H1421" s="630">
        <v>8.64</v>
      </c>
      <c r="I1421" s="629">
        <v>20.576</v>
      </c>
      <c r="J1421" s="630">
        <v>2111.16</v>
      </c>
      <c r="K1421" s="631">
        <v>20.576</v>
      </c>
      <c r="L1421" s="630">
        <v>2111.76</v>
      </c>
      <c r="M1421" s="632">
        <v>0.00974353146190855</v>
      </c>
      <c r="N1421" s="728">
        <v>57</v>
      </c>
      <c r="O1421" s="633">
        <v>0.5553812933287873</v>
      </c>
      <c r="P1421" s="633">
        <v>584.611887714513</v>
      </c>
      <c r="Q1421" s="634">
        <v>33.32287759972725</v>
      </c>
    </row>
    <row r="1422" spans="1:17" ht="11.25">
      <c r="A1422" s="1864"/>
      <c r="B1422" s="225">
        <v>2</v>
      </c>
      <c r="C1422" s="635" t="s">
        <v>557</v>
      </c>
      <c r="D1422" s="628">
        <v>20</v>
      </c>
      <c r="E1422" s="628">
        <v>1990</v>
      </c>
      <c r="F1422" s="629">
        <v>15.354</v>
      </c>
      <c r="G1422" s="629">
        <v>1.898</v>
      </c>
      <c r="H1422" s="629">
        <v>3.2</v>
      </c>
      <c r="I1422" s="629">
        <v>10.255</v>
      </c>
      <c r="J1422" s="629">
        <v>1101.72</v>
      </c>
      <c r="K1422" s="636">
        <v>10.255</v>
      </c>
      <c r="L1422" s="629">
        <v>1101.72</v>
      </c>
      <c r="M1422" s="632">
        <v>0.009308172675452928</v>
      </c>
      <c r="N1422" s="669">
        <v>57</v>
      </c>
      <c r="O1422" s="633">
        <v>0.5305658425008168</v>
      </c>
      <c r="P1422" s="633">
        <v>558.4903605271758</v>
      </c>
      <c r="Q1422" s="634">
        <v>31.83395055004902</v>
      </c>
    </row>
    <row r="1423" spans="1:17" ht="11.25">
      <c r="A1423" s="1864"/>
      <c r="B1423" s="179">
        <v>3</v>
      </c>
      <c r="C1423" s="668" t="s">
        <v>558</v>
      </c>
      <c r="D1423" s="628">
        <v>35</v>
      </c>
      <c r="E1423" s="628">
        <v>1986</v>
      </c>
      <c r="F1423" s="629">
        <v>32.087</v>
      </c>
      <c r="G1423" s="629">
        <v>3.406</v>
      </c>
      <c r="H1423" s="629">
        <v>8.64</v>
      </c>
      <c r="I1423" s="629">
        <v>20.04</v>
      </c>
      <c r="J1423" s="629">
        <v>2075.29</v>
      </c>
      <c r="K1423" s="636">
        <v>20.04</v>
      </c>
      <c r="L1423" s="629">
        <v>2075.29</v>
      </c>
      <c r="M1423" s="637">
        <v>0.009656481744720015</v>
      </c>
      <c r="N1423" s="669">
        <v>57</v>
      </c>
      <c r="O1423" s="633">
        <v>0.5504194594490408</v>
      </c>
      <c r="P1423" s="633">
        <v>579.388904683201</v>
      </c>
      <c r="Q1423" s="638">
        <v>33.02516756694246</v>
      </c>
    </row>
    <row r="1424" spans="1:17" ht="11.25">
      <c r="A1424" s="1864"/>
      <c r="B1424" s="179">
        <v>4</v>
      </c>
      <c r="C1424" s="668" t="s">
        <v>559</v>
      </c>
      <c r="D1424" s="628">
        <v>20</v>
      </c>
      <c r="E1424" s="628">
        <v>1985</v>
      </c>
      <c r="F1424" s="629">
        <v>16.138</v>
      </c>
      <c r="G1424" s="629">
        <v>2.177</v>
      </c>
      <c r="H1424" s="629">
        <v>3.2</v>
      </c>
      <c r="I1424" s="629">
        <v>10.76</v>
      </c>
      <c r="J1424" s="629">
        <v>1066</v>
      </c>
      <c r="K1424" s="636">
        <v>10.76</v>
      </c>
      <c r="L1424" s="629">
        <v>1066</v>
      </c>
      <c r="M1424" s="637">
        <v>0.010093808630393997</v>
      </c>
      <c r="N1424" s="669">
        <v>57</v>
      </c>
      <c r="O1424" s="670">
        <v>0.5753470919324578</v>
      </c>
      <c r="P1424" s="633">
        <v>605.6285178236398</v>
      </c>
      <c r="Q1424" s="638">
        <v>34.520825515947465</v>
      </c>
    </row>
    <row r="1425" spans="1:17" ht="11.25">
      <c r="A1425" s="1864"/>
      <c r="B1425" s="179">
        <v>5</v>
      </c>
      <c r="C1425" s="668" t="s">
        <v>560</v>
      </c>
      <c r="D1425" s="628">
        <v>20</v>
      </c>
      <c r="E1425" s="628">
        <v>1984</v>
      </c>
      <c r="F1425" s="629">
        <v>17.734</v>
      </c>
      <c r="G1425" s="629">
        <v>4.914</v>
      </c>
      <c r="H1425" s="629">
        <v>3.2</v>
      </c>
      <c r="I1425" s="629">
        <v>9.62</v>
      </c>
      <c r="J1425" s="629">
        <v>1059.55</v>
      </c>
      <c r="K1425" s="636">
        <v>9.62</v>
      </c>
      <c r="L1425" s="629">
        <v>1059.55</v>
      </c>
      <c r="M1425" s="637">
        <v>0.009079326129017035</v>
      </c>
      <c r="N1425" s="669">
        <v>57</v>
      </c>
      <c r="O1425" s="670">
        <v>0.517521589353971</v>
      </c>
      <c r="P1425" s="633">
        <v>544.7595677410221</v>
      </c>
      <c r="Q1425" s="638">
        <v>31.051295361238264</v>
      </c>
    </row>
    <row r="1426" spans="1:17" ht="11.25">
      <c r="A1426" s="1864"/>
      <c r="B1426" s="179">
        <v>6</v>
      </c>
      <c r="C1426" s="668" t="s">
        <v>561</v>
      </c>
      <c r="D1426" s="628">
        <v>36</v>
      </c>
      <c r="E1426" s="628">
        <v>1984</v>
      </c>
      <c r="F1426" s="629">
        <v>31.804</v>
      </c>
      <c r="G1426" s="629">
        <v>4.243</v>
      </c>
      <c r="H1426" s="629">
        <v>8.64</v>
      </c>
      <c r="I1426" s="629">
        <v>18.92</v>
      </c>
      <c r="J1426" s="629">
        <v>2109.24</v>
      </c>
      <c r="K1426" s="636">
        <v>18.92</v>
      </c>
      <c r="L1426" s="629">
        <v>2109.24</v>
      </c>
      <c r="M1426" s="637">
        <v>0.008970055565037646</v>
      </c>
      <c r="N1426" s="669">
        <v>57</v>
      </c>
      <c r="O1426" s="670">
        <v>0.5112931672071458</v>
      </c>
      <c r="P1426" s="633">
        <v>538.2033339022587</v>
      </c>
      <c r="Q1426" s="638">
        <v>30.677590032428746</v>
      </c>
    </row>
    <row r="1427" spans="1:17" ht="11.25">
      <c r="A1427" s="1864"/>
      <c r="B1427" s="179">
        <v>7</v>
      </c>
      <c r="C1427" s="668" t="s">
        <v>562</v>
      </c>
      <c r="D1427" s="628">
        <v>20</v>
      </c>
      <c r="E1427" s="628">
        <v>1983</v>
      </c>
      <c r="F1427" s="629">
        <v>16.831</v>
      </c>
      <c r="G1427" s="629">
        <v>3.294</v>
      </c>
      <c r="H1427" s="629">
        <v>3.2</v>
      </c>
      <c r="I1427" s="629">
        <v>10.336</v>
      </c>
      <c r="J1427" s="629">
        <v>1052.7</v>
      </c>
      <c r="K1427" s="636">
        <v>10.336</v>
      </c>
      <c r="L1427" s="629">
        <v>1052.7</v>
      </c>
      <c r="M1427" s="637">
        <v>0.009818561793483423</v>
      </c>
      <c r="N1427" s="669">
        <v>57</v>
      </c>
      <c r="O1427" s="670">
        <v>0.5596580222285551</v>
      </c>
      <c r="P1427" s="633">
        <v>589.1137076090054</v>
      </c>
      <c r="Q1427" s="638">
        <v>33.57948133371331</v>
      </c>
    </row>
    <row r="1428" spans="1:17" ht="11.25">
      <c r="A1428" s="1864"/>
      <c r="B1428" s="179">
        <v>8</v>
      </c>
      <c r="C1428" s="668" t="s">
        <v>563</v>
      </c>
      <c r="D1428" s="628">
        <v>20</v>
      </c>
      <c r="E1428" s="628">
        <v>1999</v>
      </c>
      <c r="F1428" s="629">
        <v>16.1</v>
      </c>
      <c r="G1428" s="629">
        <v>2.289</v>
      </c>
      <c r="H1428" s="629">
        <v>3.2</v>
      </c>
      <c r="I1428" s="629">
        <v>10.61</v>
      </c>
      <c r="J1428" s="629">
        <v>1109.89</v>
      </c>
      <c r="K1428" s="636">
        <v>10.61</v>
      </c>
      <c r="L1428" s="629">
        <v>1109.89</v>
      </c>
      <c r="M1428" s="637">
        <v>0.00955950589698078</v>
      </c>
      <c r="N1428" s="669">
        <v>57</v>
      </c>
      <c r="O1428" s="670">
        <v>0.5448918361279045</v>
      </c>
      <c r="P1428" s="633">
        <v>573.5703538188468</v>
      </c>
      <c r="Q1428" s="638">
        <v>32.69351016767427</v>
      </c>
    </row>
    <row r="1429" spans="1:17" ht="11.25">
      <c r="A1429" s="1865"/>
      <c r="B1429" s="187">
        <v>9</v>
      </c>
      <c r="C1429" s="668" t="s">
        <v>564</v>
      </c>
      <c r="D1429" s="628">
        <v>36</v>
      </c>
      <c r="E1429" s="628">
        <v>1995</v>
      </c>
      <c r="F1429" s="629">
        <v>31.736</v>
      </c>
      <c r="G1429" s="629">
        <v>3.908</v>
      </c>
      <c r="H1429" s="629">
        <v>8.64</v>
      </c>
      <c r="I1429" s="629">
        <v>19.187</v>
      </c>
      <c r="J1429" s="629">
        <v>1958.7</v>
      </c>
      <c r="K1429" s="636">
        <v>19.187</v>
      </c>
      <c r="L1429" s="629">
        <v>1958.7</v>
      </c>
      <c r="M1429" s="637">
        <v>0.009795782917241027</v>
      </c>
      <c r="N1429" s="669">
        <v>57</v>
      </c>
      <c r="O1429" s="670">
        <v>0.5583596262827386</v>
      </c>
      <c r="P1429" s="633">
        <v>587.7469750344616</v>
      </c>
      <c r="Q1429" s="638">
        <v>33.50157757696431</v>
      </c>
    </row>
    <row r="1430" spans="1:17" ht="12" thickBot="1">
      <c r="A1430" s="1866"/>
      <c r="B1430" s="186">
        <v>10</v>
      </c>
      <c r="C1430" s="731" t="s">
        <v>565</v>
      </c>
      <c r="D1430" s="732">
        <v>30</v>
      </c>
      <c r="E1430" s="732">
        <v>1972</v>
      </c>
      <c r="F1430" s="786">
        <v>24.093</v>
      </c>
      <c r="G1430" s="786">
        <v>2.512</v>
      </c>
      <c r="H1430" s="786">
        <v>4.8</v>
      </c>
      <c r="I1430" s="786">
        <v>16.78</v>
      </c>
      <c r="J1430" s="786">
        <v>1727.5</v>
      </c>
      <c r="K1430" s="787">
        <v>16.78</v>
      </c>
      <c r="L1430" s="786">
        <v>1727.5</v>
      </c>
      <c r="M1430" s="735">
        <v>0.009713458755426918</v>
      </c>
      <c r="N1430" s="733">
        <v>57</v>
      </c>
      <c r="O1430" s="736">
        <v>0.5536671490593343</v>
      </c>
      <c r="P1430" s="736">
        <v>582.8075253256151</v>
      </c>
      <c r="Q1430" s="737">
        <v>33.22002894356006</v>
      </c>
    </row>
    <row r="1431" spans="1:17" ht="11.25">
      <c r="A1431" s="1893" t="s">
        <v>306</v>
      </c>
      <c r="B1431" s="64">
        <v>1</v>
      </c>
      <c r="C1431" s="689" t="s">
        <v>566</v>
      </c>
      <c r="D1431" s="738">
        <v>35</v>
      </c>
      <c r="E1431" s="738">
        <v>1983</v>
      </c>
      <c r="F1431" s="504">
        <v>39.408</v>
      </c>
      <c r="G1431" s="504">
        <v>3.685</v>
      </c>
      <c r="H1431" s="504">
        <v>8.64</v>
      </c>
      <c r="I1431" s="504">
        <v>27.082</v>
      </c>
      <c r="J1431" s="504">
        <v>2073.32</v>
      </c>
      <c r="K1431" s="639">
        <v>27.082</v>
      </c>
      <c r="L1431" s="640">
        <v>2073.32</v>
      </c>
      <c r="M1431" s="641">
        <v>0.013062141878725907</v>
      </c>
      <c r="N1431" s="692">
        <v>57</v>
      </c>
      <c r="O1431" s="642">
        <v>0.7445420870873767</v>
      </c>
      <c r="P1431" s="642">
        <v>783.7285127235544</v>
      </c>
      <c r="Q1431" s="643">
        <v>44.6725252252426</v>
      </c>
    </row>
    <row r="1432" spans="1:17" ht="11.25">
      <c r="A1432" s="1894"/>
      <c r="B1432" s="65">
        <v>2</v>
      </c>
      <c r="C1432" s="691" t="s">
        <v>567</v>
      </c>
      <c r="D1432" s="741">
        <v>20</v>
      </c>
      <c r="E1432" s="741">
        <v>1983</v>
      </c>
      <c r="F1432" s="506">
        <v>19.584</v>
      </c>
      <c r="G1432" s="506">
        <v>2.345</v>
      </c>
      <c r="H1432" s="506">
        <v>3.2</v>
      </c>
      <c r="I1432" s="506">
        <v>14.038</v>
      </c>
      <c r="J1432" s="506">
        <v>1080</v>
      </c>
      <c r="K1432" s="644">
        <v>14.038</v>
      </c>
      <c r="L1432" s="506">
        <v>1080</v>
      </c>
      <c r="M1432" s="505">
        <v>0.012998148148148148</v>
      </c>
      <c r="N1432" s="703">
        <v>57</v>
      </c>
      <c r="O1432" s="507">
        <v>0.7408944444444444</v>
      </c>
      <c r="P1432" s="642">
        <v>779.8888888888888</v>
      </c>
      <c r="Q1432" s="508">
        <v>44.45366666666666</v>
      </c>
    </row>
    <row r="1433" spans="1:17" ht="11.25">
      <c r="A1433" s="1894"/>
      <c r="B1433" s="65">
        <v>3</v>
      </c>
      <c r="C1433" s="691" t="s">
        <v>568</v>
      </c>
      <c r="D1433" s="741">
        <v>20</v>
      </c>
      <c r="E1433" s="741">
        <v>1990</v>
      </c>
      <c r="F1433" s="506">
        <v>18.1</v>
      </c>
      <c r="G1433" s="506">
        <v>2.624</v>
      </c>
      <c r="H1433" s="506">
        <v>3.2</v>
      </c>
      <c r="I1433" s="506">
        <v>12.275</v>
      </c>
      <c r="J1433" s="506">
        <v>1069.95</v>
      </c>
      <c r="K1433" s="644">
        <v>12.275</v>
      </c>
      <c r="L1433" s="506">
        <v>1069.95</v>
      </c>
      <c r="M1433" s="505">
        <v>0.011472498714893219</v>
      </c>
      <c r="N1433" s="703">
        <v>57</v>
      </c>
      <c r="O1433" s="507">
        <v>0.6539324267489135</v>
      </c>
      <c r="P1433" s="642">
        <v>688.3499228935931</v>
      </c>
      <c r="Q1433" s="508">
        <v>39.235945604934805</v>
      </c>
    </row>
    <row r="1434" spans="1:17" ht="11.25">
      <c r="A1434" s="1894"/>
      <c r="B1434" s="65">
        <v>4</v>
      </c>
      <c r="C1434" s="691" t="s">
        <v>569</v>
      </c>
      <c r="D1434" s="741">
        <v>20</v>
      </c>
      <c r="E1434" s="741">
        <v>1984</v>
      </c>
      <c r="F1434" s="506">
        <v>19.638</v>
      </c>
      <c r="G1434" s="506">
        <v>1.898</v>
      </c>
      <c r="H1434" s="506">
        <v>3.2</v>
      </c>
      <c r="I1434" s="506">
        <v>14.539</v>
      </c>
      <c r="J1434" s="506">
        <v>1066.7</v>
      </c>
      <c r="K1434" s="644">
        <v>14.539</v>
      </c>
      <c r="L1434" s="506">
        <v>1066.7</v>
      </c>
      <c r="M1434" s="505">
        <v>0.01362988656604481</v>
      </c>
      <c r="N1434" s="703">
        <v>57</v>
      </c>
      <c r="O1434" s="507">
        <v>0.7769035342645542</v>
      </c>
      <c r="P1434" s="642">
        <v>817.7931939626886</v>
      </c>
      <c r="Q1434" s="508">
        <v>46.61421205587325</v>
      </c>
    </row>
    <row r="1435" spans="1:17" ht="11.25">
      <c r="A1435" s="1894"/>
      <c r="B1435" s="65">
        <v>5</v>
      </c>
      <c r="C1435" s="691" t="s">
        <v>570</v>
      </c>
      <c r="D1435" s="741">
        <v>20</v>
      </c>
      <c r="E1435" s="741">
        <v>1984</v>
      </c>
      <c r="F1435" s="506">
        <v>19.052</v>
      </c>
      <c r="G1435" s="506">
        <v>1.619</v>
      </c>
      <c r="H1435" s="506">
        <v>3.2</v>
      </c>
      <c r="I1435" s="506">
        <v>14.232</v>
      </c>
      <c r="J1435" s="506">
        <v>1056.6</v>
      </c>
      <c r="K1435" s="644">
        <v>14.232</v>
      </c>
      <c r="L1435" s="506">
        <v>1056.6</v>
      </c>
      <c r="M1435" s="505">
        <v>0.01346961953435548</v>
      </c>
      <c r="N1435" s="703">
        <v>57</v>
      </c>
      <c r="O1435" s="507">
        <v>0.7677683134582624</v>
      </c>
      <c r="P1435" s="642">
        <v>808.1771720613287</v>
      </c>
      <c r="Q1435" s="508">
        <v>46.06609880749574</v>
      </c>
    </row>
    <row r="1436" spans="1:17" ht="11.25">
      <c r="A1436" s="1894"/>
      <c r="B1436" s="65">
        <v>6</v>
      </c>
      <c r="C1436" s="691" t="s">
        <v>571</v>
      </c>
      <c r="D1436" s="741">
        <v>20</v>
      </c>
      <c r="E1436" s="741">
        <v>1983</v>
      </c>
      <c r="F1436" s="506">
        <v>17.765</v>
      </c>
      <c r="G1436" s="506">
        <v>1.563</v>
      </c>
      <c r="H1436" s="506">
        <v>3.2</v>
      </c>
      <c r="I1436" s="506">
        <v>13.001</v>
      </c>
      <c r="J1436" s="506">
        <v>1037.85</v>
      </c>
      <c r="K1436" s="644">
        <v>13</v>
      </c>
      <c r="L1436" s="506">
        <v>1037.85</v>
      </c>
      <c r="M1436" s="505">
        <v>0.012525894878836057</v>
      </c>
      <c r="N1436" s="703">
        <v>57</v>
      </c>
      <c r="O1436" s="507">
        <v>0.7139760080936552</v>
      </c>
      <c r="P1436" s="642">
        <v>751.5536927301633</v>
      </c>
      <c r="Q1436" s="508">
        <v>42.83856048561931</v>
      </c>
    </row>
    <row r="1437" spans="1:17" ht="11.25">
      <c r="A1437" s="1894"/>
      <c r="B1437" s="65">
        <v>7</v>
      </c>
      <c r="C1437" s="691" t="s">
        <v>572</v>
      </c>
      <c r="D1437" s="741">
        <v>20</v>
      </c>
      <c r="E1437" s="741">
        <v>1981</v>
      </c>
      <c r="F1437" s="506">
        <v>19.031</v>
      </c>
      <c r="G1437" s="506">
        <v>2.512</v>
      </c>
      <c r="H1437" s="506">
        <v>3.2</v>
      </c>
      <c r="I1437" s="506">
        <v>13.318</v>
      </c>
      <c r="J1437" s="506">
        <v>1033.77</v>
      </c>
      <c r="K1437" s="644">
        <v>13.318</v>
      </c>
      <c r="L1437" s="506">
        <v>1033.77</v>
      </c>
      <c r="M1437" s="505">
        <v>0.01288294301440359</v>
      </c>
      <c r="N1437" s="703">
        <v>57</v>
      </c>
      <c r="O1437" s="507">
        <v>0.7343277518210046</v>
      </c>
      <c r="P1437" s="642">
        <v>772.9765808642154</v>
      </c>
      <c r="Q1437" s="508">
        <v>44.05966510926028</v>
      </c>
    </row>
    <row r="1438" spans="1:17" ht="11.25">
      <c r="A1438" s="1894"/>
      <c r="B1438" s="65">
        <v>8</v>
      </c>
      <c r="C1438" s="691" t="s">
        <v>573</v>
      </c>
      <c r="D1438" s="741">
        <v>61</v>
      </c>
      <c r="E1438" s="741">
        <v>1977</v>
      </c>
      <c r="F1438" s="506">
        <v>62.167</v>
      </c>
      <c r="G1438" s="506">
        <v>6.644</v>
      </c>
      <c r="H1438" s="506">
        <v>10</v>
      </c>
      <c r="I1438" s="506">
        <v>45.5</v>
      </c>
      <c r="J1438" s="506">
        <v>3618.23</v>
      </c>
      <c r="K1438" s="644">
        <v>45.5</v>
      </c>
      <c r="L1438" s="506">
        <v>3618.23</v>
      </c>
      <c r="M1438" s="505">
        <v>0.012575209425603126</v>
      </c>
      <c r="N1438" s="703">
        <v>57</v>
      </c>
      <c r="O1438" s="507">
        <v>0.7167869372593781</v>
      </c>
      <c r="P1438" s="642">
        <v>754.5125655361875</v>
      </c>
      <c r="Q1438" s="508">
        <v>43.00721623556269</v>
      </c>
    </row>
    <row r="1439" spans="1:17" ht="11.25">
      <c r="A1439" s="1894"/>
      <c r="B1439" s="65">
        <v>9</v>
      </c>
      <c r="C1439" s="691" t="s">
        <v>574</v>
      </c>
      <c r="D1439" s="741">
        <v>40</v>
      </c>
      <c r="E1439" s="741">
        <v>1982</v>
      </c>
      <c r="F1439" s="506">
        <v>29.964</v>
      </c>
      <c r="G1439" s="506">
        <v>2.792</v>
      </c>
      <c r="H1439" s="506">
        <v>6.4</v>
      </c>
      <c r="I1439" s="506">
        <v>20.772</v>
      </c>
      <c r="J1439" s="506">
        <v>1643.77</v>
      </c>
      <c r="K1439" s="644">
        <v>20.772</v>
      </c>
      <c r="L1439" s="506">
        <v>1643.77</v>
      </c>
      <c r="M1439" s="505">
        <v>0.01263680441910973</v>
      </c>
      <c r="N1439" s="703">
        <v>57</v>
      </c>
      <c r="O1439" s="507">
        <v>0.7202978518892545</v>
      </c>
      <c r="P1439" s="642">
        <v>758.2082651465838</v>
      </c>
      <c r="Q1439" s="508">
        <v>43.21787111335528</v>
      </c>
    </row>
    <row r="1440" spans="1:17" ht="12" thickBot="1">
      <c r="A1440" s="1895"/>
      <c r="B1440" s="68">
        <v>10</v>
      </c>
      <c r="C1440" s="693" t="s">
        <v>546</v>
      </c>
      <c r="D1440" s="744">
        <v>20</v>
      </c>
      <c r="E1440" s="744">
        <v>1986</v>
      </c>
      <c r="F1440" s="766">
        <v>18.852</v>
      </c>
      <c r="G1440" s="766">
        <v>3.35</v>
      </c>
      <c r="H1440" s="766">
        <v>3.2</v>
      </c>
      <c r="I1440" s="766">
        <v>12.301</v>
      </c>
      <c r="J1440" s="766">
        <v>1054.27</v>
      </c>
      <c r="K1440" s="788">
        <v>12.301</v>
      </c>
      <c r="L1440" s="766">
        <v>1054.27</v>
      </c>
      <c r="M1440" s="711">
        <v>0.011667789086287194</v>
      </c>
      <c r="N1440" s="712">
        <v>57</v>
      </c>
      <c r="O1440" s="694">
        <v>0.66506397791837</v>
      </c>
      <c r="P1440" s="694">
        <v>700.0673451772317</v>
      </c>
      <c r="Q1440" s="695">
        <v>39.90383867510221</v>
      </c>
    </row>
    <row r="1441" spans="1:17" ht="11.25">
      <c r="A1441" s="1870" t="s">
        <v>313</v>
      </c>
      <c r="B1441" s="17">
        <v>1</v>
      </c>
      <c r="C1441" s="959"/>
      <c r="D1441" s="960"/>
      <c r="E1441" s="961"/>
      <c r="F1441" s="962"/>
      <c r="G1441" s="963"/>
      <c r="H1441" s="964"/>
      <c r="I1441" s="964"/>
      <c r="J1441" s="965"/>
      <c r="K1441" s="966"/>
      <c r="L1441" s="967"/>
      <c r="M1441" s="968"/>
      <c r="N1441" s="969"/>
      <c r="O1441" s="970"/>
      <c r="P1441" s="970"/>
      <c r="Q1441" s="971"/>
    </row>
    <row r="1442" spans="1:17" ht="11.25">
      <c r="A1442" s="1871"/>
      <c r="B1442" s="38">
        <v>2</v>
      </c>
      <c r="C1442" s="972"/>
      <c r="D1442" s="973"/>
      <c r="E1442" s="974"/>
      <c r="F1442" s="975"/>
      <c r="G1442" s="976"/>
      <c r="H1442" s="977"/>
      <c r="I1442" s="977"/>
      <c r="J1442" s="978"/>
      <c r="K1442" s="979"/>
      <c r="L1442" s="967"/>
      <c r="M1442" s="980"/>
      <c r="N1442" s="969"/>
      <c r="O1442" s="981"/>
      <c r="P1442" s="970"/>
      <c r="Q1442" s="982"/>
    </row>
    <row r="1443" spans="1:17" ht="11.25">
      <c r="A1443" s="1871"/>
      <c r="B1443" s="38">
        <v>3</v>
      </c>
      <c r="C1443" s="972"/>
      <c r="D1443" s="973"/>
      <c r="E1443" s="974"/>
      <c r="F1443" s="975"/>
      <c r="G1443" s="976"/>
      <c r="H1443" s="977"/>
      <c r="I1443" s="977"/>
      <c r="J1443" s="978"/>
      <c r="K1443" s="979"/>
      <c r="L1443" s="967"/>
      <c r="M1443" s="980"/>
      <c r="N1443" s="969"/>
      <c r="O1443" s="981"/>
      <c r="P1443" s="970"/>
      <c r="Q1443" s="982"/>
    </row>
    <row r="1444" spans="1:17" ht="11.25">
      <c r="A1444" s="1872"/>
      <c r="B1444" s="19">
        <v>4</v>
      </c>
      <c r="C1444" s="972"/>
      <c r="D1444" s="973"/>
      <c r="E1444" s="974"/>
      <c r="F1444" s="975"/>
      <c r="G1444" s="976"/>
      <c r="H1444" s="977"/>
      <c r="I1444" s="977"/>
      <c r="J1444" s="978"/>
      <c r="K1444" s="979"/>
      <c r="L1444" s="967"/>
      <c r="M1444" s="980"/>
      <c r="N1444" s="969"/>
      <c r="O1444" s="981"/>
      <c r="P1444" s="970"/>
      <c r="Q1444" s="982"/>
    </row>
    <row r="1445" spans="1:17" ht="11.25">
      <c r="A1445" s="1872"/>
      <c r="B1445" s="19">
        <v>5</v>
      </c>
      <c r="C1445" s="972"/>
      <c r="D1445" s="973"/>
      <c r="E1445" s="974"/>
      <c r="F1445" s="975"/>
      <c r="G1445" s="976"/>
      <c r="H1445" s="977"/>
      <c r="I1445" s="977"/>
      <c r="J1445" s="978"/>
      <c r="K1445" s="979"/>
      <c r="L1445" s="967"/>
      <c r="M1445" s="980"/>
      <c r="N1445" s="969"/>
      <c r="O1445" s="981"/>
      <c r="P1445" s="970"/>
      <c r="Q1445" s="982"/>
    </row>
    <row r="1446" spans="1:17" ht="11.25">
      <c r="A1446" s="1872"/>
      <c r="B1446" s="19">
        <v>6</v>
      </c>
      <c r="C1446" s="972"/>
      <c r="D1446" s="973"/>
      <c r="E1446" s="974"/>
      <c r="F1446" s="975"/>
      <c r="G1446" s="976"/>
      <c r="H1446" s="977"/>
      <c r="I1446" s="977"/>
      <c r="J1446" s="978"/>
      <c r="K1446" s="979"/>
      <c r="L1446" s="967"/>
      <c r="M1446" s="980"/>
      <c r="N1446" s="969"/>
      <c r="O1446" s="981"/>
      <c r="P1446" s="970"/>
      <c r="Q1446" s="982"/>
    </row>
    <row r="1447" spans="1:17" ht="11.25">
      <c r="A1447" s="1872"/>
      <c r="B1447" s="19">
        <v>7</v>
      </c>
      <c r="C1447" s="972"/>
      <c r="D1447" s="973"/>
      <c r="E1447" s="974"/>
      <c r="F1447" s="975"/>
      <c r="G1447" s="976"/>
      <c r="H1447" s="977"/>
      <c r="I1447" s="977"/>
      <c r="J1447" s="978"/>
      <c r="K1447" s="979"/>
      <c r="L1447" s="967"/>
      <c r="M1447" s="980"/>
      <c r="N1447" s="969"/>
      <c r="O1447" s="981"/>
      <c r="P1447" s="970"/>
      <c r="Q1447" s="982"/>
    </row>
    <row r="1448" spans="1:17" ht="11.25">
      <c r="A1448" s="1872"/>
      <c r="B1448" s="19">
        <v>8</v>
      </c>
      <c r="C1448" s="972"/>
      <c r="D1448" s="973"/>
      <c r="E1448" s="974"/>
      <c r="F1448" s="975"/>
      <c r="G1448" s="976"/>
      <c r="H1448" s="977"/>
      <c r="I1448" s="977"/>
      <c r="J1448" s="978"/>
      <c r="K1448" s="979"/>
      <c r="L1448" s="967"/>
      <c r="M1448" s="980"/>
      <c r="N1448" s="969"/>
      <c r="O1448" s="981"/>
      <c r="P1448" s="970"/>
      <c r="Q1448" s="982"/>
    </row>
    <row r="1449" spans="1:17" ht="11.25">
      <c r="A1449" s="1872"/>
      <c r="B1449" s="19">
        <v>9</v>
      </c>
      <c r="C1449" s="972"/>
      <c r="D1449" s="973"/>
      <c r="E1449" s="974"/>
      <c r="F1449" s="975"/>
      <c r="G1449" s="983"/>
      <c r="H1449" s="972"/>
      <c r="I1449" s="977"/>
      <c r="J1449" s="984"/>
      <c r="K1449" s="979"/>
      <c r="L1449" s="967"/>
      <c r="M1449" s="980"/>
      <c r="N1449" s="969"/>
      <c r="O1449" s="981"/>
      <c r="P1449" s="970"/>
      <c r="Q1449" s="982"/>
    </row>
    <row r="1450" spans="1:17" ht="12" thickBot="1">
      <c r="A1450" s="1873"/>
      <c r="B1450" s="20">
        <v>10</v>
      </c>
      <c r="C1450" s="972"/>
      <c r="D1450" s="985"/>
      <c r="E1450" s="985"/>
      <c r="F1450" s="986"/>
      <c r="G1450" s="987"/>
      <c r="H1450" s="988"/>
      <c r="I1450" s="989"/>
      <c r="J1450" s="978"/>
      <c r="K1450" s="990"/>
      <c r="L1450" s="991"/>
      <c r="M1450" s="992"/>
      <c r="N1450" s="993"/>
      <c r="O1450" s="994"/>
      <c r="P1450" s="994"/>
      <c r="Q1450" s="995"/>
    </row>
    <row r="1452" spans="1:17" s="1683" customFormat="1" ht="15">
      <c r="A1452" s="1874" t="s">
        <v>499</v>
      </c>
      <c r="B1452" s="1874"/>
      <c r="C1452" s="1874"/>
      <c r="D1452" s="1874"/>
      <c r="E1452" s="1874"/>
      <c r="F1452" s="1874"/>
      <c r="G1452" s="1874"/>
      <c r="H1452" s="1874"/>
      <c r="I1452" s="1874"/>
      <c r="J1452" s="1874"/>
      <c r="K1452" s="1874"/>
      <c r="L1452" s="1874"/>
      <c r="M1452" s="1874"/>
      <c r="N1452" s="1874"/>
      <c r="O1452" s="1874"/>
      <c r="P1452" s="1874"/>
      <c r="Q1452" s="1874"/>
    </row>
    <row r="1453" spans="1:17" ht="13.5" thickBot="1">
      <c r="A1453" s="805"/>
      <c r="B1453" s="805"/>
      <c r="C1453" s="805"/>
      <c r="D1453" s="805"/>
      <c r="E1453" s="1875" t="s">
        <v>370</v>
      </c>
      <c r="F1453" s="1875"/>
      <c r="G1453" s="1875"/>
      <c r="H1453" s="1875"/>
      <c r="I1453" s="805">
        <v>6.4</v>
      </c>
      <c r="J1453" s="805" t="s">
        <v>369</v>
      </c>
      <c r="K1453" s="805" t="s">
        <v>371</v>
      </c>
      <c r="L1453" s="806">
        <v>348</v>
      </c>
      <c r="M1453" s="805"/>
      <c r="N1453" s="805"/>
      <c r="O1453" s="805"/>
      <c r="P1453" s="805"/>
      <c r="Q1453" s="805"/>
    </row>
    <row r="1454" spans="1:17" ht="11.25">
      <c r="A1454" s="1876" t="s">
        <v>1</v>
      </c>
      <c r="B1454" s="1879" t="s">
        <v>0</v>
      </c>
      <c r="C1454" s="1882" t="s">
        <v>2</v>
      </c>
      <c r="D1454" s="1882" t="s">
        <v>3</v>
      </c>
      <c r="E1454" s="1882" t="s">
        <v>12</v>
      </c>
      <c r="F1454" s="1886" t="s">
        <v>13</v>
      </c>
      <c r="G1454" s="1887"/>
      <c r="H1454" s="1887"/>
      <c r="I1454" s="1888"/>
      <c r="J1454" s="1882" t="s">
        <v>4</v>
      </c>
      <c r="K1454" s="1882" t="s">
        <v>14</v>
      </c>
      <c r="L1454" s="1882" t="s">
        <v>5</v>
      </c>
      <c r="M1454" s="1882" t="s">
        <v>6</v>
      </c>
      <c r="N1454" s="1882" t="s">
        <v>15</v>
      </c>
      <c r="O1454" s="1882" t="s">
        <v>16</v>
      </c>
      <c r="P1454" s="1889" t="s">
        <v>23</v>
      </c>
      <c r="Q1454" s="1891" t="s">
        <v>24</v>
      </c>
    </row>
    <row r="1455" spans="1:17" ht="33.75">
      <c r="A1455" s="1877"/>
      <c r="B1455" s="1880"/>
      <c r="C1455" s="1883"/>
      <c r="D1455" s="1885"/>
      <c r="E1455" s="1885"/>
      <c r="F1455" s="15" t="s">
        <v>17</v>
      </c>
      <c r="G1455" s="15" t="s">
        <v>18</v>
      </c>
      <c r="H1455" s="15" t="s">
        <v>19</v>
      </c>
      <c r="I1455" s="15" t="s">
        <v>20</v>
      </c>
      <c r="J1455" s="1885"/>
      <c r="K1455" s="1885"/>
      <c r="L1455" s="1885"/>
      <c r="M1455" s="1885"/>
      <c r="N1455" s="1885"/>
      <c r="O1455" s="1885"/>
      <c r="P1455" s="1890"/>
      <c r="Q1455" s="1892"/>
    </row>
    <row r="1456" spans="1:17" ht="12" thickBot="1">
      <c r="A1456" s="1878"/>
      <c r="B1456" s="1881"/>
      <c r="C1456" s="1884"/>
      <c r="D1456" s="30" t="s">
        <v>7</v>
      </c>
      <c r="E1456" s="30" t="s">
        <v>8</v>
      </c>
      <c r="F1456" s="30" t="s">
        <v>9</v>
      </c>
      <c r="G1456" s="30" t="s">
        <v>9</v>
      </c>
      <c r="H1456" s="30" t="s">
        <v>9</v>
      </c>
      <c r="I1456" s="30" t="s">
        <v>9</v>
      </c>
      <c r="J1456" s="30" t="s">
        <v>21</v>
      </c>
      <c r="K1456" s="30" t="s">
        <v>9</v>
      </c>
      <c r="L1456" s="30" t="s">
        <v>21</v>
      </c>
      <c r="M1456" s="30" t="s">
        <v>22</v>
      </c>
      <c r="N1456" s="30" t="s">
        <v>408</v>
      </c>
      <c r="O1456" s="30" t="s">
        <v>409</v>
      </c>
      <c r="P1456" s="1278" t="s">
        <v>25</v>
      </c>
      <c r="Q1456" s="1279" t="s">
        <v>410</v>
      </c>
    </row>
    <row r="1457" spans="1:17" ht="11.25">
      <c r="A1457" s="1860" t="s">
        <v>312</v>
      </c>
      <c r="B1457" s="47">
        <v>1</v>
      </c>
      <c r="C1457" s="663" t="s">
        <v>723</v>
      </c>
      <c r="D1457" s="617">
        <v>45</v>
      </c>
      <c r="E1457" s="617">
        <v>1990</v>
      </c>
      <c r="F1457" s="589">
        <v>16.94462</v>
      </c>
      <c r="G1457" s="589">
        <v>4.76762</v>
      </c>
      <c r="H1457" s="589">
        <v>7.2</v>
      </c>
      <c r="I1457" s="589">
        <v>4.977</v>
      </c>
      <c r="J1457" s="589">
        <v>2333.65</v>
      </c>
      <c r="K1457" s="618">
        <f>I1457</f>
        <v>4.977</v>
      </c>
      <c r="L1457" s="589">
        <f>J1457</f>
        <v>2333.65</v>
      </c>
      <c r="M1457" s="619">
        <f>K1457/L1457</f>
        <v>0.002132710560709618</v>
      </c>
      <c r="N1457" s="664">
        <v>59.078</v>
      </c>
      <c r="O1457" s="621">
        <f>M1457*N1457</f>
        <v>0.12599627450560283</v>
      </c>
      <c r="P1457" s="621">
        <f>M1457*60*1000</f>
        <v>127.96263364257706</v>
      </c>
      <c r="Q1457" s="622">
        <f>P1457*N1457/1000</f>
        <v>7.5597764703361685</v>
      </c>
    </row>
    <row r="1458" spans="1:17" ht="11.25">
      <c r="A1458" s="1861"/>
      <c r="B1458" s="43">
        <v>2</v>
      </c>
      <c r="C1458" s="665" t="s">
        <v>724</v>
      </c>
      <c r="D1458" s="623">
        <v>40</v>
      </c>
      <c r="E1458" s="623">
        <v>1982</v>
      </c>
      <c r="F1458" s="500">
        <v>15.931002</v>
      </c>
      <c r="G1458" s="500">
        <v>4.243102</v>
      </c>
      <c r="H1458" s="500">
        <v>6.4</v>
      </c>
      <c r="I1458" s="500">
        <v>5.2879</v>
      </c>
      <c r="J1458" s="500">
        <v>2259.52</v>
      </c>
      <c r="K1458" s="618">
        <f aca="true" t="shared" si="68" ref="K1458:L1460">I1458</f>
        <v>5.2879</v>
      </c>
      <c r="L1458" s="589">
        <f t="shared" si="68"/>
        <v>2259.52</v>
      </c>
      <c r="M1458" s="501">
        <f>K1458/L1458</f>
        <v>0.0023402758107916723</v>
      </c>
      <c r="N1458" s="664">
        <v>59.078</v>
      </c>
      <c r="O1458" s="625">
        <f>M1458*N1458</f>
        <v>0.1382588143499504</v>
      </c>
      <c r="P1458" s="621">
        <f>M1458*60*1000</f>
        <v>140.41654864750032</v>
      </c>
      <c r="Q1458" s="626">
        <f>P1458*N1458/1000</f>
        <v>8.295528860997026</v>
      </c>
    </row>
    <row r="1459" spans="1:17" ht="11.25">
      <c r="A1459" s="1861"/>
      <c r="B1459" s="43">
        <v>3</v>
      </c>
      <c r="C1459" s="665" t="s">
        <v>725</v>
      </c>
      <c r="D1459" s="623">
        <v>39</v>
      </c>
      <c r="E1459" s="623">
        <v>1992</v>
      </c>
      <c r="F1459" s="500">
        <v>16.492</v>
      </c>
      <c r="G1459" s="500">
        <v>4.143006</v>
      </c>
      <c r="H1459" s="500">
        <v>6.4</v>
      </c>
      <c r="I1459" s="500">
        <v>5.948994</v>
      </c>
      <c r="J1459" s="500">
        <v>2267.6400000000003</v>
      </c>
      <c r="K1459" s="618">
        <f t="shared" si="68"/>
        <v>5.948994</v>
      </c>
      <c r="L1459" s="589">
        <f t="shared" si="68"/>
        <v>2267.6400000000003</v>
      </c>
      <c r="M1459" s="501">
        <f>K1459/L1459</f>
        <v>0.002623429644917182</v>
      </c>
      <c r="N1459" s="664">
        <v>59.078</v>
      </c>
      <c r="O1459" s="625">
        <f>M1459*N1459</f>
        <v>0.1549869765624173</v>
      </c>
      <c r="P1459" s="621">
        <f>M1459*60*1000</f>
        <v>157.4057786950309</v>
      </c>
      <c r="Q1459" s="626">
        <f>P1459*N1459/1000</f>
        <v>9.299218593745035</v>
      </c>
    </row>
    <row r="1460" spans="1:17" ht="11.25">
      <c r="A1460" s="1861"/>
      <c r="B1460" s="12">
        <v>4</v>
      </c>
      <c r="C1460" s="665" t="s">
        <v>726</v>
      </c>
      <c r="D1460" s="623">
        <v>45</v>
      </c>
      <c r="E1460" s="623">
        <v>1974</v>
      </c>
      <c r="F1460" s="500">
        <v>20.210002000000003</v>
      </c>
      <c r="G1460" s="500">
        <v>5.32371</v>
      </c>
      <c r="H1460" s="500">
        <v>7.2</v>
      </c>
      <c r="I1460" s="500">
        <v>7.686292</v>
      </c>
      <c r="J1460" s="500">
        <v>2306.83</v>
      </c>
      <c r="K1460" s="618">
        <f t="shared" si="68"/>
        <v>7.686292</v>
      </c>
      <c r="L1460" s="589">
        <f t="shared" si="68"/>
        <v>2306.83</v>
      </c>
      <c r="M1460" s="501">
        <f>K1460/L1460</f>
        <v>0.0033319715800470776</v>
      </c>
      <c r="N1460" s="664">
        <v>59.078</v>
      </c>
      <c r="O1460" s="625">
        <f>M1460*N1460</f>
        <v>0.19684621700602126</v>
      </c>
      <c r="P1460" s="621">
        <f>M1460*60*1000</f>
        <v>199.91829480282468</v>
      </c>
      <c r="Q1460" s="626">
        <f>P1460*N1460/1000</f>
        <v>11.810773020361278</v>
      </c>
    </row>
    <row r="1461" spans="1:17" ht="11.25">
      <c r="A1461" s="1861"/>
      <c r="B1461" s="12">
        <v>5</v>
      </c>
      <c r="C1461" s="665"/>
      <c r="D1461" s="623"/>
      <c r="E1461" s="623"/>
      <c r="F1461" s="500"/>
      <c r="G1461" s="500"/>
      <c r="H1461" s="500"/>
      <c r="I1461" s="500"/>
      <c r="J1461" s="500"/>
      <c r="K1461" s="624"/>
      <c r="L1461" s="500"/>
      <c r="M1461" s="501"/>
      <c r="N1461" s="664"/>
      <c r="O1461" s="625"/>
      <c r="P1461" s="621"/>
      <c r="Q1461" s="626"/>
    </row>
    <row r="1462" spans="1:17" ht="11.25">
      <c r="A1462" s="1861"/>
      <c r="B1462" s="12">
        <v>6</v>
      </c>
      <c r="C1462" s="665"/>
      <c r="D1462" s="623"/>
      <c r="E1462" s="623"/>
      <c r="F1462" s="500"/>
      <c r="G1462" s="500"/>
      <c r="H1462" s="500"/>
      <c r="I1462" s="500"/>
      <c r="J1462" s="500"/>
      <c r="K1462" s="624"/>
      <c r="L1462" s="500"/>
      <c r="M1462" s="501"/>
      <c r="N1462" s="664"/>
      <c r="O1462" s="625"/>
      <c r="P1462" s="621"/>
      <c r="Q1462" s="626"/>
    </row>
    <row r="1463" spans="1:17" ht="11.25">
      <c r="A1463" s="1861"/>
      <c r="B1463" s="12">
        <v>7</v>
      </c>
      <c r="C1463" s="665"/>
      <c r="D1463" s="623"/>
      <c r="E1463" s="623"/>
      <c r="F1463" s="500"/>
      <c r="G1463" s="500"/>
      <c r="H1463" s="500"/>
      <c r="I1463" s="500"/>
      <c r="J1463" s="500"/>
      <c r="K1463" s="624"/>
      <c r="L1463" s="500"/>
      <c r="M1463" s="501"/>
      <c r="N1463" s="664"/>
      <c r="O1463" s="625"/>
      <c r="P1463" s="621"/>
      <c r="Q1463" s="626"/>
    </row>
    <row r="1464" spans="1:17" ht="11.25">
      <c r="A1464" s="1861"/>
      <c r="B1464" s="12">
        <v>8</v>
      </c>
      <c r="C1464" s="665"/>
      <c r="D1464" s="623"/>
      <c r="E1464" s="623"/>
      <c r="F1464" s="500"/>
      <c r="G1464" s="500"/>
      <c r="H1464" s="500"/>
      <c r="I1464" s="500"/>
      <c r="J1464" s="500"/>
      <c r="K1464" s="624"/>
      <c r="L1464" s="500"/>
      <c r="M1464" s="501"/>
      <c r="N1464" s="664"/>
      <c r="O1464" s="625"/>
      <c r="P1464" s="621"/>
      <c r="Q1464" s="626"/>
    </row>
    <row r="1465" spans="1:17" ht="11.25">
      <c r="A1465" s="1861"/>
      <c r="B1465" s="12">
        <v>9</v>
      </c>
      <c r="C1465" s="665"/>
      <c r="D1465" s="623"/>
      <c r="E1465" s="623"/>
      <c r="F1465" s="500"/>
      <c r="G1465" s="500"/>
      <c r="H1465" s="500"/>
      <c r="I1465" s="500"/>
      <c r="J1465" s="500"/>
      <c r="K1465" s="624"/>
      <c r="L1465" s="500"/>
      <c r="M1465" s="501"/>
      <c r="N1465" s="664"/>
      <c r="O1465" s="625"/>
      <c r="P1465" s="621"/>
      <c r="Q1465" s="626"/>
    </row>
    <row r="1466" spans="1:17" ht="12" thickBot="1">
      <c r="A1466" s="1862"/>
      <c r="B1466" s="42">
        <v>10</v>
      </c>
      <c r="C1466" s="672"/>
      <c r="D1466" s="673"/>
      <c r="E1466" s="673"/>
      <c r="F1466" s="594"/>
      <c r="G1466" s="594"/>
      <c r="H1466" s="594"/>
      <c r="I1466" s="594"/>
      <c r="J1466" s="594"/>
      <c r="K1466" s="792"/>
      <c r="L1466" s="594"/>
      <c r="M1466" s="595"/>
      <c r="N1466" s="1385"/>
      <c r="O1466" s="793"/>
      <c r="P1466" s="794"/>
      <c r="Q1466" s="795"/>
    </row>
    <row r="1467" spans="1:17" ht="11.25">
      <c r="A1467" s="1863" t="s">
        <v>305</v>
      </c>
      <c r="B1467" s="185">
        <v>1</v>
      </c>
      <c r="C1467" s="627" t="s">
        <v>693</v>
      </c>
      <c r="D1467" s="796">
        <v>32</v>
      </c>
      <c r="E1467" s="796">
        <v>1964</v>
      </c>
      <c r="F1467" s="630">
        <v>12.479001</v>
      </c>
      <c r="G1467" s="630">
        <v>2.37195</v>
      </c>
      <c r="H1467" s="630">
        <v>5.12</v>
      </c>
      <c r="I1467" s="630">
        <v>4.987051</v>
      </c>
      <c r="J1467" s="630">
        <v>1222.47</v>
      </c>
      <c r="K1467" s="773">
        <v>4.987051</v>
      </c>
      <c r="L1467" s="630">
        <v>1222.47</v>
      </c>
      <c r="M1467" s="798">
        <v>0.004079487431184406</v>
      </c>
      <c r="N1467" s="726">
        <v>59.078</v>
      </c>
      <c r="O1467" s="799">
        <v>0.2410079584595123</v>
      </c>
      <c r="P1467" s="799">
        <v>244.76924587106433</v>
      </c>
      <c r="Q1467" s="800">
        <v>14.460477507570738</v>
      </c>
    </row>
    <row r="1468" spans="1:17" ht="11.25">
      <c r="A1468" s="1864"/>
      <c r="B1468" s="225">
        <v>2</v>
      </c>
      <c r="C1468" s="635" t="s">
        <v>694</v>
      </c>
      <c r="D1468" s="628">
        <v>32</v>
      </c>
      <c r="E1468" s="628">
        <v>1962</v>
      </c>
      <c r="F1468" s="629">
        <v>12.026001</v>
      </c>
      <c r="G1468" s="629">
        <v>1.63401</v>
      </c>
      <c r="H1468" s="629">
        <v>5.12</v>
      </c>
      <c r="I1468" s="629">
        <v>5.271991</v>
      </c>
      <c r="J1468" s="629">
        <v>1209.1</v>
      </c>
      <c r="K1468" s="775">
        <v>5.271991</v>
      </c>
      <c r="L1468" s="629">
        <v>1209.1</v>
      </c>
      <c r="M1468" s="632">
        <v>0.00436026052435696</v>
      </c>
      <c r="N1468" s="669">
        <v>59.078</v>
      </c>
      <c r="O1468" s="633">
        <v>0.2575954712579605</v>
      </c>
      <c r="P1468" s="633">
        <v>261.6156314614176</v>
      </c>
      <c r="Q1468" s="634">
        <v>15.455728275477629</v>
      </c>
    </row>
    <row r="1469" spans="1:17" ht="11.25">
      <c r="A1469" s="1864"/>
      <c r="B1469" s="179">
        <v>3</v>
      </c>
      <c r="C1469" s="668" t="s">
        <v>695</v>
      </c>
      <c r="D1469" s="628">
        <v>45</v>
      </c>
      <c r="E1469" s="628">
        <v>1973</v>
      </c>
      <c r="F1469" s="629">
        <v>19.400998</v>
      </c>
      <c r="G1469" s="629">
        <v>3.90054</v>
      </c>
      <c r="H1469" s="629">
        <v>7.2</v>
      </c>
      <c r="I1469" s="629">
        <v>8.300458</v>
      </c>
      <c r="J1469" s="629">
        <v>1892.31</v>
      </c>
      <c r="K1469" s="775">
        <v>8.300458</v>
      </c>
      <c r="L1469" s="629">
        <v>1892.31</v>
      </c>
      <c r="M1469" s="637">
        <v>0.004386415545021694</v>
      </c>
      <c r="N1469" s="669">
        <v>59.078</v>
      </c>
      <c r="O1469" s="633">
        <v>0.2591406575687916</v>
      </c>
      <c r="P1469" s="633">
        <v>263.1849327013016</v>
      </c>
      <c r="Q1469" s="638">
        <v>15.548439454127497</v>
      </c>
    </row>
    <row r="1470" spans="1:17" ht="11.25">
      <c r="A1470" s="1864"/>
      <c r="B1470" s="179">
        <v>4</v>
      </c>
      <c r="C1470" s="668" t="s">
        <v>696</v>
      </c>
      <c r="D1470" s="628">
        <v>32</v>
      </c>
      <c r="E1470" s="628">
        <v>1962</v>
      </c>
      <c r="F1470" s="629">
        <v>14.134999</v>
      </c>
      <c r="G1470" s="629">
        <v>2.345595</v>
      </c>
      <c r="H1470" s="629">
        <v>5.12</v>
      </c>
      <c r="I1470" s="629">
        <v>6.669404</v>
      </c>
      <c r="J1470" s="629">
        <v>1208.05</v>
      </c>
      <c r="K1470" s="775">
        <v>6.669404</v>
      </c>
      <c r="L1470" s="629">
        <v>1208.05</v>
      </c>
      <c r="M1470" s="637">
        <v>0.0055208012913372795</v>
      </c>
      <c r="N1470" s="669">
        <v>59.078</v>
      </c>
      <c r="O1470" s="670">
        <v>0.3261578986896238</v>
      </c>
      <c r="P1470" s="633">
        <v>331.24807748023676</v>
      </c>
      <c r="Q1470" s="638">
        <v>19.569473921377426</v>
      </c>
    </row>
    <row r="1471" spans="1:17" ht="11.25">
      <c r="A1471" s="1864"/>
      <c r="B1471" s="179">
        <v>5</v>
      </c>
      <c r="C1471" s="668" t="s">
        <v>697</v>
      </c>
      <c r="D1471" s="628">
        <v>32</v>
      </c>
      <c r="E1471" s="628">
        <v>1961</v>
      </c>
      <c r="F1471" s="629">
        <v>13.695001</v>
      </c>
      <c r="G1471" s="629">
        <v>1.79214</v>
      </c>
      <c r="H1471" s="629">
        <v>4.986</v>
      </c>
      <c r="I1471" s="629">
        <v>6.916861</v>
      </c>
      <c r="J1471" s="629">
        <v>1204.31</v>
      </c>
      <c r="K1471" s="775">
        <v>6.916861</v>
      </c>
      <c r="L1471" s="629">
        <v>1204.31</v>
      </c>
      <c r="M1471" s="637">
        <v>0.00574342237463776</v>
      </c>
      <c r="N1471" s="669">
        <v>59.078</v>
      </c>
      <c r="O1471" s="670">
        <v>0.3393099070488496</v>
      </c>
      <c r="P1471" s="633">
        <v>344.6053424782656</v>
      </c>
      <c r="Q1471" s="638">
        <v>20.358594422930974</v>
      </c>
    </row>
    <row r="1472" spans="1:17" ht="11.25">
      <c r="A1472" s="1864"/>
      <c r="B1472" s="179">
        <v>6</v>
      </c>
      <c r="C1472" s="668" t="s">
        <v>698</v>
      </c>
      <c r="D1472" s="628">
        <v>54</v>
      </c>
      <c r="E1472" s="628">
        <v>1983</v>
      </c>
      <c r="F1472" s="629">
        <v>31.812</v>
      </c>
      <c r="G1472" s="629">
        <v>6.167017</v>
      </c>
      <c r="H1472" s="629">
        <v>8.573</v>
      </c>
      <c r="I1472" s="629">
        <v>17.071983</v>
      </c>
      <c r="J1472" s="629">
        <v>2959.47</v>
      </c>
      <c r="K1472" s="775">
        <v>17.071983</v>
      </c>
      <c r="L1472" s="629">
        <v>2959.47</v>
      </c>
      <c r="M1472" s="637">
        <v>0.005768594714594167</v>
      </c>
      <c r="N1472" s="669">
        <v>59.078</v>
      </c>
      <c r="O1472" s="670">
        <v>0.34079703854879423</v>
      </c>
      <c r="P1472" s="633">
        <v>346.11568287565</v>
      </c>
      <c r="Q1472" s="638">
        <v>20.447822312927652</v>
      </c>
    </row>
    <row r="1473" spans="1:17" ht="11.25">
      <c r="A1473" s="1864"/>
      <c r="B1473" s="179">
        <v>7</v>
      </c>
      <c r="C1473" s="668" t="s">
        <v>699</v>
      </c>
      <c r="D1473" s="628">
        <v>100</v>
      </c>
      <c r="E1473" s="628">
        <v>1971</v>
      </c>
      <c r="F1473" s="629">
        <v>48.816994</v>
      </c>
      <c r="G1473" s="629">
        <v>7.16856</v>
      </c>
      <c r="H1473" s="629">
        <v>16</v>
      </c>
      <c r="I1473" s="629">
        <v>25.648434</v>
      </c>
      <c r="J1473" s="629">
        <v>4404.219999999999</v>
      </c>
      <c r="K1473" s="775">
        <v>25.648434</v>
      </c>
      <c r="L1473" s="629">
        <v>4404.219999999999</v>
      </c>
      <c r="M1473" s="637">
        <v>0.005823604179627722</v>
      </c>
      <c r="N1473" s="669">
        <v>59.078</v>
      </c>
      <c r="O1473" s="670">
        <v>0.34404688772404657</v>
      </c>
      <c r="P1473" s="633">
        <v>349.4162507776633</v>
      </c>
      <c r="Q1473" s="638">
        <v>20.642813263442793</v>
      </c>
    </row>
    <row r="1474" spans="1:17" ht="11.25">
      <c r="A1474" s="1864"/>
      <c r="B1474" s="179">
        <v>8</v>
      </c>
      <c r="C1474" s="668" t="s">
        <v>700</v>
      </c>
      <c r="D1474" s="628">
        <v>60</v>
      </c>
      <c r="E1474" s="628">
        <v>1967</v>
      </c>
      <c r="F1474" s="629">
        <v>30.587002</v>
      </c>
      <c r="G1474" s="629">
        <v>4.285323</v>
      </c>
      <c r="H1474" s="629">
        <v>9.6</v>
      </c>
      <c r="I1474" s="629">
        <v>16.701679</v>
      </c>
      <c r="J1474" s="629">
        <v>2715.0099999999998</v>
      </c>
      <c r="K1474" s="775">
        <v>16.701679</v>
      </c>
      <c r="L1474" s="629">
        <v>2715.0099999999998</v>
      </c>
      <c r="M1474" s="637">
        <v>0.006151608649691898</v>
      </c>
      <c r="N1474" s="669">
        <v>59.078</v>
      </c>
      <c r="O1474" s="670">
        <v>0.363424735806498</v>
      </c>
      <c r="P1474" s="633">
        <v>369.09651898151384</v>
      </c>
      <c r="Q1474" s="638">
        <v>21.805484148389873</v>
      </c>
    </row>
    <row r="1475" spans="1:17" ht="11.25">
      <c r="A1475" s="1865"/>
      <c r="B1475" s="187">
        <v>9</v>
      </c>
      <c r="C1475" s="668" t="s">
        <v>701</v>
      </c>
      <c r="D1475" s="628">
        <v>45</v>
      </c>
      <c r="E1475" s="628">
        <v>1974</v>
      </c>
      <c r="F1475" s="629">
        <v>24.634</v>
      </c>
      <c r="G1475" s="629">
        <v>3.1626</v>
      </c>
      <c r="H1475" s="629">
        <v>7.2</v>
      </c>
      <c r="I1475" s="629">
        <v>14.2714</v>
      </c>
      <c r="J1475" s="629">
        <v>2304.2</v>
      </c>
      <c r="K1475" s="775">
        <v>14.2714</v>
      </c>
      <c r="L1475" s="629">
        <v>2304.2</v>
      </c>
      <c r="M1475" s="637">
        <v>0.0061936463848624255</v>
      </c>
      <c r="N1475" s="669">
        <v>59.078</v>
      </c>
      <c r="O1475" s="670">
        <v>0.3659082411249024</v>
      </c>
      <c r="P1475" s="633">
        <v>371.6187830917455</v>
      </c>
      <c r="Q1475" s="638">
        <v>21.954494467494143</v>
      </c>
    </row>
    <row r="1476" spans="1:17" ht="12" thickBot="1">
      <c r="A1476" s="1866"/>
      <c r="B1476" s="186">
        <v>10</v>
      </c>
      <c r="C1476" s="731" t="s">
        <v>702</v>
      </c>
      <c r="D1476" s="732">
        <v>40</v>
      </c>
      <c r="E1476" s="732">
        <v>1974</v>
      </c>
      <c r="F1476" s="786">
        <v>26.845998</v>
      </c>
      <c r="G1476" s="786">
        <v>3.621</v>
      </c>
      <c r="H1476" s="786">
        <v>6.4</v>
      </c>
      <c r="I1476" s="786">
        <v>16.824998</v>
      </c>
      <c r="J1476" s="786">
        <v>2692.85</v>
      </c>
      <c r="K1476" s="776">
        <v>16.824998</v>
      </c>
      <c r="L1476" s="786">
        <v>2692.85</v>
      </c>
      <c r="M1476" s="735">
        <v>0.006248026440388437</v>
      </c>
      <c r="N1476" s="733">
        <v>59.078</v>
      </c>
      <c r="O1476" s="736">
        <v>0.3691209060452681</v>
      </c>
      <c r="P1476" s="736">
        <v>374.8815864233062</v>
      </c>
      <c r="Q1476" s="737">
        <v>22.147254362716083</v>
      </c>
    </row>
    <row r="1477" spans="1:17" ht="11.25">
      <c r="A1477" s="1893" t="s">
        <v>306</v>
      </c>
      <c r="B1477" s="64">
        <v>1</v>
      </c>
      <c r="C1477" s="689" t="s">
        <v>703</v>
      </c>
      <c r="D1477" s="738">
        <v>50</v>
      </c>
      <c r="E1477" s="738">
        <v>1979</v>
      </c>
      <c r="F1477" s="504">
        <v>31.999997</v>
      </c>
      <c r="G1477" s="504">
        <v>5.04751</v>
      </c>
      <c r="H1477" s="504">
        <v>8</v>
      </c>
      <c r="I1477" s="504">
        <v>18.952487</v>
      </c>
      <c r="J1477" s="504">
        <v>2967.15</v>
      </c>
      <c r="K1477" s="777">
        <v>18.952487</v>
      </c>
      <c r="L1477" s="640">
        <v>2967.15</v>
      </c>
      <c r="M1477" s="641">
        <v>0.006387438114015133</v>
      </c>
      <c r="N1477" s="692">
        <v>59.078</v>
      </c>
      <c r="O1477" s="642">
        <v>0.37735706889978604</v>
      </c>
      <c r="P1477" s="642">
        <v>383.246286840908</v>
      </c>
      <c r="Q1477" s="643">
        <v>22.64142413398716</v>
      </c>
    </row>
    <row r="1478" spans="1:17" ht="11.25">
      <c r="A1478" s="1894"/>
      <c r="B1478" s="65">
        <v>2</v>
      </c>
      <c r="C1478" s="691" t="s">
        <v>704</v>
      </c>
      <c r="D1478" s="741">
        <v>45</v>
      </c>
      <c r="E1478" s="741">
        <v>1991</v>
      </c>
      <c r="F1478" s="506">
        <v>26.423000000000002</v>
      </c>
      <c r="G1478" s="506">
        <v>4.11138</v>
      </c>
      <c r="H1478" s="506">
        <v>7.2</v>
      </c>
      <c r="I1478" s="506">
        <v>15.11162</v>
      </c>
      <c r="J1478" s="506">
        <v>2327.97</v>
      </c>
      <c r="K1478" s="779">
        <v>15.11162</v>
      </c>
      <c r="L1478" s="506">
        <v>2327.97</v>
      </c>
      <c r="M1478" s="505">
        <v>0.006491329355618845</v>
      </c>
      <c r="N1478" s="703">
        <v>59.078</v>
      </c>
      <c r="O1478" s="507">
        <v>0.38349475567125013</v>
      </c>
      <c r="P1478" s="642">
        <v>389.4797613371307</v>
      </c>
      <c r="Q1478" s="508">
        <v>23.00968534027501</v>
      </c>
    </row>
    <row r="1479" spans="1:17" ht="11.25">
      <c r="A1479" s="1894"/>
      <c r="B1479" s="65">
        <v>3</v>
      </c>
      <c r="C1479" s="691" t="s">
        <v>705</v>
      </c>
      <c r="D1479" s="741">
        <v>12</v>
      </c>
      <c r="E1479" s="741">
        <v>1975</v>
      </c>
      <c r="F1479" s="506">
        <v>7.039</v>
      </c>
      <c r="G1479" s="506">
        <v>1.10691</v>
      </c>
      <c r="H1479" s="506">
        <v>1.92</v>
      </c>
      <c r="I1479" s="506">
        <v>4.01209</v>
      </c>
      <c r="J1479" s="506">
        <v>608.16</v>
      </c>
      <c r="K1479" s="779">
        <v>4.01209</v>
      </c>
      <c r="L1479" s="506">
        <v>608.16</v>
      </c>
      <c r="M1479" s="505">
        <v>0.006597096158905551</v>
      </c>
      <c r="N1479" s="703">
        <v>59.078</v>
      </c>
      <c r="O1479" s="507">
        <v>0.3897432468758222</v>
      </c>
      <c r="P1479" s="642">
        <v>395.82576953433306</v>
      </c>
      <c r="Q1479" s="508">
        <v>23.38459481254933</v>
      </c>
    </row>
    <row r="1480" spans="1:17" ht="11.25">
      <c r="A1480" s="1894"/>
      <c r="B1480" s="65">
        <v>4</v>
      </c>
      <c r="C1480" s="691" t="s">
        <v>706</v>
      </c>
      <c r="D1480" s="741">
        <v>45</v>
      </c>
      <c r="E1480" s="741">
        <v>1988</v>
      </c>
      <c r="F1480" s="506">
        <v>27.424004</v>
      </c>
      <c r="G1480" s="506">
        <v>4.311678</v>
      </c>
      <c r="H1480" s="506">
        <v>7.2</v>
      </c>
      <c r="I1480" s="506">
        <v>15.912326</v>
      </c>
      <c r="J1480" s="506">
        <v>2339.39</v>
      </c>
      <c r="K1480" s="779">
        <v>15.912326</v>
      </c>
      <c r="L1480" s="506">
        <v>2339.39</v>
      </c>
      <c r="M1480" s="505">
        <v>0.006801912464360368</v>
      </c>
      <c r="N1480" s="703">
        <v>59.078</v>
      </c>
      <c r="O1480" s="507">
        <v>0.4018433845694818</v>
      </c>
      <c r="P1480" s="642">
        <v>408.1147478616221</v>
      </c>
      <c r="Q1480" s="508">
        <v>24.110603074168914</v>
      </c>
    </row>
    <row r="1481" spans="1:17" ht="11.25">
      <c r="A1481" s="1894"/>
      <c r="B1481" s="65">
        <v>5</v>
      </c>
      <c r="C1481" s="691" t="s">
        <v>707</v>
      </c>
      <c r="D1481" s="741">
        <v>45</v>
      </c>
      <c r="E1481" s="741">
        <v>1987</v>
      </c>
      <c r="F1481" s="506">
        <v>25.900997</v>
      </c>
      <c r="G1481" s="506">
        <v>2.83369</v>
      </c>
      <c r="H1481" s="506">
        <v>7.2</v>
      </c>
      <c r="I1481" s="506">
        <v>15.867307</v>
      </c>
      <c r="J1481" s="506">
        <v>2325.47</v>
      </c>
      <c r="K1481" s="779">
        <v>15.867307</v>
      </c>
      <c r="L1481" s="506">
        <v>2325.47</v>
      </c>
      <c r="M1481" s="505">
        <v>0.006823268844577656</v>
      </c>
      <c r="N1481" s="703">
        <v>59.078</v>
      </c>
      <c r="O1481" s="507">
        <v>0.4031050767999588</v>
      </c>
      <c r="P1481" s="642">
        <v>409.39613067465933</v>
      </c>
      <c r="Q1481" s="508">
        <v>24.186304607997524</v>
      </c>
    </row>
    <row r="1482" spans="1:17" ht="11.25">
      <c r="A1482" s="1894"/>
      <c r="B1482" s="65">
        <v>6</v>
      </c>
      <c r="C1482" s="691" t="s">
        <v>708</v>
      </c>
      <c r="D1482" s="741">
        <v>45</v>
      </c>
      <c r="E1482" s="741">
        <v>1979</v>
      </c>
      <c r="F1482" s="506">
        <v>25.795011000000002</v>
      </c>
      <c r="G1482" s="506">
        <v>2.6775</v>
      </c>
      <c r="H1482" s="506">
        <v>7.2</v>
      </c>
      <c r="I1482" s="506">
        <v>15.917511</v>
      </c>
      <c r="J1482" s="506">
        <v>2327.08</v>
      </c>
      <c r="K1482" s="779">
        <v>15.917511</v>
      </c>
      <c r="L1482" s="506">
        <v>2327.08</v>
      </c>
      <c r="M1482" s="505">
        <v>0.006840121955411932</v>
      </c>
      <c r="N1482" s="703">
        <v>59.078</v>
      </c>
      <c r="O1482" s="507">
        <v>0.40410072488182613</v>
      </c>
      <c r="P1482" s="642">
        <v>410.4073173247159</v>
      </c>
      <c r="Q1482" s="508">
        <v>24.246043492909568</v>
      </c>
    </row>
    <row r="1483" spans="1:17" ht="11.25">
      <c r="A1483" s="1894"/>
      <c r="B1483" s="65">
        <v>7</v>
      </c>
      <c r="C1483" s="691" t="s">
        <v>709</v>
      </c>
      <c r="D1483" s="741">
        <v>60</v>
      </c>
      <c r="E1483" s="741">
        <v>1983</v>
      </c>
      <c r="F1483" s="506">
        <v>30.736999</v>
      </c>
      <c r="G1483" s="506">
        <v>4.174632</v>
      </c>
      <c r="H1483" s="506">
        <v>9.6</v>
      </c>
      <c r="I1483" s="506">
        <v>16.962367</v>
      </c>
      <c r="J1483" s="506">
        <v>2379.41</v>
      </c>
      <c r="K1483" s="779">
        <v>16.962367</v>
      </c>
      <c r="L1483" s="506">
        <v>2379.41</v>
      </c>
      <c r="M1483" s="505">
        <v>0.007128812184533141</v>
      </c>
      <c r="N1483" s="703">
        <v>59.078</v>
      </c>
      <c r="O1483" s="507">
        <v>0.42115596623784896</v>
      </c>
      <c r="P1483" s="642">
        <v>427.7287310719885</v>
      </c>
      <c r="Q1483" s="508">
        <v>25.26935797427094</v>
      </c>
    </row>
    <row r="1484" spans="1:17" ht="11.25">
      <c r="A1484" s="1894"/>
      <c r="B1484" s="65">
        <v>8</v>
      </c>
      <c r="C1484" s="691" t="s">
        <v>710</v>
      </c>
      <c r="D1484" s="741">
        <v>40</v>
      </c>
      <c r="E1484" s="741">
        <v>1988</v>
      </c>
      <c r="F1484" s="506">
        <v>26.418996</v>
      </c>
      <c r="G1484" s="506">
        <v>3.474643</v>
      </c>
      <c r="H1484" s="506">
        <v>6.4</v>
      </c>
      <c r="I1484" s="506">
        <v>16.544353</v>
      </c>
      <c r="J1484" s="506">
        <v>2258.82</v>
      </c>
      <c r="K1484" s="779">
        <v>16.544353</v>
      </c>
      <c r="L1484" s="506">
        <v>2258.82</v>
      </c>
      <c r="M1484" s="505">
        <v>0.007324334386980813</v>
      </c>
      <c r="N1484" s="703">
        <v>59.078</v>
      </c>
      <c r="O1484" s="507">
        <v>0.4327070269140525</v>
      </c>
      <c r="P1484" s="642">
        <v>439.4600632188488</v>
      </c>
      <c r="Q1484" s="508">
        <v>25.96242161484315</v>
      </c>
    </row>
    <row r="1485" spans="1:17" ht="11.25">
      <c r="A1485" s="1894"/>
      <c r="B1485" s="65">
        <v>9</v>
      </c>
      <c r="C1485" s="691" t="s">
        <v>711</v>
      </c>
      <c r="D1485" s="741">
        <v>40</v>
      </c>
      <c r="E1485" s="741">
        <v>1989</v>
      </c>
      <c r="F1485" s="506">
        <v>28.001996</v>
      </c>
      <c r="G1485" s="506">
        <v>4.710166</v>
      </c>
      <c r="H1485" s="506">
        <v>6.4</v>
      </c>
      <c r="I1485" s="506">
        <v>16.89183</v>
      </c>
      <c r="J1485" s="506">
        <v>2266.82</v>
      </c>
      <c r="K1485" s="779">
        <v>16.89183</v>
      </c>
      <c r="L1485" s="506">
        <v>2266.82</v>
      </c>
      <c r="M1485" s="505">
        <v>0.0074517738505924585</v>
      </c>
      <c r="N1485" s="703">
        <v>59.078</v>
      </c>
      <c r="O1485" s="507">
        <v>0.4402358955453013</v>
      </c>
      <c r="P1485" s="642">
        <v>447.10643103554753</v>
      </c>
      <c r="Q1485" s="508">
        <v>26.414153732718077</v>
      </c>
    </row>
    <row r="1486" spans="1:17" ht="12" thickBot="1">
      <c r="A1486" s="1895"/>
      <c r="B1486" s="68">
        <v>10</v>
      </c>
      <c r="C1486" s="693" t="s">
        <v>712</v>
      </c>
      <c r="D1486" s="744">
        <v>45</v>
      </c>
      <c r="E1486" s="744">
        <v>1976</v>
      </c>
      <c r="F1486" s="766">
        <v>28.060989999999997</v>
      </c>
      <c r="G1486" s="766">
        <v>3.610635</v>
      </c>
      <c r="H1486" s="766">
        <v>7.2</v>
      </c>
      <c r="I1486" s="766">
        <v>17.250355</v>
      </c>
      <c r="J1486" s="766">
        <v>2304</v>
      </c>
      <c r="K1486" s="781">
        <v>17.250355</v>
      </c>
      <c r="L1486" s="766">
        <v>2304</v>
      </c>
      <c r="M1486" s="711">
        <v>0.007487133246527777</v>
      </c>
      <c r="N1486" s="712">
        <v>59.078</v>
      </c>
      <c r="O1486" s="694">
        <v>0.44232485793836807</v>
      </c>
      <c r="P1486" s="694">
        <v>449.2279947916666</v>
      </c>
      <c r="Q1486" s="695">
        <v>26.539491476302082</v>
      </c>
    </row>
    <row r="1487" spans="1:17" ht="11.25">
      <c r="A1487" s="1870" t="s">
        <v>313</v>
      </c>
      <c r="B1487" s="17">
        <v>1</v>
      </c>
      <c r="C1487" s="645" t="s">
        <v>713</v>
      </c>
      <c r="D1487" s="646">
        <v>17</v>
      </c>
      <c r="E1487" s="646">
        <v>1959</v>
      </c>
      <c r="F1487" s="597">
        <v>14.163</v>
      </c>
      <c r="G1487" s="597">
        <v>2.05569</v>
      </c>
      <c r="H1487" s="597">
        <v>0.17</v>
      </c>
      <c r="I1487" s="597">
        <v>11.93731</v>
      </c>
      <c r="J1487" s="597">
        <v>827.04</v>
      </c>
      <c r="K1487" s="1728">
        <v>11.93731</v>
      </c>
      <c r="L1487" s="648">
        <v>827.04</v>
      </c>
      <c r="M1487" s="649">
        <v>0.014433775875411106</v>
      </c>
      <c r="N1487" s="620">
        <v>59.078</v>
      </c>
      <c r="O1487" s="650">
        <v>0.8527186111675373</v>
      </c>
      <c r="P1487" s="650">
        <v>866.0265525246663</v>
      </c>
      <c r="Q1487" s="651">
        <v>51.16311667005224</v>
      </c>
    </row>
    <row r="1488" spans="1:17" ht="11.25">
      <c r="A1488" s="1871"/>
      <c r="B1488" s="38">
        <v>2</v>
      </c>
      <c r="C1488" s="699" t="s">
        <v>714</v>
      </c>
      <c r="D1488" s="748">
        <v>12</v>
      </c>
      <c r="E1488" s="748">
        <v>1955</v>
      </c>
      <c r="F1488" s="510">
        <v>7.158</v>
      </c>
      <c r="G1488" s="510">
        <v>0</v>
      </c>
      <c r="H1488" s="510">
        <v>0</v>
      </c>
      <c r="I1488" s="510">
        <v>7.158</v>
      </c>
      <c r="J1488" s="510">
        <v>475.24</v>
      </c>
      <c r="K1488" s="784">
        <v>7.158</v>
      </c>
      <c r="L1488" s="510">
        <v>475.24</v>
      </c>
      <c r="M1488" s="509">
        <v>0.015061863479505092</v>
      </c>
      <c r="N1488" s="704">
        <v>59.078</v>
      </c>
      <c r="O1488" s="511">
        <v>0.8898247706422019</v>
      </c>
      <c r="P1488" s="650">
        <v>903.7118087703055</v>
      </c>
      <c r="Q1488" s="512">
        <v>53.38948623853211</v>
      </c>
    </row>
    <row r="1489" spans="1:17" ht="11.25">
      <c r="A1489" s="1871"/>
      <c r="B1489" s="38">
        <v>3</v>
      </c>
      <c r="C1489" s="699" t="s">
        <v>715</v>
      </c>
      <c r="D1489" s="748">
        <v>7</v>
      </c>
      <c r="E1489" s="748">
        <v>1902</v>
      </c>
      <c r="F1489" s="510">
        <v>5.263001</v>
      </c>
      <c r="G1489" s="510">
        <v>0.42168</v>
      </c>
      <c r="H1489" s="510">
        <v>0.07</v>
      </c>
      <c r="I1489" s="510">
        <v>4.771321</v>
      </c>
      <c r="J1489" s="510">
        <v>314.45</v>
      </c>
      <c r="K1489" s="784">
        <v>4.771321</v>
      </c>
      <c r="L1489" s="510">
        <v>314.45</v>
      </c>
      <c r="M1489" s="509">
        <v>0.0151735442836699</v>
      </c>
      <c r="N1489" s="704">
        <v>59.078</v>
      </c>
      <c r="O1489" s="511">
        <v>0.8964226491906504</v>
      </c>
      <c r="P1489" s="650">
        <v>910.412657020194</v>
      </c>
      <c r="Q1489" s="512">
        <v>53.78535895143903</v>
      </c>
    </row>
    <row r="1490" spans="1:17" ht="11.25">
      <c r="A1490" s="1872"/>
      <c r="B1490" s="19">
        <v>4</v>
      </c>
      <c r="C1490" s="699" t="s">
        <v>716</v>
      </c>
      <c r="D1490" s="748">
        <v>8</v>
      </c>
      <c r="E1490" s="748">
        <v>1959</v>
      </c>
      <c r="F1490" s="510">
        <v>5.649001</v>
      </c>
      <c r="G1490" s="510">
        <v>0</v>
      </c>
      <c r="H1490" s="510">
        <v>0</v>
      </c>
      <c r="I1490" s="510">
        <v>5.649001</v>
      </c>
      <c r="J1490" s="510">
        <v>359.86</v>
      </c>
      <c r="K1490" s="784">
        <v>5.649001</v>
      </c>
      <c r="L1490" s="510">
        <v>359.86</v>
      </c>
      <c r="M1490" s="509">
        <v>0.015697774134385594</v>
      </c>
      <c r="N1490" s="704">
        <v>59.078</v>
      </c>
      <c r="O1490" s="511">
        <v>0.9273931003112321</v>
      </c>
      <c r="P1490" s="650">
        <v>941.8664480631356</v>
      </c>
      <c r="Q1490" s="512">
        <v>55.64358601867393</v>
      </c>
    </row>
    <row r="1491" spans="1:17" ht="11.25">
      <c r="A1491" s="1872"/>
      <c r="B1491" s="19">
        <v>5</v>
      </c>
      <c r="C1491" s="699" t="s">
        <v>717</v>
      </c>
      <c r="D1491" s="748">
        <v>14</v>
      </c>
      <c r="E1491" s="748">
        <v>1961</v>
      </c>
      <c r="F1491" s="510">
        <v>11.18</v>
      </c>
      <c r="G1491" s="510">
        <v>0.89607</v>
      </c>
      <c r="H1491" s="510">
        <v>0.14</v>
      </c>
      <c r="I1491" s="510">
        <v>10.14393</v>
      </c>
      <c r="J1491" s="510">
        <v>620.24</v>
      </c>
      <c r="K1491" s="784">
        <v>10.14393</v>
      </c>
      <c r="L1491" s="510">
        <v>620.24</v>
      </c>
      <c r="M1491" s="509">
        <v>0.016354846511027987</v>
      </c>
      <c r="N1491" s="704">
        <v>59.078</v>
      </c>
      <c r="O1491" s="511">
        <v>0.9662116221785114</v>
      </c>
      <c r="P1491" s="650">
        <v>981.2907906616792</v>
      </c>
      <c r="Q1491" s="512">
        <v>57.97269733071069</v>
      </c>
    </row>
    <row r="1492" spans="1:17" ht="11.25">
      <c r="A1492" s="1872"/>
      <c r="B1492" s="19">
        <v>6</v>
      </c>
      <c r="C1492" s="699" t="s">
        <v>718</v>
      </c>
      <c r="D1492" s="748">
        <v>4</v>
      </c>
      <c r="E1492" s="748">
        <v>1940</v>
      </c>
      <c r="F1492" s="510">
        <v>2.675</v>
      </c>
      <c r="G1492" s="510">
        <v>0</v>
      </c>
      <c r="H1492" s="510">
        <v>0</v>
      </c>
      <c r="I1492" s="510">
        <v>2.675</v>
      </c>
      <c r="J1492" s="510">
        <v>161.63</v>
      </c>
      <c r="K1492" s="784">
        <v>2.675</v>
      </c>
      <c r="L1492" s="510">
        <v>161.63</v>
      </c>
      <c r="M1492" s="509">
        <v>0.016550145393800654</v>
      </c>
      <c r="N1492" s="704">
        <v>59.078</v>
      </c>
      <c r="O1492" s="511">
        <v>0.9777494895749551</v>
      </c>
      <c r="P1492" s="650">
        <v>993.0087236280393</v>
      </c>
      <c r="Q1492" s="512">
        <v>58.66496937449731</v>
      </c>
    </row>
    <row r="1493" spans="1:17" ht="11.25">
      <c r="A1493" s="1872"/>
      <c r="B1493" s="19">
        <v>7</v>
      </c>
      <c r="C1493" s="699" t="s">
        <v>719</v>
      </c>
      <c r="D1493" s="748">
        <v>8</v>
      </c>
      <c r="E1493" s="748">
        <v>1952</v>
      </c>
      <c r="F1493" s="510">
        <v>3.562001</v>
      </c>
      <c r="G1493" s="510">
        <v>0</v>
      </c>
      <c r="H1493" s="510">
        <v>0</v>
      </c>
      <c r="I1493" s="510">
        <v>3.562001</v>
      </c>
      <c r="J1493" s="510">
        <v>209.16</v>
      </c>
      <c r="K1493" s="784">
        <v>3.562001</v>
      </c>
      <c r="L1493" s="510">
        <v>209.16</v>
      </c>
      <c r="M1493" s="509">
        <v>0.01703002964237904</v>
      </c>
      <c r="N1493" s="704">
        <v>59.078</v>
      </c>
      <c r="O1493" s="511">
        <v>1.0061000912124691</v>
      </c>
      <c r="P1493" s="650">
        <v>1021.8017785427425</v>
      </c>
      <c r="Q1493" s="512">
        <v>60.36600547274814</v>
      </c>
    </row>
    <row r="1494" spans="1:17" ht="11.25">
      <c r="A1494" s="1872"/>
      <c r="B1494" s="19">
        <v>8</v>
      </c>
      <c r="C1494" s="699" t="s">
        <v>720</v>
      </c>
      <c r="D1494" s="748">
        <v>7</v>
      </c>
      <c r="E1494" s="748">
        <v>1955</v>
      </c>
      <c r="F1494" s="510">
        <v>4.688</v>
      </c>
      <c r="G1494" s="510">
        <v>0</v>
      </c>
      <c r="H1494" s="510">
        <v>0</v>
      </c>
      <c r="I1494" s="510">
        <v>4.688</v>
      </c>
      <c r="J1494" s="510">
        <v>265.28</v>
      </c>
      <c r="K1494" s="784">
        <v>4.688</v>
      </c>
      <c r="L1494" s="510">
        <v>265.28</v>
      </c>
      <c r="M1494" s="509">
        <v>0.01767189384800965</v>
      </c>
      <c r="N1494" s="704">
        <v>59.078</v>
      </c>
      <c r="O1494" s="511">
        <v>1.0440201447527142</v>
      </c>
      <c r="P1494" s="650">
        <v>1060.313630880579</v>
      </c>
      <c r="Q1494" s="512">
        <v>62.64120868516285</v>
      </c>
    </row>
    <row r="1495" spans="1:17" ht="11.25">
      <c r="A1495" s="1872"/>
      <c r="B1495" s="19">
        <v>9</v>
      </c>
      <c r="C1495" s="699" t="s">
        <v>721</v>
      </c>
      <c r="D1495" s="748">
        <v>4</v>
      </c>
      <c r="E1495" s="748">
        <v>1961</v>
      </c>
      <c r="F1495" s="510">
        <v>3.638</v>
      </c>
      <c r="G1495" s="510">
        <v>0</v>
      </c>
      <c r="H1495" s="510">
        <v>0.573</v>
      </c>
      <c r="I1495" s="510">
        <v>3.065</v>
      </c>
      <c r="J1495" s="510">
        <v>161.66</v>
      </c>
      <c r="K1495" s="784">
        <v>3.065</v>
      </c>
      <c r="L1495" s="699">
        <v>161.66</v>
      </c>
      <c r="M1495" s="509">
        <v>0.018959544723493753</v>
      </c>
      <c r="N1495" s="699">
        <v>59.078</v>
      </c>
      <c r="O1495" s="511">
        <v>1.120091983174564</v>
      </c>
      <c r="P1495" s="650">
        <v>1137.5726834096251</v>
      </c>
      <c r="Q1495" s="512">
        <v>67.20551899047383</v>
      </c>
    </row>
    <row r="1496" spans="1:17" ht="12" thickBot="1">
      <c r="A1496" s="1873"/>
      <c r="B1496" s="20">
        <v>10</v>
      </c>
      <c r="C1496" s="700" t="s">
        <v>722</v>
      </c>
      <c r="D1496" s="753">
        <v>6</v>
      </c>
      <c r="E1496" s="753">
        <v>1936</v>
      </c>
      <c r="F1496" s="754">
        <v>6.145001000000001</v>
      </c>
      <c r="G1496" s="754">
        <v>0.89607</v>
      </c>
      <c r="H1496" s="754">
        <v>0.06</v>
      </c>
      <c r="I1496" s="754">
        <v>5.188931</v>
      </c>
      <c r="J1496" s="754">
        <v>266.57</v>
      </c>
      <c r="K1496" s="785">
        <v>5.188931</v>
      </c>
      <c r="L1496" s="700">
        <v>266.57</v>
      </c>
      <c r="M1496" s="705">
        <v>0.01946554751097273</v>
      </c>
      <c r="N1496" s="700">
        <v>59.078</v>
      </c>
      <c r="O1496" s="701">
        <v>1.1499856158532469</v>
      </c>
      <c r="P1496" s="701">
        <v>1167.9328506583638</v>
      </c>
      <c r="Q1496" s="702">
        <v>68.99913695119481</v>
      </c>
    </row>
    <row r="1498" spans="1:17" s="1683" customFormat="1" ht="15">
      <c r="A1498" s="1874" t="s">
        <v>502</v>
      </c>
      <c r="B1498" s="1874"/>
      <c r="C1498" s="1874"/>
      <c r="D1498" s="1874"/>
      <c r="E1498" s="1874"/>
      <c r="F1498" s="1874"/>
      <c r="G1498" s="1874"/>
      <c r="H1498" s="1874"/>
      <c r="I1498" s="1874"/>
      <c r="J1498" s="1874"/>
      <c r="K1498" s="1874"/>
      <c r="L1498" s="1874"/>
      <c r="M1498" s="1874"/>
      <c r="N1498" s="1874"/>
      <c r="O1498" s="1874"/>
      <c r="P1498" s="1874"/>
      <c r="Q1498" s="1874"/>
    </row>
    <row r="1499" spans="1:17" ht="13.5" thickBot="1">
      <c r="A1499" s="805"/>
      <c r="B1499" s="805"/>
      <c r="C1499" s="805"/>
      <c r="D1499" s="805"/>
      <c r="E1499" s="1875" t="s">
        <v>370</v>
      </c>
      <c r="F1499" s="1875"/>
      <c r="G1499" s="1875"/>
      <c r="H1499" s="1875"/>
      <c r="I1499" s="805">
        <v>5.3</v>
      </c>
      <c r="J1499" s="805" t="s">
        <v>369</v>
      </c>
      <c r="K1499" s="805" t="s">
        <v>371</v>
      </c>
      <c r="L1499" s="806">
        <v>356</v>
      </c>
      <c r="M1499" s="805"/>
      <c r="N1499" s="805"/>
      <c r="O1499" s="805"/>
      <c r="P1499" s="805"/>
      <c r="Q1499" s="805"/>
    </row>
    <row r="1500" spans="1:17" ht="11.25">
      <c r="A1500" s="1876" t="s">
        <v>1</v>
      </c>
      <c r="B1500" s="1879" t="s">
        <v>0</v>
      </c>
      <c r="C1500" s="1882" t="s">
        <v>2</v>
      </c>
      <c r="D1500" s="1882" t="s">
        <v>3</v>
      </c>
      <c r="E1500" s="1882" t="s">
        <v>12</v>
      </c>
      <c r="F1500" s="1886" t="s">
        <v>13</v>
      </c>
      <c r="G1500" s="1887"/>
      <c r="H1500" s="1887"/>
      <c r="I1500" s="1888"/>
      <c r="J1500" s="1882" t="s">
        <v>4</v>
      </c>
      <c r="K1500" s="1882" t="s">
        <v>14</v>
      </c>
      <c r="L1500" s="1882" t="s">
        <v>5</v>
      </c>
      <c r="M1500" s="1882" t="s">
        <v>6</v>
      </c>
      <c r="N1500" s="1882" t="s">
        <v>15</v>
      </c>
      <c r="O1500" s="1882" t="s">
        <v>16</v>
      </c>
      <c r="P1500" s="1889" t="s">
        <v>23</v>
      </c>
      <c r="Q1500" s="1891" t="s">
        <v>24</v>
      </c>
    </row>
    <row r="1501" spans="1:17" ht="33.75">
      <c r="A1501" s="1877"/>
      <c r="B1501" s="1880"/>
      <c r="C1501" s="1883"/>
      <c r="D1501" s="1885"/>
      <c r="E1501" s="1885"/>
      <c r="F1501" s="15" t="s">
        <v>17</v>
      </c>
      <c r="G1501" s="15" t="s">
        <v>18</v>
      </c>
      <c r="H1501" s="15" t="s">
        <v>19</v>
      </c>
      <c r="I1501" s="15" t="s">
        <v>20</v>
      </c>
      <c r="J1501" s="1885"/>
      <c r="K1501" s="1885"/>
      <c r="L1501" s="1885"/>
      <c r="M1501" s="1885"/>
      <c r="N1501" s="1885"/>
      <c r="O1501" s="1885"/>
      <c r="P1501" s="1890"/>
      <c r="Q1501" s="1892"/>
    </row>
    <row r="1502" spans="1:17" ht="12" thickBot="1">
      <c r="A1502" s="1878"/>
      <c r="B1502" s="1881"/>
      <c r="C1502" s="1884"/>
      <c r="D1502" s="30" t="s">
        <v>7</v>
      </c>
      <c r="E1502" s="30" t="s">
        <v>8</v>
      </c>
      <c r="F1502" s="30" t="s">
        <v>9</v>
      </c>
      <c r="G1502" s="30" t="s">
        <v>9</v>
      </c>
      <c r="H1502" s="30" t="s">
        <v>9</v>
      </c>
      <c r="I1502" s="30" t="s">
        <v>9</v>
      </c>
      <c r="J1502" s="30" t="s">
        <v>21</v>
      </c>
      <c r="K1502" s="30" t="s">
        <v>9</v>
      </c>
      <c r="L1502" s="30" t="s">
        <v>21</v>
      </c>
      <c r="M1502" s="30" t="s">
        <v>22</v>
      </c>
      <c r="N1502" s="30" t="s">
        <v>408</v>
      </c>
      <c r="O1502" s="30" t="s">
        <v>409</v>
      </c>
      <c r="P1502" s="1278" t="s">
        <v>25</v>
      </c>
      <c r="Q1502" s="1279" t="s">
        <v>410</v>
      </c>
    </row>
    <row r="1503" spans="1:17" ht="11.25">
      <c r="A1503" s="1860" t="s">
        <v>312</v>
      </c>
      <c r="B1503" s="47">
        <v>1</v>
      </c>
      <c r="C1503" s="663"/>
      <c r="D1503" s="617"/>
      <c r="E1503" s="617"/>
      <c r="F1503" s="589"/>
      <c r="G1503" s="589"/>
      <c r="H1503" s="589"/>
      <c r="I1503" s="589"/>
      <c r="J1503" s="589"/>
      <c r="K1503" s="618"/>
      <c r="L1503" s="589"/>
      <c r="M1503" s="619"/>
      <c r="N1503" s="664"/>
      <c r="O1503" s="621"/>
      <c r="P1503" s="621"/>
      <c r="Q1503" s="622"/>
    </row>
    <row r="1504" spans="1:17" ht="11.25">
      <c r="A1504" s="1861"/>
      <c r="B1504" s="43">
        <v>2</v>
      </c>
      <c r="C1504" s="665"/>
      <c r="D1504" s="623"/>
      <c r="E1504" s="623"/>
      <c r="F1504" s="500"/>
      <c r="G1504" s="500"/>
      <c r="H1504" s="500"/>
      <c r="I1504" s="500"/>
      <c r="J1504" s="500"/>
      <c r="K1504" s="618"/>
      <c r="L1504" s="589"/>
      <c r="M1504" s="501"/>
      <c r="N1504" s="664"/>
      <c r="O1504" s="625"/>
      <c r="P1504" s="621"/>
      <c r="Q1504" s="626"/>
    </row>
    <row r="1505" spans="1:17" ht="11.25">
      <c r="A1505" s="1861"/>
      <c r="B1505" s="43">
        <v>3</v>
      </c>
      <c r="C1505" s="665"/>
      <c r="D1505" s="623"/>
      <c r="E1505" s="623"/>
      <c r="F1505" s="500"/>
      <c r="G1505" s="500"/>
      <c r="H1505" s="500"/>
      <c r="I1505" s="500"/>
      <c r="J1505" s="500"/>
      <c r="K1505" s="618"/>
      <c r="L1505" s="589"/>
      <c r="M1505" s="501"/>
      <c r="N1505" s="664"/>
      <c r="O1505" s="625"/>
      <c r="P1505" s="621"/>
      <c r="Q1505" s="626"/>
    </row>
    <row r="1506" spans="1:17" ht="11.25">
      <c r="A1506" s="1861"/>
      <c r="B1506" s="12">
        <v>4</v>
      </c>
      <c r="C1506" s="665"/>
      <c r="D1506" s="623"/>
      <c r="E1506" s="623"/>
      <c r="F1506" s="500"/>
      <c r="G1506" s="500"/>
      <c r="H1506" s="500"/>
      <c r="I1506" s="500"/>
      <c r="J1506" s="500"/>
      <c r="K1506" s="618"/>
      <c r="L1506" s="589"/>
      <c r="M1506" s="501"/>
      <c r="N1506" s="664"/>
      <c r="O1506" s="625"/>
      <c r="P1506" s="621"/>
      <c r="Q1506" s="626"/>
    </row>
    <row r="1507" spans="1:17" ht="11.25">
      <c r="A1507" s="1861"/>
      <c r="B1507" s="12">
        <v>5</v>
      </c>
      <c r="C1507" s="665"/>
      <c r="D1507" s="623"/>
      <c r="E1507" s="623"/>
      <c r="F1507" s="500"/>
      <c r="G1507" s="500"/>
      <c r="H1507" s="500"/>
      <c r="I1507" s="500"/>
      <c r="J1507" s="500"/>
      <c r="K1507" s="624"/>
      <c r="L1507" s="500"/>
      <c r="M1507" s="501"/>
      <c r="N1507" s="664"/>
      <c r="O1507" s="625"/>
      <c r="P1507" s="621"/>
      <c r="Q1507" s="626"/>
    </row>
    <row r="1508" spans="1:17" ht="11.25">
      <c r="A1508" s="1861"/>
      <c r="B1508" s="12">
        <v>6</v>
      </c>
      <c r="C1508" s="665"/>
      <c r="D1508" s="623"/>
      <c r="E1508" s="623"/>
      <c r="F1508" s="500"/>
      <c r="G1508" s="500"/>
      <c r="H1508" s="500"/>
      <c r="I1508" s="500"/>
      <c r="J1508" s="500"/>
      <c r="K1508" s="624"/>
      <c r="L1508" s="500"/>
      <c r="M1508" s="501"/>
      <c r="N1508" s="664"/>
      <c r="O1508" s="625"/>
      <c r="P1508" s="621"/>
      <c r="Q1508" s="626"/>
    </row>
    <row r="1509" spans="1:17" ht="11.25">
      <c r="A1509" s="1861"/>
      <c r="B1509" s="12">
        <v>7</v>
      </c>
      <c r="C1509" s="665"/>
      <c r="D1509" s="623"/>
      <c r="E1509" s="623"/>
      <c r="F1509" s="500"/>
      <c r="G1509" s="500"/>
      <c r="H1509" s="500"/>
      <c r="I1509" s="500"/>
      <c r="J1509" s="500"/>
      <c r="K1509" s="624"/>
      <c r="L1509" s="500"/>
      <c r="M1509" s="501"/>
      <c r="N1509" s="664"/>
      <c r="O1509" s="625"/>
      <c r="P1509" s="621"/>
      <c r="Q1509" s="626"/>
    </row>
    <row r="1510" spans="1:17" ht="11.25">
      <c r="A1510" s="1861"/>
      <c r="B1510" s="12">
        <v>8</v>
      </c>
      <c r="C1510" s="665"/>
      <c r="D1510" s="623"/>
      <c r="E1510" s="623"/>
      <c r="F1510" s="500"/>
      <c r="G1510" s="500"/>
      <c r="H1510" s="500"/>
      <c r="I1510" s="500"/>
      <c r="J1510" s="500"/>
      <c r="K1510" s="624"/>
      <c r="L1510" s="500"/>
      <c r="M1510" s="501"/>
      <c r="N1510" s="664"/>
      <c r="O1510" s="625"/>
      <c r="P1510" s="621"/>
      <c r="Q1510" s="626"/>
    </row>
    <row r="1511" spans="1:17" ht="11.25">
      <c r="A1511" s="1861"/>
      <c r="B1511" s="12">
        <v>9</v>
      </c>
      <c r="C1511" s="665"/>
      <c r="D1511" s="623"/>
      <c r="E1511" s="623"/>
      <c r="F1511" s="500"/>
      <c r="G1511" s="500"/>
      <c r="H1511" s="500"/>
      <c r="I1511" s="500"/>
      <c r="J1511" s="500"/>
      <c r="K1511" s="624"/>
      <c r="L1511" s="500"/>
      <c r="M1511" s="501"/>
      <c r="N1511" s="664"/>
      <c r="O1511" s="625"/>
      <c r="P1511" s="621"/>
      <c r="Q1511" s="626"/>
    </row>
    <row r="1512" spans="1:17" ht="12" thickBot="1">
      <c r="A1512" s="1862"/>
      <c r="B1512" s="42">
        <v>10</v>
      </c>
      <c r="C1512" s="672"/>
      <c r="D1512" s="673"/>
      <c r="E1512" s="673"/>
      <c r="F1512" s="594"/>
      <c r="G1512" s="594"/>
      <c r="H1512" s="594"/>
      <c r="I1512" s="594"/>
      <c r="J1512" s="594"/>
      <c r="K1512" s="792"/>
      <c r="L1512" s="594"/>
      <c r="M1512" s="595"/>
      <c r="N1512" s="1385"/>
      <c r="O1512" s="793"/>
      <c r="P1512" s="794"/>
      <c r="Q1512" s="795"/>
    </row>
    <row r="1513" spans="1:17" ht="11.25">
      <c r="A1513" s="1863" t="s">
        <v>305</v>
      </c>
      <c r="B1513" s="185">
        <v>1</v>
      </c>
      <c r="C1513" s="627"/>
      <c r="D1513" s="796"/>
      <c r="E1513" s="796"/>
      <c r="F1513" s="630"/>
      <c r="G1513" s="630"/>
      <c r="H1513" s="630"/>
      <c r="I1513" s="630"/>
      <c r="J1513" s="630"/>
      <c r="K1513" s="631"/>
      <c r="L1513" s="630"/>
      <c r="M1513" s="798"/>
      <c r="N1513" s="726"/>
      <c r="O1513" s="799"/>
      <c r="P1513" s="799"/>
      <c r="Q1513" s="800"/>
    </row>
    <row r="1514" spans="1:17" ht="11.25">
      <c r="A1514" s="1864"/>
      <c r="B1514" s="225">
        <v>2</v>
      </c>
      <c r="C1514" s="635"/>
      <c r="D1514" s="628"/>
      <c r="E1514" s="628"/>
      <c r="F1514" s="629"/>
      <c r="G1514" s="629"/>
      <c r="H1514" s="629"/>
      <c r="I1514" s="629"/>
      <c r="J1514" s="629"/>
      <c r="K1514" s="636"/>
      <c r="L1514" s="629"/>
      <c r="M1514" s="632"/>
      <c r="N1514" s="669"/>
      <c r="O1514" s="633"/>
      <c r="P1514" s="633"/>
      <c r="Q1514" s="634"/>
    </row>
    <row r="1515" spans="1:17" ht="11.25">
      <c r="A1515" s="1864"/>
      <c r="B1515" s="179">
        <v>3</v>
      </c>
      <c r="C1515" s="668"/>
      <c r="D1515" s="628"/>
      <c r="E1515" s="628"/>
      <c r="F1515" s="629"/>
      <c r="G1515" s="629"/>
      <c r="H1515" s="629"/>
      <c r="I1515" s="629"/>
      <c r="J1515" s="629"/>
      <c r="K1515" s="636"/>
      <c r="L1515" s="629"/>
      <c r="M1515" s="637"/>
      <c r="N1515" s="669"/>
      <c r="O1515" s="633"/>
      <c r="P1515" s="633"/>
      <c r="Q1515" s="638"/>
    </row>
    <row r="1516" spans="1:17" ht="11.25">
      <c r="A1516" s="1864"/>
      <c r="B1516" s="179">
        <v>4</v>
      </c>
      <c r="C1516" s="668"/>
      <c r="D1516" s="628"/>
      <c r="E1516" s="628"/>
      <c r="F1516" s="629"/>
      <c r="G1516" s="629"/>
      <c r="H1516" s="629"/>
      <c r="I1516" s="629"/>
      <c r="J1516" s="629"/>
      <c r="K1516" s="636"/>
      <c r="L1516" s="629"/>
      <c r="M1516" s="637"/>
      <c r="N1516" s="669"/>
      <c r="O1516" s="670"/>
      <c r="P1516" s="633"/>
      <c r="Q1516" s="638"/>
    </row>
    <row r="1517" spans="1:17" ht="11.25">
      <c r="A1517" s="1864"/>
      <c r="B1517" s="179">
        <v>5</v>
      </c>
      <c r="C1517" s="668"/>
      <c r="D1517" s="628"/>
      <c r="E1517" s="628"/>
      <c r="F1517" s="629"/>
      <c r="G1517" s="629"/>
      <c r="H1517" s="629"/>
      <c r="I1517" s="629"/>
      <c r="J1517" s="629"/>
      <c r="K1517" s="636"/>
      <c r="L1517" s="629"/>
      <c r="M1517" s="637"/>
      <c r="N1517" s="669"/>
      <c r="O1517" s="670"/>
      <c r="P1517" s="633"/>
      <c r="Q1517" s="638"/>
    </row>
    <row r="1518" spans="1:17" ht="11.25">
      <c r="A1518" s="1864"/>
      <c r="B1518" s="179">
        <v>6</v>
      </c>
      <c r="C1518" s="668"/>
      <c r="D1518" s="628"/>
      <c r="E1518" s="628"/>
      <c r="F1518" s="629"/>
      <c r="G1518" s="629"/>
      <c r="H1518" s="629"/>
      <c r="I1518" s="629"/>
      <c r="J1518" s="629"/>
      <c r="K1518" s="636"/>
      <c r="L1518" s="629"/>
      <c r="M1518" s="637"/>
      <c r="N1518" s="669"/>
      <c r="O1518" s="670"/>
      <c r="P1518" s="633"/>
      <c r="Q1518" s="638"/>
    </row>
    <row r="1519" spans="1:17" ht="11.25">
      <c r="A1519" s="1864"/>
      <c r="B1519" s="179">
        <v>7</v>
      </c>
      <c r="C1519" s="668"/>
      <c r="D1519" s="628"/>
      <c r="E1519" s="628"/>
      <c r="F1519" s="629"/>
      <c r="G1519" s="629"/>
      <c r="H1519" s="629"/>
      <c r="I1519" s="629"/>
      <c r="J1519" s="629"/>
      <c r="K1519" s="636"/>
      <c r="L1519" s="629"/>
      <c r="M1519" s="637"/>
      <c r="N1519" s="669"/>
      <c r="O1519" s="670"/>
      <c r="P1519" s="633"/>
      <c r="Q1519" s="638"/>
    </row>
    <row r="1520" spans="1:17" ht="11.25">
      <c r="A1520" s="1864"/>
      <c r="B1520" s="179">
        <v>8</v>
      </c>
      <c r="C1520" s="668"/>
      <c r="D1520" s="628"/>
      <c r="E1520" s="628"/>
      <c r="F1520" s="629"/>
      <c r="G1520" s="629"/>
      <c r="H1520" s="629"/>
      <c r="I1520" s="629"/>
      <c r="J1520" s="629"/>
      <c r="K1520" s="636"/>
      <c r="L1520" s="629"/>
      <c r="M1520" s="637"/>
      <c r="N1520" s="669"/>
      <c r="O1520" s="670"/>
      <c r="P1520" s="633"/>
      <c r="Q1520" s="638"/>
    </row>
    <row r="1521" spans="1:17" ht="11.25">
      <c r="A1521" s="1865"/>
      <c r="B1521" s="187">
        <v>9</v>
      </c>
      <c r="C1521" s="668"/>
      <c r="D1521" s="628"/>
      <c r="E1521" s="628"/>
      <c r="F1521" s="629"/>
      <c r="G1521" s="629"/>
      <c r="H1521" s="629"/>
      <c r="I1521" s="629"/>
      <c r="J1521" s="629"/>
      <c r="K1521" s="636"/>
      <c r="L1521" s="629"/>
      <c r="M1521" s="637"/>
      <c r="N1521" s="669"/>
      <c r="O1521" s="670"/>
      <c r="P1521" s="633"/>
      <c r="Q1521" s="638"/>
    </row>
    <row r="1522" spans="1:17" ht="12" thickBot="1">
      <c r="A1522" s="1866"/>
      <c r="B1522" s="186">
        <v>10</v>
      </c>
      <c r="C1522" s="731"/>
      <c r="D1522" s="732"/>
      <c r="E1522" s="732"/>
      <c r="F1522" s="786"/>
      <c r="G1522" s="786"/>
      <c r="H1522" s="786"/>
      <c r="I1522" s="786"/>
      <c r="J1522" s="786"/>
      <c r="K1522" s="787"/>
      <c r="L1522" s="786"/>
      <c r="M1522" s="735"/>
      <c r="N1522" s="733"/>
      <c r="O1522" s="736"/>
      <c r="P1522" s="736"/>
      <c r="Q1522" s="737"/>
    </row>
    <row r="1523" spans="1:17" ht="11.25">
      <c r="A1523" s="1867" t="s">
        <v>306</v>
      </c>
      <c r="B1523" s="197">
        <v>1</v>
      </c>
      <c r="C1523" s="1478" t="s">
        <v>728</v>
      </c>
      <c r="D1523" s="1479">
        <v>30</v>
      </c>
      <c r="E1523" s="1479">
        <v>1989</v>
      </c>
      <c r="F1523" s="739">
        <v>24.063</v>
      </c>
      <c r="G1523" s="739">
        <v>3.117</v>
      </c>
      <c r="H1523" s="739">
        <v>4.8</v>
      </c>
      <c r="I1523" s="739">
        <v>16.146</v>
      </c>
      <c r="J1523" s="1481">
        <v>1601.5</v>
      </c>
      <c r="K1523" s="739">
        <v>16.146</v>
      </c>
      <c r="L1523" s="1481">
        <v>1601.5</v>
      </c>
      <c r="M1523" s="641">
        <f>K1523/L1523</f>
        <v>0.01008179831408055</v>
      </c>
      <c r="N1523" s="1231">
        <v>85.02</v>
      </c>
      <c r="O1523" s="642">
        <f>M1523*N1523</f>
        <v>0.8571544926631283</v>
      </c>
      <c r="P1523" s="642">
        <f>M1523*60*1000</f>
        <v>604.907898844833</v>
      </c>
      <c r="Q1523" s="643">
        <f>P1523*N1523/1000</f>
        <v>51.4292695597877</v>
      </c>
    </row>
    <row r="1524" spans="1:17" ht="11.25">
      <c r="A1524" s="1868"/>
      <c r="B1524" s="192">
        <v>2</v>
      </c>
      <c r="C1524" s="1478" t="s">
        <v>729</v>
      </c>
      <c r="D1524" s="1479">
        <v>49</v>
      </c>
      <c r="E1524" s="1479">
        <v>1974</v>
      </c>
      <c r="F1524" s="742">
        <v>34.954</v>
      </c>
      <c r="G1524" s="742">
        <v>4.987</v>
      </c>
      <c r="H1524" s="742">
        <v>7.784</v>
      </c>
      <c r="I1524" s="742">
        <v>22.183</v>
      </c>
      <c r="J1524" s="506">
        <v>2550.1</v>
      </c>
      <c r="K1524" s="742">
        <v>22.183</v>
      </c>
      <c r="L1524" s="506">
        <v>2550.1</v>
      </c>
      <c r="M1524" s="505">
        <f aca="true" t="shared" si="69" ref="M1524:M1532">K1524/L1524</f>
        <v>0.008698874553939062</v>
      </c>
      <c r="N1524" s="1231">
        <v>85.02</v>
      </c>
      <c r="O1524" s="507">
        <f aca="true" t="shared" si="70" ref="O1524:O1532">M1524*N1524</f>
        <v>0.739578314575899</v>
      </c>
      <c r="P1524" s="642">
        <f aca="true" t="shared" si="71" ref="P1524:P1532">M1524*60*1000</f>
        <v>521.9324732363438</v>
      </c>
      <c r="Q1524" s="508">
        <f aca="true" t="shared" si="72" ref="Q1524:Q1532">P1524*N1524/1000</f>
        <v>44.37469887455394</v>
      </c>
    </row>
    <row r="1525" spans="1:17" ht="11.25">
      <c r="A1525" s="1868"/>
      <c r="B1525" s="192">
        <v>3</v>
      </c>
      <c r="C1525" s="1478" t="s">
        <v>730</v>
      </c>
      <c r="D1525" s="1479">
        <v>30</v>
      </c>
      <c r="E1525" s="1479">
        <v>1989</v>
      </c>
      <c r="F1525" s="742">
        <v>23.139</v>
      </c>
      <c r="G1525" s="742">
        <v>2.947</v>
      </c>
      <c r="H1525" s="742">
        <v>4.72</v>
      </c>
      <c r="I1525" s="742">
        <v>15.472</v>
      </c>
      <c r="J1525" s="506">
        <v>1599.2</v>
      </c>
      <c r="K1525" s="742">
        <v>15.472</v>
      </c>
      <c r="L1525" s="506">
        <v>1599.2</v>
      </c>
      <c r="M1525" s="505">
        <f t="shared" si="69"/>
        <v>0.009674837418709354</v>
      </c>
      <c r="N1525" s="1231">
        <v>85.02</v>
      </c>
      <c r="O1525" s="507">
        <f t="shared" si="70"/>
        <v>0.8225546773386693</v>
      </c>
      <c r="P1525" s="642">
        <f t="shared" si="71"/>
        <v>580.4902451225612</v>
      </c>
      <c r="Q1525" s="508">
        <f t="shared" si="72"/>
        <v>49.35328064032014</v>
      </c>
    </row>
    <row r="1526" spans="1:17" ht="11.25">
      <c r="A1526" s="1868"/>
      <c r="B1526" s="192">
        <v>4</v>
      </c>
      <c r="C1526" s="1478" t="s">
        <v>731</v>
      </c>
      <c r="D1526" s="1479">
        <v>30</v>
      </c>
      <c r="E1526" s="1479">
        <v>1993</v>
      </c>
      <c r="F1526" s="742">
        <v>22.917</v>
      </c>
      <c r="G1526" s="742">
        <v>3.117</v>
      </c>
      <c r="H1526" s="742">
        <v>4.72</v>
      </c>
      <c r="I1526" s="742">
        <v>15.08</v>
      </c>
      <c r="J1526" s="506">
        <v>1596.5</v>
      </c>
      <c r="K1526" s="742">
        <v>15.08</v>
      </c>
      <c r="L1526" s="506">
        <v>1596.5</v>
      </c>
      <c r="M1526" s="505">
        <f t="shared" si="69"/>
        <v>0.009445662386470405</v>
      </c>
      <c r="N1526" s="1231">
        <v>85.02</v>
      </c>
      <c r="O1526" s="507">
        <f t="shared" si="70"/>
        <v>0.8030702160977138</v>
      </c>
      <c r="P1526" s="642">
        <f t="shared" si="71"/>
        <v>566.7397431882243</v>
      </c>
      <c r="Q1526" s="508">
        <f t="shared" si="72"/>
        <v>48.184212965862834</v>
      </c>
    </row>
    <row r="1527" spans="1:17" ht="11.25">
      <c r="A1527" s="1868"/>
      <c r="B1527" s="192">
        <v>5</v>
      </c>
      <c r="C1527" s="1478" t="s">
        <v>732</v>
      </c>
      <c r="D1527" s="1479">
        <v>30</v>
      </c>
      <c r="E1527" s="1479">
        <v>1993</v>
      </c>
      <c r="F1527" s="742">
        <v>22.901</v>
      </c>
      <c r="G1527" s="742">
        <v>3.004</v>
      </c>
      <c r="H1527" s="742">
        <v>4.8</v>
      </c>
      <c r="I1527" s="742">
        <v>15.097</v>
      </c>
      <c r="J1527" s="506">
        <v>1614.9</v>
      </c>
      <c r="K1527" s="742">
        <v>15.097</v>
      </c>
      <c r="L1527" s="506">
        <v>1614.9</v>
      </c>
      <c r="M1527" s="505">
        <f t="shared" si="69"/>
        <v>0.009348566474704315</v>
      </c>
      <c r="N1527" s="1231">
        <v>85.02</v>
      </c>
      <c r="O1527" s="507">
        <f t="shared" si="70"/>
        <v>0.7948151216793609</v>
      </c>
      <c r="P1527" s="642">
        <f t="shared" si="71"/>
        <v>560.9139884822589</v>
      </c>
      <c r="Q1527" s="508">
        <f t="shared" si="72"/>
        <v>47.68890730076165</v>
      </c>
    </row>
    <row r="1528" spans="1:17" ht="11.25">
      <c r="A1528" s="1868"/>
      <c r="B1528" s="192">
        <v>6</v>
      </c>
      <c r="C1528" s="1478" t="s">
        <v>733</v>
      </c>
      <c r="D1528" s="1479">
        <v>30</v>
      </c>
      <c r="E1528" s="1479">
        <v>1992</v>
      </c>
      <c r="F1528" s="742">
        <v>22.304</v>
      </c>
      <c r="G1528" s="742">
        <v>2.89</v>
      </c>
      <c r="H1528" s="742">
        <v>4.561</v>
      </c>
      <c r="I1528" s="742">
        <v>14.853</v>
      </c>
      <c r="J1528" s="506">
        <v>1616.9</v>
      </c>
      <c r="K1528" s="742">
        <v>14.853</v>
      </c>
      <c r="L1528" s="506">
        <v>1616.9</v>
      </c>
      <c r="M1528" s="505">
        <f t="shared" si="69"/>
        <v>0.009186096852000742</v>
      </c>
      <c r="N1528" s="1231">
        <v>85.02</v>
      </c>
      <c r="O1528" s="507">
        <f t="shared" si="70"/>
        <v>0.7810019543571031</v>
      </c>
      <c r="P1528" s="642">
        <f t="shared" si="71"/>
        <v>551.1658111200445</v>
      </c>
      <c r="Q1528" s="508">
        <f t="shared" si="72"/>
        <v>46.86011726142618</v>
      </c>
    </row>
    <row r="1529" spans="1:17" ht="11.25">
      <c r="A1529" s="1868"/>
      <c r="B1529" s="192">
        <v>7</v>
      </c>
      <c r="C1529" s="1478" t="s">
        <v>734</v>
      </c>
      <c r="D1529" s="1479">
        <v>45</v>
      </c>
      <c r="E1529" s="1479">
        <v>1985</v>
      </c>
      <c r="F1529" s="742">
        <v>30.428</v>
      </c>
      <c r="G1529" s="742">
        <v>4.477</v>
      </c>
      <c r="H1529" s="742">
        <v>7.201</v>
      </c>
      <c r="I1529" s="742">
        <v>18.75</v>
      </c>
      <c r="J1529" s="506">
        <v>2283.7</v>
      </c>
      <c r="K1529" s="742">
        <v>18.75</v>
      </c>
      <c r="L1529" s="506">
        <v>2283.7</v>
      </c>
      <c r="M1529" s="505">
        <f t="shared" si="69"/>
        <v>0.008210360380084951</v>
      </c>
      <c r="N1529" s="1231">
        <v>85.02</v>
      </c>
      <c r="O1529" s="507">
        <f t="shared" si="70"/>
        <v>0.6980448395148225</v>
      </c>
      <c r="P1529" s="642">
        <f t="shared" si="71"/>
        <v>492.6216228050971</v>
      </c>
      <c r="Q1529" s="508">
        <f t="shared" si="72"/>
        <v>41.88269037088935</v>
      </c>
    </row>
    <row r="1530" spans="1:17" ht="11.25">
      <c r="A1530" s="1868"/>
      <c r="B1530" s="192">
        <v>8</v>
      </c>
      <c r="C1530" s="1478" t="s">
        <v>735</v>
      </c>
      <c r="D1530" s="1479">
        <v>37</v>
      </c>
      <c r="E1530" s="1479">
        <v>1972</v>
      </c>
      <c r="F1530" s="742">
        <v>30.221</v>
      </c>
      <c r="G1530" s="742">
        <v>2.493</v>
      </c>
      <c r="H1530" s="742">
        <v>5.921</v>
      </c>
      <c r="I1530" s="742">
        <v>21.807</v>
      </c>
      <c r="J1530" s="506">
        <v>1935.1</v>
      </c>
      <c r="K1530" s="742">
        <v>21.807</v>
      </c>
      <c r="L1530" s="506">
        <v>1935.1</v>
      </c>
      <c r="M1530" s="505">
        <f t="shared" si="69"/>
        <v>0.011269185055035916</v>
      </c>
      <c r="N1530" s="1231">
        <v>85.02</v>
      </c>
      <c r="O1530" s="507">
        <f t="shared" si="70"/>
        <v>0.9581061133791535</v>
      </c>
      <c r="P1530" s="642">
        <f t="shared" si="71"/>
        <v>676.151103302155</v>
      </c>
      <c r="Q1530" s="508">
        <f t="shared" si="72"/>
        <v>57.48636680274922</v>
      </c>
    </row>
    <row r="1531" spans="1:17" ht="11.25">
      <c r="A1531" s="1868"/>
      <c r="B1531" s="192">
        <v>9</v>
      </c>
      <c r="C1531" s="1478" t="s">
        <v>736</v>
      </c>
      <c r="D1531" s="1479">
        <v>45</v>
      </c>
      <c r="E1531" s="1479">
        <v>1980</v>
      </c>
      <c r="F1531" s="742">
        <v>37.806</v>
      </c>
      <c r="G1531" s="742">
        <v>4.93</v>
      </c>
      <c r="H1531" s="742">
        <v>7.201</v>
      </c>
      <c r="I1531" s="742">
        <v>25.675</v>
      </c>
      <c r="J1531" s="506">
        <v>2298</v>
      </c>
      <c r="K1531" s="742">
        <v>25.675</v>
      </c>
      <c r="L1531" s="506">
        <v>2298</v>
      </c>
      <c r="M1531" s="505">
        <f t="shared" si="69"/>
        <v>0.011172758920800696</v>
      </c>
      <c r="N1531" s="1231">
        <v>85.02</v>
      </c>
      <c r="O1531" s="507">
        <f t="shared" si="70"/>
        <v>0.9499079634464751</v>
      </c>
      <c r="P1531" s="642">
        <f t="shared" si="71"/>
        <v>670.3655352480417</v>
      </c>
      <c r="Q1531" s="508">
        <f t="shared" si="72"/>
        <v>56.9944778067885</v>
      </c>
    </row>
    <row r="1532" spans="1:17" ht="12" thickBot="1">
      <c r="A1532" s="1869"/>
      <c r="B1532" s="193">
        <v>10</v>
      </c>
      <c r="C1532" s="1478" t="s">
        <v>500</v>
      </c>
      <c r="D1532" s="1479">
        <v>45</v>
      </c>
      <c r="E1532" s="1479">
        <v>1985</v>
      </c>
      <c r="F1532" s="745">
        <v>11.8</v>
      </c>
      <c r="G1532" s="745">
        <v>1.19</v>
      </c>
      <c r="H1532" s="745">
        <v>1.92</v>
      </c>
      <c r="I1532" s="745">
        <v>8.69</v>
      </c>
      <c r="J1532" s="766">
        <v>672.3</v>
      </c>
      <c r="K1532" s="745">
        <v>8.69</v>
      </c>
      <c r="L1532" s="766">
        <v>672.3</v>
      </c>
      <c r="M1532" s="711">
        <f t="shared" si="69"/>
        <v>0.012925777182805295</v>
      </c>
      <c r="N1532" s="1231">
        <v>85.02</v>
      </c>
      <c r="O1532" s="694">
        <f t="shared" si="70"/>
        <v>1.0989495760821062</v>
      </c>
      <c r="P1532" s="694">
        <f t="shared" si="71"/>
        <v>775.5466309683177</v>
      </c>
      <c r="Q1532" s="695">
        <f t="shared" si="72"/>
        <v>65.93697456492636</v>
      </c>
    </row>
    <row r="1533" spans="1:17" ht="11.25">
      <c r="A1533" s="1870" t="s">
        <v>313</v>
      </c>
      <c r="B1533" s="17">
        <v>1</v>
      </c>
      <c r="C1533" s="1730" t="s">
        <v>737</v>
      </c>
      <c r="D1533" s="1731">
        <v>20</v>
      </c>
      <c r="E1533" s="1731">
        <v>1975</v>
      </c>
      <c r="F1533" s="747">
        <v>17.052</v>
      </c>
      <c r="G1533" s="747">
        <v>2.693</v>
      </c>
      <c r="H1533" s="747">
        <v>3.201</v>
      </c>
      <c r="I1533" s="747">
        <v>11.158</v>
      </c>
      <c r="J1533" s="597">
        <v>1032.3</v>
      </c>
      <c r="K1533" s="747">
        <v>11.158</v>
      </c>
      <c r="L1533" s="597">
        <v>1032.3</v>
      </c>
      <c r="M1533" s="649">
        <f>K1533/L1533</f>
        <v>0.010808873389518551</v>
      </c>
      <c r="N1533" s="1233">
        <v>85.02</v>
      </c>
      <c r="O1533" s="650">
        <f>M1533*N1533</f>
        <v>0.9189704155768672</v>
      </c>
      <c r="P1533" s="650">
        <f>M1533*60*1000</f>
        <v>648.5324033711131</v>
      </c>
      <c r="Q1533" s="651">
        <f>P1533*N1533/1000</f>
        <v>55.13822493461204</v>
      </c>
    </row>
    <row r="1534" spans="1:17" ht="11.25">
      <c r="A1534" s="1871"/>
      <c r="B1534" s="38">
        <v>2</v>
      </c>
      <c r="C1534" s="1730" t="s">
        <v>738</v>
      </c>
      <c r="D1534" s="1731">
        <v>18</v>
      </c>
      <c r="E1534" s="1731">
        <v>1987</v>
      </c>
      <c r="F1534" s="749">
        <v>16.117</v>
      </c>
      <c r="G1534" s="749">
        <v>1.247</v>
      </c>
      <c r="H1534" s="749">
        <v>2.4</v>
      </c>
      <c r="I1534" s="749">
        <v>12.47</v>
      </c>
      <c r="J1534" s="510">
        <v>650.8</v>
      </c>
      <c r="K1534" s="749">
        <v>12.47</v>
      </c>
      <c r="L1534" s="510">
        <v>650.8</v>
      </c>
      <c r="M1534" s="509">
        <f aca="true" t="shared" si="73" ref="M1534:M1542">K1534/L1534</f>
        <v>0.01916103257529195</v>
      </c>
      <c r="N1534" s="1233">
        <v>85.02</v>
      </c>
      <c r="O1534" s="511">
        <f aca="true" t="shared" si="74" ref="O1534:O1542">M1534*N1534</f>
        <v>1.6290709895513216</v>
      </c>
      <c r="P1534" s="650">
        <f aca="true" t="shared" si="75" ref="P1534:P1542">M1534*60*1000</f>
        <v>1149.661954517517</v>
      </c>
      <c r="Q1534" s="512">
        <f aca="true" t="shared" si="76" ref="Q1534:Q1542">P1534*N1534/1000</f>
        <v>97.74425937307929</v>
      </c>
    </row>
    <row r="1535" spans="1:17" ht="11.25">
      <c r="A1535" s="1871"/>
      <c r="B1535" s="38">
        <v>3</v>
      </c>
      <c r="C1535" s="1730" t="s">
        <v>739</v>
      </c>
      <c r="D1535" s="1731">
        <v>9</v>
      </c>
      <c r="E1535" s="1731">
        <v>1990</v>
      </c>
      <c r="F1535" s="749">
        <v>8.31</v>
      </c>
      <c r="G1535" s="749">
        <v>0.907</v>
      </c>
      <c r="H1535" s="749">
        <v>1.44</v>
      </c>
      <c r="I1535" s="749">
        <v>5.963</v>
      </c>
      <c r="J1535" s="510">
        <v>513.4</v>
      </c>
      <c r="K1535" s="749">
        <v>5.963</v>
      </c>
      <c r="L1535" s="510">
        <v>513.4</v>
      </c>
      <c r="M1535" s="509">
        <f t="shared" si="73"/>
        <v>0.011614725360342814</v>
      </c>
      <c r="N1535" s="1233">
        <v>85.02</v>
      </c>
      <c r="O1535" s="511">
        <f t="shared" si="74"/>
        <v>0.987483950136346</v>
      </c>
      <c r="P1535" s="650">
        <f t="shared" si="75"/>
        <v>696.8835216205689</v>
      </c>
      <c r="Q1535" s="512">
        <f t="shared" si="76"/>
        <v>59.249037008180764</v>
      </c>
    </row>
    <row r="1536" spans="1:17" ht="11.25">
      <c r="A1536" s="1872"/>
      <c r="B1536" s="19">
        <v>4</v>
      </c>
      <c r="C1536" s="1730" t="s">
        <v>740</v>
      </c>
      <c r="D1536" s="1731">
        <v>20</v>
      </c>
      <c r="E1536" s="1731">
        <v>1985</v>
      </c>
      <c r="F1536" s="749">
        <v>10.056</v>
      </c>
      <c r="G1536" s="749">
        <v>1.898</v>
      </c>
      <c r="H1536" s="749">
        <v>3.041</v>
      </c>
      <c r="I1536" s="749">
        <v>5.117</v>
      </c>
      <c r="J1536" s="510">
        <v>1056.2</v>
      </c>
      <c r="K1536" s="749">
        <v>5.117</v>
      </c>
      <c r="L1536" s="510">
        <v>1056.2</v>
      </c>
      <c r="M1536" s="509">
        <f t="shared" si="73"/>
        <v>0.0048447263775800034</v>
      </c>
      <c r="N1536" s="1233">
        <v>85.02</v>
      </c>
      <c r="O1536" s="511">
        <f t="shared" si="74"/>
        <v>0.4118986366218519</v>
      </c>
      <c r="P1536" s="650">
        <f t="shared" si="75"/>
        <v>290.6835826548002</v>
      </c>
      <c r="Q1536" s="512">
        <f t="shared" si="76"/>
        <v>24.713918197311113</v>
      </c>
    </row>
    <row r="1537" spans="1:17" ht="11.25">
      <c r="A1537" s="1872"/>
      <c r="B1537" s="19">
        <v>5</v>
      </c>
      <c r="C1537" s="1730" t="s">
        <v>741</v>
      </c>
      <c r="D1537" s="1731">
        <v>20</v>
      </c>
      <c r="E1537" s="1731">
        <v>1985</v>
      </c>
      <c r="F1537" s="749">
        <v>16.699</v>
      </c>
      <c r="G1537" s="749">
        <v>1.502</v>
      </c>
      <c r="H1537" s="749">
        <v>3.2</v>
      </c>
      <c r="I1537" s="749">
        <v>11.997</v>
      </c>
      <c r="J1537" s="510">
        <v>1056.3</v>
      </c>
      <c r="K1537" s="749">
        <v>11.997</v>
      </c>
      <c r="L1537" s="510">
        <v>1056.3</v>
      </c>
      <c r="M1537" s="509">
        <f t="shared" si="73"/>
        <v>0.01135756887247941</v>
      </c>
      <c r="N1537" s="1233">
        <v>85.02</v>
      </c>
      <c r="O1537" s="511">
        <f t="shared" si="74"/>
        <v>0.9656205055381994</v>
      </c>
      <c r="P1537" s="650">
        <f t="shared" si="75"/>
        <v>681.4541323487646</v>
      </c>
      <c r="Q1537" s="512">
        <f t="shared" si="76"/>
        <v>57.93723033229196</v>
      </c>
    </row>
    <row r="1538" spans="1:17" ht="11.25">
      <c r="A1538" s="1872"/>
      <c r="B1538" s="19">
        <v>6</v>
      </c>
      <c r="C1538" s="1730" t="s">
        <v>742</v>
      </c>
      <c r="D1538" s="1731">
        <v>20</v>
      </c>
      <c r="E1538" s="1731">
        <v>1974</v>
      </c>
      <c r="F1538" s="749">
        <v>19.371</v>
      </c>
      <c r="G1538" s="749">
        <v>1.53</v>
      </c>
      <c r="H1538" s="749">
        <v>3.541</v>
      </c>
      <c r="I1538" s="749">
        <v>14.3</v>
      </c>
      <c r="J1538" s="510">
        <v>948.5</v>
      </c>
      <c r="K1538" s="749">
        <v>14.3</v>
      </c>
      <c r="L1538" s="510">
        <v>948.5</v>
      </c>
      <c r="M1538" s="509">
        <f t="shared" si="73"/>
        <v>0.015076436478650502</v>
      </c>
      <c r="N1538" s="1233">
        <v>85.02</v>
      </c>
      <c r="O1538" s="511">
        <f t="shared" si="74"/>
        <v>1.2817986294148656</v>
      </c>
      <c r="P1538" s="650">
        <f t="shared" si="75"/>
        <v>904.58618871903</v>
      </c>
      <c r="Q1538" s="512">
        <f t="shared" si="76"/>
        <v>76.90791776489193</v>
      </c>
    </row>
    <row r="1539" spans="1:17" ht="11.25">
      <c r="A1539" s="1872"/>
      <c r="B1539" s="19">
        <v>7</v>
      </c>
      <c r="C1539" s="1730" t="s">
        <v>743</v>
      </c>
      <c r="D1539" s="1731">
        <v>20</v>
      </c>
      <c r="E1539" s="1731">
        <v>1978</v>
      </c>
      <c r="F1539" s="749">
        <v>18.335</v>
      </c>
      <c r="G1539" s="749">
        <v>2.153</v>
      </c>
      <c r="H1539" s="749">
        <v>3.703</v>
      </c>
      <c r="I1539" s="749">
        <v>12.479</v>
      </c>
      <c r="J1539" s="510">
        <v>910.7</v>
      </c>
      <c r="K1539" s="749">
        <v>12.479</v>
      </c>
      <c r="L1539" s="510">
        <v>910.7</v>
      </c>
      <c r="M1539" s="509">
        <f t="shared" si="73"/>
        <v>0.013702646316020643</v>
      </c>
      <c r="N1539" s="1233">
        <v>85.02</v>
      </c>
      <c r="O1539" s="511">
        <f t="shared" si="74"/>
        <v>1.164998989788075</v>
      </c>
      <c r="P1539" s="650">
        <f t="shared" si="75"/>
        <v>822.1587789612386</v>
      </c>
      <c r="Q1539" s="512">
        <f t="shared" si="76"/>
        <v>69.89993938728449</v>
      </c>
    </row>
    <row r="1540" spans="1:17" ht="11.25">
      <c r="A1540" s="1872"/>
      <c r="B1540" s="19">
        <v>8</v>
      </c>
      <c r="C1540" s="1730" t="s">
        <v>744</v>
      </c>
      <c r="D1540" s="1731">
        <v>10</v>
      </c>
      <c r="E1540" s="1731">
        <v>1983</v>
      </c>
      <c r="F1540" s="749">
        <v>12.137</v>
      </c>
      <c r="G1540" s="749">
        <v>1.757</v>
      </c>
      <c r="H1540" s="749">
        <v>1.6</v>
      </c>
      <c r="I1540" s="749">
        <v>8.78</v>
      </c>
      <c r="J1540" s="510">
        <v>681.4</v>
      </c>
      <c r="K1540" s="749">
        <v>8.78</v>
      </c>
      <c r="L1540" s="510">
        <v>681.4</v>
      </c>
      <c r="M1540" s="509">
        <f t="shared" si="73"/>
        <v>0.01288523627825066</v>
      </c>
      <c r="N1540" s="1233">
        <v>85.02</v>
      </c>
      <c r="O1540" s="511">
        <f t="shared" si="74"/>
        <v>1.095502788376871</v>
      </c>
      <c r="P1540" s="650">
        <f t="shared" si="75"/>
        <v>773.1141766950395</v>
      </c>
      <c r="Q1540" s="512">
        <f t="shared" si="76"/>
        <v>65.73016730261226</v>
      </c>
    </row>
    <row r="1541" spans="1:17" ht="11.25">
      <c r="A1541" s="1872"/>
      <c r="B1541" s="19">
        <v>9</v>
      </c>
      <c r="C1541" s="1730" t="s">
        <v>745</v>
      </c>
      <c r="D1541" s="1731">
        <v>30</v>
      </c>
      <c r="E1541" s="1731">
        <v>1980</v>
      </c>
      <c r="F1541" s="749">
        <v>20.758</v>
      </c>
      <c r="G1541" s="749">
        <v>3.117</v>
      </c>
      <c r="H1541" s="749">
        <v>4.64</v>
      </c>
      <c r="I1541" s="749">
        <v>13.001</v>
      </c>
      <c r="J1541" s="699">
        <v>1516.79</v>
      </c>
      <c r="K1541" s="749">
        <v>13.001</v>
      </c>
      <c r="L1541" s="699">
        <v>1516.79</v>
      </c>
      <c r="M1541" s="509">
        <f t="shared" si="73"/>
        <v>0.00857139089788303</v>
      </c>
      <c r="N1541" s="1233">
        <v>85.02</v>
      </c>
      <c r="O1541" s="511">
        <f t="shared" si="74"/>
        <v>0.7287396541380152</v>
      </c>
      <c r="P1541" s="650">
        <f t="shared" si="75"/>
        <v>514.2834538729818</v>
      </c>
      <c r="Q1541" s="512">
        <f t="shared" si="76"/>
        <v>43.724379248280904</v>
      </c>
    </row>
    <row r="1542" spans="1:17" ht="12" thickBot="1">
      <c r="A1542" s="1873"/>
      <c r="B1542" s="20">
        <v>10</v>
      </c>
      <c r="C1542" s="1730" t="s">
        <v>501</v>
      </c>
      <c r="D1542" s="1731">
        <v>20</v>
      </c>
      <c r="E1542" s="1731">
        <v>1985</v>
      </c>
      <c r="F1542" s="755">
        <v>17.4</v>
      </c>
      <c r="G1542" s="755">
        <v>1.983</v>
      </c>
      <c r="H1542" s="755">
        <v>3.201</v>
      </c>
      <c r="I1542" s="755">
        <v>12.216</v>
      </c>
      <c r="J1542" s="700">
        <v>1072.6</v>
      </c>
      <c r="K1542" s="755">
        <v>12.216</v>
      </c>
      <c r="L1542" s="700">
        <v>1072.6</v>
      </c>
      <c r="M1542" s="705">
        <f t="shared" si="73"/>
        <v>0.011389147865000932</v>
      </c>
      <c r="N1542" s="1233">
        <v>85.02</v>
      </c>
      <c r="O1542" s="701">
        <f t="shared" si="74"/>
        <v>0.9683053514823793</v>
      </c>
      <c r="P1542" s="701">
        <f t="shared" si="75"/>
        <v>683.348871900056</v>
      </c>
      <c r="Q1542" s="702">
        <f t="shared" si="76"/>
        <v>58.098321088942754</v>
      </c>
    </row>
    <row r="1544" spans="1:17" s="1683" customFormat="1" ht="15">
      <c r="A1544" s="1874" t="s">
        <v>641</v>
      </c>
      <c r="B1544" s="1874"/>
      <c r="C1544" s="1874"/>
      <c r="D1544" s="1874"/>
      <c r="E1544" s="1874"/>
      <c r="F1544" s="1874"/>
      <c r="G1544" s="1874"/>
      <c r="H1544" s="1874"/>
      <c r="I1544" s="1874"/>
      <c r="J1544" s="1874"/>
      <c r="K1544" s="1874"/>
      <c r="L1544" s="1874"/>
      <c r="M1544" s="1874"/>
      <c r="N1544" s="1874"/>
      <c r="O1544" s="1874"/>
      <c r="P1544" s="1874"/>
      <c r="Q1544" s="1874"/>
    </row>
    <row r="1545" spans="1:17" ht="13.5" thickBot="1">
      <c r="A1545" s="805"/>
      <c r="B1545" s="805"/>
      <c r="C1545" s="805"/>
      <c r="D1545" s="805"/>
      <c r="E1545" s="1875" t="s">
        <v>370</v>
      </c>
      <c r="F1545" s="1875"/>
      <c r="G1545" s="1875"/>
      <c r="H1545" s="1875"/>
      <c r="I1545" s="805">
        <v>6.4</v>
      </c>
      <c r="J1545" s="805" t="s">
        <v>369</v>
      </c>
      <c r="K1545" s="805" t="s">
        <v>371</v>
      </c>
      <c r="L1545" s="806">
        <v>278</v>
      </c>
      <c r="M1545" s="805"/>
      <c r="N1545" s="805"/>
      <c r="O1545" s="805"/>
      <c r="P1545" s="805"/>
      <c r="Q1545" s="805"/>
    </row>
    <row r="1546" spans="1:17" ht="11.25">
      <c r="A1546" s="1876" t="s">
        <v>1</v>
      </c>
      <c r="B1546" s="1879" t="s">
        <v>0</v>
      </c>
      <c r="C1546" s="1882" t="s">
        <v>2</v>
      </c>
      <c r="D1546" s="1882" t="s">
        <v>3</v>
      </c>
      <c r="E1546" s="1882" t="s">
        <v>12</v>
      </c>
      <c r="F1546" s="1886" t="s">
        <v>13</v>
      </c>
      <c r="G1546" s="1887"/>
      <c r="H1546" s="1887"/>
      <c r="I1546" s="1888"/>
      <c r="J1546" s="1882" t="s">
        <v>4</v>
      </c>
      <c r="K1546" s="1882" t="s">
        <v>14</v>
      </c>
      <c r="L1546" s="1882" t="s">
        <v>5</v>
      </c>
      <c r="M1546" s="1882" t="s">
        <v>6</v>
      </c>
      <c r="N1546" s="1882" t="s">
        <v>15</v>
      </c>
      <c r="O1546" s="1882" t="s">
        <v>16</v>
      </c>
      <c r="P1546" s="1889" t="s">
        <v>23</v>
      </c>
      <c r="Q1546" s="1891" t="s">
        <v>24</v>
      </c>
    </row>
    <row r="1547" spans="1:17" ht="33.75">
      <c r="A1547" s="1877"/>
      <c r="B1547" s="1880"/>
      <c r="C1547" s="1883"/>
      <c r="D1547" s="1885"/>
      <c r="E1547" s="1885"/>
      <c r="F1547" s="15" t="s">
        <v>17</v>
      </c>
      <c r="G1547" s="15" t="s">
        <v>18</v>
      </c>
      <c r="H1547" s="15" t="s">
        <v>19</v>
      </c>
      <c r="I1547" s="15" t="s">
        <v>20</v>
      </c>
      <c r="J1547" s="1885"/>
      <c r="K1547" s="1885"/>
      <c r="L1547" s="1885"/>
      <c r="M1547" s="1885"/>
      <c r="N1547" s="1885"/>
      <c r="O1547" s="1885"/>
      <c r="P1547" s="1890"/>
      <c r="Q1547" s="1892"/>
    </row>
    <row r="1548" spans="1:17" ht="12" thickBot="1">
      <c r="A1548" s="1878"/>
      <c r="B1548" s="1881"/>
      <c r="C1548" s="1884"/>
      <c r="D1548" s="30" t="s">
        <v>7</v>
      </c>
      <c r="E1548" s="30" t="s">
        <v>8</v>
      </c>
      <c r="F1548" s="30" t="s">
        <v>9</v>
      </c>
      <c r="G1548" s="30" t="s">
        <v>9</v>
      </c>
      <c r="H1548" s="30" t="s">
        <v>9</v>
      </c>
      <c r="I1548" s="30" t="s">
        <v>9</v>
      </c>
      <c r="J1548" s="30" t="s">
        <v>21</v>
      </c>
      <c r="K1548" s="30" t="s">
        <v>9</v>
      </c>
      <c r="L1548" s="30" t="s">
        <v>21</v>
      </c>
      <c r="M1548" s="30" t="s">
        <v>22</v>
      </c>
      <c r="N1548" s="30" t="s">
        <v>408</v>
      </c>
      <c r="O1548" s="30" t="s">
        <v>409</v>
      </c>
      <c r="P1548" s="1278" t="s">
        <v>25</v>
      </c>
      <c r="Q1548" s="1279" t="s">
        <v>410</v>
      </c>
    </row>
    <row r="1549" spans="1:17" ht="11.25">
      <c r="A1549" s="1860" t="s">
        <v>312</v>
      </c>
      <c r="B1549" s="47">
        <v>1</v>
      </c>
      <c r="C1549" s="663" t="s">
        <v>642</v>
      </c>
      <c r="D1549" s="617">
        <v>18</v>
      </c>
      <c r="E1549" s="617" t="s">
        <v>38</v>
      </c>
      <c r="F1549" s="589">
        <v>6</v>
      </c>
      <c r="G1549" s="589">
        <v>0.8007</v>
      </c>
      <c r="H1549" s="589">
        <v>3.04</v>
      </c>
      <c r="I1549" s="589">
        <v>2.1593</v>
      </c>
      <c r="J1549" s="589">
        <v>901.35</v>
      </c>
      <c r="K1549" s="618">
        <v>2.1593</v>
      </c>
      <c r="L1549" s="589">
        <v>901.35</v>
      </c>
      <c r="M1549" s="619">
        <v>0.002395628779053642</v>
      </c>
      <c r="N1549" s="664">
        <v>80</v>
      </c>
      <c r="O1549" s="621">
        <v>0.19165030232429134</v>
      </c>
      <c r="P1549" s="621">
        <v>143.7377267432185</v>
      </c>
      <c r="Q1549" s="622">
        <v>11.49901813945748</v>
      </c>
    </row>
    <row r="1550" spans="1:17" ht="11.25">
      <c r="A1550" s="1861"/>
      <c r="B1550" s="43">
        <v>2</v>
      </c>
      <c r="C1550" s="665" t="s">
        <v>643</v>
      </c>
      <c r="D1550" s="623">
        <v>20</v>
      </c>
      <c r="E1550" s="623" t="s">
        <v>38</v>
      </c>
      <c r="F1550" s="500">
        <v>8</v>
      </c>
      <c r="G1550" s="500">
        <v>1.38261</v>
      </c>
      <c r="H1550" s="500">
        <v>3.1999999999999993</v>
      </c>
      <c r="I1550" s="500">
        <v>3.4173900000000006</v>
      </c>
      <c r="J1550" s="500">
        <v>1054.09</v>
      </c>
      <c r="K1550" s="618">
        <v>3.4173900000000006</v>
      </c>
      <c r="L1550" s="589">
        <v>1054.09</v>
      </c>
      <c r="M1550" s="501">
        <v>0.003242028669278715</v>
      </c>
      <c r="N1550" s="664">
        <v>80</v>
      </c>
      <c r="O1550" s="625">
        <v>0.25936229354229723</v>
      </c>
      <c r="P1550" s="621">
        <v>194.5217201567229</v>
      </c>
      <c r="Q1550" s="626">
        <v>15.561737612537833</v>
      </c>
    </row>
    <row r="1551" spans="1:17" ht="11.25">
      <c r="A1551" s="1861"/>
      <c r="B1551" s="43">
        <v>3</v>
      </c>
      <c r="C1551" s="665" t="s">
        <v>644</v>
      </c>
      <c r="D1551" s="623">
        <v>27</v>
      </c>
      <c r="E1551" s="623" t="s">
        <v>38</v>
      </c>
      <c r="F1551" s="500">
        <v>11.238</v>
      </c>
      <c r="G1551" s="500">
        <v>2.19606</v>
      </c>
      <c r="H1551" s="500">
        <v>4.3199999999999985</v>
      </c>
      <c r="I1551" s="500">
        <v>4.721940000000001</v>
      </c>
      <c r="J1551" s="500">
        <v>1344.29</v>
      </c>
      <c r="K1551" s="618">
        <v>4.721940000000001</v>
      </c>
      <c r="L1551" s="589">
        <v>1344.29</v>
      </c>
      <c r="M1551" s="501">
        <v>0.003512590289297697</v>
      </c>
      <c r="N1551" s="664">
        <v>80</v>
      </c>
      <c r="O1551" s="625">
        <v>0.28100722314381577</v>
      </c>
      <c r="P1551" s="621">
        <v>210.7554173578618</v>
      </c>
      <c r="Q1551" s="626">
        <v>16.860433388628945</v>
      </c>
    </row>
    <row r="1552" spans="1:17" ht="11.25">
      <c r="A1552" s="1861"/>
      <c r="B1552" s="12">
        <v>4</v>
      </c>
      <c r="C1552" s="665" t="s">
        <v>645</v>
      </c>
      <c r="D1552" s="623">
        <v>20</v>
      </c>
      <c r="E1552" s="623">
        <v>2011</v>
      </c>
      <c r="F1552" s="500">
        <v>8.285</v>
      </c>
      <c r="G1552" s="500">
        <v>2.04</v>
      </c>
      <c r="H1552" s="500">
        <v>0.755</v>
      </c>
      <c r="I1552" s="500">
        <v>5.49</v>
      </c>
      <c r="J1552" s="500">
        <v>1113.22</v>
      </c>
      <c r="K1552" s="618">
        <v>5.49</v>
      </c>
      <c r="L1552" s="589">
        <v>1113.22</v>
      </c>
      <c r="M1552" s="501">
        <v>0.004931639747758754</v>
      </c>
      <c r="N1552" s="664">
        <v>80</v>
      </c>
      <c r="O1552" s="625">
        <v>0.3945311798207003</v>
      </c>
      <c r="P1552" s="621">
        <v>295.8983848655252</v>
      </c>
      <c r="Q1552" s="626">
        <v>23.671870789242018</v>
      </c>
    </row>
    <row r="1553" spans="1:17" ht="11.25">
      <c r="A1553" s="1861"/>
      <c r="B1553" s="12">
        <v>5</v>
      </c>
      <c r="C1553" s="665"/>
      <c r="D1553" s="623"/>
      <c r="E1553" s="623"/>
      <c r="F1553" s="500"/>
      <c r="G1553" s="500"/>
      <c r="H1553" s="500"/>
      <c r="I1553" s="500"/>
      <c r="J1553" s="500"/>
      <c r="K1553" s="624"/>
      <c r="L1553" s="500"/>
      <c r="M1553" s="501"/>
      <c r="N1553" s="664"/>
      <c r="O1553" s="625"/>
      <c r="P1553" s="621"/>
      <c r="Q1553" s="626"/>
    </row>
    <row r="1554" spans="1:17" ht="11.25">
      <c r="A1554" s="1861"/>
      <c r="B1554" s="12">
        <v>6</v>
      </c>
      <c r="C1554" s="665"/>
      <c r="D1554" s="623"/>
      <c r="E1554" s="623"/>
      <c r="F1554" s="500"/>
      <c r="G1554" s="500"/>
      <c r="H1554" s="500"/>
      <c r="I1554" s="500"/>
      <c r="J1554" s="500"/>
      <c r="K1554" s="624"/>
      <c r="L1554" s="500"/>
      <c r="M1554" s="501"/>
      <c r="N1554" s="664"/>
      <c r="O1554" s="625"/>
      <c r="P1554" s="621"/>
      <c r="Q1554" s="626"/>
    </row>
    <row r="1555" spans="1:17" ht="11.25">
      <c r="A1555" s="1861"/>
      <c r="B1555" s="12">
        <v>7</v>
      </c>
      <c r="C1555" s="665"/>
      <c r="D1555" s="623"/>
      <c r="E1555" s="623"/>
      <c r="F1555" s="500"/>
      <c r="G1555" s="500"/>
      <c r="H1555" s="500"/>
      <c r="I1555" s="500"/>
      <c r="J1555" s="500"/>
      <c r="K1555" s="624"/>
      <c r="L1555" s="500"/>
      <c r="M1555" s="501"/>
      <c r="N1555" s="664"/>
      <c r="O1555" s="625"/>
      <c r="P1555" s="621"/>
      <c r="Q1555" s="626"/>
    </row>
    <row r="1556" spans="1:17" ht="11.25">
      <c r="A1556" s="1861"/>
      <c r="B1556" s="12">
        <v>8</v>
      </c>
      <c r="C1556" s="665"/>
      <c r="D1556" s="623"/>
      <c r="E1556" s="623"/>
      <c r="F1556" s="500"/>
      <c r="G1556" s="500"/>
      <c r="H1556" s="500"/>
      <c r="I1556" s="500"/>
      <c r="J1556" s="500"/>
      <c r="K1556" s="624"/>
      <c r="L1556" s="500"/>
      <c r="M1556" s="501"/>
      <c r="N1556" s="664"/>
      <c r="O1556" s="625"/>
      <c r="P1556" s="621"/>
      <c r="Q1556" s="626"/>
    </row>
    <row r="1557" spans="1:17" ht="11.25">
      <c r="A1557" s="1861"/>
      <c r="B1557" s="12">
        <v>9</v>
      </c>
      <c r="C1557" s="665"/>
      <c r="D1557" s="623"/>
      <c r="E1557" s="623"/>
      <c r="F1557" s="500"/>
      <c r="G1557" s="500"/>
      <c r="H1557" s="500"/>
      <c r="I1557" s="500"/>
      <c r="J1557" s="500"/>
      <c r="K1557" s="624"/>
      <c r="L1557" s="500"/>
      <c r="M1557" s="501"/>
      <c r="N1557" s="664"/>
      <c r="O1557" s="625"/>
      <c r="P1557" s="621"/>
      <c r="Q1557" s="626"/>
    </row>
    <row r="1558" spans="1:17" ht="12" thickBot="1">
      <c r="A1558" s="1862"/>
      <c r="B1558" s="42">
        <v>10</v>
      </c>
      <c r="C1558" s="672"/>
      <c r="D1558" s="673"/>
      <c r="E1558" s="673"/>
      <c r="F1558" s="594"/>
      <c r="G1558" s="594"/>
      <c r="H1558" s="594"/>
      <c r="I1558" s="594"/>
      <c r="J1558" s="594"/>
      <c r="K1558" s="792"/>
      <c r="L1558" s="594"/>
      <c r="M1558" s="595"/>
      <c r="N1558" s="1385"/>
      <c r="O1558" s="793"/>
      <c r="P1558" s="794"/>
      <c r="Q1558" s="795"/>
    </row>
    <row r="1559" spans="1:17" ht="11.25">
      <c r="A1559" s="1863" t="s">
        <v>305</v>
      </c>
      <c r="B1559" s="185">
        <v>1</v>
      </c>
      <c r="C1559" s="627" t="s">
        <v>646</v>
      </c>
      <c r="D1559" s="796">
        <v>18</v>
      </c>
      <c r="E1559" s="796" t="s">
        <v>38</v>
      </c>
      <c r="F1559" s="630">
        <v>9.681</v>
      </c>
      <c r="G1559" s="630">
        <v>1.9634999999999998</v>
      </c>
      <c r="H1559" s="630">
        <v>2.879999999999999</v>
      </c>
      <c r="I1559" s="630">
        <v>4.8375</v>
      </c>
      <c r="J1559" s="630">
        <v>967.9</v>
      </c>
      <c r="K1559" s="631">
        <v>4.8375</v>
      </c>
      <c r="L1559" s="630">
        <v>967.9</v>
      </c>
      <c r="M1559" s="798">
        <v>0.004997933670833764</v>
      </c>
      <c r="N1559" s="726">
        <v>80</v>
      </c>
      <c r="O1559" s="799">
        <v>0.3998346936667011</v>
      </c>
      <c r="P1559" s="799">
        <v>299.8760202500259</v>
      </c>
      <c r="Q1559" s="800">
        <v>23.99008162000207</v>
      </c>
    </row>
    <row r="1560" spans="1:17" ht="11.25">
      <c r="A1560" s="1864"/>
      <c r="B1560" s="225">
        <v>2</v>
      </c>
      <c r="C1560" s="635" t="s">
        <v>647</v>
      </c>
      <c r="D1560" s="628">
        <v>40</v>
      </c>
      <c r="E1560" s="628" t="s">
        <v>38</v>
      </c>
      <c r="F1560" s="629">
        <v>22</v>
      </c>
      <c r="G1560" s="629">
        <v>2.7922499999999997</v>
      </c>
      <c r="H1560" s="629">
        <v>6.4</v>
      </c>
      <c r="I1560" s="629">
        <v>12.80775</v>
      </c>
      <c r="J1560" s="629">
        <v>2283.7599999999998</v>
      </c>
      <c r="K1560" s="636">
        <v>12.80775</v>
      </c>
      <c r="L1560" s="629">
        <v>2283.7599999999998</v>
      </c>
      <c r="M1560" s="632">
        <v>0.005608185623708272</v>
      </c>
      <c r="N1560" s="669">
        <v>80</v>
      </c>
      <c r="O1560" s="633">
        <v>0.4486548498966617</v>
      </c>
      <c r="P1560" s="633">
        <v>336.4911374224963</v>
      </c>
      <c r="Q1560" s="634">
        <v>26.919290993799702</v>
      </c>
    </row>
    <row r="1561" spans="1:17" ht="11.25">
      <c r="A1561" s="1864"/>
      <c r="B1561" s="179">
        <v>3</v>
      </c>
      <c r="C1561" s="668" t="s">
        <v>648</v>
      </c>
      <c r="D1561" s="628">
        <v>36</v>
      </c>
      <c r="E1561" s="628" t="s">
        <v>38</v>
      </c>
      <c r="F1561" s="629">
        <v>17.697</v>
      </c>
      <c r="G1561" s="629">
        <v>2.8514099999999996</v>
      </c>
      <c r="H1561" s="629">
        <v>5.76</v>
      </c>
      <c r="I1561" s="629">
        <v>9.08559</v>
      </c>
      <c r="J1561" s="629">
        <v>1527.82</v>
      </c>
      <c r="K1561" s="636">
        <v>9.08559</v>
      </c>
      <c r="L1561" s="629">
        <v>1527.82</v>
      </c>
      <c r="M1561" s="637">
        <v>0.005946767289340367</v>
      </c>
      <c r="N1561" s="669">
        <v>80</v>
      </c>
      <c r="O1561" s="633">
        <v>0.47574138314722936</v>
      </c>
      <c r="P1561" s="633">
        <v>356.80603736042207</v>
      </c>
      <c r="Q1561" s="638">
        <v>28.544482988833767</v>
      </c>
    </row>
    <row r="1562" spans="1:17" ht="11.25">
      <c r="A1562" s="1864"/>
      <c r="B1562" s="179">
        <v>4</v>
      </c>
      <c r="C1562" s="668" t="s">
        <v>649</v>
      </c>
      <c r="D1562" s="628">
        <v>34</v>
      </c>
      <c r="E1562" s="628" t="s">
        <v>38</v>
      </c>
      <c r="F1562" s="629">
        <v>16.362</v>
      </c>
      <c r="G1562" s="629">
        <v>2.0909999999999997</v>
      </c>
      <c r="H1562" s="629">
        <v>5.219999999999999</v>
      </c>
      <c r="I1562" s="629">
        <v>9.051</v>
      </c>
      <c r="J1562" s="629">
        <v>1482.56</v>
      </c>
      <c r="K1562" s="636">
        <v>9.051</v>
      </c>
      <c r="L1562" s="629">
        <v>1482.56</v>
      </c>
      <c r="M1562" s="637">
        <v>0.006104980574142025</v>
      </c>
      <c r="N1562" s="669">
        <v>80</v>
      </c>
      <c r="O1562" s="670">
        <v>0.488398445931362</v>
      </c>
      <c r="P1562" s="633">
        <v>366.2988344485215</v>
      </c>
      <c r="Q1562" s="638">
        <v>29.303906755881723</v>
      </c>
    </row>
    <row r="1563" spans="1:17" ht="11.25">
      <c r="A1563" s="1864"/>
      <c r="B1563" s="179">
        <v>5</v>
      </c>
      <c r="C1563" s="668" t="s">
        <v>650</v>
      </c>
      <c r="D1563" s="628">
        <v>40</v>
      </c>
      <c r="E1563" s="628" t="s">
        <v>38</v>
      </c>
      <c r="F1563" s="629">
        <v>22.659</v>
      </c>
      <c r="G1563" s="629">
        <v>2.55</v>
      </c>
      <c r="H1563" s="629">
        <v>6.3999999999999995</v>
      </c>
      <c r="I1563" s="629">
        <v>13.709</v>
      </c>
      <c r="J1563" s="629">
        <v>2231.32</v>
      </c>
      <c r="K1563" s="636">
        <v>13.709</v>
      </c>
      <c r="L1563" s="629">
        <v>2231.32</v>
      </c>
      <c r="M1563" s="637">
        <v>0.006143896886148109</v>
      </c>
      <c r="N1563" s="669">
        <v>80</v>
      </c>
      <c r="O1563" s="670">
        <v>0.49151175089184873</v>
      </c>
      <c r="P1563" s="633">
        <v>368.63381316888655</v>
      </c>
      <c r="Q1563" s="638">
        <v>29.490705053510922</v>
      </c>
    </row>
    <row r="1564" spans="1:17" ht="11.25">
      <c r="A1564" s="1864"/>
      <c r="B1564" s="179">
        <v>6</v>
      </c>
      <c r="C1564" s="668" t="s">
        <v>651</v>
      </c>
      <c r="D1564" s="628">
        <v>31</v>
      </c>
      <c r="E1564" s="628" t="s">
        <v>38</v>
      </c>
      <c r="F1564" s="629">
        <v>18.631</v>
      </c>
      <c r="G1564" s="629">
        <v>2.8305</v>
      </c>
      <c r="H1564" s="629">
        <v>5.12</v>
      </c>
      <c r="I1564" s="629">
        <v>10.6805</v>
      </c>
      <c r="J1564" s="629">
        <v>1704.18</v>
      </c>
      <c r="K1564" s="636">
        <v>10.6805</v>
      </c>
      <c r="L1564" s="629">
        <v>1704.18</v>
      </c>
      <c r="M1564" s="637">
        <v>0.006267237028952341</v>
      </c>
      <c r="N1564" s="669">
        <v>80</v>
      </c>
      <c r="O1564" s="670">
        <v>0.5013789623161873</v>
      </c>
      <c r="P1564" s="633">
        <v>376.03422173714046</v>
      </c>
      <c r="Q1564" s="638">
        <v>30.082737738971236</v>
      </c>
    </row>
    <row r="1565" spans="1:17" ht="11.25">
      <c r="A1565" s="1864"/>
      <c r="B1565" s="179">
        <v>7</v>
      </c>
      <c r="C1565" s="668" t="s">
        <v>652</v>
      </c>
      <c r="D1565" s="628">
        <v>20</v>
      </c>
      <c r="E1565" s="628" t="s">
        <v>38</v>
      </c>
      <c r="F1565" s="629">
        <v>10.689</v>
      </c>
      <c r="G1565" s="629">
        <v>0.816</v>
      </c>
      <c r="H1565" s="629">
        <v>3.200000000000001</v>
      </c>
      <c r="I1565" s="629">
        <v>6.672999999999999</v>
      </c>
      <c r="J1565" s="629">
        <v>1062</v>
      </c>
      <c r="K1565" s="636">
        <v>6.672999999999999</v>
      </c>
      <c r="L1565" s="629">
        <v>1062</v>
      </c>
      <c r="M1565" s="637">
        <v>0.0062834274952919015</v>
      </c>
      <c r="N1565" s="669">
        <v>80</v>
      </c>
      <c r="O1565" s="670">
        <v>0.5026741996233521</v>
      </c>
      <c r="P1565" s="633">
        <v>377.0056497175141</v>
      </c>
      <c r="Q1565" s="638">
        <v>30.160451977401127</v>
      </c>
    </row>
    <row r="1566" spans="1:17" ht="11.25">
      <c r="A1566" s="1864"/>
      <c r="B1566" s="179">
        <v>8</v>
      </c>
      <c r="C1566" s="668" t="s">
        <v>653</v>
      </c>
      <c r="D1566" s="628">
        <v>18</v>
      </c>
      <c r="E1566" s="628" t="s">
        <v>38</v>
      </c>
      <c r="F1566" s="629">
        <v>12</v>
      </c>
      <c r="G1566" s="629">
        <v>1.632</v>
      </c>
      <c r="H1566" s="629">
        <v>0.1799999999999995</v>
      </c>
      <c r="I1566" s="629">
        <v>10.188</v>
      </c>
      <c r="J1566" s="629">
        <v>1568.18</v>
      </c>
      <c r="K1566" s="636">
        <v>10.188</v>
      </c>
      <c r="L1566" s="629">
        <v>1568.18</v>
      </c>
      <c r="M1566" s="637">
        <v>0.006496703184583403</v>
      </c>
      <c r="N1566" s="669">
        <v>80</v>
      </c>
      <c r="O1566" s="670">
        <v>0.5197362547666722</v>
      </c>
      <c r="P1566" s="633">
        <v>389.8021910750042</v>
      </c>
      <c r="Q1566" s="638">
        <v>31.184175286000336</v>
      </c>
    </row>
    <row r="1567" spans="1:17" ht="11.25">
      <c r="A1567" s="1865"/>
      <c r="B1567" s="187">
        <v>9</v>
      </c>
      <c r="C1567" s="668" t="s">
        <v>654</v>
      </c>
      <c r="D1567" s="628">
        <v>65</v>
      </c>
      <c r="E1567" s="628" t="s">
        <v>38</v>
      </c>
      <c r="F1567" s="629">
        <v>29.342</v>
      </c>
      <c r="G1567" s="629">
        <v>3.73575</v>
      </c>
      <c r="H1567" s="629">
        <v>10.399999999999997</v>
      </c>
      <c r="I1567" s="629">
        <v>15.206250000000002</v>
      </c>
      <c r="J1567" s="629">
        <v>2338.13</v>
      </c>
      <c r="K1567" s="636">
        <v>15.206250000000002</v>
      </c>
      <c r="L1567" s="629">
        <v>2338.13</v>
      </c>
      <c r="M1567" s="637">
        <v>0.0065035947530719</v>
      </c>
      <c r="N1567" s="669">
        <v>80</v>
      </c>
      <c r="O1567" s="670">
        <v>0.520287580245752</v>
      </c>
      <c r="P1567" s="633">
        <v>390.215685184314</v>
      </c>
      <c r="Q1567" s="638">
        <v>31.217254814745118</v>
      </c>
    </row>
    <row r="1568" spans="1:17" ht="12" thickBot="1">
      <c r="A1568" s="1866"/>
      <c r="B1568" s="186">
        <v>10</v>
      </c>
      <c r="C1568" s="731" t="s">
        <v>655</v>
      </c>
      <c r="D1568" s="732">
        <v>32</v>
      </c>
      <c r="E1568" s="732" t="s">
        <v>38</v>
      </c>
      <c r="F1568" s="786">
        <v>20</v>
      </c>
      <c r="G1568" s="786">
        <v>2.5397999999999996</v>
      </c>
      <c r="H1568" s="786">
        <v>5.119999999999999</v>
      </c>
      <c r="I1568" s="786">
        <v>12.340200000000001</v>
      </c>
      <c r="J1568" s="786">
        <v>1803.8</v>
      </c>
      <c r="K1568" s="787">
        <v>12.340200000000001</v>
      </c>
      <c r="L1568" s="786">
        <v>1803.8</v>
      </c>
      <c r="M1568" s="735">
        <v>0.006841224082492516</v>
      </c>
      <c r="N1568" s="733">
        <v>80</v>
      </c>
      <c r="O1568" s="736">
        <v>0.5472979265994014</v>
      </c>
      <c r="P1568" s="736">
        <v>410.473444949551</v>
      </c>
      <c r="Q1568" s="737">
        <v>32.83787559596408</v>
      </c>
    </row>
    <row r="1569" spans="1:17" ht="11.25">
      <c r="A1569" s="1867" t="s">
        <v>306</v>
      </c>
      <c r="B1569" s="197">
        <v>1</v>
      </c>
      <c r="C1569" s="1478" t="s">
        <v>656</v>
      </c>
      <c r="D1569" s="1479">
        <v>5</v>
      </c>
      <c r="E1569" s="1479" t="s">
        <v>38</v>
      </c>
      <c r="F1569" s="1480">
        <v>3.672</v>
      </c>
      <c r="G1569" s="1480">
        <v>0.153</v>
      </c>
      <c r="H1569" s="1480">
        <v>0.8000000000000003</v>
      </c>
      <c r="I1569" s="1480">
        <v>2.719</v>
      </c>
      <c r="J1569" s="1481">
        <v>220.10999999999999</v>
      </c>
      <c r="K1569" s="1480">
        <v>2.719</v>
      </c>
      <c r="L1569" s="1481">
        <v>220.10999999999999</v>
      </c>
      <c r="M1569" s="1482">
        <v>0.012352914451864977</v>
      </c>
      <c r="N1569" s="1480">
        <v>80</v>
      </c>
      <c r="O1569" s="1483">
        <v>0.9882331561491982</v>
      </c>
      <c r="P1569" s="1483">
        <v>741.1748671118986</v>
      </c>
      <c r="Q1569" s="1484">
        <v>59.293989368951884</v>
      </c>
    </row>
    <row r="1570" spans="1:17" ht="11.25">
      <c r="A1570" s="1868"/>
      <c r="B1570" s="192">
        <v>2</v>
      </c>
      <c r="C1570" s="1478" t="s">
        <v>657</v>
      </c>
      <c r="D1570" s="1479">
        <v>12</v>
      </c>
      <c r="E1570" s="1479" t="s">
        <v>38</v>
      </c>
      <c r="F1570" s="1485">
        <v>10.31</v>
      </c>
      <c r="G1570" s="1485">
        <v>0.7649999999999999</v>
      </c>
      <c r="H1570" s="1485">
        <v>1.9200000000000006</v>
      </c>
      <c r="I1570" s="1485">
        <v>7.625</v>
      </c>
      <c r="J1570" s="1486">
        <v>616.07</v>
      </c>
      <c r="K1570" s="1485">
        <v>7.625</v>
      </c>
      <c r="L1570" s="1486">
        <v>616.07</v>
      </c>
      <c r="M1570" s="1487">
        <v>0.012376840294122421</v>
      </c>
      <c r="N1570" s="1480">
        <v>80</v>
      </c>
      <c r="O1570" s="1488">
        <v>0.9901472235297937</v>
      </c>
      <c r="P1570" s="1483">
        <v>742.6104176473452</v>
      </c>
      <c r="Q1570" s="1489">
        <v>59.40883341178762</v>
      </c>
    </row>
    <row r="1571" spans="1:17" ht="11.25">
      <c r="A1571" s="1868"/>
      <c r="B1571" s="192">
        <v>3</v>
      </c>
      <c r="C1571" s="1478" t="s">
        <v>658</v>
      </c>
      <c r="D1571" s="1479">
        <v>23</v>
      </c>
      <c r="E1571" s="1479" t="s">
        <v>38</v>
      </c>
      <c r="F1571" s="1485">
        <v>18.836</v>
      </c>
      <c r="G1571" s="1485">
        <v>1.275</v>
      </c>
      <c r="H1571" s="1485">
        <v>3.8399999999999985</v>
      </c>
      <c r="I1571" s="1485">
        <v>13.721</v>
      </c>
      <c r="J1571" s="1486">
        <v>1069.03</v>
      </c>
      <c r="K1571" s="1485">
        <v>13.721</v>
      </c>
      <c r="L1571" s="1486">
        <v>1069.03</v>
      </c>
      <c r="M1571" s="1487">
        <v>0.012834999953228628</v>
      </c>
      <c r="N1571" s="1480">
        <v>80</v>
      </c>
      <c r="O1571" s="1488">
        <v>1.02679999625829</v>
      </c>
      <c r="P1571" s="1483">
        <v>770.0999971937177</v>
      </c>
      <c r="Q1571" s="1489">
        <v>61.60799977549742</v>
      </c>
    </row>
    <row r="1572" spans="1:17" ht="11.25">
      <c r="A1572" s="1868"/>
      <c r="B1572" s="192">
        <v>4</v>
      </c>
      <c r="C1572" s="1478" t="s">
        <v>659</v>
      </c>
      <c r="D1572" s="1479">
        <v>7</v>
      </c>
      <c r="E1572" s="1479" t="s">
        <v>38</v>
      </c>
      <c r="F1572" s="1485">
        <v>6.1</v>
      </c>
      <c r="G1572" s="1485">
        <v>0.714</v>
      </c>
      <c r="H1572" s="1485">
        <v>0.07999999999999963</v>
      </c>
      <c r="I1572" s="1485">
        <v>5.306</v>
      </c>
      <c r="J1572" s="1486">
        <v>412.72</v>
      </c>
      <c r="K1572" s="1485">
        <v>5.306</v>
      </c>
      <c r="L1572" s="1486">
        <v>412.72</v>
      </c>
      <c r="M1572" s="1487">
        <v>0.0128561736770692</v>
      </c>
      <c r="N1572" s="1480">
        <v>80</v>
      </c>
      <c r="O1572" s="1488">
        <v>1.028493894165536</v>
      </c>
      <c r="P1572" s="1483">
        <v>771.370420624152</v>
      </c>
      <c r="Q1572" s="1489">
        <v>61.70963364993216</v>
      </c>
    </row>
    <row r="1573" spans="1:17" ht="11.25">
      <c r="A1573" s="1868"/>
      <c r="B1573" s="192">
        <v>5</v>
      </c>
      <c r="C1573" s="1478" t="s">
        <v>253</v>
      </c>
      <c r="D1573" s="1479">
        <v>7</v>
      </c>
      <c r="E1573" s="1479" t="s">
        <v>38</v>
      </c>
      <c r="F1573" s="1485">
        <v>5.57</v>
      </c>
      <c r="G1573" s="1485">
        <v>0.816</v>
      </c>
      <c r="H1573" s="1485">
        <v>0.060000000000000386</v>
      </c>
      <c r="I1573" s="1485">
        <v>4.694</v>
      </c>
      <c r="J1573" s="1486">
        <v>362.72</v>
      </c>
      <c r="K1573" s="1485">
        <v>4.694</v>
      </c>
      <c r="L1573" s="1486">
        <v>362.72</v>
      </c>
      <c r="M1573" s="1487">
        <v>0.012941111601235112</v>
      </c>
      <c r="N1573" s="1480">
        <v>80</v>
      </c>
      <c r="O1573" s="1488">
        <v>1.035288928098809</v>
      </c>
      <c r="P1573" s="1483">
        <v>776.4666960741067</v>
      </c>
      <c r="Q1573" s="1489">
        <v>62.117335685928545</v>
      </c>
    </row>
    <row r="1574" spans="1:17" ht="11.25">
      <c r="A1574" s="1868"/>
      <c r="B1574" s="192">
        <v>6</v>
      </c>
      <c r="C1574" s="1478" t="s">
        <v>660</v>
      </c>
      <c r="D1574" s="1479">
        <v>8</v>
      </c>
      <c r="E1574" s="1479" t="s">
        <v>38</v>
      </c>
      <c r="F1574" s="1485">
        <v>5.99</v>
      </c>
      <c r="G1574" s="1485">
        <v>0.408</v>
      </c>
      <c r="H1574" s="1485">
        <v>0.08000000000000046</v>
      </c>
      <c r="I1574" s="1485">
        <v>5.502</v>
      </c>
      <c r="J1574" s="1486">
        <v>414.27</v>
      </c>
      <c r="K1574" s="1485">
        <v>5.502</v>
      </c>
      <c r="L1574" s="1486">
        <v>414.27</v>
      </c>
      <c r="M1574" s="1487">
        <v>0.013281193424578173</v>
      </c>
      <c r="N1574" s="1480">
        <v>80</v>
      </c>
      <c r="O1574" s="1488">
        <v>1.0624954739662538</v>
      </c>
      <c r="P1574" s="1483">
        <v>796.8716054746903</v>
      </c>
      <c r="Q1574" s="1489">
        <v>63.74972843797522</v>
      </c>
    </row>
    <row r="1575" spans="1:17" ht="11.25">
      <c r="A1575" s="1868"/>
      <c r="B1575" s="192">
        <v>7</v>
      </c>
      <c r="C1575" s="1478" t="s">
        <v>661</v>
      </c>
      <c r="D1575" s="1479">
        <v>4</v>
      </c>
      <c r="E1575" s="1479" t="s">
        <v>38</v>
      </c>
      <c r="F1575" s="1485">
        <v>3.3770000000000007</v>
      </c>
      <c r="G1575" s="1485">
        <v>0</v>
      </c>
      <c r="H1575" s="1485">
        <v>0</v>
      </c>
      <c r="I1575" s="1485">
        <v>3.3770000000000007</v>
      </c>
      <c r="J1575" s="1486">
        <v>253.29</v>
      </c>
      <c r="K1575" s="1485">
        <v>3.3770000000000007</v>
      </c>
      <c r="L1575" s="1486">
        <v>253.29</v>
      </c>
      <c r="M1575" s="1487">
        <v>0.013332543724584471</v>
      </c>
      <c r="N1575" s="1480">
        <v>80</v>
      </c>
      <c r="O1575" s="1488">
        <v>1.0666034979667578</v>
      </c>
      <c r="P1575" s="1483">
        <v>799.9526234750682</v>
      </c>
      <c r="Q1575" s="1489">
        <v>63.99620987800546</v>
      </c>
    </row>
    <row r="1576" spans="1:17" ht="11.25">
      <c r="A1576" s="1868"/>
      <c r="B1576" s="192">
        <v>8</v>
      </c>
      <c r="C1576" s="1478" t="s">
        <v>662</v>
      </c>
      <c r="D1576" s="1479">
        <v>9</v>
      </c>
      <c r="E1576" s="1479" t="s">
        <v>38</v>
      </c>
      <c r="F1576" s="1485">
        <v>9.486</v>
      </c>
      <c r="G1576" s="1485">
        <v>1.071</v>
      </c>
      <c r="H1576" s="1485">
        <v>1.4400000000000002</v>
      </c>
      <c r="I1576" s="1485">
        <v>6.9750000000000005</v>
      </c>
      <c r="J1576" s="1486">
        <v>515.76</v>
      </c>
      <c r="K1576" s="1485">
        <v>6.9750000000000005</v>
      </c>
      <c r="L1576" s="1486">
        <v>515.76</v>
      </c>
      <c r="M1576" s="1487">
        <v>0.013523731968357378</v>
      </c>
      <c r="N1576" s="1480">
        <v>80</v>
      </c>
      <c r="O1576" s="1488">
        <v>1.0818985574685902</v>
      </c>
      <c r="P1576" s="1483">
        <v>811.4239181014426</v>
      </c>
      <c r="Q1576" s="1489">
        <v>64.91391344811541</v>
      </c>
    </row>
    <row r="1577" spans="1:17" ht="11.25">
      <c r="A1577" s="1868"/>
      <c r="B1577" s="192">
        <v>9</v>
      </c>
      <c r="C1577" s="1478" t="s">
        <v>663</v>
      </c>
      <c r="D1577" s="1479">
        <v>4</v>
      </c>
      <c r="E1577" s="1479" t="s">
        <v>38</v>
      </c>
      <c r="F1577" s="1485">
        <v>3.948</v>
      </c>
      <c r="G1577" s="1485">
        <v>0.204</v>
      </c>
      <c r="H1577" s="1485">
        <v>0.6399999999999999</v>
      </c>
      <c r="I1577" s="1485">
        <v>3.104</v>
      </c>
      <c r="J1577" s="1486">
        <v>228.53</v>
      </c>
      <c r="K1577" s="1485">
        <v>3.104</v>
      </c>
      <c r="L1577" s="1486">
        <v>228.53</v>
      </c>
      <c r="M1577" s="1487">
        <v>0.013582461821205094</v>
      </c>
      <c r="N1577" s="1480">
        <v>80</v>
      </c>
      <c r="O1577" s="1488">
        <v>1.0865969456964075</v>
      </c>
      <c r="P1577" s="1483">
        <v>814.9477092723056</v>
      </c>
      <c r="Q1577" s="1489">
        <v>65.19581674178444</v>
      </c>
    </row>
    <row r="1578" spans="1:17" ht="12" thickBot="1">
      <c r="A1578" s="1869"/>
      <c r="B1578" s="193">
        <v>10</v>
      </c>
      <c r="C1578" s="1478" t="s">
        <v>664</v>
      </c>
      <c r="D1578" s="1479">
        <v>36</v>
      </c>
      <c r="E1578" s="1479" t="s">
        <v>38</v>
      </c>
      <c r="F1578" s="1490">
        <v>20.852</v>
      </c>
      <c r="G1578" s="1490">
        <v>1.20105</v>
      </c>
      <c r="H1578" s="1490">
        <v>3.6399999999999992</v>
      </c>
      <c r="I1578" s="1490">
        <v>16.01095</v>
      </c>
      <c r="J1578" s="1491">
        <v>1136.91</v>
      </c>
      <c r="K1578" s="1490">
        <v>16.01095</v>
      </c>
      <c r="L1578" s="1491">
        <v>1136.91</v>
      </c>
      <c r="M1578" s="1492">
        <v>0.01408286495852794</v>
      </c>
      <c r="N1578" s="1480">
        <v>80</v>
      </c>
      <c r="O1578" s="1493">
        <v>1.1266291966822353</v>
      </c>
      <c r="P1578" s="1494">
        <v>844.9718975116764</v>
      </c>
      <c r="Q1578" s="1495">
        <v>67.59775180093412</v>
      </c>
    </row>
    <row r="1579" spans="1:17" ht="11.25">
      <c r="A1579" s="1870" t="s">
        <v>313</v>
      </c>
      <c r="B1579" s="17">
        <v>1</v>
      </c>
      <c r="C1579" s="1496" t="s">
        <v>665</v>
      </c>
      <c r="D1579" s="1473">
        <v>9</v>
      </c>
      <c r="E1579" s="1473" t="s">
        <v>38</v>
      </c>
      <c r="F1579" s="1497">
        <v>7.78</v>
      </c>
      <c r="G1579" s="1497">
        <v>0.45899999999999996</v>
      </c>
      <c r="H1579" s="1497">
        <v>0.08000000000000063</v>
      </c>
      <c r="I1579" s="1498">
        <v>7.241</v>
      </c>
      <c r="J1579" s="1468">
        <v>509.62</v>
      </c>
      <c r="K1579" s="1498">
        <v>7.241</v>
      </c>
      <c r="L1579" s="1468">
        <v>509.62</v>
      </c>
      <c r="M1579" s="1469">
        <v>0.014208626035084965</v>
      </c>
      <c r="N1579" s="1499">
        <v>80</v>
      </c>
      <c r="O1579" s="1470">
        <v>1.1366900828067972</v>
      </c>
      <c r="P1579" s="1470">
        <v>852.5175621050979</v>
      </c>
      <c r="Q1579" s="1471">
        <v>68.20140496840783</v>
      </c>
    </row>
    <row r="1580" spans="1:17" ht="11.25">
      <c r="A1580" s="1871"/>
      <c r="B1580" s="38">
        <v>2</v>
      </c>
      <c r="C1580" s="1496" t="s">
        <v>666</v>
      </c>
      <c r="D1580" s="1473">
        <v>7</v>
      </c>
      <c r="E1580" s="1473" t="s">
        <v>38</v>
      </c>
      <c r="F1580" s="1498">
        <v>5.224</v>
      </c>
      <c r="G1580" s="1498">
        <v>0</v>
      </c>
      <c r="H1580" s="1498">
        <v>0</v>
      </c>
      <c r="I1580" s="1498">
        <v>5.224</v>
      </c>
      <c r="J1580" s="1474">
        <v>366.13</v>
      </c>
      <c r="K1580" s="1498">
        <v>5.224</v>
      </c>
      <c r="L1580" s="1474">
        <v>366.13</v>
      </c>
      <c r="M1580" s="1469">
        <v>0.01426815611941114</v>
      </c>
      <c r="N1580" s="1499">
        <v>80</v>
      </c>
      <c r="O1580" s="1470">
        <v>1.1414524895528912</v>
      </c>
      <c r="P1580" s="1470">
        <v>856.0893671646684</v>
      </c>
      <c r="Q1580" s="1471">
        <v>68.48714937317347</v>
      </c>
    </row>
    <row r="1581" spans="1:17" ht="11.25">
      <c r="A1581" s="1871"/>
      <c r="B1581" s="38">
        <v>3</v>
      </c>
      <c r="C1581" s="1496" t="s">
        <v>667</v>
      </c>
      <c r="D1581" s="1473">
        <v>18</v>
      </c>
      <c r="E1581" s="1473" t="s">
        <v>38</v>
      </c>
      <c r="F1581" s="1498">
        <v>17</v>
      </c>
      <c r="G1581" s="1498">
        <v>0.72675</v>
      </c>
      <c r="H1581" s="1498">
        <v>2.879999999999998</v>
      </c>
      <c r="I1581" s="1498">
        <v>13.393250000000002</v>
      </c>
      <c r="J1581" s="1474">
        <v>902.28</v>
      </c>
      <c r="K1581" s="1498">
        <v>13.393250000000002</v>
      </c>
      <c r="L1581" s="1474">
        <v>902.28</v>
      </c>
      <c r="M1581" s="1475">
        <v>0.014843784634481539</v>
      </c>
      <c r="N1581" s="1499">
        <v>80</v>
      </c>
      <c r="O1581" s="1470">
        <v>1.187502770758523</v>
      </c>
      <c r="P1581" s="1470">
        <v>890.6270780688923</v>
      </c>
      <c r="Q1581" s="1477">
        <v>71.25016624551138</v>
      </c>
    </row>
    <row r="1582" spans="1:17" ht="11.25">
      <c r="A1582" s="1872"/>
      <c r="B1582" s="19">
        <v>4</v>
      </c>
      <c r="C1582" s="1496" t="s">
        <v>668</v>
      </c>
      <c r="D1582" s="1473">
        <v>9</v>
      </c>
      <c r="E1582" s="1473" t="s">
        <v>38</v>
      </c>
      <c r="F1582" s="1498">
        <v>7.471</v>
      </c>
      <c r="G1582" s="1498">
        <v>0.5227499999999999</v>
      </c>
      <c r="H1582" s="1498">
        <v>1.1200000000000006</v>
      </c>
      <c r="I1582" s="1498">
        <v>5.82825</v>
      </c>
      <c r="J1582" s="1474">
        <v>387.52</v>
      </c>
      <c r="K1582" s="1498">
        <v>5.82825</v>
      </c>
      <c r="L1582" s="1474">
        <v>387.52</v>
      </c>
      <c r="M1582" s="1475">
        <v>0.015039868909991743</v>
      </c>
      <c r="N1582" s="1499">
        <v>80</v>
      </c>
      <c r="O1582" s="1476">
        <v>1.2031895127993395</v>
      </c>
      <c r="P1582" s="1470">
        <v>902.3921345995046</v>
      </c>
      <c r="Q1582" s="1477">
        <v>72.19137076796036</v>
      </c>
    </row>
    <row r="1583" spans="1:17" ht="11.25">
      <c r="A1583" s="1872"/>
      <c r="B1583" s="19">
        <v>5</v>
      </c>
      <c r="C1583" s="1496" t="s">
        <v>669</v>
      </c>
      <c r="D1583" s="1473">
        <v>6</v>
      </c>
      <c r="E1583" s="1473" t="s">
        <v>38</v>
      </c>
      <c r="F1583" s="1498">
        <v>3.595</v>
      </c>
      <c r="G1583" s="1498">
        <v>0</v>
      </c>
      <c r="H1583" s="1498">
        <v>0</v>
      </c>
      <c r="I1583" s="1498">
        <v>3.595</v>
      </c>
      <c r="J1583" s="1474">
        <v>234.73</v>
      </c>
      <c r="K1583" s="1498">
        <v>3.595</v>
      </c>
      <c r="L1583" s="1474">
        <v>234.73</v>
      </c>
      <c r="M1583" s="1475">
        <v>0.015315468836535595</v>
      </c>
      <c r="N1583" s="1499">
        <v>80</v>
      </c>
      <c r="O1583" s="1476">
        <v>1.2252375069228476</v>
      </c>
      <c r="P1583" s="1470">
        <v>918.9281301921357</v>
      </c>
      <c r="Q1583" s="1477">
        <v>73.51425041537085</v>
      </c>
    </row>
    <row r="1584" spans="1:17" ht="11.25">
      <c r="A1584" s="1872"/>
      <c r="B1584" s="19">
        <v>6</v>
      </c>
      <c r="C1584" s="1496" t="s">
        <v>670</v>
      </c>
      <c r="D1584" s="1473">
        <v>4</v>
      </c>
      <c r="E1584" s="1473" t="s">
        <v>38</v>
      </c>
      <c r="F1584" s="1498">
        <v>4.594</v>
      </c>
      <c r="G1584" s="1498">
        <v>1.2688799999999998</v>
      </c>
      <c r="H1584" s="1498">
        <v>0.09080000000000066</v>
      </c>
      <c r="I1584" s="1498">
        <v>3.23432</v>
      </c>
      <c r="J1584" s="1474">
        <v>193.93</v>
      </c>
      <c r="K1584" s="1498">
        <v>3.23432</v>
      </c>
      <c r="L1584" s="1474">
        <v>193.93</v>
      </c>
      <c r="M1584" s="1475">
        <v>0.016677770329500335</v>
      </c>
      <c r="N1584" s="1499">
        <v>80</v>
      </c>
      <c r="O1584" s="1476">
        <v>1.3342216263600268</v>
      </c>
      <c r="P1584" s="1470">
        <v>1000.66621977002</v>
      </c>
      <c r="Q1584" s="1477">
        <v>80.0532975816016</v>
      </c>
    </row>
    <row r="1585" spans="1:17" ht="11.25">
      <c r="A1585" s="1872"/>
      <c r="B1585" s="19">
        <v>7</v>
      </c>
      <c r="C1585" s="1496" t="s">
        <v>671</v>
      </c>
      <c r="D1585" s="1473">
        <v>15</v>
      </c>
      <c r="E1585" s="1473" t="s">
        <v>38</v>
      </c>
      <c r="F1585" s="1498">
        <v>9.598</v>
      </c>
      <c r="G1585" s="1498">
        <v>0.612</v>
      </c>
      <c r="H1585" s="1498">
        <v>0.16000000000000025</v>
      </c>
      <c r="I1585" s="1498">
        <v>8.826</v>
      </c>
      <c r="J1585" s="1474">
        <v>502.04</v>
      </c>
      <c r="K1585" s="1498">
        <v>8.826</v>
      </c>
      <c r="L1585" s="1474">
        <v>502.04</v>
      </c>
      <c r="M1585" s="1475">
        <v>0.01758027248824795</v>
      </c>
      <c r="N1585" s="1499">
        <v>80</v>
      </c>
      <c r="O1585" s="1476">
        <v>1.406421799059836</v>
      </c>
      <c r="P1585" s="1470">
        <v>1054.816349294877</v>
      </c>
      <c r="Q1585" s="1477">
        <v>84.38530794359016</v>
      </c>
    </row>
    <row r="1586" spans="1:17" ht="11.25">
      <c r="A1586" s="1872"/>
      <c r="B1586" s="19">
        <v>8</v>
      </c>
      <c r="C1586" s="1496" t="s">
        <v>672</v>
      </c>
      <c r="D1586" s="1473">
        <v>4</v>
      </c>
      <c r="E1586" s="1473" t="s">
        <v>38</v>
      </c>
      <c r="F1586" s="1498">
        <v>3.56</v>
      </c>
      <c r="G1586" s="1498">
        <v>0.24582</v>
      </c>
      <c r="H1586" s="1498">
        <v>0.6400000000000002</v>
      </c>
      <c r="I1586" s="1498">
        <v>2.67418</v>
      </c>
      <c r="J1586" s="1474">
        <v>151.85</v>
      </c>
      <c r="K1586" s="1498">
        <v>2.67418</v>
      </c>
      <c r="L1586" s="1474">
        <v>151.85</v>
      </c>
      <c r="M1586" s="1475">
        <v>0.017610668422785643</v>
      </c>
      <c r="N1586" s="1499">
        <v>80</v>
      </c>
      <c r="O1586" s="1476">
        <v>1.4088534738228513</v>
      </c>
      <c r="P1586" s="1470">
        <v>1056.6401053671386</v>
      </c>
      <c r="Q1586" s="1477">
        <v>84.53120842937109</v>
      </c>
    </row>
    <row r="1587" spans="1:17" ht="11.25">
      <c r="A1587" s="1872"/>
      <c r="B1587" s="19">
        <v>9</v>
      </c>
      <c r="C1587" s="1496" t="s">
        <v>673</v>
      </c>
      <c r="D1587" s="1473">
        <v>3</v>
      </c>
      <c r="E1587" s="1473" t="s">
        <v>38</v>
      </c>
      <c r="F1587" s="1498">
        <v>2.6132</v>
      </c>
      <c r="G1587" s="1498">
        <v>0</v>
      </c>
      <c r="H1587" s="1498">
        <v>0</v>
      </c>
      <c r="I1587" s="1498">
        <v>2.6132</v>
      </c>
      <c r="J1587" s="1472">
        <v>145.55</v>
      </c>
      <c r="K1587" s="1498">
        <v>2.6132</v>
      </c>
      <c r="L1587" s="1472">
        <v>145.55</v>
      </c>
      <c r="M1587" s="1475">
        <v>0.01795396770869117</v>
      </c>
      <c r="N1587" s="1499">
        <v>80</v>
      </c>
      <c r="O1587" s="1476">
        <v>1.4363174166952937</v>
      </c>
      <c r="P1587" s="1470">
        <v>1077.23806252147</v>
      </c>
      <c r="Q1587" s="1477">
        <v>86.17904500171761</v>
      </c>
    </row>
    <row r="1588" spans="1:17" ht="12" thickBot="1">
      <c r="A1588" s="1873"/>
      <c r="B1588" s="20">
        <v>10</v>
      </c>
      <c r="C1588" s="1496" t="s">
        <v>674</v>
      </c>
      <c r="D1588" s="1473">
        <v>5</v>
      </c>
      <c r="E1588" s="1473" t="s">
        <v>38</v>
      </c>
      <c r="F1588" s="1500">
        <v>6.566</v>
      </c>
      <c r="G1588" s="1500">
        <v>0.51</v>
      </c>
      <c r="H1588" s="1500">
        <v>1.2</v>
      </c>
      <c r="I1588" s="1500">
        <v>4.856</v>
      </c>
      <c r="J1588" s="1501">
        <v>265.25</v>
      </c>
      <c r="K1588" s="1500">
        <v>4.856</v>
      </c>
      <c r="L1588" s="1501">
        <v>265.25</v>
      </c>
      <c r="M1588" s="1502">
        <v>0.018307257304429784</v>
      </c>
      <c r="N1588" s="1499">
        <v>80</v>
      </c>
      <c r="O1588" s="1503">
        <v>1.4645805843543827</v>
      </c>
      <c r="P1588" s="1503">
        <v>1098.435438265787</v>
      </c>
      <c r="Q1588" s="1504">
        <v>87.87483506126297</v>
      </c>
    </row>
  </sheetData>
  <sheetProtection/>
  <mergeCells count="633">
    <mergeCell ref="P1362:P1363"/>
    <mergeCell ref="J1362:J1363"/>
    <mergeCell ref="K1362:K1363"/>
    <mergeCell ref="L1362:L1363"/>
    <mergeCell ref="M1362:M1363"/>
    <mergeCell ref="N1362:N1363"/>
    <mergeCell ref="O1362:O1363"/>
    <mergeCell ref="A1362:A1364"/>
    <mergeCell ref="B1362:B1364"/>
    <mergeCell ref="C1362:C1364"/>
    <mergeCell ref="D1362:D1363"/>
    <mergeCell ref="E1362:E1363"/>
    <mergeCell ref="F1362:I1362"/>
    <mergeCell ref="A1365:A1374"/>
    <mergeCell ref="A1375:A1384"/>
    <mergeCell ref="A1385:A1394"/>
    <mergeCell ref="A1395:A1404"/>
    <mergeCell ref="A1318:A1327"/>
    <mergeCell ref="A1328:A1337"/>
    <mergeCell ref="A1338:A1347"/>
    <mergeCell ref="A1348:A1357"/>
    <mergeCell ref="A1360:Q1360"/>
    <mergeCell ref="E1361:H1361"/>
    <mergeCell ref="M1315:M1316"/>
    <mergeCell ref="N1315:N1316"/>
    <mergeCell ref="O1315:O1316"/>
    <mergeCell ref="P1315:P1316"/>
    <mergeCell ref="Q1315:Q1316"/>
    <mergeCell ref="E4:H4"/>
    <mergeCell ref="D1315:D1316"/>
    <mergeCell ref="E1315:E1316"/>
    <mergeCell ref="F1315:I1315"/>
    <mergeCell ref="J1315:J1316"/>
    <mergeCell ref="K1315:K1316"/>
    <mergeCell ref="L1315:L1316"/>
    <mergeCell ref="A321:A330"/>
    <mergeCell ref="A331:A340"/>
    <mergeCell ref="A341:A350"/>
    <mergeCell ref="A351:A360"/>
    <mergeCell ref="Q1362:Q1363"/>
    <mergeCell ref="A1313:Q1313"/>
    <mergeCell ref="E1314:H1314"/>
    <mergeCell ref="A1315:A1317"/>
    <mergeCell ref="B1315:B1317"/>
    <mergeCell ref="C1315:C1317"/>
    <mergeCell ref="L317:L318"/>
    <mergeCell ref="M317:M318"/>
    <mergeCell ref="N317:N318"/>
    <mergeCell ref="O317:O318"/>
    <mergeCell ref="P317:P318"/>
    <mergeCell ref="Q317:Q318"/>
    <mergeCell ref="A315:Q315"/>
    <mergeCell ref="E316:H316"/>
    <mergeCell ref="A317:A319"/>
    <mergeCell ref="B317:B319"/>
    <mergeCell ref="C317:C319"/>
    <mergeCell ref="D317:D318"/>
    <mergeCell ref="E317:E318"/>
    <mergeCell ref="F317:I317"/>
    <mergeCell ref="J317:J318"/>
    <mergeCell ref="K317:K318"/>
    <mergeCell ref="P1268:P1269"/>
    <mergeCell ref="Q1268:Q1269"/>
    <mergeCell ref="A1271:A1280"/>
    <mergeCell ref="A1281:A1290"/>
    <mergeCell ref="A1291:A1300"/>
    <mergeCell ref="A1301:A1310"/>
    <mergeCell ref="J1268:J1269"/>
    <mergeCell ref="K1268:K1269"/>
    <mergeCell ref="L1268:L1269"/>
    <mergeCell ref="M1268:M1269"/>
    <mergeCell ref="N1268:N1269"/>
    <mergeCell ref="O1268:O1269"/>
    <mergeCell ref="A1268:A1270"/>
    <mergeCell ref="B1268:B1270"/>
    <mergeCell ref="C1268:C1270"/>
    <mergeCell ref="D1268:D1269"/>
    <mergeCell ref="E1268:E1269"/>
    <mergeCell ref="F1268:I1268"/>
    <mergeCell ref="A1225:A1234"/>
    <mergeCell ref="A1235:A1244"/>
    <mergeCell ref="A1245:A1254"/>
    <mergeCell ref="A1255:A1264"/>
    <mergeCell ref="A1266:Q1266"/>
    <mergeCell ref="E1267:H1267"/>
    <mergeCell ref="L1222:L1223"/>
    <mergeCell ref="M1222:M1223"/>
    <mergeCell ref="N1222:N1223"/>
    <mergeCell ref="O1222:O1223"/>
    <mergeCell ref="P1222:P1223"/>
    <mergeCell ref="Q1222:Q1223"/>
    <mergeCell ref="A1220:Q1220"/>
    <mergeCell ref="E1221:H1221"/>
    <mergeCell ref="A1222:A1224"/>
    <mergeCell ref="B1222:B1224"/>
    <mergeCell ref="C1222:C1224"/>
    <mergeCell ref="D1222:D1223"/>
    <mergeCell ref="E1222:E1223"/>
    <mergeCell ref="F1222:I1222"/>
    <mergeCell ref="J1222:J1223"/>
    <mergeCell ref="K1222:K1223"/>
    <mergeCell ref="P1176:P1177"/>
    <mergeCell ref="Q1176:Q1177"/>
    <mergeCell ref="A1179:A1188"/>
    <mergeCell ref="A1189:A1198"/>
    <mergeCell ref="A1199:A1208"/>
    <mergeCell ref="A1209:A1218"/>
    <mergeCell ref="J1176:J1177"/>
    <mergeCell ref="K1176:K1177"/>
    <mergeCell ref="L1176:L1177"/>
    <mergeCell ref="M1176:M1177"/>
    <mergeCell ref="N1176:N1177"/>
    <mergeCell ref="O1176:O1177"/>
    <mergeCell ref="A1176:A1178"/>
    <mergeCell ref="B1176:B1178"/>
    <mergeCell ref="C1176:C1178"/>
    <mergeCell ref="D1176:D1177"/>
    <mergeCell ref="E1176:E1177"/>
    <mergeCell ref="F1176:I1176"/>
    <mergeCell ref="A1174:Q1174"/>
    <mergeCell ref="E1175:H1175"/>
    <mergeCell ref="N842:N843"/>
    <mergeCell ref="O842:O843"/>
    <mergeCell ref="P842:P843"/>
    <mergeCell ref="Q842:Q843"/>
    <mergeCell ref="A858:A869"/>
    <mergeCell ref="A870:A879"/>
    <mergeCell ref="L727:L728"/>
    <mergeCell ref="M727:M728"/>
    <mergeCell ref="N727:N728"/>
    <mergeCell ref="O727:O728"/>
    <mergeCell ref="E794:H794"/>
    <mergeCell ref="A880:A889"/>
    <mergeCell ref="A840:Q840"/>
    <mergeCell ref="A845:A857"/>
    <mergeCell ref="L842:L843"/>
    <mergeCell ref="M842:M843"/>
    <mergeCell ref="A731:A740"/>
    <mergeCell ref="A741:A750"/>
    <mergeCell ref="A751:A760"/>
    <mergeCell ref="A761:A770"/>
    <mergeCell ref="J727:J728"/>
    <mergeCell ref="K727:K728"/>
    <mergeCell ref="A842:A844"/>
    <mergeCell ref="B842:B844"/>
    <mergeCell ref="C842:C844"/>
    <mergeCell ref="D842:D843"/>
    <mergeCell ref="E842:E843"/>
    <mergeCell ref="F842:I842"/>
    <mergeCell ref="M659:M660"/>
    <mergeCell ref="N659:N660"/>
    <mergeCell ref="O659:O660"/>
    <mergeCell ref="A828:A837"/>
    <mergeCell ref="C795:C797"/>
    <mergeCell ref="A771:A780"/>
    <mergeCell ref="A781:A790"/>
    <mergeCell ref="A725:Q725"/>
    <mergeCell ref="P727:P728"/>
    <mergeCell ref="Q727:Q728"/>
    <mergeCell ref="F727:I727"/>
    <mergeCell ref="P659:P660"/>
    <mergeCell ref="Q659:Q660"/>
    <mergeCell ref="A663:A672"/>
    <mergeCell ref="A673:A682"/>
    <mergeCell ref="A683:A692"/>
    <mergeCell ref="A693:A702"/>
    <mergeCell ref="J659:J660"/>
    <mergeCell ref="K659:K660"/>
    <mergeCell ref="L659:L660"/>
    <mergeCell ref="N590:N591"/>
    <mergeCell ref="O590:O591"/>
    <mergeCell ref="A703:A712"/>
    <mergeCell ref="A713:A722"/>
    <mergeCell ref="A657:Q657"/>
    <mergeCell ref="A727:A729"/>
    <mergeCell ref="B727:B729"/>
    <mergeCell ref="C727:C729"/>
    <mergeCell ref="D727:D728"/>
    <mergeCell ref="E727:E728"/>
    <mergeCell ref="P590:P591"/>
    <mergeCell ref="Q590:Q591"/>
    <mergeCell ref="A594:A603"/>
    <mergeCell ref="A604:A613"/>
    <mergeCell ref="A614:A623"/>
    <mergeCell ref="A624:A633"/>
    <mergeCell ref="J590:J591"/>
    <mergeCell ref="K590:K591"/>
    <mergeCell ref="L590:L591"/>
    <mergeCell ref="M590:M591"/>
    <mergeCell ref="C521:C523"/>
    <mergeCell ref="D521:D522"/>
    <mergeCell ref="A634:A643"/>
    <mergeCell ref="A644:A653"/>
    <mergeCell ref="A588:Q588"/>
    <mergeCell ref="A659:A661"/>
    <mergeCell ref="B659:B661"/>
    <mergeCell ref="C659:C661"/>
    <mergeCell ref="D659:D660"/>
    <mergeCell ref="E659:E660"/>
    <mergeCell ref="A545:A554"/>
    <mergeCell ref="A555:A564"/>
    <mergeCell ref="J521:J522"/>
    <mergeCell ref="K521:K522"/>
    <mergeCell ref="L521:L522"/>
    <mergeCell ref="M521:M522"/>
    <mergeCell ref="E521:E522"/>
    <mergeCell ref="F521:I521"/>
    <mergeCell ref="A521:A523"/>
    <mergeCell ref="B521:B523"/>
    <mergeCell ref="A565:A574"/>
    <mergeCell ref="A575:A584"/>
    <mergeCell ref="A519:Q519"/>
    <mergeCell ref="A590:A592"/>
    <mergeCell ref="B590:B592"/>
    <mergeCell ref="C590:C592"/>
    <mergeCell ref="D590:D591"/>
    <mergeCell ref="Q521:Q522"/>
    <mergeCell ref="A525:A534"/>
    <mergeCell ref="A535:A544"/>
    <mergeCell ref="A507:A516"/>
    <mergeCell ref="A497:A506"/>
    <mergeCell ref="A487:A496"/>
    <mergeCell ref="A477:A486"/>
    <mergeCell ref="A467:A476"/>
    <mergeCell ref="A457:A466"/>
    <mergeCell ref="A808:A817"/>
    <mergeCell ref="A389:A398"/>
    <mergeCell ref="N453:N454"/>
    <mergeCell ref="M453:M454"/>
    <mergeCell ref="L453:L454"/>
    <mergeCell ref="K453:K454"/>
    <mergeCell ref="J453:J454"/>
    <mergeCell ref="F453:I453"/>
    <mergeCell ref="E453:E454"/>
    <mergeCell ref="D453:D454"/>
    <mergeCell ref="K385:K386"/>
    <mergeCell ref="L385:L386"/>
    <mergeCell ref="O453:O454"/>
    <mergeCell ref="E452:H452"/>
    <mergeCell ref="A419:A428"/>
    <mergeCell ref="A429:A438"/>
    <mergeCell ref="A439:A448"/>
    <mergeCell ref="A451:Q451"/>
    <mergeCell ref="Q453:Q454"/>
    <mergeCell ref="P453:P454"/>
    <mergeCell ref="B453:B455"/>
    <mergeCell ref="A453:A455"/>
    <mergeCell ref="A399:A408"/>
    <mergeCell ref="A409:A418"/>
    <mergeCell ref="F385:I385"/>
    <mergeCell ref="J385:J386"/>
    <mergeCell ref="C453:C455"/>
    <mergeCell ref="A5:A7"/>
    <mergeCell ref="O5:O6"/>
    <mergeCell ref="P5:P6"/>
    <mergeCell ref="B5:B7"/>
    <mergeCell ref="C5:C7"/>
    <mergeCell ref="D5:D6"/>
    <mergeCell ref="E5:E6"/>
    <mergeCell ref="F5:I5"/>
    <mergeCell ref="J5:J6"/>
    <mergeCell ref="Q5:Q6"/>
    <mergeCell ref="A9:A18"/>
    <mergeCell ref="A19:A28"/>
    <mergeCell ref="A29:A38"/>
    <mergeCell ref="A39:A48"/>
    <mergeCell ref="A49:A58"/>
    <mergeCell ref="K5:K6"/>
    <mergeCell ref="L5:L6"/>
    <mergeCell ref="M5:M6"/>
    <mergeCell ref="N5:N6"/>
    <mergeCell ref="Q73:Q74"/>
    <mergeCell ref="P73:P74"/>
    <mergeCell ref="E73:E74"/>
    <mergeCell ref="F73:I73"/>
    <mergeCell ref="E124:H124"/>
    <mergeCell ref="E125:E126"/>
    <mergeCell ref="A59:A67"/>
    <mergeCell ref="M125:M126"/>
    <mergeCell ref="A123:Q123"/>
    <mergeCell ref="O73:O74"/>
    <mergeCell ref="P125:P126"/>
    <mergeCell ref="Q125:Q126"/>
    <mergeCell ref="K73:K74"/>
    <mergeCell ref="A76:A85"/>
    <mergeCell ref="A86:A95"/>
    <mergeCell ref="A96:A105"/>
    <mergeCell ref="A218:Q218"/>
    <mergeCell ref="Q172:Q173"/>
    <mergeCell ref="A175:A184"/>
    <mergeCell ref="A185:A194"/>
    <mergeCell ref="A195:A204"/>
    <mergeCell ref="F172:I172"/>
    <mergeCell ref="P172:P173"/>
    <mergeCell ref="A172:A174"/>
    <mergeCell ref="B172:B174"/>
    <mergeCell ref="C172:C174"/>
    <mergeCell ref="D172:D173"/>
    <mergeCell ref="E172:E173"/>
    <mergeCell ref="F125:I125"/>
    <mergeCell ref="N125:N126"/>
    <mergeCell ref="J172:J173"/>
    <mergeCell ref="L172:L173"/>
    <mergeCell ref="M172:M173"/>
    <mergeCell ref="N172:N173"/>
    <mergeCell ref="L125:L126"/>
    <mergeCell ref="K125:K126"/>
    <mergeCell ref="A129:A138"/>
    <mergeCell ref="A139:A148"/>
    <mergeCell ref="A149:A158"/>
    <mergeCell ref="A159:A168"/>
    <mergeCell ref="A205:A214"/>
    <mergeCell ref="A170:Q170"/>
    <mergeCell ref="O125:O126"/>
    <mergeCell ref="E171:H171"/>
    <mergeCell ref="J125:J126"/>
    <mergeCell ref="O269:O270"/>
    <mergeCell ref="K220:K221"/>
    <mergeCell ref="F220:I220"/>
    <mergeCell ref="L220:L221"/>
    <mergeCell ref="M220:M221"/>
    <mergeCell ref="J220:J221"/>
    <mergeCell ref="N220:N221"/>
    <mergeCell ref="K269:K270"/>
    <mergeCell ref="E269:E270"/>
    <mergeCell ref="F269:I269"/>
    <mergeCell ref="J269:J270"/>
    <mergeCell ref="M269:M270"/>
    <mergeCell ref="N269:N270"/>
    <mergeCell ref="J842:J843"/>
    <mergeCell ref="K842:K843"/>
    <mergeCell ref="E590:E591"/>
    <mergeCell ref="F590:I590"/>
    <mergeCell ref="P521:P522"/>
    <mergeCell ref="O172:O173"/>
    <mergeCell ref="K172:K173"/>
    <mergeCell ref="E219:H219"/>
    <mergeCell ref="M385:M386"/>
    <mergeCell ref="O220:O221"/>
    <mergeCell ref="E726:H726"/>
    <mergeCell ref="E658:H658"/>
    <mergeCell ref="E589:H589"/>
    <mergeCell ref="E520:H520"/>
    <mergeCell ref="N795:N796"/>
    <mergeCell ref="P795:P796"/>
    <mergeCell ref="M795:M796"/>
    <mergeCell ref="N521:N522"/>
    <mergeCell ref="O521:O522"/>
    <mergeCell ref="F659:I659"/>
    <mergeCell ref="B893:B895"/>
    <mergeCell ref="N893:N894"/>
    <mergeCell ref="O893:O894"/>
    <mergeCell ref="P893:P894"/>
    <mergeCell ref="M893:M894"/>
    <mergeCell ref="J893:J894"/>
    <mergeCell ref="A383:Q383"/>
    <mergeCell ref="A371:A380"/>
    <mergeCell ref="N385:N386"/>
    <mergeCell ref="A385:A387"/>
    <mergeCell ref="B385:B387"/>
    <mergeCell ref="J73:J74"/>
    <mergeCell ref="B220:B222"/>
    <mergeCell ref="C220:C222"/>
    <mergeCell ref="D220:D221"/>
    <mergeCell ref="E220:E221"/>
    <mergeCell ref="A233:A242"/>
    <mergeCell ref="A243:A252"/>
    <mergeCell ref="A253:A262"/>
    <mergeCell ref="A273:A282"/>
    <mergeCell ref="A283:A292"/>
    <mergeCell ref="A293:A302"/>
    <mergeCell ref="A73:A74"/>
    <mergeCell ref="B73:B74"/>
    <mergeCell ref="C73:C74"/>
    <mergeCell ref="D73:D74"/>
    <mergeCell ref="A106:A115"/>
    <mergeCell ref="A125:A127"/>
    <mergeCell ref="C125:C127"/>
    <mergeCell ref="D125:D126"/>
    <mergeCell ref="B125:B127"/>
    <mergeCell ref="P269:P270"/>
    <mergeCell ref="A361:A370"/>
    <mergeCell ref="P385:P386"/>
    <mergeCell ref="A223:A232"/>
    <mergeCell ref="P220:P221"/>
    <mergeCell ref="A893:A895"/>
    <mergeCell ref="A795:A797"/>
    <mergeCell ref="A798:A807"/>
    <mergeCell ref="A303:A312"/>
    <mergeCell ref="A220:A222"/>
    <mergeCell ref="E385:E386"/>
    <mergeCell ref="Q385:Q386"/>
    <mergeCell ref="O385:O386"/>
    <mergeCell ref="A267:Q267"/>
    <mergeCell ref="A269:A271"/>
    <mergeCell ref="B269:B271"/>
    <mergeCell ref="C269:C271"/>
    <mergeCell ref="D269:D270"/>
    <mergeCell ref="E384:H384"/>
    <mergeCell ref="E268:H268"/>
    <mergeCell ref="Q795:Q796"/>
    <mergeCell ref="F795:I795"/>
    <mergeCell ref="A818:A827"/>
    <mergeCell ref="B795:B797"/>
    <mergeCell ref="E841:H841"/>
    <mergeCell ref="Q220:Q221"/>
    <mergeCell ref="Q269:Q270"/>
    <mergeCell ref="L269:L270"/>
    <mergeCell ref="C385:C387"/>
    <mergeCell ref="D385:D386"/>
    <mergeCell ref="A71:Q71"/>
    <mergeCell ref="M73:M74"/>
    <mergeCell ref="L73:L74"/>
    <mergeCell ref="E795:E796"/>
    <mergeCell ref="K795:K796"/>
    <mergeCell ref="D795:D796"/>
    <mergeCell ref="O795:O796"/>
    <mergeCell ref="L795:L796"/>
    <mergeCell ref="J795:J796"/>
    <mergeCell ref="A793:Q793"/>
    <mergeCell ref="L893:L894"/>
    <mergeCell ref="O940:O941"/>
    <mergeCell ref="A926:A935"/>
    <mergeCell ref="A896:A905"/>
    <mergeCell ref="A1:Q1"/>
    <mergeCell ref="A3:Q3"/>
    <mergeCell ref="N73:N74"/>
    <mergeCell ref="C893:C895"/>
    <mergeCell ref="E893:E894"/>
    <mergeCell ref="F893:I893"/>
    <mergeCell ref="A906:A915"/>
    <mergeCell ref="L940:L941"/>
    <mergeCell ref="Q940:Q941"/>
    <mergeCell ref="Q893:Q894"/>
    <mergeCell ref="K893:K894"/>
    <mergeCell ref="C940:C942"/>
    <mergeCell ref="J940:J941"/>
    <mergeCell ref="K940:K941"/>
    <mergeCell ref="P940:P941"/>
    <mergeCell ref="N940:N941"/>
    <mergeCell ref="A891:Q891"/>
    <mergeCell ref="D893:D894"/>
    <mergeCell ref="A940:A942"/>
    <mergeCell ref="B940:B942"/>
    <mergeCell ref="F940:I940"/>
    <mergeCell ref="D940:D941"/>
    <mergeCell ref="E940:E941"/>
    <mergeCell ref="M940:M941"/>
    <mergeCell ref="A938:Q938"/>
    <mergeCell ref="A916:A925"/>
    <mergeCell ref="L977:L978"/>
    <mergeCell ref="M977:M978"/>
    <mergeCell ref="N977:N978"/>
    <mergeCell ref="O977:O978"/>
    <mergeCell ref="P977:P978"/>
    <mergeCell ref="A943:A952"/>
    <mergeCell ref="A963:A972"/>
    <mergeCell ref="A953:A962"/>
    <mergeCell ref="J1017:J1018"/>
    <mergeCell ref="A977:A979"/>
    <mergeCell ref="B977:B979"/>
    <mergeCell ref="C977:C979"/>
    <mergeCell ref="D977:D978"/>
    <mergeCell ref="Q977:Q978"/>
    <mergeCell ref="E977:E978"/>
    <mergeCell ref="F977:I977"/>
    <mergeCell ref="J977:J978"/>
    <mergeCell ref="K977:K978"/>
    <mergeCell ref="A1017:A1019"/>
    <mergeCell ref="B1017:B1019"/>
    <mergeCell ref="C1017:C1019"/>
    <mergeCell ref="D1017:D1018"/>
    <mergeCell ref="E1017:E1018"/>
    <mergeCell ref="F1017:I1017"/>
    <mergeCell ref="A1087:A1096"/>
    <mergeCell ref="A1097:A1106"/>
    <mergeCell ref="A1064:A1066"/>
    <mergeCell ref="B1064:B1066"/>
    <mergeCell ref="C1064:C1066"/>
    <mergeCell ref="D1064:D1065"/>
    <mergeCell ref="A1067:A1076"/>
    <mergeCell ref="A1114:A1123"/>
    <mergeCell ref="A1124:A1133"/>
    <mergeCell ref="A1134:A1143"/>
    <mergeCell ref="A1077:A1086"/>
    <mergeCell ref="K1064:K1065"/>
    <mergeCell ref="L1064:L1065"/>
    <mergeCell ref="B1111:B1113"/>
    <mergeCell ref="J1111:J1112"/>
    <mergeCell ref="K1111:K1112"/>
    <mergeCell ref="L1111:L1112"/>
    <mergeCell ref="M1157:M1158"/>
    <mergeCell ref="N1157:N1158"/>
    <mergeCell ref="O1157:O1158"/>
    <mergeCell ref="P1157:P1158"/>
    <mergeCell ref="Q1157:Q1158"/>
    <mergeCell ref="K1017:K1018"/>
    <mergeCell ref="L1017:L1018"/>
    <mergeCell ref="M1017:M1018"/>
    <mergeCell ref="N1017:N1018"/>
    <mergeCell ref="O1017:O1018"/>
    <mergeCell ref="A1155:Q1155"/>
    <mergeCell ref="A1157:A1159"/>
    <mergeCell ref="B1157:B1159"/>
    <mergeCell ref="C1157:C1159"/>
    <mergeCell ref="D1157:D1158"/>
    <mergeCell ref="E1157:E1158"/>
    <mergeCell ref="F1157:I1157"/>
    <mergeCell ref="J1157:J1158"/>
    <mergeCell ref="K1157:K1158"/>
    <mergeCell ref="L1157:L1158"/>
    <mergeCell ref="A1062:Q1062"/>
    <mergeCell ref="M1064:M1065"/>
    <mergeCell ref="N1064:N1065"/>
    <mergeCell ref="O1064:O1065"/>
    <mergeCell ref="P1064:P1065"/>
    <mergeCell ref="Q1064:Q1065"/>
    <mergeCell ref="A1015:Q1015"/>
    <mergeCell ref="J1064:J1065"/>
    <mergeCell ref="P1017:P1018"/>
    <mergeCell ref="A975:Q975"/>
    <mergeCell ref="E72:H72"/>
    <mergeCell ref="M1111:M1112"/>
    <mergeCell ref="N1111:N1112"/>
    <mergeCell ref="E892:H892"/>
    <mergeCell ref="Q1017:Q1018"/>
    <mergeCell ref="A1020:A1029"/>
    <mergeCell ref="A1030:A1039"/>
    <mergeCell ref="A980:A987"/>
    <mergeCell ref="A988:A994"/>
    <mergeCell ref="A995:A1002"/>
    <mergeCell ref="A1003:A1010"/>
    <mergeCell ref="O1111:O1112"/>
    <mergeCell ref="P1111:P1112"/>
    <mergeCell ref="Q1111:Q1112"/>
    <mergeCell ref="A1040:A1049"/>
    <mergeCell ref="A1050:A1059"/>
    <mergeCell ref="A1160:A1169"/>
    <mergeCell ref="E1156:H1156"/>
    <mergeCell ref="E939:H939"/>
    <mergeCell ref="E976:H976"/>
    <mergeCell ref="E1016:H1016"/>
    <mergeCell ref="E1063:H1063"/>
    <mergeCell ref="E1110:H1110"/>
    <mergeCell ref="C1111:C1113"/>
    <mergeCell ref="D1111:D1112"/>
    <mergeCell ref="A1144:A1153"/>
    <mergeCell ref="A1109:Q1109"/>
    <mergeCell ref="A1111:A1113"/>
    <mergeCell ref="E1111:E1112"/>
    <mergeCell ref="F1111:I1111"/>
    <mergeCell ref="E1064:E1065"/>
    <mergeCell ref="F1064:I1064"/>
    <mergeCell ref="L1408:L1409"/>
    <mergeCell ref="M1408:M1409"/>
    <mergeCell ref="N1408:N1409"/>
    <mergeCell ref="O1408:O1409"/>
    <mergeCell ref="P1408:P1409"/>
    <mergeCell ref="Q1408:Q1409"/>
    <mergeCell ref="A1406:Q1406"/>
    <mergeCell ref="E1407:H1407"/>
    <mergeCell ref="A1408:A1410"/>
    <mergeCell ref="B1408:B1410"/>
    <mergeCell ref="C1408:C1410"/>
    <mergeCell ref="D1408:D1409"/>
    <mergeCell ref="E1408:E1409"/>
    <mergeCell ref="F1408:I1408"/>
    <mergeCell ref="J1408:J1409"/>
    <mergeCell ref="K1408:K1409"/>
    <mergeCell ref="L1454:L1455"/>
    <mergeCell ref="M1454:M1455"/>
    <mergeCell ref="N1454:N1455"/>
    <mergeCell ref="O1454:O1455"/>
    <mergeCell ref="P1454:P1455"/>
    <mergeCell ref="Q1454:Q1455"/>
    <mergeCell ref="C1454:C1456"/>
    <mergeCell ref="D1454:D1455"/>
    <mergeCell ref="E1454:E1455"/>
    <mergeCell ref="F1454:I1454"/>
    <mergeCell ref="J1454:J1455"/>
    <mergeCell ref="K1454:K1455"/>
    <mergeCell ref="P1500:P1501"/>
    <mergeCell ref="Q1500:Q1501"/>
    <mergeCell ref="A1411:A1420"/>
    <mergeCell ref="A1421:A1430"/>
    <mergeCell ref="A1431:A1440"/>
    <mergeCell ref="A1441:A1450"/>
    <mergeCell ref="A1452:Q1452"/>
    <mergeCell ref="E1453:H1453"/>
    <mergeCell ref="A1454:A1456"/>
    <mergeCell ref="B1454:B1456"/>
    <mergeCell ref="J1500:J1501"/>
    <mergeCell ref="K1500:K1501"/>
    <mergeCell ref="L1500:L1501"/>
    <mergeCell ref="M1500:M1501"/>
    <mergeCell ref="N1500:N1501"/>
    <mergeCell ref="O1500:O1501"/>
    <mergeCell ref="A1500:A1502"/>
    <mergeCell ref="B1500:B1502"/>
    <mergeCell ref="C1500:C1502"/>
    <mergeCell ref="D1500:D1501"/>
    <mergeCell ref="E1500:E1501"/>
    <mergeCell ref="F1500:I1500"/>
    <mergeCell ref="A1457:A1466"/>
    <mergeCell ref="A1467:A1476"/>
    <mergeCell ref="A1477:A1486"/>
    <mergeCell ref="A1487:A1496"/>
    <mergeCell ref="A1498:Q1498"/>
    <mergeCell ref="E1499:H1499"/>
    <mergeCell ref="N1546:N1547"/>
    <mergeCell ref="O1546:O1547"/>
    <mergeCell ref="P1546:P1547"/>
    <mergeCell ref="Q1546:Q1547"/>
    <mergeCell ref="A1503:A1512"/>
    <mergeCell ref="A1513:A1522"/>
    <mergeCell ref="A1523:A1532"/>
    <mergeCell ref="A1533:A1542"/>
    <mergeCell ref="E1546:E1547"/>
    <mergeCell ref="F1546:I1546"/>
    <mergeCell ref="J1546:J1547"/>
    <mergeCell ref="K1546:K1547"/>
    <mergeCell ref="L1546:L1547"/>
    <mergeCell ref="M1546:M1547"/>
    <mergeCell ref="A1549:A1558"/>
    <mergeCell ref="A1559:A1568"/>
    <mergeCell ref="A1569:A1578"/>
    <mergeCell ref="A1579:A1588"/>
    <mergeCell ref="A1544:Q1544"/>
    <mergeCell ref="E1545:H1545"/>
    <mergeCell ref="A1546:A1548"/>
    <mergeCell ref="B1546:B1548"/>
    <mergeCell ref="C1546:C1548"/>
    <mergeCell ref="D1546:D1547"/>
  </mergeCells>
  <printOptions/>
  <pageMargins left="0.27" right="0.15748031496062992" top="0.1968503937007874" bottom="0.1968503937007874" header="0.1574803149606299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LŠTA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Ramunė Kmieliauskaitė</dc:creator>
  <cp:keywords/>
  <dc:description/>
  <cp:lastModifiedBy>Nerijaus</cp:lastModifiedBy>
  <cp:lastPrinted>2011-05-24T07:22:09Z</cp:lastPrinted>
  <dcterms:created xsi:type="dcterms:W3CDTF">2007-12-03T08:09:16Z</dcterms:created>
  <dcterms:modified xsi:type="dcterms:W3CDTF">2015-05-25T06:28:09Z</dcterms:modified>
  <cp:category/>
  <cp:version/>
  <cp:contentType/>
  <cp:contentStatus/>
</cp:coreProperties>
</file>