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05" windowWidth="18810" windowHeight="6030"/>
  </bookViews>
  <sheets>
    <sheet name="2014_spalis" sheetId="4" r:id="rId1"/>
  </sheets>
  <calcPr calcId="145621"/>
</workbook>
</file>

<file path=xl/calcChain.xml><?xml version="1.0" encoding="utf-8"?>
<calcChain xmlns="http://schemas.openxmlformats.org/spreadsheetml/2006/main">
  <c r="M885" i="4" l="1"/>
  <c r="O885" i="4" s="1"/>
  <c r="F885" i="4"/>
  <c r="M884" i="4"/>
  <c r="O884" i="4" s="1"/>
  <c r="F884" i="4"/>
  <c r="M883" i="4"/>
  <c r="O883" i="4" s="1"/>
  <c r="F883" i="4"/>
  <c r="M882" i="4"/>
  <c r="O882" i="4" s="1"/>
  <c r="F882" i="4"/>
  <c r="M881" i="4"/>
  <c r="P881" i="4" s="1"/>
  <c r="Q881" i="4" s="1"/>
  <c r="F881" i="4"/>
  <c r="M880" i="4"/>
  <c r="O880" i="4" s="1"/>
  <c r="F880" i="4"/>
  <c r="M879" i="4"/>
  <c r="P879" i="4" s="1"/>
  <c r="Q879" i="4" s="1"/>
  <c r="F879" i="4"/>
  <c r="M878" i="4"/>
  <c r="O878" i="4" s="1"/>
  <c r="F878" i="4"/>
  <c r="M877" i="4"/>
  <c r="O877" i="4" s="1"/>
  <c r="F877" i="4"/>
  <c r="M876" i="4"/>
  <c r="P876" i="4" s="1"/>
  <c r="Q876" i="4" s="1"/>
  <c r="F876" i="4"/>
  <c r="M875" i="4"/>
  <c r="P875" i="4" s="1"/>
  <c r="Q875" i="4" s="1"/>
  <c r="F875" i="4"/>
  <c r="M874" i="4"/>
  <c r="O874" i="4" s="1"/>
  <c r="F874" i="4"/>
  <c r="M873" i="4"/>
  <c r="O873" i="4" s="1"/>
  <c r="F873" i="4"/>
  <c r="M872" i="4"/>
  <c r="P872" i="4" s="1"/>
  <c r="Q872" i="4" s="1"/>
  <c r="F872" i="4"/>
  <c r="M871" i="4"/>
  <c r="P871" i="4" s="1"/>
  <c r="Q871" i="4" s="1"/>
  <c r="F871" i="4"/>
  <c r="M870" i="4"/>
  <c r="O870" i="4" s="1"/>
  <c r="F870" i="4"/>
  <c r="M869" i="4"/>
  <c r="O869" i="4" s="1"/>
  <c r="F869" i="4"/>
  <c r="M868" i="4"/>
  <c r="P868" i="4" s="1"/>
  <c r="Q868" i="4" s="1"/>
  <c r="F868" i="4"/>
  <c r="M867" i="4"/>
  <c r="O867" i="4" s="1"/>
  <c r="F867" i="4"/>
  <c r="M866" i="4"/>
  <c r="O866" i="4" s="1"/>
  <c r="F866" i="4"/>
  <c r="M865" i="4"/>
  <c r="O865" i="4" s="1"/>
  <c r="F865" i="4"/>
  <c r="M864" i="4"/>
  <c r="O864" i="4" s="1"/>
  <c r="F864" i="4"/>
  <c r="M863" i="4"/>
  <c r="O863" i="4" s="1"/>
  <c r="F863" i="4"/>
  <c r="M862" i="4"/>
  <c r="O862" i="4" s="1"/>
  <c r="F862" i="4"/>
  <c r="M861" i="4"/>
  <c r="O861" i="4" s="1"/>
  <c r="F861" i="4"/>
  <c r="M860" i="4"/>
  <c r="O860" i="4" s="1"/>
  <c r="F860" i="4"/>
  <c r="M859" i="4"/>
  <c r="O859" i="4" s="1"/>
  <c r="F859" i="4"/>
  <c r="M858" i="4"/>
  <c r="O858" i="4" s="1"/>
  <c r="F858" i="4"/>
  <c r="M857" i="4"/>
  <c r="O857" i="4" s="1"/>
  <c r="F857" i="4"/>
  <c r="M856" i="4"/>
  <c r="P856" i="4" s="1"/>
  <c r="Q856" i="4" s="1"/>
  <c r="F856" i="4"/>
  <c r="M855" i="4"/>
  <c r="O855" i="4" s="1"/>
  <c r="F855" i="4"/>
  <c r="M854" i="4"/>
  <c r="O854" i="4" s="1"/>
  <c r="F854" i="4"/>
  <c r="M853" i="4"/>
  <c r="P853" i="4" s="1"/>
  <c r="Q853" i="4" s="1"/>
  <c r="F853" i="4"/>
  <c r="M852" i="4"/>
  <c r="O852" i="4" s="1"/>
  <c r="F852" i="4"/>
  <c r="M851" i="4"/>
  <c r="O851" i="4" s="1"/>
  <c r="F851" i="4"/>
  <c r="M850" i="4"/>
  <c r="O850" i="4" s="1"/>
  <c r="F850" i="4"/>
  <c r="M849" i="4"/>
  <c r="P849" i="4" s="1"/>
  <c r="Q849" i="4" s="1"/>
  <c r="F849" i="4"/>
  <c r="M848" i="4"/>
  <c r="P848" i="4" s="1"/>
  <c r="Q848" i="4" s="1"/>
  <c r="F848" i="4"/>
  <c r="M847" i="4"/>
  <c r="O847" i="4" s="1"/>
  <c r="F847" i="4"/>
  <c r="M846" i="4"/>
  <c r="O846" i="4" s="1"/>
  <c r="F846" i="4"/>
  <c r="P883" i="4" l="1"/>
  <c r="Q883" i="4" s="1"/>
  <c r="P859" i="4"/>
  <c r="Q859" i="4" s="1"/>
  <c r="P864" i="4"/>
  <c r="Q864" i="4" s="1"/>
  <c r="P852" i="4"/>
  <c r="Q852" i="4" s="1"/>
  <c r="P855" i="4"/>
  <c r="Q855" i="4" s="1"/>
  <c r="O856" i="4"/>
  <c r="P880" i="4"/>
  <c r="Q880" i="4" s="1"/>
  <c r="P860" i="4"/>
  <c r="Q860" i="4" s="1"/>
  <c r="P863" i="4"/>
  <c r="Q863" i="4" s="1"/>
  <c r="P847" i="4"/>
  <c r="Q847" i="4" s="1"/>
  <c r="O848" i="4"/>
  <c r="O849" i="4"/>
  <c r="O868" i="4"/>
  <c r="O871" i="4"/>
  <c r="O872" i="4"/>
  <c r="O875" i="4"/>
  <c r="O876" i="4"/>
  <c r="O879" i="4"/>
  <c r="P851" i="4"/>
  <c r="Q851" i="4" s="1"/>
  <c r="O853" i="4"/>
  <c r="P867" i="4"/>
  <c r="Q867" i="4" s="1"/>
  <c r="O881" i="4"/>
  <c r="P846" i="4"/>
  <c r="Q846" i="4" s="1"/>
  <c r="P850" i="4"/>
  <c r="Q850" i="4" s="1"/>
  <c r="P854" i="4"/>
  <c r="Q854" i="4" s="1"/>
  <c r="P858" i="4"/>
  <c r="Q858" i="4" s="1"/>
  <c r="P862" i="4"/>
  <c r="Q862" i="4" s="1"/>
  <c r="P866" i="4"/>
  <c r="Q866" i="4" s="1"/>
  <c r="P870" i="4"/>
  <c r="Q870" i="4" s="1"/>
  <c r="P874" i="4"/>
  <c r="Q874" i="4" s="1"/>
  <c r="P878" i="4"/>
  <c r="Q878" i="4" s="1"/>
  <c r="P882" i="4"/>
  <c r="Q882" i="4" s="1"/>
  <c r="P857" i="4"/>
  <c r="Q857" i="4" s="1"/>
  <c r="P861" i="4"/>
  <c r="Q861" i="4" s="1"/>
  <c r="P865" i="4"/>
  <c r="Q865" i="4" s="1"/>
  <c r="P869" i="4"/>
  <c r="Q869" i="4" s="1"/>
  <c r="P873" i="4"/>
  <c r="Q873" i="4" s="1"/>
  <c r="P877" i="4"/>
  <c r="Q877" i="4" s="1"/>
  <c r="P885" i="4"/>
  <c r="Q885" i="4" s="1"/>
  <c r="P884" i="4"/>
  <c r="Q884" i="4" s="1"/>
  <c r="L352" i="4" l="1"/>
  <c r="K352" i="4"/>
  <c r="M352" i="4" s="1"/>
  <c r="F352" i="4"/>
  <c r="L351" i="4"/>
  <c r="K351" i="4"/>
  <c r="F351" i="4"/>
  <c r="L350" i="4"/>
  <c r="K350" i="4"/>
  <c r="F350" i="4"/>
  <c r="L349" i="4"/>
  <c r="K349" i="4"/>
  <c r="F349" i="4"/>
  <c r="L348" i="4"/>
  <c r="K348" i="4"/>
  <c r="F348" i="4"/>
  <c r="L347" i="4"/>
  <c r="K347" i="4"/>
  <c r="F347" i="4"/>
  <c r="L346" i="4"/>
  <c r="K346" i="4"/>
  <c r="F346" i="4"/>
  <c r="L345" i="4"/>
  <c r="K345" i="4"/>
  <c r="F345" i="4"/>
  <c r="L344" i="4"/>
  <c r="K344" i="4"/>
  <c r="M344" i="4" s="1"/>
  <c r="F344" i="4"/>
  <c r="L343" i="4"/>
  <c r="K343" i="4"/>
  <c r="F343" i="4"/>
  <c r="L342" i="4"/>
  <c r="K342" i="4"/>
  <c r="F342" i="4"/>
  <c r="L341" i="4"/>
  <c r="K341" i="4"/>
  <c r="F341" i="4"/>
  <c r="L340" i="4"/>
  <c r="K340" i="4"/>
  <c r="F340" i="4"/>
  <c r="L339" i="4"/>
  <c r="K339" i="4"/>
  <c r="F339" i="4"/>
  <c r="L338" i="4"/>
  <c r="K338" i="4"/>
  <c r="F338" i="4"/>
  <c r="L337" i="4"/>
  <c r="K337" i="4"/>
  <c r="F337" i="4"/>
  <c r="L336" i="4"/>
  <c r="K336" i="4"/>
  <c r="M336" i="4" s="1"/>
  <c r="F336" i="4"/>
  <c r="L335" i="4"/>
  <c r="K335" i="4"/>
  <c r="F335" i="4"/>
  <c r="L334" i="4"/>
  <c r="K334" i="4"/>
  <c r="F334" i="4"/>
  <c r="L333" i="4"/>
  <c r="K333" i="4"/>
  <c r="F333" i="4"/>
  <c r="L332" i="4"/>
  <c r="K332" i="4"/>
  <c r="F332" i="4"/>
  <c r="L331" i="4"/>
  <c r="K331" i="4"/>
  <c r="F331" i="4"/>
  <c r="L330" i="4"/>
  <c r="K330" i="4"/>
  <c r="F330" i="4"/>
  <c r="L329" i="4"/>
  <c r="K329" i="4"/>
  <c r="F329" i="4"/>
  <c r="L328" i="4"/>
  <c r="K328" i="4"/>
  <c r="M328" i="4" s="1"/>
  <c r="F328" i="4"/>
  <c r="L327" i="4"/>
  <c r="K327" i="4"/>
  <c r="F327" i="4"/>
  <c r="L326" i="4"/>
  <c r="K326" i="4"/>
  <c r="F326" i="4"/>
  <c r="L325" i="4"/>
  <c r="K325" i="4"/>
  <c r="F325" i="4"/>
  <c r="L324" i="4"/>
  <c r="K324" i="4"/>
  <c r="F324" i="4"/>
  <c r="L323" i="4"/>
  <c r="K323" i="4"/>
  <c r="F323" i="4"/>
  <c r="L322" i="4"/>
  <c r="K322" i="4"/>
  <c r="F322" i="4"/>
  <c r="L321" i="4"/>
  <c r="K321" i="4"/>
  <c r="F321" i="4"/>
  <c r="L320" i="4"/>
  <c r="K320" i="4"/>
  <c r="M320" i="4" s="1"/>
  <c r="F320" i="4"/>
  <c r="L319" i="4"/>
  <c r="K319" i="4"/>
  <c r="F319" i="4"/>
  <c r="L318" i="4"/>
  <c r="K318" i="4"/>
  <c r="F318" i="4"/>
  <c r="L317" i="4"/>
  <c r="K317" i="4"/>
  <c r="F317" i="4"/>
  <c r="L316" i="4"/>
  <c r="K316" i="4"/>
  <c r="F316" i="4"/>
  <c r="L315" i="4"/>
  <c r="K315" i="4"/>
  <c r="F315" i="4"/>
  <c r="L314" i="4"/>
  <c r="K314" i="4"/>
  <c r="F314" i="4"/>
  <c r="L313" i="4"/>
  <c r="K313" i="4"/>
  <c r="F313" i="4"/>
  <c r="M1231" i="4"/>
  <c r="P1231" i="4" s="1"/>
  <c r="Q1231" i="4" s="1"/>
  <c r="M1230" i="4"/>
  <c r="O1230" i="4" s="1"/>
  <c r="M1229" i="4"/>
  <c r="P1229" i="4" s="1"/>
  <c r="Q1229" i="4" s="1"/>
  <c r="M1228" i="4"/>
  <c r="O1228" i="4" s="1"/>
  <c r="M1227" i="4"/>
  <c r="P1227" i="4" s="1"/>
  <c r="Q1227" i="4" s="1"/>
  <c r="M1226" i="4"/>
  <c r="O1226" i="4" s="1"/>
  <c r="M1225" i="4"/>
  <c r="P1225" i="4" s="1"/>
  <c r="Q1225" i="4" s="1"/>
  <c r="M1224" i="4"/>
  <c r="O1224" i="4" s="1"/>
  <c r="M1223" i="4"/>
  <c r="P1223" i="4" s="1"/>
  <c r="Q1223" i="4" s="1"/>
  <c r="M1222" i="4"/>
  <c r="O1222" i="4" s="1"/>
  <c r="M1221" i="4"/>
  <c r="P1221" i="4" s="1"/>
  <c r="Q1221" i="4" s="1"/>
  <c r="M1220" i="4"/>
  <c r="O1220" i="4" s="1"/>
  <c r="M1219" i="4"/>
  <c r="P1219" i="4" s="1"/>
  <c r="Q1219" i="4" s="1"/>
  <c r="M1218" i="4"/>
  <c r="O1218" i="4" s="1"/>
  <c r="M1217" i="4"/>
  <c r="P1217" i="4" s="1"/>
  <c r="Q1217" i="4" s="1"/>
  <c r="M1216" i="4"/>
  <c r="O1216" i="4" s="1"/>
  <c r="M1215" i="4"/>
  <c r="P1215" i="4" s="1"/>
  <c r="Q1215" i="4" s="1"/>
  <c r="M1214" i="4"/>
  <c r="O1214" i="4" s="1"/>
  <c r="M1213" i="4"/>
  <c r="P1213" i="4" s="1"/>
  <c r="Q1213" i="4" s="1"/>
  <c r="M1212" i="4"/>
  <c r="O1212" i="4" s="1"/>
  <c r="M1211" i="4"/>
  <c r="P1211" i="4" s="1"/>
  <c r="Q1211" i="4" s="1"/>
  <c r="M1210" i="4"/>
  <c r="O1210" i="4" s="1"/>
  <c r="M1209" i="4"/>
  <c r="P1209" i="4" s="1"/>
  <c r="Q1209" i="4" s="1"/>
  <c r="M1208" i="4"/>
  <c r="O1208" i="4" s="1"/>
  <c r="M1207" i="4"/>
  <c r="P1207" i="4" s="1"/>
  <c r="Q1207" i="4" s="1"/>
  <c r="M1206" i="4"/>
  <c r="O1206" i="4" s="1"/>
  <c r="M1205" i="4"/>
  <c r="P1205" i="4" s="1"/>
  <c r="Q1205" i="4" s="1"/>
  <c r="M1204" i="4"/>
  <c r="O1204" i="4" s="1"/>
  <c r="M1203" i="4"/>
  <c r="P1203" i="4" s="1"/>
  <c r="Q1203" i="4" s="1"/>
  <c r="M1202" i="4"/>
  <c r="O1202" i="4" s="1"/>
  <c r="M313" i="4" l="1"/>
  <c r="M314" i="4"/>
  <c r="P314" i="4" s="1"/>
  <c r="Q314" i="4" s="1"/>
  <c r="M318" i="4"/>
  <c r="P318" i="4" s="1"/>
  <c r="Q318" i="4" s="1"/>
  <c r="M322" i="4"/>
  <c r="P322" i="4" s="1"/>
  <c r="Q322" i="4" s="1"/>
  <c r="M326" i="4"/>
  <c r="P326" i="4" s="1"/>
  <c r="Q326" i="4" s="1"/>
  <c r="M330" i="4"/>
  <c r="P330" i="4" s="1"/>
  <c r="Q330" i="4" s="1"/>
  <c r="M334" i="4"/>
  <c r="P334" i="4" s="1"/>
  <c r="Q334" i="4" s="1"/>
  <c r="M338" i="4"/>
  <c r="P338" i="4" s="1"/>
  <c r="Q338" i="4" s="1"/>
  <c r="M342" i="4"/>
  <c r="P342" i="4" s="1"/>
  <c r="Q342" i="4" s="1"/>
  <c r="M346" i="4"/>
  <c r="P346" i="4" s="1"/>
  <c r="Q346" i="4" s="1"/>
  <c r="M350" i="4"/>
  <c r="P350" i="4" s="1"/>
  <c r="Q350" i="4" s="1"/>
  <c r="M321" i="4"/>
  <c r="M329" i="4"/>
  <c r="M337" i="4"/>
  <c r="O337" i="4" s="1"/>
  <c r="M345" i="4"/>
  <c r="P345" i="4" s="1"/>
  <c r="Q345" i="4" s="1"/>
  <c r="O1215" i="4"/>
  <c r="O1203" i="4"/>
  <c r="O1205" i="4"/>
  <c r="P1204" i="4"/>
  <c r="Q1204" i="4" s="1"/>
  <c r="O1225" i="4"/>
  <c r="O1219" i="4"/>
  <c r="O1221" i="4"/>
  <c r="O1211" i="4"/>
  <c r="P1220" i="4"/>
  <c r="Q1220" i="4" s="1"/>
  <c r="O1229" i="4"/>
  <c r="P1208" i="4"/>
  <c r="Q1208" i="4" s="1"/>
  <c r="P1212" i="4"/>
  <c r="Q1212" i="4" s="1"/>
  <c r="P1216" i="4"/>
  <c r="Q1216" i="4" s="1"/>
  <c r="O1223" i="4"/>
  <c r="O1231" i="4"/>
  <c r="M315" i="4"/>
  <c r="P315" i="4" s="1"/>
  <c r="Q315" i="4" s="1"/>
  <c r="M323" i="4"/>
  <c r="M331" i="4"/>
  <c r="M339" i="4"/>
  <c r="O339" i="4" s="1"/>
  <c r="M347" i="4"/>
  <c r="O347" i="4" s="1"/>
  <c r="O1207" i="4"/>
  <c r="O1209" i="4"/>
  <c r="O1213" i="4"/>
  <c r="O1217" i="4"/>
  <c r="O1227" i="4"/>
  <c r="P1224" i="4"/>
  <c r="Q1224" i="4" s="1"/>
  <c r="P1228" i="4"/>
  <c r="Q1228" i="4" s="1"/>
  <c r="M319" i="4"/>
  <c r="O319" i="4" s="1"/>
  <c r="M324" i="4"/>
  <c r="P324" i="4" s="1"/>
  <c r="Q324" i="4" s="1"/>
  <c r="M325" i="4"/>
  <c r="M335" i="4"/>
  <c r="O335" i="4" s="1"/>
  <c r="M340" i="4"/>
  <c r="P340" i="4" s="1"/>
  <c r="Q340" i="4" s="1"/>
  <c r="M341" i="4"/>
  <c r="P341" i="4" s="1"/>
  <c r="Q341" i="4" s="1"/>
  <c r="M351" i="4"/>
  <c r="P1202" i="4"/>
  <c r="Q1202" i="4" s="1"/>
  <c r="P1206" i="4"/>
  <c r="Q1206" i="4" s="1"/>
  <c r="P1210" i="4"/>
  <c r="Q1210" i="4" s="1"/>
  <c r="P1214" i="4"/>
  <c r="Q1214" i="4" s="1"/>
  <c r="P1218" i="4"/>
  <c r="Q1218" i="4" s="1"/>
  <c r="P1222" i="4"/>
  <c r="Q1222" i="4" s="1"/>
  <c r="P1226" i="4"/>
  <c r="Q1226" i="4" s="1"/>
  <c r="P1230" i="4"/>
  <c r="Q1230" i="4" s="1"/>
  <c r="M316" i="4"/>
  <c r="O316" i="4" s="1"/>
  <c r="M317" i="4"/>
  <c r="P317" i="4" s="1"/>
  <c r="Q317" i="4" s="1"/>
  <c r="M327" i="4"/>
  <c r="O327" i="4" s="1"/>
  <c r="M332" i="4"/>
  <c r="M333" i="4"/>
  <c r="O333" i="4" s="1"/>
  <c r="M343" i="4"/>
  <c r="O343" i="4" s="1"/>
  <c r="M348" i="4"/>
  <c r="M349" i="4"/>
  <c r="O324" i="4"/>
  <c r="O325" i="4"/>
  <c r="P325" i="4"/>
  <c r="Q325" i="4" s="1"/>
  <c r="P335" i="4"/>
  <c r="Q335" i="4" s="1"/>
  <c r="O340" i="4"/>
  <c r="O341" i="4"/>
  <c r="O351" i="4"/>
  <c r="P351" i="4"/>
  <c r="Q351" i="4" s="1"/>
  <c r="O315" i="4"/>
  <c r="O320" i="4"/>
  <c r="P320" i="4"/>
  <c r="Q320" i="4" s="1"/>
  <c r="O321" i="4"/>
  <c r="P321" i="4"/>
  <c r="Q321" i="4" s="1"/>
  <c r="O331" i="4"/>
  <c r="P331" i="4"/>
  <c r="Q331" i="4" s="1"/>
  <c r="O336" i="4"/>
  <c r="P336" i="4"/>
  <c r="Q336" i="4" s="1"/>
  <c r="P347" i="4"/>
  <c r="Q347" i="4" s="1"/>
  <c r="O352" i="4"/>
  <c r="P352" i="4"/>
  <c r="Q352" i="4" s="1"/>
  <c r="P327" i="4"/>
  <c r="Q327" i="4" s="1"/>
  <c r="O332" i="4"/>
  <c r="P332" i="4"/>
  <c r="Q332" i="4" s="1"/>
  <c r="O348" i="4"/>
  <c r="P348" i="4"/>
  <c r="Q348" i="4" s="1"/>
  <c r="O349" i="4"/>
  <c r="P349" i="4"/>
  <c r="Q349" i="4" s="1"/>
  <c r="O313" i="4"/>
  <c r="P313" i="4"/>
  <c r="Q313" i="4" s="1"/>
  <c r="O323" i="4"/>
  <c r="P323" i="4"/>
  <c r="Q323" i="4" s="1"/>
  <c r="O328" i="4"/>
  <c r="P328" i="4"/>
  <c r="Q328" i="4" s="1"/>
  <c r="O329" i="4"/>
  <c r="P329" i="4"/>
  <c r="Q329" i="4" s="1"/>
  <c r="O344" i="4"/>
  <c r="P344" i="4"/>
  <c r="Q344" i="4" s="1"/>
  <c r="O322" i="4"/>
  <c r="O326" i="4"/>
  <c r="O338" i="4"/>
  <c r="O342" i="4"/>
  <c r="M257" i="4"/>
  <c r="O257" i="4" s="1"/>
  <c r="I257" i="4"/>
  <c r="M256" i="4"/>
  <c r="P256" i="4" s="1"/>
  <c r="Q256" i="4" s="1"/>
  <c r="I256" i="4"/>
  <c r="M255" i="4"/>
  <c r="O255" i="4" s="1"/>
  <c r="I255" i="4"/>
  <c r="M254" i="4"/>
  <c r="P254" i="4" s="1"/>
  <c r="Q254" i="4" s="1"/>
  <c r="I254" i="4"/>
  <c r="M253" i="4"/>
  <c r="O253" i="4" s="1"/>
  <c r="I253" i="4"/>
  <c r="M252" i="4"/>
  <c r="O252" i="4" s="1"/>
  <c r="I252" i="4"/>
  <c r="M251" i="4"/>
  <c r="O251" i="4" s="1"/>
  <c r="I251" i="4"/>
  <c r="M250" i="4"/>
  <c r="P250" i="4" s="1"/>
  <c r="Q250" i="4" s="1"/>
  <c r="I250" i="4"/>
  <c r="M249" i="4"/>
  <c r="O249" i="4" s="1"/>
  <c r="I249" i="4"/>
  <c r="M248" i="4"/>
  <c r="P248" i="4" s="1"/>
  <c r="Q248" i="4" s="1"/>
  <c r="I248" i="4"/>
  <c r="M247" i="4"/>
  <c r="O247" i="4" s="1"/>
  <c r="I247" i="4"/>
  <c r="M246" i="4"/>
  <c r="P246" i="4" s="1"/>
  <c r="Q246" i="4" s="1"/>
  <c r="I246" i="4"/>
  <c r="M245" i="4"/>
  <c r="O245" i="4" s="1"/>
  <c r="I245" i="4"/>
  <c r="M244" i="4"/>
  <c r="O244" i="4" s="1"/>
  <c r="I244" i="4"/>
  <c r="M243" i="4"/>
  <c r="O243" i="4" s="1"/>
  <c r="I243" i="4"/>
  <c r="M242" i="4"/>
  <c r="P242" i="4" s="1"/>
  <c r="Q242" i="4" s="1"/>
  <c r="I242" i="4"/>
  <c r="M241" i="4"/>
  <c r="O241" i="4" s="1"/>
  <c r="I241" i="4"/>
  <c r="M240" i="4"/>
  <c r="P240" i="4" s="1"/>
  <c r="Q240" i="4" s="1"/>
  <c r="I240" i="4"/>
  <c r="M239" i="4"/>
  <c r="O239" i="4" s="1"/>
  <c r="I239" i="4"/>
  <c r="M238" i="4"/>
  <c r="P238" i="4" s="1"/>
  <c r="Q238" i="4" s="1"/>
  <c r="I238" i="4"/>
  <c r="M237" i="4"/>
  <c r="O237" i="4" s="1"/>
  <c r="M236" i="4"/>
  <c r="O236" i="4" s="1"/>
  <c r="M235" i="4"/>
  <c r="O235" i="4" s="1"/>
  <c r="M234" i="4"/>
  <c r="O234" i="4" s="1"/>
  <c r="M233" i="4"/>
  <c r="O233" i="4" s="1"/>
  <c r="M232" i="4"/>
  <c r="O232" i="4" s="1"/>
  <c r="M231" i="4"/>
  <c r="O231" i="4" s="1"/>
  <c r="M230" i="4"/>
  <c r="O230" i="4" s="1"/>
  <c r="M229" i="4"/>
  <c r="O229" i="4" s="1"/>
  <c r="M228" i="4"/>
  <c r="O228" i="4" s="1"/>
  <c r="M227" i="4"/>
  <c r="O227" i="4" s="1"/>
  <c r="M226" i="4"/>
  <c r="O226" i="4" s="1"/>
  <c r="M225" i="4"/>
  <c r="O225" i="4" s="1"/>
  <c r="M224" i="4"/>
  <c r="O224" i="4" s="1"/>
  <c r="M223" i="4"/>
  <c r="O223" i="4" s="1"/>
  <c r="M222" i="4"/>
  <c r="O222" i="4" s="1"/>
  <c r="M221" i="4"/>
  <c r="O221" i="4" s="1"/>
  <c r="M220" i="4"/>
  <c r="O220" i="4" s="1"/>
  <c r="M219" i="4"/>
  <c r="O219" i="4" s="1"/>
  <c r="M218" i="4"/>
  <c r="O218" i="4" s="1"/>
  <c r="M1138" i="4"/>
  <c r="P1138" i="4" s="1"/>
  <c r="Q1138" i="4" s="1"/>
  <c r="M1137" i="4"/>
  <c r="O1137" i="4" s="1"/>
  <c r="M1136" i="4"/>
  <c r="P1136" i="4" s="1"/>
  <c r="Q1136" i="4" s="1"/>
  <c r="M1135" i="4"/>
  <c r="O1135" i="4" s="1"/>
  <c r="M1134" i="4"/>
  <c r="P1134" i="4" s="1"/>
  <c r="Q1134" i="4" s="1"/>
  <c r="M1133" i="4"/>
  <c r="O1133" i="4" s="1"/>
  <c r="M1132" i="4"/>
  <c r="P1132" i="4" s="1"/>
  <c r="Q1132" i="4" s="1"/>
  <c r="M1131" i="4"/>
  <c r="O1131" i="4" s="1"/>
  <c r="M1130" i="4"/>
  <c r="P1130" i="4" s="1"/>
  <c r="Q1130" i="4" s="1"/>
  <c r="M1129" i="4"/>
  <c r="O1129" i="4" s="1"/>
  <c r="M1128" i="4"/>
  <c r="P1128" i="4" s="1"/>
  <c r="Q1128" i="4" s="1"/>
  <c r="M1127" i="4"/>
  <c r="O1127" i="4" s="1"/>
  <c r="M1126" i="4"/>
  <c r="P1126" i="4" s="1"/>
  <c r="Q1126" i="4" s="1"/>
  <c r="M1125" i="4"/>
  <c r="O1125" i="4" s="1"/>
  <c r="M1124" i="4"/>
  <c r="P1124" i="4" s="1"/>
  <c r="Q1124" i="4" s="1"/>
  <c r="M1123" i="4"/>
  <c r="O1123" i="4" s="1"/>
  <c r="M1122" i="4"/>
  <c r="P1122" i="4" s="1"/>
  <c r="Q1122" i="4" s="1"/>
  <c r="M1121" i="4"/>
  <c r="O1121" i="4" s="1"/>
  <c r="M1120" i="4"/>
  <c r="P1120" i="4" s="1"/>
  <c r="Q1120" i="4" s="1"/>
  <c r="M1119" i="4"/>
  <c r="O1119" i="4" s="1"/>
  <c r="P319" i="4" l="1"/>
  <c r="Q319" i="4" s="1"/>
  <c r="O350" i="4"/>
  <c r="O345" i="4"/>
  <c r="O318" i="4"/>
  <c r="O334" i="4"/>
  <c r="P343" i="4"/>
  <c r="Q343" i="4" s="1"/>
  <c r="P337" i="4"/>
  <c r="Q337" i="4" s="1"/>
  <c r="P339" i="4"/>
  <c r="Q339" i="4" s="1"/>
  <c r="O317" i="4"/>
  <c r="P316" i="4"/>
  <c r="Q316" i="4" s="1"/>
  <c r="O254" i="4"/>
  <c r="O346" i="4"/>
  <c r="O330" i="4"/>
  <c r="O314" i="4"/>
  <c r="O1134" i="4"/>
  <c r="O1122" i="4"/>
  <c r="O240" i="4"/>
  <c r="O1124" i="4"/>
  <c r="P1127" i="4"/>
  <c r="Q1127" i="4" s="1"/>
  <c r="O1136" i="4"/>
  <c r="O1120" i="4"/>
  <c r="O1132" i="4"/>
  <c r="O248" i="4"/>
  <c r="P1119" i="4"/>
  <c r="Q1119" i="4" s="1"/>
  <c r="O1126" i="4"/>
  <c r="O1128" i="4"/>
  <c r="O1138" i="4"/>
  <c r="P1123" i="4"/>
  <c r="Q1123" i="4" s="1"/>
  <c r="O1130" i="4"/>
  <c r="P1135" i="4"/>
  <c r="Q1135" i="4" s="1"/>
  <c r="O238" i="4"/>
  <c r="P243" i="4"/>
  <c r="Q243" i="4" s="1"/>
  <c r="O246" i="4"/>
  <c r="P251" i="4"/>
  <c r="Q251" i="4" s="1"/>
  <c r="O256" i="4"/>
  <c r="P333" i="4"/>
  <c r="Q333" i="4" s="1"/>
  <c r="P1131" i="4"/>
  <c r="Q1131" i="4" s="1"/>
  <c r="P244" i="4"/>
  <c r="Q244" i="4" s="1"/>
  <c r="P239" i="4"/>
  <c r="Q239" i="4" s="1"/>
  <c r="O250" i="4"/>
  <c r="P255" i="4"/>
  <c r="Q255" i="4" s="1"/>
  <c r="P252" i="4"/>
  <c r="Q252" i="4" s="1"/>
  <c r="P1121" i="4"/>
  <c r="Q1121" i="4" s="1"/>
  <c r="P1125" i="4"/>
  <c r="Q1125" i="4" s="1"/>
  <c r="P1129" i="4"/>
  <c r="Q1129" i="4" s="1"/>
  <c r="P1133" i="4"/>
  <c r="Q1133" i="4" s="1"/>
  <c r="P1137" i="4"/>
  <c r="Q1137" i="4" s="1"/>
  <c r="O242" i="4"/>
  <c r="P247" i="4"/>
  <c r="Q247" i="4" s="1"/>
  <c r="P228" i="4"/>
  <c r="Q228" i="4" s="1"/>
  <c r="P245" i="4"/>
  <c r="Q245" i="4" s="1"/>
  <c r="P249" i="4"/>
  <c r="Q249" i="4" s="1"/>
  <c r="P253" i="4"/>
  <c r="Q253" i="4" s="1"/>
  <c r="P257" i="4"/>
  <c r="Q257" i="4" s="1"/>
  <c r="P218" i="4"/>
  <c r="Q218" i="4" s="1"/>
  <c r="P219" i="4"/>
  <c r="Q219" i="4" s="1"/>
  <c r="P220" i="4"/>
  <c r="Q220" i="4" s="1"/>
  <c r="P221" i="4"/>
  <c r="Q221" i="4" s="1"/>
  <c r="P222" i="4"/>
  <c r="Q222" i="4" s="1"/>
  <c r="P223" i="4"/>
  <c r="Q223" i="4" s="1"/>
  <c r="P224" i="4"/>
  <c r="Q224" i="4" s="1"/>
  <c r="P225" i="4"/>
  <c r="Q225" i="4" s="1"/>
  <c r="P226" i="4"/>
  <c r="Q226" i="4" s="1"/>
  <c r="P227" i="4"/>
  <c r="Q227" i="4" s="1"/>
  <c r="P229" i="4"/>
  <c r="Q229" i="4" s="1"/>
  <c r="P230" i="4"/>
  <c r="Q230" i="4" s="1"/>
  <c r="P231" i="4"/>
  <c r="Q231" i="4" s="1"/>
  <c r="P232" i="4"/>
  <c r="Q232" i="4" s="1"/>
  <c r="P233" i="4"/>
  <c r="Q233" i="4" s="1"/>
  <c r="P234" i="4"/>
  <c r="Q234" i="4" s="1"/>
  <c r="P235" i="4"/>
  <c r="Q235" i="4" s="1"/>
  <c r="P236" i="4"/>
  <c r="Q236" i="4" s="1"/>
  <c r="P237" i="4"/>
  <c r="Q237" i="4" s="1"/>
  <c r="P241" i="4"/>
  <c r="Q241" i="4" s="1"/>
  <c r="M1111" i="4"/>
  <c r="O1111" i="4" s="1"/>
  <c r="M1110" i="4"/>
  <c r="O1110" i="4" s="1"/>
  <c r="M1109" i="4"/>
  <c r="O1109" i="4" s="1"/>
  <c r="M1108" i="4"/>
  <c r="O1108" i="4" s="1"/>
  <c r="M1107" i="4"/>
  <c r="O1107" i="4" s="1"/>
  <c r="M1106" i="4"/>
  <c r="O1106" i="4" s="1"/>
  <c r="M1105" i="4"/>
  <c r="O1105" i="4" s="1"/>
  <c r="M1104" i="4"/>
  <c r="O1104" i="4" s="1"/>
  <c r="M1103" i="4"/>
  <c r="O1103" i="4" s="1"/>
  <c r="M1102" i="4"/>
  <c r="O1102" i="4" s="1"/>
  <c r="M1101" i="4"/>
  <c r="O1101" i="4" s="1"/>
  <c r="M1100" i="4"/>
  <c r="O1100" i="4" s="1"/>
  <c r="M1099" i="4"/>
  <c r="O1099" i="4" s="1"/>
  <c r="M1098" i="4"/>
  <c r="O1098" i="4" s="1"/>
  <c r="M1097" i="4"/>
  <c r="O1097" i="4" s="1"/>
  <c r="M1096" i="4"/>
  <c r="O1096" i="4" s="1"/>
  <c r="M1095" i="4"/>
  <c r="O1095" i="4" s="1"/>
  <c r="M1094" i="4"/>
  <c r="O1094" i="4" s="1"/>
  <c r="M1092" i="4"/>
  <c r="O1092" i="4" s="1"/>
  <c r="M1091" i="4"/>
  <c r="O1091" i="4" s="1"/>
  <c r="M1090" i="4"/>
  <c r="O1090" i="4" s="1"/>
  <c r="M1089" i="4"/>
  <c r="O1089" i="4" s="1"/>
  <c r="M1088" i="4"/>
  <c r="O1088" i="4" s="1"/>
  <c r="M1087" i="4"/>
  <c r="O1087" i="4" s="1"/>
  <c r="M1086" i="4"/>
  <c r="O1086" i="4" s="1"/>
  <c r="M1085" i="4"/>
  <c r="O1085" i="4" s="1"/>
  <c r="M1084" i="4"/>
  <c r="O1084" i="4" s="1"/>
  <c r="M1074" i="4"/>
  <c r="O1074" i="4" s="1"/>
  <c r="M1025" i="4"/>
  <c r="O1025" i="4" s="1"/>
  <c r="Q1025" i="4" s="1"/>
  <c r="F1025" i="4"/>
  <c r="M1024" i="4"/>
  <c r="P1024" i="4" s="1"/>
  <c r="F1024" i="4"/>
  <c r="M1023" i="4"/>
  <c r="P1023" i="4" s="1"/>
  <c r="F1023" i="4"/>
  <c r="M1022" i="4"/>
  <c r="O1022" i="4" s="1"/>
  <c r="Q1022" i="4" s="1"/>
  <c r="F1022" i="4"/>
  <c r="M1021" i="4"/>
  <c r="O1021" i="4" s="1"/>
  <c r="Q1021" i="4" s="1"/>
  <c r="F1021" i="4"/>
  <c r="M1020" i="4"/>
  <c r="P1020" i="4" s="1"/>
  <c r="F1020" i="4"/>
  <c r="M1019" i="4"/>
  <c r="P1019" i="4" s="1"/>
  <c r="F1019" i="4"/>
  <c r="M1018" i="4"/>
  <c r="P1018" i="4" s="1"/>
  <c r="F1018" i="4"/>
  <c r="M1017" i="4"/>
  <c r="O1017" i="4" s="1"/>
  <c r="Q1017" i="4" s="1"/>
  <c r="F1017" i="4"/>
  <c r="M1014" i="4"/>
  <c r="O1014" i="4" s="1"/>
  <c r="Q1014" i="4" s="1"/>
  <c r="F1014" i="4"/>
  <c r="M1013" i="4"/>
  <c r="P1013" i="4" s="1"/>
  <c r="F1013" i="4"/>
  <c r="M1012" i="4"/>
  <c r="P1012" i="4" s="1"/>
  <c r="F1012" i="4"/>
  <c r="M1011" i="4"/>
  <c r="O1011" i="4" s="1"/>
  <c r="Q1011" i="4" s="1"/>
  <c r="F1011" i="4"/>
  <c r="M1010" i="4"/>
  <c r="O1010" i="4" s="1"/>
  <c r="Q1010" i="4" s="1"/>
  <c r="F1010" i="4"/>
  <c r="M1009" i="4"/>
  <c r="P1009" i="4" s="1"/>
  <c r="F1009" i="4"/>
  <c r="M1008" i="4"/>
  <c r="P1008" i="4" s="1"/>
  <c r="F1008" i="4"/>
  <c r="M1007" i="4"/>
  <c r="P1007" i="4" s="1"/>
  <c r="F1007" i="4"/>
  <c r="M1004" i="4"/>
  <c r="P1004" i="4" s="1"/>
  <c r="F1004" i="4"/>
  <c r="M1003" i="4"/>
  <c r="O1003" i="4" s="1"/>
  <c r="Q1003" i="4" s="1"/>
  <c r="F1003" i="4"/>
  <c r="M1002" i="4"/>
  <c r="P1002" i="4" s="1"/>
  <c r="F1002" i="4"/>
  <c r="M1001" i="4"/>
  <c r="P1001" i="4" s="1"/>
  <c r="F1001" i="4"/>
  <c r="M1000" i="4"/>
  <c r="P1000" i="4" s="1"/>
  <c r="F1000" i="4"/>
  <c r="M999" i="4"/>
  <c r="O999" i="4" s="1"/>
  <c r="Q999" i="4" s="1"/>
  <c r="F999" i="4"/>
  <c r="M998" i="4"/>
  <c r="P998" i="4" s="1"/>
  <c r="F998" i="4"/>
  <c r="M997" i="4"/>
  <c r="P997" i="4" s="1"/>
  <c r="F997" i="4"/>
  <c r="O1001" i="4" l="1"/>
  <c r="Q1001" i="4" s="1"/>
  <c r="P1022" i="4"/>
  <c r="O1009" i="4"/>
  <c r="Q1009" i="4" s="1"/>
  <c r="O1018" i="4"/>
  <c r="Q1018" i="4" s="1"/>
  <c r="O997" i="4"/>
  <c r="Q997" i="4" s="1"/>
  <c r="O1004" i="4"/>
  <c r="Q1004" i="4" s="1"/>
  <c r="O1007" i="4"/>
  <c r="Q1007" i="4" s="1"/>
  <c r="O1000" i="4"/>
  <c r="Q1000" i="4" s="1"/>
  <c r="P1003" i="4"/>
  <c r="P1011" i="4"/>
  <c r="O1020" i="4"/>
  <c r="Q1020" i="4" s="1"/>
  <c r="P999" i="4"/>
  <c r="O1013" i="4"/>
  <c r="Q1013" i="4" s="1"/>
  <c r="O1024" i="4"/>
  <c r="Q1024" i="4" s="1"/>
  <c r="P1103" i="4"/>
  <c r="Q1103" i="4" s="1"/>
  <c r="P1104" i="4"/>
  <c r="Q1104" i="4" s="1"/>
  <c r="P1105" i="4"/>
  <c r="Q1105" i="4" s="1"/>
  <c r="P1106" i="4"/>
  <c r="Q1106" i="4" s="1"/>
  <c r="P1107" i="4"/>
  <c r="Q1107" i="4" s="1"/>
  <c r="P1108" i="4"/>
  <c r="Q1108" i="4" s="1"/>
  <c r="P1109" i="4"/>
  <c r="Q1109" i="4" s="1"/>
  <c r="P1110" i="4"/>
  <c r="Q1110" i="4" s="1"/>
  <c r="P1111" i="4"/>
  <c r="Q1111" i="4" s="1"/>
  <c r="P1094" i="4"/>
  <c r="Q1094" i="4" s="1"/>
  <c r="P1095" i="4"/>
  <c r="Q1095" i="4" s="1"/>
  <c r="P1096" i="4"/>
  <c r="Q1096" i="4" s="1"/>
  <c r="P1097" i="4"/>
  <c r="Q1097" i="4" s="1"/>
  <c r="P1098" i="4"/>
  <c r="Q1098" i="4" s="1"/>
  <c r="P1099" i="4"/>
  <c r="Q1099" i="4" s="1"/>
  <c r="P1100" i="4"/>
  <c r="Q1100" i="4" s="1"/>
  <c r="P1101" i="4"/>
  <c r="Q1101" i="4" s="1"/>
  <c r="P1102" i="4"/>
  <c r="Q1102" i="4" s="1"/>
  <c r="P1084" i="4"/>
  <c r="Q1084" i="4" s="1"/>
  <c r="P1085" i="4"/>
  <c r="Q1085" i="4" s="1"/>
  <c r="P1086" i="4"/>
  <c r="Q1086" i="4" s="1"/>
  <c r="P1087" i="4"/>
  <c r="Q1087" i="4" s="1"/>
  <c r="P1088" i="4"/>
  <c r="Q1088" i="4" s="1"/>
  <c r="P1089" i="4"/>
  <c r="Q1089" i="4" s="1"/>
  <c r="P1090" i="4"/>
  <c r="Q1090" i="4" s="1"/>
  <c r="P1091" i="4"/>
  <c r="Q1091" i="4" s="1"/>
  <c r="P1092" i="4"/>
  <c r="Q1092" i="4" s="1"/>
  <c r="P1074" i="4"/>
  <c r="Q1074" i="4" s="1"/>
  <c r="O1019" i="4"/>
  <c r="Q1019" i="4" s="1"/>
  <c r="O1023" i="4"/>
  <c r="Q1023" i="4" s="1"/>
  <c r="P1017" i="4"/>
  <c r="P1021" i="4"/>
  <c r="P1025" i="4"/>
  <c r="O1008" i="4"/>
  <c r="Q1008" i="4" s="1"/>
  <c r="O1012" i="4"/>
  <c r="Q1012" i="4" s="1"/>
  <c r="P1010" i="4"/>
  <c r="P1014" i="4"/>
  <c r="O998" i="4"/>
  <c r="Q998" i="4" s="1"/>
  <c r="O1002" i="4"/>
  <c r="Q1002" i="4" s="1"/>
  <c r="O949" i="4"/>
  <c r="Q949" i="4" s="1"/>
  <c r="M949" i="4"/>
  <c r="P949" i="4" s="1"/>
  <c r="O948" i="4"/>
  <c r="Q948" i="4" s="1"/>
  <c r="M948" i="4"/>
  <c r="P948" i="4" s="1"/>
  <c r="O947" i="4"/>
  <c r="Q947" i="4" s="1"/>
  <c r="M947" i="4"/>
  <c r="P947" i="4" s="1"/>
  <c r="O946" i="4"/>
  <c r="Q946" i="4" s="1"/>
  <c r="M946" i="4"/>
  <c r="P946" i="4" s="1"/>
  <c r="O945" i="4"/>
  <c r="Q945" i="4" s="1"/>
  <c r="M945" i="4"/>
  <c r="P945" i="4" s="1"/>
  <c r="O944" i="4"/>
  <c r="Q944" i="4" s="1"/>
  <c r="M944" i="4"/>
  <c r="P944" i="4" s="1"/>
  <c r="O943" i="4"/>
  <c r="Q943" i="4" s="1"/>
  <c r="M943" i="4"/>
  <c r="P943" i="4" s="1"/>
  <c r="O938" i="4"/>
  <c r="Q938" i="4" s="1"/>
  <c r="M938" i="4"/>
  <c r="P938" i="4" s="1"/>
  <c r="O937" i="4"/>
  <c r="Q937" i="4" s="1"/>
  <c r="M937" i="4"/>
  <c r="P937" i="4" s="1"/>
  <c r="O936" i="4"/>
  <c r="Q936" i="4" s="1"/>
  <c r="M936" i="4"/>
  <c r="P936" i="4" s="1"/>
  <c r="O935" i="4"/>
  <c r="Q935" i="4" s="1"/>
  <c r="M935" i="4"/>
  <c r="P935" i="4" s="1"/>
  <c r="O934" i="4"/>
  <c r="Q934" i="4" s="1"/>
  <c r="M934" i="4"/>
  <c r="P934" i="4" s="1"/>
  <c r="O933" i="4"/>
  <c r="Q933" i="4" s="1"/>
  <c r="M933" i="4"/>
  <c r="P933" i="4" s="1"/>
  <c r="O930" i="4"/>
  <c r="Q930" i="4" s="1"/>
  <c r="M930" i="4"/>
  <c r="P930" i="4" s="1"/>
  <c r="O929" i="4"/>
  <c r="Q929" i="4" s="1"/>
  <c r="M929" i="4"/>
  <c r="P929" i="4" s="1"/>
  <c r="O928" i="4"/>
  <c r="Q928" i="4" s="1"/>
  <c r="M928" i="4"/>
  <c r="P928" i="4" s="1"/>
  <c r="O927" i="4"/>
  <c r="Q927" i="4" s="1"/>
  <c r="M927" i="4"/>
  <c r="P927" i="4" s="1"/>
  <c r="O926" i="4"/>
  <c r="Q926" i="4" s="1"/>
  <c r="M926" i="4"/>
  <c r="P926" i="4" s="1"/>
  <c r="O925" i="4"/>
  <c r="Q925" i="4" s="1"/>
  <c r="M925" i="4"/>
  <c r="P925" i="4" s="1"/>
  <c r="O924" i="4"/>
  <c r="Q924" i="4" s="1"/>
  <c r="M924" i="4"/>
  <c r="P924" i="4" s="1"/>
  <c r="O923" i="4"/>
  <c r="Q923" i="4" s="1"/>
  <c r="M923" i="4"/>
  <c r="P923" i="4" s="1"/>
  <c r="O921" i="4"/>
  <c r="Q921" i="4" s="1"/>
  <c r="M921" i="4"/>
  <c r="P921" i="4" s="1"/>
  <c r="O920" i="4"/>
  <c r="Q920" i="4" s="1"/>
  <c r="M920" i="4"/>
  <c r="P920" i="4" s="1"/>
  <c r="O919" i="4"/>
  <c r="Q919" i="4" s="1"/>
  <c r="M919" i="4"/>
  <c r="P919" i="4" s="1"/>
  <c r="O918" i="4"/>
  <c r="Q918" i="4" s="1"/>
  <c r="M918" i="4"/>
  <c r="P918" i="4" s="1"/>
  <c r="O917" i="4"/>
  <c r="Q917" i="4" s="1"/>
  <c r="M917" i="4"/>
  <c r="P917" i="4" s="1"/>
  <c r="O916" i="4"/>
  <c r="Q916" i="4" s="1"/>
  <c r="M916" i="4"/>
  <c r="P916" i="4" s="1"/>
  <c r="O915" i="4"/>
  <c r="Q915" i="4" s="1"/>
  <c r="M915" i="4"/>
  <c r="P915" i="4" s="1"/>
  <c r="O914" i="4"/>
  <c r="Q914" i="4" s="1"/>
  <c r="M914" i="4"/>
  <c r="P914" i="4" s="1"/>
  <c r="O913" i="4"/>
  <c r="Q913" i="4" s="1"/>
  <c r="M913" i="4"/>
  <c r="P913" i="4" s="1"/>
  <c r="O910" i="4"/>
  <c r="Q910" i="4" s="1"/>
  <c r="M910" i="4"/>
  <c r="P910" i="4" s="1"/>
  <c r="O909" i="4"/>
  <c r="Q909" i="4" s="1"/>
  <c r="M909" i="4"/>
  <c r="P909" i="4" s="1"/>
  <c r="O908" i="4"/>
  <c r="Q908" i="4" s="1"/>
  <c r="M908" i="4"/>
  <c r="P908" i="4" s="1"/>
  <c r="O907" i="4"/>
  <c r="Q907" i="4" s="1"/>
  <c r="M907" i="4"/>
  <c r="P907" i="4" s="1"/>
  <c r="O906" i="4"/>
  <c r="Q906" i="4" s="1"/>
  <c r="M906" i="4"/>
  <c r="P906" i="4" s="1"/>
  <c r="O905" i="4"/>
  <c r="Q905" i="4" s="1"/>
  <c r="M905" i="4"/>
  <c r="P905" i="4" s="1"/>
  <c r="O904" i="4"/>
  <c r="Q904" i="4" s="1"/>
  <c r="M904" i="4"/>
  <c r="P904" i="4" s="1"/>
  <c r="O903" i="4"/>
  <c r="Q903" i="4" s="1"/>
  <c r="M903" i="4"/>
  <c r="P903" i="4" s="1"/>
  <c r="O895" i="4"/>
  <c r="Q895" i="4" s="1"/>
  <c r="M895" i="4"/>
  <c r="P895" i="4" s="1"/>
  <c r="O894" i="4"/>
  <c r="Q894" i="4" s="1"/>
  <c r="M894" i="4"/>
  <c r="P894" i="4" s="1"/>
  <c r="M211" i="4"/>
  <c r="P211" i="4" s="1"/>
  <c r="Q211" i="4" s="1"/>
  <c r="M210" i="4"/>
  <c r="P210" i="4" s="1"/>
  <c r="Q210" i="4" s="1"/>
  <c r="M209" i="4"/>
  <c r="P209" i="4" s="1"/>
  <c r="Q209" i="4" s="1"/>
  <c r="M208" i="4"/>
  <c r="P208" i="4" s="1"/>
  <c r="Q208" i="4" s="1"/>
  <c r="M207" i="4"/>
  <c r="P207" i="4" s="1"/>
  <c r="Q207" i="4" s="1"/>
  <c r="M206" i="4"/>
  <c r="P206" i="4" s="1"/>
  <c r="Q206" i="4" s="1"/>
  <c r="M205" i="4"/>
  <c r="P205" i="4" s="1"/>
  <c r="Q205" i="4" s="1"/>
  <c r="M204" i="4"/>
  <c r="P204" i="4" s="1"/>
  <c r="Q204" i="4" s="1"/>
  <c r="M203" i="4"/>
  <c r="O203" i="4" s="1"/>
  <c r="M202" i="4"/>
  <c r="O202" i="4" s="1"/>
  <c r="M201" i="4"/>
  <c r="O201" i="4" s="1"/>
  <c r="M200" i="4"/>
  <c r="O200" i="4" s="1"/>
  <c r="M199" i="4"/>
  <c r="O199" i="4" s="1"/>
  <c r="M198" i="4"/>
  <c r="O198" i="4" s="1"/>
  <c r="M197" i="4"/>
  <c r="O197" i="4" s="1"/>
  <c r="M196" i="4"/>
  <c r="O196" i="4" s="1"/>
  <c r="M195" i="4"/>
  <c r="O195" i="4" s="1"/>
  <c r="M194" i="4"/>
  <c r="O194" i="4" s="1"/>
  <c r="M193" i="4"/>
  <c r="O193" i="4" s="1"/>
  <c r="M192" i="4"/>
  <c r="O192" i="4" s="1"/>
  <c r="M191" i="4"/>
  <c r="O191" i="4" s="1"/>
  <c r="M190" i="4"/>
  <c r="O190" i="4" s="1"/>
  <c r="M189" i="4"/>
  <c r="O189" i="4" s="1"/>
  <c r="M188" i="4"/>
  <c r="O188" i="4" s="1"/>
  <c r="M187" i="4"/>
  <c r="O187" i="4" s="1"/>
  <c r="M186" i="4"/>
  <c r="P186" i="4" s="1"/>
  <c r="Q186" i="4" s="1"/>
  <c r="M185" i="4"/>
  <c r="P185" i="4" s="1"/>
  <c r="Q185" i="4" s="1"/>
  <c r="M184" i="4"/>
  <c r="P184" i="4" s="1"/>
  <c r="Q184" i="4" s="1"/>
  <c r="M183" i="4"/>
  <c r="O183" i="4" s="1"/>
  <c r="M182" i="4"/>
  <c r="O182" i="4" s="1"/>
  <c r="M181" i="4"/>
  <c r="O181" i="4" s="1"/>
  <c r="M180" i="4"/>
  <c r="P180" i="4" s="1"/>
  <c r="Q180" i="4" s="1"/>
  <c r="M179" i="4"/>
  <c r="P179" i="4" s="1"/>
  <c r="Q179" i="4" s="1"/>
  <c r="M178" i="4"/>
  <c r="O178" i="4" s="1"/>
  <c r="M177" i="4"/>
  <c r="P177" i="4" s="1"/>
  <c r="Q177" i="4" s="1"/>
  <c r="M176" i="4"/>
  <c r="P176" i="4" s="1"/>
  <c r="Q176" i="4" s="1"/>
  <c r="M175" i="4"/>
  <c r="P175" i="4" s="1"/>
  <c r="Q175" i="4" s="1"/>
  <c r="M174" i="4"/>
  <c r="P174" i="4" s="1"/>
  <c r="Q174" i="4" s="1"/>
  <c r="M173" i="4"/>
  <c r="P173" i="4" s="1"/>
  <c r="Q173" i="4" s="1"/>
  <c r="M172" i="4"/>
  <c r="P172" i="4" s="1"/>
  <c r="Q172" i="4" s="1"/>
  <c r="O204" i="4" l="1"/>
  <c r="O206" i="4"/>
  <c r="O208" i="4"/>
  <c r="O210" i="4"/>
  <c r="O205" i="4"/>
  <c r="O207" i="4"/>
  <c r="O209" i="4"/>
  <c r="O211" i="4"/>
  <c r="O179" i="4"/>
  <c r="O180" i="4"/>
  <c r="O172" i="4"/>
  <c r="O174" i="4"/>
  <c r="O176" i="4"/>
  <c r="O184" i="4"/>
  <c r="O186" i="4"/>
  <c r="O173" i="4"/>
  <c r="O175" i="4"/>
  <c r="O177" i="4"/>
  <c r="O185" i="4"/>
  <c r="P178" i="4"/>
  <c r="Q178" i="4" s="1"/>
  <c r="P181" i="4"/>
  <c r="Q181" i="4" s="1"/>
  <c r="P182" i="4"/>
  <c r="Q182" i="4" s="1"/>
  <c r="P183" i="4"/>
  <c r="Q183" i="4" s="1"/>
  <c r="P187" i="4"/>
  <c r="Q187" i="4" s="1"/>
  <c r="P188" i="4"/>
  <c r="Q188" i="4" s="1"/>
  <c r="P189" i="4"/>
  <c r="Q189" i="4" s="1"/>
  <c r="P190" i="4"/>
  <c r="Q190" i="4" s="1"/>
  <c r="P191" i="4"/>
  <c r="Q191" i="4" s="1"/>
  <c r="P192" i="4"/>
  <c r="Q192" i="4" s="1"/>
  <c r="P193" i="4"/>
  <c r="Q193" i="4" s="1"/>
  <c r="P194" i="4"/>
  <c r="Q194" i="4" s="1"/>
  <c r="P195" i="4"/>
  <c r="Q195" i="4" s="1"/>
  <c r="P196" i="4"/>
  <c r="Q196" i="4" s="1"/>
  <c r="P197" i="4"/>
  <c r="Q197" i="4" s="1"/>
  <c r="P198" i="4"/>
  <c r="Q198" i="4" s="1"/>
  <c r="P199" i="4"/>
  <c r="Q199" i="4" s="1"/>
  <c r="P200" i="4"/>
  <c r="Q200" i="4" s="1"/>
  <c r="P201" i="4"/>
  <c r="Q201" i="4" s="1"/>
  <c r="P202" i="4"/>
  <c r="Q202" i="4" s="1"/>
  <c r="P203" i="4"/>
  <c r="Q203" i="4" s="1"/>
  <c r="M305" i="4"/>
  <c r="O305" i="4" s="1"/>
  <c r="F305" i="4"/>
  <c r="M304" i="4"/>
  <c r="O304" i="4" s="1"/>
  <c r="F304" i="4"/>
  <c r="M303" i="4"/>
  <c r="O303" i="4" s="1"/>
  <c r="F303" i="4"/>
  <c r="M302" i="4"/>
  <c r="P302" i="4" s="1"/>
  <c r="Q302" i="4" s="1"/>
  <c r="F302" i="4"/>
  <c r="M301" i="4"/>
  <c r="O301" i="4" s="1"/>
  <c r="F301" i="4"/>
  <c r="M300" i="4"/>
  <c r="P300" i="4" s="1"/>
  <c r="Q300" i="4" s="1"/>
  <c r="F300" i="4"/>
  <c r="M299" i="4"/>
  <c r="O299" i="4" s="1"/>
  <c r="F299" i="4"/>
  <c r="M298" i="4"/>
  <c r="P298" i="4" s="1"/>
  <c r="Q298" i="4" s="1"/>
  <c r="F298" i="4"/>
  <c r="M297" i="4"/>
  <c r="O297" i="4" s="1"/>
  <c r="F297" i="4"/>
  <c r="M296" i="4"/>
  <c r="P296" i="4" s="1"/>
  <c r="Q296" i="4" s="1"/>
  <c r="F296" i="4"/>
  <c r="M295" i="4"/>
  <c r="P295" i="4" s="1"/>
  <c r="Q295" i="4" s="1"/>
  <c r="F295" i="4"/>
  <c r="M294" i="4"/>
  <c r="P294" i="4" s="1"/>
  <c r="Q294" i="4" s="1"/>
  <c r="F294" i="4"/>
  <c r="M293" i="4"/>
  <c r="O293" i="4" s="1"/>
  <c r="F293" i="4"/>
  <c r="M292" i="4"/>
  <c r="P292" i="4" s="1"/>
  <c r="Q292" i="4" s="1"/>
  <c r="F292" i="4"/>
  <c r="M291" i="4"/>
  <c r="P291" i="4" s="1"/>
  <c r="Q291" i="4" s="1"/>
  <c r="F291" i="4"/>
  <c r="M290" i="4"/>
  <c r="P290" i="4" s="1"/>
  <c r="Q290" i="4" s="1"/>
  <c r="F290" i="4"/>
  <c r="M289" i="4"/>
  <c r="O289" i="4" s="1"/>
  <c r="F289" i="4"/>
  <c r="M288" i="4"/>
  <c r="P288" i="4" s="1"/>
  <c r="Q288" i="4" s="1"/>
  <c r="F288" i="4"/>
  <c r="M287" i="4"/>
  <c r="P287" i="4" s="1"/>
  <c r="Q287" i="4" s="1"/>
  <c r="F287" i="4"/>
  <c r="M286" i="4"/>
  <c r="P286" i="4" s="1"/>
  <c r="Q286" i="4" s="1"/>
  <c r="F286" i="4"/>
  <c r="M285" i="4"/>
  <c r="O285" i="4" s="1"/>
  <c r="F285" i="4"/>
  <c r="M284" i="4"/>
  <c r="P284" i="4" s="1"/>
  <c r="Q284" i="4" s="1"/>
  <c r="F284" i="4"/>
  <c r="M283" i="4"/>
  <c r="P283" i="4" s="1"/>
  <c r="Q283" i="4" s="1"/>
  <c r="F283" i="4"/>
  <c r="M282" i="4"/>
  <c r="P282" i="4" s="1"/>
  <c r="Q282" i="4" s="1"/>
  <c r="F282" i="4"/>
  <c r="M281" i="4"/>
  <c r="O281" i="4" s="1"/>
  <c r="F281" i="4"/>
  <c r="M280" i="4"/>
  <c r="P280" i="4" s="1"/>
  <c r="Q280" i="4" s="1"/>
  <c r="F280" i="4"/>
  <c r="M279" i="4"/>
  <c r="P279" i="4" s="1"/>
  <c r="Q279" i="4" s="1"/>
  <c r="F279" i="4"/>
  <c r="M278" i="4"/>
  <c r="P278" i="4" s="1"/>
  <c r="Q278" i="4" s="1"/>
  <c r="F278" i="4"/>
  <c r="M277" i="4"/>
  <c r="O277" i="4" s="1"/>
  <c r="F277" i="4"/>
  <c r="M276" i="4"/>
  <c r="P276" i="4" s="1"/>
  <c r="Q276" i="4" s="1"/>
  <c r="F276" i="4"/>
  <c r="M275" i="4"/>
  <c r="P275" i="4" s="1"/>
  <c r="Q275" i="4" s="1"/>
  <c r="F275" i="4"/>
  <c r="M274" i="4"/>
  <c r="P274" i="4" s="1"/>
  <c r="Q274" i="4" s="1"/>
  <c r="F274" i="4"/>
  <c r="M273" i="4"/>
  <c r="O273" i="4" s="1"/>
  <c r="F273" i="4"/>
  <c r="M272" i="4"/>
  <c r="P272" i="4" s="1"/>
  <c r="Q272" i="4" s="1"/>
  <c r="F272" i="4"/>
  <c r="M271" i="4"/>
  <c r="O271" i="4" s="1"/>
  <c r="F271" i="4"/>
  <c r="M270" i="4"/>
  <c r="P270" i="4" s="1"/>
  <c r="Q270" i="4" s="1"/>
  <c r="F270" i="4"/>
  <c r="M269" i="4"/>
  <c r="O269" i="4" s="1"/>
  <c r="F269" i="4"/>
  <c r="M268" i="4"/>
  <c r="P268" i="4" s="1"/>
  <c r="Q268" i="4" s="1"/>
  <c r="F268" i="4"/>
  <c r="M267" i="4"/>
  <c r="O267" i="4" s="1"/>
  <c r="F267" i="4"/>
  <c r="M266" i="4"/>
  <c r="P266" i="4" s="1"/>
  <c r="Q266" i="4" s="1"/>
  <c r="F266" i="4"/>
  <c r="P303" i="4" l="1"/>
  <c r="Q303" i="4" s="1"/>
  <c r="O274" i="4"/>
  <c r="O290" i="4"/>
  <c r="O268" i="4"/>
  <c r="O298" i="4"/>
  <c r="O282" i="4"/>
  <c r="O270" i="4"/>
  <c r="O286" i="4"/>
  <c r="O300" i="4"/>
  <c r="O278" i="4"/>
  <c r="O294" i="4"/>
  <c r="O276" i="4"/>
  <c r="O284" i="4"/>
  <c r="O292" i="4"/>
  <c r="O266" i="4"/>
  <c r="P269" i="4"/>
  <c r="Q269" i="4" s="1"/>
  <c r="O272" i="4"/>
  <c r="O280" i="4"/>
  <c r="O288" i="4"/>
  <c r="O296" i="4"/>
  <c r="P299" i="4"/>
  <c r="Q299" i="4" s="1"/>
  <c r="O302" i="4"/>
  <c r="P267" i="4"/>
  <c r="Q267" i="4" s="1"/>
  <c r="P271" i="4"/>
  <c r="Q271" i="4" s="1"/>
  <c r="O275" i="4"/>
  <c r="O279" i="4"/>
  <c r="O283" i="4"/>
  <c r="O287" i="4"/>
  <c r="O291" i="4"/>
  <c r="O295" i="4"/>
  <c r="P277" i="4"/>
  <c r="Q277" i="4" s="1"/>
  <c r="P281" i="4"/>
  <c r="Q281" i="4" s="1"/>
  <c r="P285" i="4"/>
  <c r="Q285" i="4" s="1"/>
  <c r="P289" i="4"/>
  <c r="Q289" i="4" s="1"/>
  <c r="P293" i="4"/>
  <c r="Q293" i="4" s="1"/>
  <c r="P297" i="4"/>
  <c r="Q297" i="4" s="1"/>
  <c r="P301" i="4"/>
  <c r="Q301" i="4" s="1"/>
  <c r="P305" i="4"/>
  <c r="Q305" i="4" s="1"/>
  <c r="P273" i="4"/>
  <c r="Q273" i="4" s="1"/>
  <c r="P304" i="4"/>
  <c r="Q304" i="4" s="1"/>
  <c r="M1275" i="4"/>
  <c r="O1275" i="4" s="1"/>
  <c r="F1275" i="4"/>
  <c r="M1274" i="4"/>
  <c r="O1274" i="4" s="1"/>
  <c r="F1274" i="4"/>
  <c r="M1273" i="4"/>
  <c r="P1273" i="4" s="1"/>
  <c r="Q1273" i="4" s="1"/>
  <c r="F1273" i="4"/>
  <c r="M1272" i="4"/>
  <c r="P1272" i="4" s="1"/>
  <c r="Q1272" i="4" s="1"/>
  <c r="F1272" i="4"/>
  <c r="M1271" i="4"/>
  <c r="O1271" i="4" s="1"/>
  <c r="F1271" i="4"/>
  <c r="M1270" i="4"/>
  <c r="O1270" i="4" s="1"/>
  <c r="F1270" i="4"/>
  <c r="M1269" i="4"/>
  <c r="P1269" i="4" s="1"/>
  <c r="Q1269" i="4" s="1"/>
  <c r="F1269" i="4"/>
  <c r="M1265" i="4"/>
  <c r="O1265" i="4" s="1"/>
  <c r="F1265" i="4"/>
  <c r="M1264" i="4"/>
  <c r="O1264" i="4" s="1"/>
  <c r="F1264" i="4"/>
  <c r="M1263" i="4"/>
  <c r="O1263" i="4" s="1"/>
  <c r="F1263" i="4"/>
  <c r="M1262" i="4"/>
  <c r="P1262" i="4" s="1"/>
  <c r="Q1262" i="4" s="1"/>
  <c r="F1262" i="4"/>
  <c r="M1261" i="4"/>
  <c r="O1261" i="4" s="1"/>
  <c r="F1261" i="4"/>
  <c r="M1260" i="4"/>
  <c r="O1260" i="4" s="1"/>
  <c r="F1260" i="4"/>
  <c r="M1259" i="4"/>
  <c r="O1259" i="4" s="1"/>
  <c r="F1259" i="4"/>
  <c r="M1255" i="4"/>
  <c r="P1255" i="4" s="1"/>
  <c r="Q1255" i="4" s="1"/>
  <c r="F1255" i="4"/>
  <c r="M1254" i="4"/>
  <c r="O1254" i="4" s="1"/>
  <c r="F1254" i="4"/>
  <c r="M1253" i="4"/>
  <c r="O1253" i="4" s="1"/>
  <c r="F1253" i="4"/>
  <c r="M1252" i="4"/>
  <c r="O1252" i="4" s="1"/>
  <c r="F1252" i="4"/>
  <c r="M1251" i="4"/>
  <c r="P1251" i="4" s="1"/>
  <c r="Q1251" i="4" s="1"/>
  <c r="F1251" i="4"/>
  <c r="M1250" i="4"/>
  <c r="O1250" i="4" s="1"/>
  <c r="F1250" i="4"/>
  <c r="M1249" i="4"/>
  <c r="O1249" i="4" s="1"/>
  <c r="F1249" i="4"/>
  <c r="M1244" i="4"/>
  <c r="O1244" i="4" s="1"/>
  <c r="F1244" i="4"/>
  <c r="M1243" i="4"/>
  <c r="P1243" i="4" s="1"/>
  <c r="Q1243" i="4" s="1"/>
  <c r="F1243" i="4"/>
  <c r="M1242" i="4"/>
  <c r="O1242" i="4" s="1"/>
  <c r="F1242" i="4"/>
  <c r="M1241" i="4"/>
  <c r="O1241" i="4" s="1"/>
  <c r="F1241" i="4"/>
  <c r="M1240" i="4"/>
  <c r="O1240" i="4" s="1"/>
  <c r="F1240" i="4"/>
  <c r="M1239" i="4"/>
  <c r="P1239" i="4" s="1"/>
  <c r="Q1239" i="4" s="1"/>
  <c r="F1239" i="4"/>
  <c r="P1260" i="4" l="1"/>
  <c r="Q1260" i="4" s="1"/>
  <c r="P1271" i="4"/>
  <c r="Q1271" i="4" s="1"/>
  <c r="P1249" i="4"/>
  <c r="Q1249" i="4" s="1"/>
  <c r="P1264" i="4"/>
  <c r="Q1264" i="4" s="1"/>
  <c r="P1253" i="4"/>
  <c r="Q1253" i="4" s="1"/>
  <c r="P1259" i="4"/>
  <c r="Q1259" i="4" s="1"/>
  <c r="P1270" i="4"/>
  <c r="Q1270" i="4" s="1"/>
  <c r="P1241" i="4"/>
  <c r="Q1241" i="4" s="1"/>
  <c r="P1252" i="4"/>
  <c r="Q1252" i="4" s="1"/>
  <c r="P1263" i="4"/>
  <c r="Q1263" i="4" s="1"/>
  <c r="O1272" i="4"/>
  <c r="P1240" i="4"/>
  <c r="Q1240" i="4" s="1"/>
  <c r="P1244" i="4"/>
  <c r="Q1244" i="4" s="1"/>
  <c r="O1239" i="4"/>
  <c r="P1242" i="4"/>
  <c r="Q1242" i="4" s="1"/>
  <c r="O1243" i="4"/>
  <c r="P1250" i="4"/>
  <c r="Q1250" i="4" s="1"/>
  <c r="O1251" i="4"/>
  <c r="P1254" i="4"/>
  <c r="Q1254" i="4" s="1"/>
  <c r="O1255" i="4"/>
  <c r="P1261" i="4"/>
  <c r="Q1261" i="4" s="1"/>
  <c r="O1262" i="4"/>
  <c r="P1265" i="4"/>
  <c r="Q1265" i="4" s="1"/>
  <c r="O1269" i="4"/>
  <c r="O1273" i="4"/>
  <c r="P1275" i="4"/>
  <c r="Q1275" i="4" s="1"/>
  <c r="P1274" i="4"/>
  <c r="Q1274" i="4" s="1"/>
  <c r="M164" i="4" l="1"/>
  <c r="O164" i="4" s="1"/>
  <c r="M163" i="4"/>
  <c r="O163" i="4" s="1"/>
  <c r="M162" i="4"/>
  <c r="O162" i="4" s="1"/>
  <c r="M161" i="4"/>
  <c r="O161" i="4" s="1"/>
  <c r="M160" i="4"/>
  <c r="O160" i="4" s="1"/>
  <c r="M159" i="4"/>
  <c r="O159" i="4" s="1"/>
  <c r="M158" i="4"/>
  <c r="O158" i="4" s="1"/>
  <c r="M157" i="4"/>
  <c r="O157" i="4" s="1"/>
  <c r="M156" i="4"/>
  <c r="O156" i="4" s="1"/>
  <c r="M155" i="4"/>
  <c r="O155" i="4" s="1"/>
  <c r="M154" i="4"/>
  <c r="O154" i="4" s="1"/>
  <c r="M153" i="4"/>
  <c r="O153" i="4" s="1"/>
  <c r="M152" i="4"/>
  <c r="O152" i="4" s="1"/>
  <c r="M151" i="4"/>
  <c r="O151" i="4" s="1"/>
  <c r="M150" i="4"/>
  <c r="O150" i="4" s="1"/>
  <c r="M149" i="4"/>
  <c r="O149" i="4" s="1"/>
  <c r="M148" i="4"/>
  <c r="O148" i="4" s="1"/>
  <c r="M147" i="4"/>
  <c r="O147" i="4" s="1"/>
  <c r="M146" i="4"/>
  <c r="O146" i="4" s="1"/>
  <c r="M145" i="4"/>
  <c r="O145" i="4" s="1"/>
  <c r="M144" i="4"/>
  <c r="O144" i="4" s="1"/>
  <c r="M143" i="4"/>
  <c r="O143" i="4" s="1"/>
  <c r="M142" i="4"/>
  <c r="O142" i="4" s="1"/>
  <c r="M141" i="4"/>
  <c r="O141" i="4" s="1"/>
  <c r="M140" i="4"/>
  <c r="O140" i="4" s="1"/>
  <c r="M139" i="4"/>
  <c r="O139" i="4" s="1"/>
  <c r="M138" i="4"/>
  <c r="O138" i="4" s="1"/>
  <c r="M137" i="4"/>
  <c r="O137" i="4" s="1"/>
  <c r="M136" i="4"/>
  <c r="O136" i="4" s="1"/>
  <c r="M135" i="4"/>
  <c r="O135" i="4" s="1"/>
  <c r="M134" i="4"/>
  <c r="O134" i="4" s="1"/>
  <c r="M133" i="4"/>
  <c r="O133" i="4" s="1"/>
  <c r="M132" i="4"/>
  <c r="O132" i="4" s="1"/>
  <c r="M131" i="4"/>
  <c r="O131" i="4" s="1"/>
  <c r="M130" i="4"/>
  <c r="O130" i="4" s="1"/>
  <c r="M129" i="4"/>
  <c r="O129" i="4" s="1"/>
  <c r="M128" i="4"/>
  <c r="O128" i="4" s="1"/>
  <c r="M127" i="4"/>
  <c r="O127" i="4" s="1"/>
  <c r="M126" i="4"/>
  <c r="O126" i="4" s="1"/>
  <c r="M125" i="4"/>
  <c r="O125" i="4" s="1"/>
  <c r="M1184" i="4"/>
  <c r="O1184" i="4" s="1"/>
  <c r="F1184" i="4"/>
  <c r="M1183" i="4"/>
  <c r="P1183" i="4" s="1"/>
  <c r="Q1183" i="4" s="1"/>
  <c r="F1183" i="4"/>
  <c r="M1182" i="4"/>
  <c r="P1182" i="4" s="1"/>
  <c r="Q1182" i="4" s="1"/>
  <c r="F1182" i="4"/>
  <c r="M1181" i="4"/>
  <c r="P1181" i="4" s="1"/>
  <c r="Q1181" i="4" s="1"/>
  <c r="F1181" i="4"/>
  <c r="M1180" i="4"/>
  <c r="O1180" i="4" s="1"/>
  <c r="F1180" i="4"/>
  <c r="M1179" i="4"/>
  <c r="P1179" i="4" s="1"/>
  <c r="Q1179" i="4" s="1"/>
  <c r="F1179" i="4"/>
  <c r="M1178" i="4"/>
  <c r="P1178" i="4" s="1"/>
  <c r="Q1178" i="4" s="1"/>
  <c r="F1178" i="4"/>
  <c r="M1177" i="4"/>
  <c r="P1177" i="4" s="1"/>
  <c r="Q1177" i="4" s="1"/>
  <c r="F1177" i="4"/>
  <c r="M1176" i="4"/>
  <c r="O1176" i="4" s="1"/>
  <c r="F1176" i="4"/>
  <c r="M1175" i="4"/>
  <c r="P1175" i="4" s="1"/>
  <c r="Q1175" i="4" s="1"/>
  <c r="F1175" i="4"/>
  <c r="M1174" i="4"/>
  <c r="O1174" i="4" s="1"/>
  <c r="F1174" i="4"/>
  <c r="M1173" i="4"/>
  <c r="P1173" i="4" s="1"/>
  <c r="Q1173" i="4" s="1"/>
  <c r="F1173" i="4"/>
  <c r="M1172" i="4"/>
  <c r="O1172" i="4" s="1"/>
  <c r="F1172" i="4"/>
  <c r="M1171" i="4"/>
  <c r="P1171" i="4" s="1"/>
  <c r="Q1171" i="4" s="1"/>
  <c r="F1171" i="4"/>
  <c r="M1170" i="4"/>
  <c r="O1170" i="4" s="1"/>
  <c r="F1170" i="4"/>
  <c r="M1169" i="4"/>
  <c r="P1169" i="4" s="1"/>
  <c r="Q1169" i="4" s="1"/>
  <c r="F1169" i="4"/>
  <c r="M1168" i="4"/>
  <c r="O1168" i="4" s="1"/>
  <c r="F1168" i="4"/>
  <c r="M1167" i="4"/>
  <c r="P1167" i="4" s="1"/>
  <c r="Q1167" i="4" s="1"/>
  <c r="F1167" i="4"/>
  <c r="M1166" i="4"/>
  <c r="O1166" i="4" s="1"/>
  <c r="F1166" i="4"/>
  <c r="M1165" i="4"/>
  <c r="P1165" i="4" s="1"/>
  <c r="Q1165" i="4" s="1"/>
  <c r="F1165" i="4"/>
  <c r="M1160" i="4"/>
  <c r="O1160" i="4" s="1"/>
  <c r="F1160" i="4"/>
  <c r="M1159" i="4"/>
  <c r="O1159" i="4" s="1"/>
  <c r="F1159" i="4"/>
  <c r="M1158" i="4"/>
  <c r="P1158" i="4" s="1"/>
  <c r="Q1158" i="4" s="1"/>
  <c r="F1158" i="4"/>
  <c r="M1157" i="4"/>
  <c r="P1157" i="4" s="1"/>
  <c r="Q1157" i="4" s="1"/>
  <c r="F1157" i="4"/>
  <c r="M1156" i="4"/>
  <c r="P1156" i="4" s="1"/>
  <c r="Q1156" i="4" s="1"/>
  <c r="F1156" i="4"/>
  <c r="M1155" i="4"/>
  <c r="O1155" i="4" s="1"/>
  <c r="F1155" i="4"/>
  <c r="O1156" i="4" l="1"/>
  <c r="O1171" i="4"/>
  <c r="P1166" i="4"/>
  <c r="Q1166" i="4" s="1"/>
  <c r="O1179" i="4"/>
  <c r="O1157" i="4"/>
  <c r="P1168" i="4"/>
  <c r="Q1168" i="4" s="1"/>
  <c r="O1175" i="4"/>
  <c r="O1181" i="4"/>
  <c r="P1155" i="4"/>
  <c r="Q1155" i="4" s="1"/>
  <c r="O1167" i="4"/>
  <c r="O1173" i="4"/>
  <c r="P1160" i="4"/>
  <c r="Q1160" i="4" s="1"/>
  <c r="P1159" i="4"/>
  <c r="Q1159" i="4" s="1"/>
  <c r="O1165" i="4"/>
  <c r="O1169" i="4"/>
  <c r="O1177" i="4"/>
  <c r="P1180" i="4"/>
  <c r="Q1180" i="4" s="1"/>
  <c r="O1183" i="4"/>
  <c r="P125" i="4"/>
  <c r="Q125" i="4" s="1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Q134" i="4" s="1"/>
  <c r="P135" i="4"/>
  <c r="Q135" i="4" s="1"/>
  <c r="P136" i="4"/>
  <c r="Q136" i="4" s="1"/>
  <c r="P137" i="4"/>
  <c r="Q137" i="4" s="1"/>
  <c r="P138" i="4"/>
  <c r="Q138" i="4" s="1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 s="1"/>
  <c r="P148" i="4"/>
  <c r="Q148" i="4" s="1"/>
  <c r="P149" i="4"/>
  <c r="Q149" i="4" s="1"/>
  <c r="P150" i="4"/>
  <c r="Q150" i="4" s="1"/>
  <c r="P151" i="4"/>
  <c r="Q151" i="4" s="1"/>
  <c r="P152" i="4"/>
  <c r="Q152" i="4" s="1"/>
  <c r="P153" i="4"/>
  <c r="Q153" i="4" s="1"/>
  <c r="P154" i="4"/>
  <c r="Q154" i="4" s="1"/>
  <c r="P155" i="4"/>
  <c r="Q155" i="4" s="1"/>
  <c r="P156" i="4"/>
  <c r="Q156" i="4" s="1"/>
  <c r="P157" i="4"/>
  <c r="Q157" i="4" s="1"/>
  <c r="P158" i="4"/>
  <c r="Q158" i="4" s="1"/>
  <c r="P159" i="4"/>
  <c r="Q159" i="4" s="1"/>
  <c r="P160" i="4"/>
  <c r="Q160" i="4" s="1"/>
  <c r="P161" i="4"/>
  <c r="Q161" i="4" s="1"/>
  <c r="P162" i="4"/>
  <c r="Q162" i="4" s="1"/>
  <c r="P163" i="4"/>
  <c r="Q163" i="4" s="1"/>
  <c r="P164" i="4"/>
  <c r="Q164" i="4" s="1"/>
  <c r="P1170" i="4"/>
  <c r="Q1170" i="4" s="1"/>
  <c r="P1174" i="4"/>
  <c r="Q1174" i="4" s="1"/>
  <c r="O1178" i="4"/>
  <c r="O1182" i="4"/>
  <c r="P1172" i="4"/>
  <c r="Q1172" i="4" s="1"/>
  <c r="P1184" i="4"/>
  <c r="Q1184" i="4" s="1"/>
  <c r="P1176" i="4"/>
  <c r="Q1176" i="4" s="1"/>
  <c r="O1158" i="4"/>
  <c r="I116" i="4" l="1"/>
  <c r="K116" i="4" s="1"/>
  <c r="M116" i="4" s="1"/>
  <c r="I115" i="4"/>
  <c r="K115" i="4" s="1"/>
  <c r="M115" i="4" s="1"/>
  <c r="I114" i="4"/>
  <c r="K114" i="4" s="1"/>
  <c r="M114" i="4" s="1"/>
  <c r="I113" i="4"/>
  <c r="K113" i="4" s="1"/>
  <c r="M113" i="4" s="1"/>
  <c r="I112" i="4"/>
  <c r="K112" i="4" s="1"/>
  <c r="M112" i="4" s="1"/>
  <c r="I111" i="4"/>
  <c r="K111" i="4" s="1"/>
  <c r="M111" i="4" s="1"/>
  <c r="I110" i="4"/>
  <c r="K110" i="4" s="1"/>
  <c r="M110" i="4" s="1"/>
  <c r="I109" i="4"/>
  <c r="K109" i="4" s="1"/>
  <c r="M109" i="4" s="1"/>
  <c r="I108" i="4"/>
  <c r="K108" i="4" s="1"/>
  <c r="M108" i="4" s="1"/>
  <c r="I107" i="4"/>
  <c r="K107" i="4" s="1"/>
  <c r="M107" i="4" s="1"/>
  <c r="I106" i="4"/>
  <c r="K106" i="4" s="1"/>
  <c r="M106" i="4" s="1"/>
  <c r="K105" i="4"/>
  <c r="M105" i="4" s="1"/>
  <c r="I104" i="4"/>
  <c r="K104" i="4" s="1"/>
  <c r="M104" i="4" s="1"/>
  <c r="I103" i="4"/>
  <c r="K103" i="4" s="1"/>
  <c r="M103" i="4" s="1"/>
  <c r="I102" i="4"/>
  <c r="K102" i="4" s="1"/>
  <c r="M102" i="4" s="1"/>
  <c r="K101" i="4"/>
  <c r="M101" i="4" s="1"/>
  <c r="I100" i="4"/>
  <c r="K100" i="4" s="1"/>
  <c r="M100" i="4" s="1"/>
  <c r="I99" i="4"/>
  <c r="K99" i="4" s="1"/>
  <c r="M99" i="4" s="1"/>
  <c r="I98" i="4"/>
  <c r="K98" i="4" s="1"/>
  <c r="M98" i="4" s="1"/>
  <c r="I97" i="4"/>
  <c r="K97" i="4" s="1"/>
  <c r="M97" i="4" s="1"/>
  <c r="I96" i="4"/>
  <c r="K96" i="4" s="1"/>
  <c r="M96" i="4" s="1"/>
  <c r="I95" i="4"/>
  <c r="K95" i="4" s="1"/>
  <c r="M95" i="4" s="1"/>
  <c r="K94" i="4"/>
  <c r="M94" i="4" s="1"/>
  <c r="I93" i="4"/>
  <c r="K93" i="4" s="1"/>
  <c r="M93" i="4" s="1"/>
  <c r="K92" i="4"/>
  <c r="M92" i="4" s="1"/>
  <c r="I91" i="4"/>
  <c r="K91" i="4" s="1"/>
  <c r="M91" i="4" s="1"/>
  <c r="I90" i="4"/>
  <c r="K90" i="4" s="1"/>
  <c r="M90" i="4" s="1"/>
  <c r="I89" i="4"/>
  <c r="K89" i="4" s="1"/>
  <c r="M89" i="4" s="1"/>
  <c r="K88" i="4"/>
  <c r="M88" i="4" s="1"/>
  <c r="O88" i="4" s="1"/>
  <c r="K87" i="4"/>
  <c r="M87" i="4" s="1"/>
  <c r="I86" i="4"/>
  <c r="K86" i="4" s="1"/>
  <c r="M86" i="4" s="1"/>
  <c r="K85" i="4"/>
  <c r="M85" i="4" s="1"/>
  <c r="O85" i="4" s="1"/>
  <c r="I84" i="4"/>
  <c r="K84" i="4" s="1"/>
  <c r="M84" i="4" s="1"/>
  <c r="I83" i="4"/>
  <c r="K83" i="4" s="1"/>
  <c r="M83" i="4" s="1"/>
  <c r="K82" i="4"/>
  <c r="M82" i="4" s="1"/>
  <c r="I81" i="4"/>
  <c r="K81" i="4" s="1"/>
  <c r="M81" i="4" s="1"/>
  <c r="K80" i="4"/>
  <c r="M80" i="4" s="1"/>
  <c r="O80" i="4" s="1"/>
  <c r="I79" i="4"/>
  <c r="K79" i="4" s="1"/>
  <c r="M79" i="4" s="1"/>
  <c r="I78" i="4"/>
  <c r="K78" i="4" s="1"/>
  <c r="M78" i="4" s="1"/>
  <c r="I77" i="4"/>
  <c r="K77" i="4" s="1"/>
  <c r="M77" i="4" s="1"/>
  <c r="M1056" i="4"/>
  <c r="O1056" i="4" s="1"/>
  <c r="M1055" i="4"/>
  <c r="O1055" i="4" s="1"/>
  <c r="M1054" i="4"/>
  <c r="O1054" i="4" s="1"/>
  <c r="M1053" i="4"/>
  <c r="O1053" i="4" s="1"/>
  <c r="M1052" i="4"/>
  <c r="O1052" i="4" s="1"/>
  <c r="M1051" i="4"/>
  <c r="O1051" i="4" s="1"/>
  <c r="M1038" i="4"/>
  <c r="O1038" i="4" s="1"/>
  <c r="M1037" i="4"/>
  <c r="O1037" i="4" s="1"/>
  <c r="M1036" i="4"/>
  <c r="O1036" i="4" s="1"/>
  <c r="M984" i="4"/>
  <c r="O984" i="4" s="1"/>
  <c r="F984" i="4"/>
  <c r="M983" i="4"/>
  <c r="O983" i="4" s="1"/>
  <c r="F983" i="4"/>
  <c r="M982" i="4"/>
  <c r="P982" i="4" s="1"/>
  <c r="Q982" i="4" s="1"/>
  <c r="F982" i="4"/>
  <c r="M976" i="4"/>
  <c r="O976" i="4" s="1"/>
  <c r="F976" i="4"/>
  <c r="M975" i="4"/>
  <c r="P975" i="4" s="1"/>
  <c r="Q975" i="4" s="1"/>
  <c r="F975" i="4"/>
  <c r="M974" i="4"/>
  <c r="P974" i="4" s="1"/>
  <c r="Q974" i="4" s="1"/>
  <c r="F974" i="4"/>
  <c r="M969" i="4"/>
  <c r="O969" i="4" s="1"/>
  <c r="F969" i="4"/>
  <c r="M968" i="4"/>
  <c r="P968" i="4" s="1"/>
  <c r="Q968" i="4" s="1"/>
  <c r="F968" i="4"/>
  <c r="M967" i="4"/>
  <c r="P967" i="4" s="1"/>
  <c r="Q967" i="4" s="1"/>
  <c r="F967" i="4"/>
  <c r="M961" i="4"/>
  <c r="O961" i="4" s="1"/>
  <c r="F961" i="4"/>
  <c r="M960" i="4"/>
  <c r="P960" i="4" s="1"/>
  <c r="Q960" i="4" s="1"/>
  <c r="F960" i="4"/>
  <c r="M959" i="4"/>
  <c r="P959" i="4" s="1"/>
  <c r="Q959" i="4" s="1"/>
  <c r="F959" i="4"/>
  <c r="O960" i="4" l="1"/>
  <c r="O968" i="4"/>
  <c r="O94" i="4"/>
  <c r="P94" i="4"/>
  <c r="Q94" i="4" s="1"/>
  <c r="O105" i="4"/>
  <c r="P105" i="4"/>
  <c r="Q105" i="4" s="1"/>
  <c r="O975" i="4"/>
  <c r="P1036" i="4"/>
  <c r="Q1036" i="4" s="1"/>
  <c r="O81" i="4"/>
  <c r="P81" i="4"/>
  <c r="Q81" i="4" s="1"/>
  <c r="O86" i="4"/>
  <c r="P86" i="4"/>
  <c r="Q86" i="4" s="1"/>
  <c r="O89" i="4"/>
  <c r="P89" i="4"/>
  <c r="Q89" i="4" s="1"/>
  <c r="O98" i="4"/>
  <c r="P98" i="4"/>
  <c r="Q98" i="4" s="1"/>
  <c r="O78" i="4"/>
  <c r="P78" i="4"/>
  <c r="Q78" i="4" s="1"/>
  <c r="O83" i="4"/>
  <c r="P83" i="4"/>
  <c r="Q83" i="4" s="1"/>
  <c r="P92" i="4"/>
  <c r="Q92" i="4" s="1"/>
  <c r="O92" i="4"/>
  <c r="O97" i="4"/>
  <c r="P97" i="4"/>
  <c r="Q97" i="4" s="1"/>
  <c r="P101" i="4"/>
  <c r="Q101" i="4" s="1"/>
  <c r="O101" i="4"/>
  <c r="P103" i="4"/>
  <c r="Q103" i="4" s="1"/>
  <c r="O103" i="4"/>
  <c r="O108" i="4"/>
  <c r="P108" i="4"/>
  <c r="Q108" i="4" s="1"/>
  <c r="O112" i="4"/>
  <c r="P112" i="4"/>
  <c r="Q112" i="4" s="1"/>
  <c r="O116" i="4"/>
  <c r="P116" i="4"/>
  <c r="Q116" i="4" s="1"/>
  <c r="O91" i="4"/>
  <c r="P91" i="4"/>
  <c r="Q91" i="4" s="1"/>
  <c r="P96" i="4"/>
  <c r="Q96" i="4" s="1"/>
  <c r="O96" i="4"/>
  <c r="O100" i="4"/>
  <c r="P100" i="4"/>
  <c r="Q100" i="4" s="1"/>
  <c r="O107" i="4"/>
  <c r="P107" i="4"/>
  <c r="Q107" i="4" s="1"/>
  <c r="O111" i="4"/>
  <c r="P111" i="4"/>
  <c r="Q111" i="4" s="1"/>
  <c r="O115" i="4"/>
  <c r="P115" i="4"/>
  <c r="Q115" i="4" s="1"/>
  <c r="P77" i="4"/>
  <c r="Q77" i="4" s="1"/>
  <c r="O77" i="4"/>
  <c r="P79" i="4"/>
  <c r="Q79" i="4" s="1"/>
  <c r="O79" i="4"/>
  <c r="P82" i="4"/>
  <c r="Q82" i="4" s="1"/>
  <c r="O82" i="4"/>
  <c r="P84" i="4"/>
  <c r="Q84" i="4" s="1"/>
  <c r="O84" i="4"/>
  <c r="P87" i="4"/>
  <c r="Q87" i="4" s="1"/>
  <c r="O87" i="4"/>
  <c r="O90" i="4"/>
  <c r="P90" i="4"/>
  <c r="Q90" i="4" s="1"/>
  <c r="O93" i="4"/>
  <c r="P93" i="4"/>
  <c r="Q93" i="4" s="1"/>
  <c r="O95" i="4"/>
  <c r="P95" i="4"/>
  <c r="Q95" i="4" s="1"/>
  <c r="O99" i="4"/>
  <c r="P99" i="4"/>
  <c r="Q99" i="4" s="1"/>
  <c r="O102" i="4"/>
  <c r="P102" i="4"/>
  <c r="Q102" i="4" s="1"/>
  <c r="O104" i="4"/>
  <c r="P104" i="4"/>
  <c r="Q104" i="4" s="1"/>
  <c r="O106" i="4"/>
  <c r="P106" i="4"/>
  <c r="Q106" i="4" s="1"/>
  <c r="O110" i="4"/>
  <c r="P110" i="4"/>
  <c r="Q110" i="4" s="1"/>
  <c r="O114" i="4"/>
  <c r="P114" i="4"/>
  <c r="Q114" i="4" s="1"/>
  <c r="O109" i="4"/>
  <c r="P109" i="4"/>
  <c r="Q109" i="4" s="1"/>
  <c r="O113" i="4"/>
  <c r="P113" i="4"/>
  <c r="Q113" i="4" s="1"/>
  <c r="P80" i="4"/>
  <c r="Q80" i="4" s="1"/>
  <c r="P85" i="4"/>
  <c r="Q85" i="4" s="1"/>
  <c r="P88" i="4"/>
  <c r="Q88" i="4" s="1"/>
  <c r="P1051" i="4"/>
  <c r="Q1051" i="4" s="1"/>
  <c r="P1052" i="4"/>
  <c r="Q1052" i="4" s="1"/>
  <c r="P1053" i="4"/>
  <c r="Q1053" i="4" s="1"/>
  <c r="P1054" i="4"/>
  <c r="Q1054" i="4" s="1"/>
  <c r="P1055" i="4"/>
  <c r="Q1055" i="4" s="1"/>
  <c r="P1056" i="4"/>
  <c r="Q1056" i="4" s="1"/>
  <c r="P1037" i="4"/>
  <c r="Q1037" i="4" s="1"/>
  <c r="P1038" i="4"/>
  <c r="Q1038" i="4" s="1"/>
  <c r="O982" i="4"/>
  <c r="P984" i="4"/>
  <c r="Q984" i="4" s="1"/>
  <c r="P983" i="4"/>
  <c r="Q983" i="4" s="1"/>
  <c r="O974" i="4"/>
  <c r="P976" i="4"/>
  <c r="Q976" i="4" s="1"/>
  <c r="O967" i="4"/>
  <c r="P969" i="4"/>
  <c r="Q969" i="4" s="1"/>
  <c r="O959" i="4"/>
  <c r="P961" i="4"/>
  <c r="Q961" i="4" s="1"/>
</calcChain>
</file>

<file path=xl/sharedStrings.xml><?xml version="1.0" encoding="utf-8"?>
<sst xmlns="http://schemas.openxmlformats.org/spreadsheetml/2006/main" count="1788" uniqueCount="852">
  <si>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</si>
  <si>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</si>
  <si>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</si>
  <si>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</si>
  <si>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</si>
  <si>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</si>
  <si>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</si>
  <si>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</si>
  <si>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</si>
  <si>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</si>
  <si>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</si>
  <si>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</si>
  <si>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</si>
  <si>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</si>
  <si>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</si>
  <si>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</si>
  <si>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</si>
  <si>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</si>
  <si>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</si>
  <si>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</si>
  <si>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</si>
  <si>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</si>
  <si>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</si>
  <si>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</si>
  <si>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Lt/m²</t>
  </si>
  <si>
    <t>Šilumos suvartojimas 60 m² ploto buto šildymui</t>
  </si>
  <si>
    <t>Mokėjimai už šilumą 60 m² ploto buto šildymui 
(su PVM)</t>
  </si>
  <si>
    <t>kWh/mėn</t>
  </si>
  <si>
    <t>Lt/mėn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</si>
  <si>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</si>
  <si>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</si>
  <si>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</si>
  <si>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</si>
  <si>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r>
      <rPr>
        <b/>
        <sz val="8"/>
        <rFont val="Arial"/>
        <family val="2"/>
        <charset val="186"/>
      </rPr>
      <t xml:space="preserve">II. </t>
    </r>
    <r>
      <rPr>
        <sz val="8"/>
        <rFont val="Arial"/>
        <family val="2"/>
        <charset val="186"/>
      </rPr>
      <t>Daugiabučiai suvartojantys mažai arba vidutiniškai šilumos (naujos statybos ir kiti kažkiek taupantys šilumą namai)</t>
    </r>
  </si>
  <si>
    <t>Kaunas (AB ,,Kauno energija")</t>
  </si>
  <si>
    <t>Šiauliai (AB "Šiaulių energija")</t>
  </si>
  <si>
    <t>Šilumos suvartojimas 60 m2 ploto buto šildymui</t>
  </si>
  <si>
    <t>kWh/mėn.</t>
  </si>
  <si>
    <t>Mažeikiai (UAB "Mažeikių šilumos tinklai")</t>
  </si>
  <si>
    <t>Utena (UAB "Utenos šilumos tinklai")</t>
  </si>
  <si>
    <t>Staty-bos metai</t>
  </si>
  <si>
    <t>....</t>
  </si>
  <si>
    <t>III. Daugiabučiai suvartojantys daug šilumos (senos statybos nerenovuoti namai)</t>
  </si>
  <si>
    <t>IV. Daugiaubučiai suvartojantys labai daug šilumos (senos statybos, labai prastos šiluminės izoliacijos namai)</t>
  </si>
  <si>
    <t>Varėna (UAB "Varėnos šiluma")</t>
  </si>
  <si>
    <t>Klaipėda (AB "Klaipėdos energija")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</si>
  <si>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</si>
  <si>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</si>
  <si>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</si>
  <si>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</si>
  <si>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</si>
  <si>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</si>
  <si>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Krėvės 82B</t>
  </si>
  <si>
    <t>Naujakurių 116A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</si>
  <si>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</si>
  <si>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</si>
  <si>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</si>
  <si>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</si>
  <si>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</si>
  <si>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</si>
  <si>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</si>
  <si>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</si>
  <si>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</si>
  <si>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</si>
  <si>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</si>
  <si>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</si>
  <si>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</si>
  <si>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</si>
  <si>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</si>
  <si>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</si>
  <si>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Žirmūnų g. 3</t>
  </si>
  <si>
    <t>MWh/m²/mėn.</t>
  </si>
  <si>
    <t>Lt/m²/mėn.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</si>
  <si>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</si>
  <si>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</si>
  <si>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</si>
  <si>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</si>
  <si>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</si>
  <si>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</si>
  <si>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</si>
  <si>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</si>
  <si>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</si>
  <si>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</si>
  <si>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</si>
  <si>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Lt/m²/mėn</t>
  </si>
  <si>
    <t>Sodų 4</t>
  </si>
  <si>
    <r>
      <rPr>
        <b/>
        <sz val="8"/>
        <rFont val="Arial"/>
        <family val="2"/>
        <charset val="186"/>
      </rPr>
      <t xml:space="preserve">I. </t>
    </r>
    <r>
      <rPr>
        <sz val="8"/>
        <rFont val="Arial"/>
        <family val="2"/>
        <charset val="186"/>
      </rPr>
      <t>Daugiabučiai suvartojantys mažiausiai šilumos (naujos statybos, kokybiški namai)</t>
    </r>
  </si>
  <si>
    <t>J.Kubiliaus g. 4</t>
  </si>
  <si>
    <t>Jaunimo 4 (renov.)</t>
  </si>
  <si>
    <t>Kalantos R. 23</t>
  </si>
  <si>
    <t>Stulginskio A. 64</t>
  </si>
  <si>
    <t>Masiulio T. 1</t>
  </si>
  <si>
    <t>Jakšto 8</t>
  </si>
  <si>
    <t>SODŲ 11</t>
  </si>
  <si>
    <t>VASARIO 16-OSIOS 8</t>
  </si>
  <si>
    <t>P.VILEIŠIO 6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</si>
  <si>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</si>
  <si>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</si>
  <si>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</si>
  <si>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Raseiniai (UAB „Raseinių šilumos tinklai")</t>
  </si>
  <si>
    <t>Vaižganto 5A</t>
  </si>
  <si>
    <t>Dariaus ir Girėno 23</t>
  </si>
  <si>
    <t>Dariaus ir Girėno 28</t>
  </si>
  <si>
    <t>Dubysos 3</t>
  </si>
  <si>
    <t>Stonų 3</t>
  </si>
  <si>
    <t>Dubysos 16</t>
  </si>
  <si>
    <t>Dubysos 1</t>
  </si>
  <si>
    <t>Vaižganto 1</t>
  </si>
  <si>
    <t>Jaunimo 12</t>
  </si>
  <si>
    <t>Dominikonų 4</t>
  </si>
  <si>
    <t>Muziejaus 6</t>
  </si>
  <si>
    <t>Dariaus ir Girėno 26</t>
  </si>
  <si>
    <t>iki1960</t>
  </si>
  <si>
    <t>V.Kudirkos 9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</si>
  <si>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</si>
  <si>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</si>
  <si>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</si>
  <si>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</si>
  <si>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Žirmūnų g. 128</t>
  </si>
  <si>
    <t>Žirmūnų g. 126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</si>
  <si>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</si>
  <si>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</si>
  <si>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</si>
  <si>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</si>
  <si>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</si>
  <si>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</si>
  <si>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</si>
  <si>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</si>
  <si>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</si>
  <si>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</si>
  <si>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</si>
  <si>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</si>
  <si>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t>Žirmūnų g. 131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</si>
  <si>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</si>
  <si>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</si>
  <si>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</si>
  <si>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</si>
  <si>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</si>
  <si>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</si>
  <si>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</si>
  <si>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</si>
  <si>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</si>
  <si>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</si>
  <si>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</si>
  <si>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</si>
  <si>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Didlaukio g. 52</t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</si>
  <si>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</si>
  <si>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</si>
  <si>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</si>
  <si>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</si>
  <si>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</si>
  <si>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</si>
  <si>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</si>
  <si>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</si>
  <si>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</si>
  <si>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</si>
  <si>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</si>
  <si>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</si>
  <si>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</si>
  <si>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</si>
  <si>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</si>
  <si>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</si>
  <si>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</si>
  <si>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</si>
  <si>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</si>
  <si>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</si>
  <si>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</si>
  <si>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</si>
  <si>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Kunigiškių g. 4</t>
  </si>
  <si>
    <t>Lentvario g. 1</t>
  </si>
  <si>
    <t>Vykinto g. 8</t>
  </si>
  <si>
    <t>V.Grybo g. 30</t>
  </si>
  <si>
    <t>Žygio g. 4</t>
  </si>
  <si>
    <t>Gedimino pr. 27</t>
  </si>
  <si>
    <t xml:space="preserve">PASTABA: </t>
  </si>
  <si>
    <t>1) Lentlelėje pateikti objektai, kurių butų skaičius daugiau nei 3.</t>
  </si>
  <si>
    <t>2) Pastatai atrinkti pagal 2012 metų šildymo sezono duomenis.</t>
  </si>
  <si>
    <t>RENOVUOTI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</si>
  <si>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</si>
  <si>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</si>
  <si>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</si>
  <si>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</si>
  <si>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</si>
  <si>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</si>
  <si>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Anykščių g. 5 (su dalikliais, apšiltintas)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</si>
  <si>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</si>
  <si>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</si>
  <si>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</si>
  <si>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</si>
  <si>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</si>
  <si>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</si>
  <si>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</si>
  <si>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</si>
  <si>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</si>
  <si>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Nepriklausomybės 9,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</si>
  <si>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</si>
  <si>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</si>
  <si>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</si>
  <si>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</si>
  <si>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</si>
  <si>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</si>
  <si>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</si>
  <si>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</si>
  <si>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</si>
  <si>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Katedros g. 4, Panevėžys</t>
  </si>
  <si>
    <t>Įmonių g. 21, Panevėžys</t>
  </si>
  <si>
    <t>Jakšto g. 8, Panevėžys</t>
  </si>
  <si>
    <t>Žagienės g. 4, Panevėžys</t>
  </si>
  <si>
    <t>Kerbedžio g. 24, Panevėžys</t>
  </si>
  <si>
    <t>Mažeikių 3 Viekšniai</t>
  </si>
  <si>
    <t>Mažeikių 6 Viekšniai</t>
  </si>
  <si>
    <t>S.Daukanto 8 Viekšniai</t>
  </si>
  <si>
    <t>Vytauto Didžiojo 37</t>
  </si>
  <si>
    <t>Partizanų 14A</t>
  </si>
  <si>
    <t>Birštonas (UAB „Birštono šiluma)</t>
  </si>
  <si>
    <t>Kęstučio g. 21</t>
  </si>
  <si>
    <t>Jaunystės takas 6</t>
  </si>
  <si>
    <t>Nepriklausomybės g. 5</t>
  </si>
  <si>
    <t>Šaulių g. 26</t>
  </si>
  <si>
    <t>Šaulių g. 8</t>
  </si>
  <si>
    <t>V. Kudirkos g. 47</t>
  </si>
  <si>
    <t>Šaulių g. 22</t>
  </si>
  <si>
    <t>Šakiai (UAB "Šakių šilumos tinklai")</t>
  </si>
  <si>
    <t>Šalčininkai (UAB „Šalčininkų šilumos tinklai")</t>
  </si>
  <si>
    <t>K.Vanagėlio g. 9</t>
  </si>
  <si>
    <t>Pašilės 59</t>
  </si>
  <si>
    <t>Lukšos-Daumanto 2</t>
  </si>
  <si>
    <t>renov.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</si>
  <si>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</si>
  <si>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</si>
  <si>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</si>
  <si>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</si>
  <si>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</si>
  <si>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</si>
  <si>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</si>
  <si>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</si>
  <si>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</si>
  <si>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</si>
  <si>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</si>
  <si>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</si>
  <si>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</si>
  <si>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</si>
  <si>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</si>
  <si>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</si>
  <si>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</si>
  <si>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</si>
  <si>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</si>
  <si>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</si>
  <si>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</si>
  <si>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</si>
  <si>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</si>
  <si>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</si>
  <si>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</si>
  <si>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</si>
  <si>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</si>
  <si>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</si>
  <si>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</si>
  <si>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</si>
  <si>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</si>
  <si>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</si>
  <si>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</si>
  <si>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</si>
  <si>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</si>
  <si>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29</t>
  </si>
  <si>
    <t>VOLUNGĖS 27</t>
  </si>
  <si>
    <t>VOLUNGĖS 22</t>
  </si>
  <si>
    <t>STATYBININKŲ 43</t>
  </si>
  <si>
    <t>VOLUNGĖS 19</t>
  </si>
  <si>
    <t>Pastatai atrinkti pagal 2012 metų šildymo sezono duomenis.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</si>
  <si>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</si>
  <si>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</si>
  <si>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</si>
  <si>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</si>
  <si>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</si>
  <si>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</si>
  <si>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Gimnazijos 1</t>
  </si>
  <si>
    <t>Vilniaus 91A</t>
  </si>
  <si>
    <t>Rinkuškių 20</t>
  </si>
  <si>
    <t>Kilučių 11</t>
  </si>
  <si>
    <t>Vilkaviškis (UAB "Litesko")</t>
  </si>
  <si>
    <t>DVARO  25</t>
  </si>
  <si>
    <t>DVARO  27</t>
  </si>
  <si>
    <t>Telšiai (UAB "Litesko")</t>
  </si>
  <si>
    <t>Masčio 54</t>
  </si>
  <si>
    <t>Dariaus ir Girėno 15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</si>
  <si>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</si>
  <si>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</si>
  <si>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</si>
  <si>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</si>
  <si>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</si>
  <si>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</si>
  <si>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</si>
  <si>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</si>
  <si>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</si>
  <si>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</si>
  <si>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</si>
  <si>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</si>
  <si>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</si>
  <si>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</si>
  <si>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</si>
  <si>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</si>
  <si>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</si>
  <si>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</si>
  <si>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</si>
  <si>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</si>
  <si>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</si>
  <si>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</si>
  <si>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</si>
  <si>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</si>
  <si>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</si>
  <si>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</si>
  <si>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</si>
  <si>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Oškinio 5</t>
  </si>
  <si>
    <t>Mokyklos 13</t>
  </si>
  <si>
    <t>Kretingos 6</t>
  </si>
  <si>
    <t>Janonio 41</t>
  </si>
  <si>
    <t>Kelmė (UAB "Litesko")</t>
  </si>
  <si>
    <t>Renovuoti</t>
  </si>
  <si>
    <t>Druskininkai (UAB "Litesko")</t>
  </si>
  <si>
    <t>Plungė (UAB "Plungės šilumos tinklai")</t>
  </si>
  <si>
    <t>I. Končiaus g. 7</t>
  </si>
  <si>
    <t>I. Končiaus g. 7A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</si>
  <si>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kurių atitvarų varža atitinka tik minimalius šiuolaikinius reikalavimus)</t>
    </r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</si>
  <si>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</si>
  <si>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</si>
  <si>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</si>
  <si>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</si>
  <si>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</si>
  <si>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</si>
  <si>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</si>
  <si>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</si>
  <si>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r>
      <rPr>
        <b/>
        <sz val="8"/>
        <rFont val="Arial"/>
        <family val="2"/>
        <charset val="186"/>
      </rPr>
      <t>III. Daugiabučiai, pastatyti iki 1992 m., renovuoti,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 arba šilumos skaitikliai)</t>
    </r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</si>
  <si>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</si>
  <si>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</si>
  <si>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</si>
  <si>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</si>
  <si>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</si>
  <si>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</si>
  <si>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</si>
  <si>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</si>
  <si>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J. Tumo-Vaižganto g. 96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</si>
  <si>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</si>
  <si>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</si>
  <si>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</si>
  <si>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</si>
  <si>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</si>
  <si>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</si>
  <si>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</si>
  <si>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</si>
  <si>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</si>
  <si>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</si>
  <si>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</si>
  <si>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</si>
  <si>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</si>
  <si>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</si>
  <si>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</si>
  <si>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</si>
  <si>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</si>
  <si>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</si>
  <si>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</si>
  <si>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</si>
  <si>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</si>
  <si>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 xml:space="preserve">LIŠKIAVOS 5 </t>
  </si>
  <si>
    <t xml:space="preserve">SEIRIJŲ 9 </t>
  </si>
  <si>
    <t xml:space="preserve">KLONIO 18A </t>
  </si>
  <si>
    <t xml:space="preserve">Laucevičiaus 16  I korpusas </t>
  </si>
  <si>
    <t xml:space="preserve">Birutės 2 </t>
  </si>
  <si>
    <t xml:space="preserve">Birutės 4 </t>
  </si>
  <si>
    <t xml:space="preserve">Dariaus ir Girėno 4 </t>
  </si>
  <si>
    <t xml:space="preserve">Birutės 3 </t>
  </si>
  <si>
    <t xml:space="preserve">Birutės 1 </t>
  </si>
  <si>
    <t xml:space="preserve">Janonio 12 </t>
  </si>
  <si>
    <t xml:space="preserve">Raseinių 9a  II korpusas </t>
  </si>
  <si>
    <t xml:space="preserve">J.Janonio 13 </t>
  </si>
  <si>
    <t xml:space="preserve">VERPĖJŲ 6 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</si>
  <si>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</si>
  <si>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</si>
  <si>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</si>
  <si>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</si>
  <si>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</si>
  <si>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</si>
  <si>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</si>
  <si>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</si>
  <si>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</si>
  <si>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</si>
  <si>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</si>
  <si>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</si>
  <si>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</si>
  <si>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Kauno rajonas (UAB „Komunalinių paslaugų centras")</t>
  </si>
  <si>
    <t>Karmėlava, Vilniaus g. 8</t>
  </si>
  <si>
    <t>Karmėlava, Vilniaus g. 7</t>
  </si>
  <si>
    <t>Karmėlava, Vilniaus g. 3</t>
  </si>
  <si>
    <t>Babtai, Kėdainių g. 8</t>
  </si>
  <si>
    <t>Babtai, Kėdainių g. 6</t>
  </si>
  <si>
    <t>Karmėlava, Vilniaus g. 4</t>
  </si>
  <si>
    <t>Karmėlava, Vilniaus g. 1</t>
  </si>
  <si>
    <t>Karmėlava, Vilniaus g. 6</t>
  </si>
  <si>
    <t>Babtai, Nevėžio g. 8a</t>
  </si>
  <si>
    <t>Babtai, Kauno g. 26</t>
  </si>
  <si>
    <t>Babtai, Kauno g. 10</t>
  </si>
  <si>
    <t>Vandžiogala, Parko g. 9</t>
  </si>
  <si>
    <t>Babtai, Kauno g. 24</t>
  </si>
  <si>
    <t>Babtai, Kauno g. 22</t>
  </si>
  <si>
    <t>Vandžiogala, Parko g. 7</t>
  </si>
  <si>
    <t>Babtai, Kauno g. 18</t>
  </si>
  <si>
    <t>Neveronys, Kertupio g. 2</t>
  </si>
  <si>
    <t>Babtai, Kauno g. 27</t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</si>
  <si>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</si>
  <si>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</si>
  <si>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</si>
  <si>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</si>
  <si>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>Pakalnės g. 44, Lentvaris</t>
  </si>
  <si>
    <t>Pakalnės g. 23, Lentvaris</t>
  </si>
  <si>
    <t>J. Basanavičiaus g. 4</t>
  </si>
  <si>
    <t>Babtai, Kėdainių g. 2a</t>
  </si>
  <si>
    <t>Karmėlava, Vilniaus g. 2</t>
  </si>
  <si>
    <t>Karmėlava, Vilniaus g. 5</t>
  </si>
  <si>
    <t>Lazdijai (UAB „Lazdijų šiluma")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</si>
  <si>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</si>
  <si>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</si>
  <si>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</si>
  <si>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</si>
  <si>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</si>
  <si>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</si>
  <si>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</si>
  <si>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</si>
  <si>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</si>
  <si>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</si>
  <si>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</si>
  <si>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</si>
  <si>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</si>
  <si>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</si>
  <si>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</si>
  <si>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</si>
  <si>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</si>
  <si>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</si>
  <si>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</si>
  <si>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</si>
  <si>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</si>
  <si>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</si>
  <si>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</si>
  <si>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</si>
  <si>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 xml:space="preserve">Mackevičiaus 29 </t>
  </si>
  <si>
    <t xml:space="preserve">Dariaus ir Girėno 2-1 </t>
  </si>
  <si>
    <t xml:space="preserve">Dariaus ir Girėno 2-2 </t>
  </si>
  <si>
    <t xml:space="preserve">Pievų 2 </t>
  </si>
  <si>
    <t xml:space="preserve">GARDINO 22 </t>
  </si>
  <si>
    <t>MINDAUGO 20</t>
  </si>
  <si>
    <t>Mindaugo g. 10, Trakai</t>
  </si>
  <si>
    <t>MINIJOS G.  147</t>
  </si>
  <si>
    <t>PARYŽIAUS KOMUNOS G.  2</t>
  </si>
  <si>
    <t>SULUPĖS G.  13</t>
  </si>
  <si>
    <t>VYTAUTO 1A</t>
  </si>
  <si>
    <t>Vilniaus 14 (RENOVUOTAS)</t>
  </si>
  <si>
    <t>Kauno 8 (RENOVUOTAS)</t>
  </si>
  <si>
    <t>Gamyklos g.15-ojo NSB(renov.)</t>
  </si>
  <si>
    <t>Pavasario g.27-ojo NSB</t>
  </si>
  <si>
    <t>PAVASARIO 14</t>
  </si>
  <si>
    <t>NAFTININKŲ 12</t>
  </si>
  <si>
    <t>ŽEMAITIJOS 18</t>
  </si>
  <si>
    <t>KAROSO G.  20</t>
  </si>
  <si>
    <t>KEPĖJŲ G.  5</t>
  </si>
  <si>
    <t>Vytauto g. 76, Trakai</t>
  </si>
  <si>
    <t xml:space="preserve">ATEITIES 14  </t>
  </si>
  <si>
    <t xml:space="preserve">VEISIEJŲ 9 </t>
  </si>
  <si>
    <t xml:space="preserve">ATEITIES 36  </t>
  </si>
  <si>
    <t xml:space="preserve">SVEIKATOS 28 </t>
  </si>
  <si>
    <t>ČIURLIONIO 74</t>
  </si>
  <si>
    <t xml:space="preserve">ŠILTNAMIŲ 18 (renovuotas)    </t>
  </si>
  <si>
    <t xml:space="preserve">ŠILTNAMIŲ 22 (renovuotas)      </t>
  </si>
  <si>
    <t xml:space="preserve">Janonio 30 </t>
  </si>
  <si>
    <t>Raseinių 5A</t>
  </si>
  <si>
    <t xml:space="preserve">Vilniaus 4 </t>
  </si>
  <si>
    <t xml:space="preserve">Rinkuškių 49 </t>
  </si>
  <si>
    <t xml:space="preserve">Vilniaus 56 </t>
  </si>
  <si>
    <t>Vytauto 43A</t>
  </si>
  <si>
    <t xml:space="preserve">Vėjo 11b </t>
  </si>
  <si>
    <t xml:space="preserve">Vytauto 62 </t>
  </si>
  <si>
    <t xml:space="preserve">Vilniaus 111A </t>
  </si>
  <si>
    <t xml:space="preserve">Vytauto 39a </t>
  </si>
  <si>
    <t xml:space="preserve">Vilniaus 111 </t>
  </si>
  <si>
    <t xml:space="preserve">Rotušės 26 </t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</si>
  <si>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</si>
  <si>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</si>
  <si>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</si>
  <si>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</si>
  <si>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</si>
  <si>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</si>
  <si>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</si>
  <si>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</si>
  <si>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</si>
  <si>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</si>
  <si>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</si>
  <si>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Vytauto g. 17</t>
  </si>
  <si>
    <t>V. Kudirkos g. 51</t>
  </si>
  <si>
    <t>Draugystės takas 1</t>
  </si>
  <si>
    <t>V. Kudirkos g. 108</t>
  </si>
  <si>
    <t>V. Kudirkos g. 53</t>
  </si>
  <si>
    <t>Šaulių g. 12</t>
  </si>
  <si>
    <t>Vytauto g. 19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</si>
  <si>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</si>
  <si>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</si>
  <si>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</si>
  <si>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</si>
  <si>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</si>
  <si>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</si>
  <si>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</si>
  <si>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</si>
  <si>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</si>
  <si>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</si>
  <si>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</si>
  <si>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</si>
  <si>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</si>
  <si>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</si>
  <si>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</si>
  <si>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</si>
  <si>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</si>
  <si>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</si>
  <si>
    <t>Šilumos suvartojimo ir mokėjimų už šilumą analizė Lietuvos miestų daugiabučiuose gyvenamuosiuose namuose (2014 m. spalio mėn)</t>
  </si>
  <si>
    <r>
      <t>vidutinė lauko oro temperatūra: 4,5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162,1</t>
    </r>
  </si>
  <si>
    <t>Pievų 6</t>
  </si>
  <si>
    <t xml:space="preserve">Raseinių 9 II korpusas </t>
  </si>
  <si>
    <t xml:space="preserve">Kooperacijos 28 </t>
  </si>
  <si>
    <t>Maironio 5a,Tytuvėnai</t>
  </si>
  <si>
    <t>Vyt. Didžiojo 45</t>
  </si>
  <si>
    <t>vidutinė lauko oro temperatūra: 3,2C; dienolaipsniai: 177,8</t>
  </si>
  <si>
    <t>vidutinė lauko oro temperatūra: 3,9C; dienolaipsniai: 169,7</t>
  </si>
  <si>
    <t xml:space="preserve">GARDINO 80 </t>
  </si>
  <si>
    <t xml:space="preserve">VYTAUTO 6 </t>
  </si>
  <si>
    <t>LIŠKIAVOS 8</t>
  </si>
  <si>
    <t>SVEIKATOS 18</t>
  </si>
  <si>
    <t xml:space="preserve">ATEITIES 16 </t>
  </si>
  <si>
    <t>MELIORATORIŲ 4</t>
  </si>
  <si>
    <t>ŠILTNAMIŲ 26</t>
  </si>
  <si>
    <t xml:space="preserve">NERAVŲ 27 </t>
  </si>
  <si>
    <t xml:space="preserve">ŠILTNAMIŲ 24  </t>
  </si>
  <si>
    <t>ATEITIES 2</t>
  </si>
  <si>
    <t>VYTAUTO 47</t>
  </si>
  <si>
    <t xml:space="preserve">NERAVŲ 29 </t>
  </si>
  <si>
    <r>
      <t xml:space="preserve">vidutinė lauko oro temperatūra: 4,1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111,2</t>
    </r>
  </si>
  <si>
    <t xml:space="preserve">VIENYBĖS 72 </t>
  </si>
  <si>
    <t xml:space="preserve">AUŠROS 8 </t>
  </si>
  <si>
    <t xml:space="preserve">AUŠROS 10 </t>
  </si>
  <si>
    <t xml:space="preserve">STATYBININKŲ 4 </t>
  </si>
  <si>
    <t xml:space="preserve">BIRUTES 2 </t>
  </si>
  <si>
    <t xml:space="preserve">LAUKO 44 </t>
  </si>
  <si>
    <t xml:space="preserve">NEPRIKLAUSOMYBĖS 72 </t>
  </si>
  <si>
    <t xml:space="preserve">VIENYBES 70 </t>
  </si>
  <si>
    <t xml:space="preserve">AUŠROS 4 </t>
  </si>
  <si>
    <t xml:space="preserve">STATYBININKŲ 8 </t>
  </si>
  <si>
    <t xml:space="preserve">NEPRIKLAUSOMYBĖS 50 </t>
  </si>
  <si>
    <t xml:space="preserve">S.NERIES 33C </t>
  </si>
  <si>
    <t xml:space="preserve">LAUKO 32 </t>
  </si>
  <si>
    <t xml:space="preserve">VILNIAUS 8 </t>
  </si>
  <si>
    <t xml:space="preserve">KĘSTUČIO 10 </t>
  </si>
  <si>
    <r>
      <t xml:space="preserve">vidutinė lauko oro temperatūra: 3,3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220,7</t>
    </r>
  </si>
  <si>
    <t xml:space="preserve">Rinkuškių 47B </t>
  </si>
  <si>
    <t xml:space="preserve">Skratiškių 8 </t>
  </si>
  <si>
    <t>Vilniaus 77B</t>
  </si>
  <si>
    <t>Vilniaus 39A</t>
  </si>
  <si>
    <t>Vėjo 7A</t>
  </si>
  <si>
    <t xml:space="preserve">Vytauto 35 A </t>
  </si>
  <si>
    <t>Vilniaus 47A</t>
  </si>
  <si>
    <t>Vytauto 60</t>
  </si>
  <si>
    <t xml:space="preserve">Rotušės 24 </t>
  </si>
  <si>
    <t xml:space="preserve">Skratiškių 12 </t>
  </si>
  <si>
    <t>Basanavičiaus 18</t>
  </si>
  <si>
    <t>Vilniaus 93A</t>
  </si>
  <si>
    <r>
      <t xml:space="preserve">vidutinė lauko oro temperatūra: 7,4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164,9</t>
    </r>
  </si>
  <si>
    <r>
      <t>vidutinė lauko oro temperatūra: 8,8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129,7</t>
    </r>
  </si>
  <si>
    <t>Akmenė (UAB „Akmenės energija“ (Eenergija))</t>
  </si>
  <si>
    <t>Kęstučio 6,Akmenė</t>
  </si>
  <si>
    <t>Stadiono 13,Akmenė</t>
  </si>
  <si>
    <t>Stadiono 7,Akmenė</t>
  </si>
  <si>
    <t>Ramučių 39,Naujoji Akemenė</t>
  </si>
  <si>
    <t>Respublikos 24,Naujoji Akmenė</t>
  </si>
  <si>
    <t>Respublikos 8,Naujoji Akmenė</t>
  </si>
  <si>
    <t>Ramučių 7,Naujoji Akmenė</t>
  </si>
  <si>
    <t>Ramučių 12,Naujoji Akmenė</t>
  </si>
  <si>
    <t>Respublikos 15,Naujoji Akmenė</t>
  </si>
  <si>
    <t>V.Kudirkos 1,naujoji Akmenė</t>
  </si>
  <si>
    <t>V.Kudirkos 7,Naujoji Akmenė</t>
  </si>
  <si>
    <t>Kalno 1,Akmenė</t>
  </si>
  <si>
    <t>vidutinė lauko oro temperatūra: 3,8 °C, dienolaipsniai 213</t>
  </si>
  <si>
    <t>vidutinė lauko oro temperatūra: 6,8°C, dienolaipsniai 347</t>
  </si>
  <si>
    <t>VILNIAUS 6</t>
  </si>
  <si>
    <t>KĘSTUČIO 9,(REN.)</t>
  </si>
  <si>
    <t>LELIJŲ 7</t>
  </si>
  <si>
    <t>B.SRUOGOS14</t>
  </si>
  <si>
    <t>B.SRUOGOS 8</t>
  </si>
  <si>
    <t>VILNIAUS 12</t>
  </si>
  <si>
    <t>B.SRUOGOS 10</t>
  </si>
  <si>
    <t>LELIJŲ 17A</t>
  </si>
  <si>
    <t>Radvilėnų  5 (KVT)</t>
  </si>
  <si>
    <t>Archyvo 48 (KVT)</t>
  </si>
  <si>
    <t>Pašilės 96 (KVT)</t>
  </si>
  <si>
    <t xml:space="preserve">vidutinė lauko oro temperatūra (šildymo laikotarpio): 2,03 °C; dienolaipsniai: 143,7 </t>
  </si>
  <si>
    <r>
      <t xml:space="preserve">vidutinė lauko oro temperatūra (šildymo laikotarpio): 1,42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165,8</t>
    </r>
  </si>
  <si>
    <t>vidutinė lauko oro temperatūra:2,7°C</t>
  </si>
  <si>
    <t>Sitkūnai, Radistų g. 3</t>
  </si>
  <si>
    <t>Babtai, Kauno g. 28</t>
  </si>
  <si>
    <t>Babtai, Kauno g. 13</t>
  </si>
  <si>
    <t>Babtai, Kėdainių g. 2</t>
  </si>
  <si>
    <t>Vandžiogala, Parko g. 3</t>
  </si>
  <si>
    <t>vidutinė lauko oro temperatūra: 8,8°C; dienolaipsniai: 55,5</t>
  </si>
  <si>
    <t>MINIJOS G.  11</t>
  </si>
  <si>
    <t>DRAGŪNŲ G.  10</t>
  </si>
  <si>
    <t>DRAGŪNŲ G.  13</t>
  </si>
  <si>
    <t>BALTIJOS PR.  97 ®</t>
  </si>
  <si>
    <t>KAUNO G.  9A</t>
  </si>
  <si>
    <t>H.MANTO G.  43 ®</t>
  </si>
  <si>
    <t>PANEVĖŽIO G.  25A</t>
  </si>
  <si>
    <t>TAIKOS PR.  120</t>
  </si>
  <si>
    <t>LIEPŲ G.  24</t>
  </si>
  <si>
    <t>GINTARO G.  12</t>
  </si>
  <si>
    <t>J.ZAUERVEINO G.  10 ®</t>
  </si>
  <si>
    <t>KRETINGOS G.  81 ®</t>
  </si>
  <si>
    <t>VARPŲ G.  27 ®</t>
  </si>
  <si>
    <t>LIEPOJOS G.  20 ®</t>
  </si>
  <si>
    <t>BIRUTĖS G.  22/MN</t>
  </si>
  <si>
    <t>KADAGIŲ G.  7 ®</t>
  </si>
  <si>
    <t>KOOPERACIJOS G.  9</t>
  </si>
  <si>
    <t>REIKJAVIKO G.  4 ®</t>
  </si>
  <si>
    <t>MEDŽIOTOJŲ G.  6 ®</t>
  </si>
  <si>
    <t>BALTIJOS PR.  89 ®</t>
  </si>
  <si>
    <t>DEBRECENO G.  33</t>
  </si>
  <si>
    <t>SMILTELĖS G.  9</t>
  </si>
  <si>
    <t>ALKSNYNĖS G.  5</t>
  </si>
  <si>
    <t>MINIJOS G.  129</t>
  </si>
  <si>
    <t>GELEŽINKELIO G.  12</t>
  </si>
  <si>
    <t>ŠILUTĖS PL.  12</t>
  </si>
  <si>
    <t>VINGIO G.  43</t>
  </si>
  <si>
    <t>ŽARDININKŲ G.  11</t>
  </si>
  <si>
    <t>STRĖVOS G.  10</t>
  </si>
  <si>
    <t>PARYŽIAUS KOMUNOS G.  18</t>
  </si>
  <si>
    <t>BROŽYNŲ G.  8</t>
  </si>
  <si>
    <t>S.DAUKANTO G.  43</t>
  </si>
  <si>
    <t>RUMPIŠKĖS G.  11</t>
  </si>
  <si>
    <t>MINIJOS G.  131</t>
  </si>
  <si>
    <t>ŠAULIŲ G.  40</t>
  </si>
  <si>
    <t>vidutinė lauko oro temperatūra: 8,4 °C, dienolaipsniai 115,2</t>
  </si>
  <si>
    <t>Laisvės g.40-ojo NSB(renov.)</t>
  </si>
  <si>
    <t>ŽEMAITIJOS 29 (renov.)</t>
  </si>
  <si>
    <t>Sodų g.10-ojo NSB (renov.)</t>
  </si>
  <si>
    <t>MINDAUGO 13 (renov.)</t>
  </si>
  <si>
    <t>GAMYKLOS 3 (renov.)</t>
  </si>
  <si>
    <t>P.VILEIŠIO 4 (renov.)</t>
  </si>
  <si>
    <t>V.BURBOS 5 (renov.)</t>
  </si>
  <si>
    <t>V.BURBOS 4 (renov.)</t>
  </si>
  <si>
    <t>P.VILEIŠIO 2 (renov.)</t>
  </si>
  <si>
    <t>TAIKOS 18</t>
  </si>
  <si>
    <t>NAFTININKŲ 54</t>
  </si>
  <si>
    <t>ŽEMAITIJOS 15</t>
  </si>
  <si>
    <t>LAISVĖS 222</t>
  </si>
  <si>
    <t>LAISVĖS 23</t>
  </si>
  <si>
    <t>SODŲ 20</t>
  </si>
  <si>
    <t>TYLIOJI 22</t>
  </si>
  <si>
    <t>PAVASARIO 13</t>
  </si>
  <si>
    <t>NAFTININKŲ 34</t>
  </si>
  <si>
    <t>PAVASARIO 35</t>
  </si>
  <si>
    <t>S.Daukanto 6 Viekšniai</t>
  </si>
  <si>
    <t>TAIKOS 9</t>
  </si>
  <si>
    <t>Bažnyčios 13 Viekšniai</t>
  </si>
  <si>
    <t>ŽEMAITIJOS 50</t>
  </si>
  <si>
    <t>Bažnyčios 11 Viekšniai</t>
  </si>
  <si>
    <t>LAISVĖS 218</t>
  </si>
  <si>
    <t>TYLIOJI 36</t>
  </si>
  <si>
    <t>Pavasario g.25-ojo NSB</t>
  </si>
  <si>
    <t>Tirkšlių 7 Viekšniai</t>
  </si>
  <si>
    <r>
      <t>vidutinė lauko oro temperatūra: 8,3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116,4</t>
    </r>
  </si>
  <si>
    <t>Kranto g. 47 (su ind.apsk. priet., apšiltintas), Panevėžys</t>
  </si>
  <si>
    <t>Kranto g. 37  (su dalikliais, apšiltintas), Panevėžys</t>
  </si>
  <si>
    <t>Jakšto g. 10 (su ind.apsk. priet., apšiltintas), Panevėžys</t>
  </si>
  <si>
    <t>Margirio g. 20, Panevėžys</t>
  </si>
  <si>
    <t>J. Basanavičiaus g. 94, Kėdainiai</t>
  </si>
  <si>
    <t>J. Basanavičiaus g. 130, Kėdainiai</t>
  </si>
  <si>
    <t>Margirio g. 10, Panevėžys</t>
  </si>
  <si>
    <t>J. Basanavičiaus g. 138, Kėdainiai</t>
  </si>
  <si>
    <t>Topolių al. 6, Panevėžys</t>
  </si>
  <si>
    <t>Vilniaus g. 20, Panevėžys</t>
  </si>
  <si>
    <t>Švyturio g. 9, Panevėžys</t>
  </si>
  <si>
    <t>Seinų g. 17, Panevėžys</t>
  </si>
  <si>
    <t>Marijonų g. 39, Panevėžys</t>
  </si>
  <si>
    <r>
      <t xml:space="preserve">vidutinė lauko oro temperatūra: 3,4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160,6</t>
    </r>
  </si>
  <si>
    <t>vidutinė lauko oro temperatūra: 4,7 °C; dienolaipsniai 159,6</t>
  </si>
  <si>
    <t>V. Kudirkos 11</t>
  </si>
  <si>
    <t>vidutinė lauko oro temperatūra: 3,6°C, dienolaipsniai 201,6</t>
  </si>
  <si>
    <r>
      <t xml:space="preserve">vidutinė lauko oro temperatūra:3,9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 113</t>
    </r>
  </si>
  <si>
    <t>Bažnyčios g. 11</t>
  </si>
  <si>
    <t>V. Kudirkos g. 92 B</t>
  </si>
  <si>
    <t>V. Kudirkos g. 102 B</t>
  </si>
  <si>
    <t>Bažnyčios g. 3</t>
  </si>
  <si>
    <t>Šaulių g. 2</t>
  </si>
  <si>
    <t>Bažnyčios g. 15</t>
  </si>
  <si>
    <t>J Basanavičiaus g. 14</t>
  </si>
  <si>
    <t>Draugystės takas 4</t>
  </si>
  <si>
    <t>S. Banaičio g. 3</t>
  </si>
  <si>
    <t>V. Kudirkos g. 92</t>
  </si>
  <si>
    <t>V. Kudirkos g. 76</t>
  </si>
  <si>
    <t>V. Kudirkos g. 37</t>
  </si>
  <si>
    <t>Šaulių g. 24</t>
  </si>
  <si>
    <t>vidutinė lauko oro temperatūra: 3,1°C, dienolaipsniai 178,8</t>
  </si>
  <si>
    <r>
      <t>vidutinė lauko oro temperatūra: 3,7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214,5</t>
    </r>
  </si>
  <si>
    <t>Statybininkų g. 16 (renov.), Kužių mst., Šiaulių r.</t>
  </si>
  <si>
    <t>Kviečių g. 56 (renov.)</t>
  </si>
  <si>
    <t>Gegužių g. 19 (renov.)</t>
  </si>
  <si>
    <t>P. Cvirkos g. 65B (dal. renov.)</t>
  </si>
  <si>
    <t>Sevastopolio g. 5 (renov.)</t>
  </si>
  <si>
    <t>Gegužių g. 7</t>
  </si>
  <si>
    <t>Klevų g. 13 (renov.)</t>
  </si>
  <si>
    <t>Vytauto g. 138 (renov.)</t>
  </si>
  <si>
    <t>Dainų g. 40A (renov.)</t>
  </si>
  <si>
    <t>Grinkevičiaus g. 8 (renov.)</t>
  </si>
  <si>
    <t>Vytauto g. 149 (renov.)</t>
  </si>
  <si>
    <t>Aido g. 3 (renov.)</t>
  </si>
  <si>
    <t>Gegužių g. 17</t>
  </si>
  <si>
    <t>Dainų g. 23</t>
  </si>
  <si>
    <t>Gardino g. 27 (renov.)</t>
  </si>
  <si>
    <t>Vytauto g. 127</t>
  </si>
  <si>
    <t>Aido g. 17 (renov.)</t>
  </si>
  <si>
    <t>Vytauto g. 154 (renov.)</t>
  </si>
  <si>
    <t>Gardino g. 37</t>
  </si>
  <si>
    <t>Putinų g. 10</t>
  </si>
  <si>
    <t>Ežero g. 12A</t>
  </si>
  <si>
    <t>Dainavos takas 3B</t>
  </si>
  <si>
    <t>Trakų g. 7</t>
  </si>
  <si>
    <t>Kauno g. 24</t>
  </si>
  <si>
    <t>Aušros takas 6</t>
  </si>
  <si>
    <t>Ežero g. 3</t>
  </si>
  <si>
    <t>Kauno g. 22</t>
  </si>
  <si>
    <t>Draugystės pr. 15</t>
  </si>
  <si>
    <t>Draugystės pr. 13</t>
  </si>
  <si>
    <t>Ežero g. 27</t>
  </si>
  <si>
    <t>Žemaitės g. 66</t>
  </si>
  <si>
    <t>Draugystės pr. 3A</t>
  </si>
  <si>
    <t>Vasario 16-osios g. 21</t>
  </si>
  <si>
    <t>Ežero g. 14</t>
  </si>
  <si>
    <t>A. Mickevičiaus g. 36</t>
  </si>
  <si>
    <t>Vilniaus g. 213A</t>
  </si>
  <si>
    <t>P. Cvirkos g. 75</t>
  </si>
  <si>
    <t>Tilžės g. 126A</t>
  </si>
  <si>
    <t>P. Višinskio g. 37</t>
  </si>
  <si>
    <t>Ežero g. 15</t>
  </si>
  <si>
    <t>vidutinė lauko oro temperatūra: 6,8°C, dienolaipsniai 134,4</t>
  </si>
  <si>
    <t>Pakalnės g. 25, Lentvaris</t>
  </si>
  <si>
    <t>Pakalnės g. 7, Lentvaris</t>
  </si>
  <si>
    <t>Pakalnės g. 29, Lentvaris</t>
  </si>
  <si>
    <t>Sodų 23a, Lentvaris</t>
  </si>
  <si>
    <t>Ežero g. 5, Lentvaris</t>
  </si>
  <si>
    <t>Geležinkelio g. 30, Lentvaris</t>
  </si>
  <si>
    <t>Ežero g. 6, Lentvaris</t>
  </si>
  <si>
    <t>Pakalnės g. 24, lentvaris</t>
  </si>
  <si>
    <t>Vienuolyno g. 11, Trakai</t>
  </si>
  <si>
    <t>Mindaugo g. 1B, Trakai</t>
  </si>
  <si>
    <t>Birutės g. 37, Trakai</t>
  </si>
  <si>
    <t>Ežero g. 3A, Lentvaris</t>
  </si>
  <si>
    <t>Pakalnės g. 31, Lentvaris</t>
  </si>
  <si>
    <t>N. Sodybos g. 36A, Lentvaris</t>
  </si>
  <si>
    <t>Vytauto g. 44, Trakai</t>
  </si>
  <si>
    <t>Vytauto g. 52, Trakai</t>
  </si>
  <si>
    <t>Mindaugo g. 12, Trakai</t>
  </si>
  <si>
    <t>Vytauto g. 72, Trakai</t>
  </si>
  <si>
    <t>Vytauto g. 40, Trakai</t>
  </si>
  <si>
    <t>Mindaugo g. 20, Trakai</t>
  </si>
  <si>
    <t>Vytauto g. 48, Trakai</t>
  </si>
  <si>
    <t>Pakalnės g. 30, Lentvaris</t>
  </si>
  <si>
    <t>Bažnyčio g. 11, Lentvaris</t>
  </si>
  <si>
    <t>Vytauto g. 46, Trakai</t>
  </si>
  <si>
    <t>Vytauto g. 54, Trakai</t>
  </si>
  <si>
    <t>Mindaugo g. 11B, Trakai</t>
  </si>
  <si>
    <t>V.Kudirkos g. 22</t>
  </si>
  <si>
    <t>Aukštakalnio g. 108</t>
  </si>
  <si>
    <t>Aušros g. 99 (renov.)</t>
  </si>
  <si>
    <t>Vyžuonų 11a (renov.)</t>
  </si>
  <si>
    <t>Aukštakalnio g. 90</t>
  </si>
  <si>
    <t>Aukštakalnio g. 72</t>
  </si>
  <si>
    <t>Kampo g. 3</t>
  </si>
  <si>
    <t>V.Kudirkos g. 32</t>
  </si>
  <si>
    <t>Krašuonos g. 13</t>
  </si>
  <si>
    <t>Krašuonos g. 3</t>
  </si>
  <si>
    <t>Aukštakalnio g. 116</t>
  </si>
  <si>
    <t>Krašuonos g. 7</t>
  </si>
  <si>
    <t>Aukštakalnio g. 68</t>
  </si>
  <si>
    <t>Krašuonos g. 29A</t>
  </si>
  <si>
    <t>Smėlio g. 20,22</t>
  </si>
  <si>
    <t>Aukštakalnio g. 110</t>
  </si>
  <si>
    <t>Krašuonos g. 1</t>
  </si>
  <si>
    <t>Sėlių g. 30a</t>
  </si>
  <si>
    <t>V.Kudirkos g. 24</t>
  </si>
  <si>
    <t>Vaižganto g. 34B</t>
  </si>
  <si>
    <t>Aušros g. 67A</t>
  </si>
  <si>
    <t>Aušros g. 77</t>
  </si>
  <si>
    <t>Taikos g. 43</t>
  </si>
  <si>
    <t>Taikos g. 9</t>
  </si>
  <si>
    <t>Vaižganto g. 8</t>
  </si>
  <si>
    <t>Užpalių g. 66</t>
  </si>
  <si>
    <t>Aušros g. 2</t>
  </si>
  <si>
    <t>Vaižganto g. 42</t>
  </si>
  <si>
    <t>Vaižganto g. 36</t>
  </si>
  <si>
    <t>Maironio g. 15</t>
  </si>
  <si>
    <t>Kauno g. 27</t>
  </si>
  <si>
    <t>Kęstučio g. 4</t>
  </si>
  <si>
    <t>Bažnyčios g. 4</t>
  </si>
  <si>
    <t>Vaižganto g. 10</t>
  </si>
  <si>
    <t>K.Donelaičio g. 12</t>
  </si>
  <si>
    <t>Kęstučio g. 6</t>
  </si>
  <si>
    <t>J.Basanavičiaus g. 110</t>
  </si>
  <si>
    <t>Aušros g. 82</t>
  </si>
  <si>
    <t>J.Basanavičiaus g. 108</t>
  </si>
  <si>
    <t>Aušros g. 35</t>
  </si>
  <si>
    <r>
      <t>vidutinė lauko oro temperatūra: 3,3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 220,5</t>
    </r>
  </si>
  <si>
    <t>Basanavičiaus g. 21, Varėna</t>
  </si>
  <si>
    <t>Dzūkų g. 3, Varėna</t>
  </si>
  <si>
    <t>Dzūkų g. 36, Varėna</t>
  </si>
  <si>
    <t>Marcinkonių g. 8, Varėna</t>
  </si>
  <si>
    <t>Marcinkonių g. 14, Varėna</t>
  </si>
  <si>
    <t>M.K.Čiurlionio g. 3, Varėna</t>
  </si>
  <si>
    <t>M.K.Čiurlionio g.11, Varėna</t>
  </si>
  <si>
    <t>Pušelės g. 5, Nauj. Valkininkai</t>
  </si>
  <si>
    <t>Pušelės g. 7, Nauj. Valkininkai</t>
  </si>
  <si>
    <t>Vytauto g. 24, Varėna</t>
  </si>
  <si>
    <t>Aušros g. 1, Varėna</t>
  </si>
  <si>
    <t>Aušros g. 6, Varėna</t>
  </si>
  <si>
    <t>Basanavičiaus g. 3, Varėna</t>
  </si>
  <si>
    <t>Dzūkų g. 34, Varėna</t>
  </si>
  <si>
    <t>Dzūkų g. 38, Varėna</t>
  </si>
  <si>
    <t>Dzūkų g. 62, Varėna</t>
  </si>
  <si>
    <t>Marcinkonių g. 16, Varėna</t>
  </si>
  <si>
    <t>Savanorių g. 18, Varėna</t>
  </si>
  <si>
    <t>Vytauto g. 15, Varėna</t>
  </si>
  <si>
    <t>Vytauto g. 25, Varėna</t>
  </si>
  <si>
    <t>Basanavičiaus g. 44, Varėna</t>
  </si>
  <si>
    <t>Kalno g. 1, Matuizos</t>
  </si>
  <si>
    <t>Kalno g. 3, Matuizos</t>
  </si>
  <si>
    <t>Kalno g. 5, Matuizos</t>
  </si>
  <si>
    <t>Kalno g. 7, Matuizos</t>
  </si>
  <si>
    <t>Kalno g. 9, Matuizos</t>
  </si>
  <si>
    <t>Kalno g. 19, Matuizos</t>
  </si>
  <si>
    <t>Vasario 16 g. 11, Varėna</t>
  </si>
  <si>
    <t>Vilties g. 33, Nauj. Valkininkai</t>
  </si>
  <si>
    <t>Žalioji g. 31, Varėna</t>
  </si>
  <si>
    <t>Basanavičiaus g. 42, Varėna</t>
  </si>
  <si>
    <t>Kalno g. 11, Matuizos</t>
  </si>
  <si>
    <t>Kalno g. 15, Matuizos</t>
  </si>
  <si>
    <t>Kalno g. 29, Matuizos</t>
  </si>
  <si>
    <t>Mechanizatorių g. 21, Varėna</t>
  </si>
  <si>
    <t>M.K.Čiurlionio g. 37, Varėna</t>
  </si>
  <si>
    <t>Vasario 16 g. 4, Varėna</t>
  </si>
  <si>
    <t>Vasario 16 g. 13, Varėna</t>
  </si>
  <si>
    <t>Vytauto g. 64, Varėna</t>
  </si>
  <si>
    <t>Vytauto g. 73, Varėna</t>
  </si>
  <si>
    <t>vidutinė lauko oro temperatūra: 6,8 °C; dienolaipsniai 347,2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</si>
</sst>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vertAlign val="superscript"/>
      <sz val="10"/>
      <color indexed="12"/>
      <name val="Arial"/>
      <family val="2"/>
      <charset val="186"/>
    </font>
    <font>
      <sz val="8"/>
      <name val="Arial"/>
      <family val="2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FBC69B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3">
    <xf numFmtId="0" fontId="0" fillId="0" borderId="0"/>
    <xf numFmtId="43" fontId="18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5" fillId="0" borderId="0"/>
    <xf numFmtId="0" fontId="5" fillId="0" borderId="0"/>
  </cellStyleXfs>
  <cellXfs count="2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6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2" fontId="2" fillId="8" borderId="3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8" xfId="0" applyFont="1" applyFill="1" applyBorder="1" applyAlignment="1">
      <alignment horizontal="center"/>
    </xf>
    <xf numFmtId="2" fontId="2" fillId="8" borderId="8" xfId="0" applyNumberFormat="1" applyFont="1" applyFill="1" applyBorder="1" applyAlignment="1"/>
    <xf numFmtId="2" fontId="2" fillId="8" borderId="11" xfId="0" applyNumberFormat="1" applyFont="1" applyFill="1" applyBorder="1" applyAlignment="1"/>
    <xf numFmtId="0" fontId="2" fillId="8" borderId="3" xfId="0" applyFont="1" applyFill="1" applyBorder="1"/>
    <xf numFmtId="2" fontId="2" fillId="8" borderId="3" xfId="0" applyNumberFormat="1" applyFont="1" applyFill="1" applyBorder="1" applyAlignment="1">
      <alignment horizontal="right"/>
    </xf>
    <xf numFmtId="0" fontId="2" fillId="8" borderId="8" xfId="0" applyFont="1" applyFill="1" applyBorder="1"/>
    <xf numFmtId="2" fontId="2" fillId="8" borderId="8" xfId="0" applyNumberFormat="1" applyFont="1" applyFill="1" applyBorder="1" applyAlignment="1">
      <alignment horizontal="right"/>
    </xf>
    <xf numFmtId="2" fontId="2" fillId="8" borderId="3" xfId="0" applyNumberFormat="1" applyFont="1" applyFill="1" applyBorder="1"/>
    <xf numFmtId="1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8" xfId="0" applyNumberFormat="1" applyFont="1" applyFill="1" applyBorder="1"/>
    <xf numFmtId="1" fontId="2" fillId="8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10" xfId="0" applyNumberFormat="1" applyFont="1" applyFill="1" applyBorder="1" applyAlignment="1">
      <alignment horizontal="left" indent="3"/>
    </xf>
    <xf numFmtId="2" fontId="2" fillId="8" borderId="8" xfId="0" applyNumberFormat="1" applyFont="1" applyFill="1" applyBorder="1" applyAlignment="1">
      <alignment horizontal="left" indent="3"/>
    </xf>
    <xf numFmtId="0" fontId="2" fillId="8" borderId="13" xfId="0" applyFont="1" applyFill="1" applyBorder="1" applyAlignment="1">
      <alignment horizontal="center"/>
    </xf>
    <xf numFmtId="167" fontId="2" fillId="8" borderId="8" xfId="0" applyNumberFormat="1" applyFont="1" applyFill="1" applyBorder="1"/>
    <xf numFmtId="0" fontId="4" fillId="8" borderId="3" xfId="0" applyFont="1" applyFill="1" applyBorder="1"/>
    <xf numFmtId="2" fontId="0" fillId="0" borderId="0" xfId="0" applyNumberFormat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vertical="top"/>
    </xf>
    <xf numFmtId="0" fontId="2" fillId="6" borderId="8" xfId="0" applyFont="1" applyFill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2" fillId="6" borderId="1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6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167" fontId="2" fillId="6" borderId="8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wrapText="1"/>
    </xf>
    <xf numFmtId="0" fontId="2" fillId="0" borderId="20" xfId="0" applyFont="1" applyBorder="1"/>
    <xf numFmtId="0" fontId="2" fillId="0" borderId="4" xfId="0" applyFont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165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vertical="top" wrapText="1"/>
    </xf>
    <xf numFmtId="1" fontId="2" fillId="6" borderId="8" xfId="0" applyNumberFormat="1" applyFont="1" applyFill="1" applyBorder="1" applyAlignment="1">
      <alignment horizontal="center" vertical="top"/>
    </xf>
    <xf numFmtId="166" fontId="2" fillId="6" borderId="8" xfId="0" applyNumberFormat="1" applyFont="1" applyFill="1" applyBorder="1" applyAlignment="1">
      <alignment vertical="top"/>
    </xf>
    <xf numFmtId="166" fontId="2" fillId="2" borderId="13" xfId="0" applyNumberFormat="1" applyFont="1" applyFill="1" applyBorder="1"/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165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8" borderId="13" xfId="0" applyFont="1" applyFill="1" applyBorder="1"/>
    <xf numFmtId="0" fontId="2" fillId="10" borderId="9" xfId="0" applyFont="1" applyFill="1" applyBorder="1" applyAlignment="1">
      <alignment horizontal="center" vertical="top"/>
    </xf>
    <xf numFmtId="0" fontId="2" fillId="10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1" xfId="0" applyFont="1" applyBorder="1"/>
    <xf numFmtId="165" fontId="11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3" xfId="0" applyNumberFormat="1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2" fontId="2" fillId="6" borderId="8" xfId="0" applyNumberFormat="1" applyFont="1" applyFill="1" applyBorder="1" applyAlignment="1">
      <alignment horizontal="center" vertical="top"/>
    </xf>
    <xf numFmtId="167" fontId="2" fillId="6" borderId="8" xfId="0" applyNumberFormat="1" applyFont="1" applyFill="1" applyBorder="1" applyAlignment="1">
      <alignment horizontal="center" vertical="top"/>
    </xf>
    <xf numFmtId="2" fontId="2" fillId="6" borderId="11" xfId="0" applyNumberFormat="1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horizontal="center" vertical="top"/>
    </xf>
    <xf numFmtId="165" fontId="2" fillId="6" borderId="8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2" fontId="2" fillId="11" borderId="28" xfId="0" applyNumberFormat="1" applyFont="1" applyFill="1" applyBorder="1" applyAlignment="1">
      <alignment horizontal="left" indent="3"/>
    </xf>
    <xf numFmtId="2" fontId="2" fillId="11" borderId="19" xfId="0" applyNumberFormat="1" applyFont="1" applyFill="1" applyBorder="1" applyAlignment="1">
      <alignment horizontal="left" indent="3"/>
    </xf>
    <xf numFmtId="166" fontId="2" fillId="6" borderId="6" xfId="0" applyNumberFormat="1" applyFont="1" applyFill="1" applyBorder="1"/>
    <xf numFmtId="166" fontId="2" fillId="6" borderId="6" xfId="0" applyNumberFormat="1" applyFont="1" applyFill="1" applyBorder="1" applyAlignment="1">
      <alignment horizontal="center"/>
    </xf>
    <xf numFmtId="167" fontId="2" fillId="6" borderId="6" xfId="0" applyNumberFormat="1" applyFont="1" applyFill="1" applyBorder="1"/>
    <xf numFmtId="2" fontId="2" fillId="6" borderId="6" xfId="0" applyNumberFormat="1" applyFont="1" applyFill="1" applyBorder="1"/>
    <xf numFmtId="2" fontId="2" fillId="6" borderId="6" xfId="0" applyNumberFormat="1" applyFont="1" applyFill="1" applyBorder="1" applyAlignment="1">
      <alignment horizontal="left" indent="3"/>
    </xf>
    <xf numFmtId="2" fontId="2" fillId="6" borderId="27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0" fontId="2" fillId="12" borderId="6" xfId="0" applyFont="1" applyFill="1" applyBorder="1" applyAlignment="1">
      <alignment horizontal="center"/>
    </xf>
    <xf numFmtId="0" fontId="2" fillId="12" borderId="6" xfId="0" applyFont="1" applyFill="1" applyBorder="1"/>
    <xf numFmtId="166" fontId="2" fillId="12" borderId="6" xfId="0" applyNumberFormat="1" applyFont="1" applyFill="1" applyBorder="1"/>
    <xf numFmtId="166" fontId="2" fillId="12" borderId="6" xfId="0" applyNumberFormat="1" applyFont="1" applyFill="1" applyBorder="1" applyAlignment="1">
      <alignment horizontal="center"/>
    </xf>
    <xf numFmtId="167" fontId="2" fillId="12" borderId="6" xfId="0" applyNumberFormat="1" applyFont="1" applyFill="1" applyBorder="1"/>
    <xf numFmtId="2" fontId="2" fillId="12" borderId="6" xfId="0" applyNumberFormat="1" applyFont="1" applyFill="1" applyBorder="1"/>
    <xf numFmtId="2" fontId="2" fillId="12" borderId="6" xfId="0" applyNumberFormat="1" applyFont="1" applyFill="1" applyBorder="1" applyAlignment="1">
      <alignment horizontal="center"/>
    </xf>
    <xf numFmtId="2" fontId="2" fillId="12" borderId="6" xfId="0" applyNumberFormat="1" applyFont="1" applyFill="1" applyBorder="1" applyAlignment="1">
      <alignment horizontal="left" indent="3"/>
    </xf>
    <xf numFmtId="2" fontId="2" fillId="12" borderId="27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0" fontId="2" fillId="12" borderId="8" xfId="0" applyFont="1" applyFill="1" applyBorder="1" applyAlignment="1">
      <alignment horizontal="center"/>
    </xf>
    <xf numFmtId="0" fontId="2" fillId="12" borderId="8" xfId="0" applyFont="1" applyFill="1" applyBorder="1"/>
    <xf numFmtId="166" fontId="2" fillId="12" borderId="8" xfId="0" applyNumberFormat="1" applyFont="1" applyFill="1" applyBorder="1"/>
    <xf numFmtId="166" fontId="2" fillId="12" borderId="8" xfId="0" applyNumberFormat="1" applyFont="1" applyFill="1" applyBorder="1" applyAlignment="1">
      <alignment horizontal="center"/>
    </xf>
    <xf numFmtId="167" fontId="2" fillId="12" borderId="8" xfId="0" applyNumberFormat="1" applyFont="1" applyFill="1" applyBorder="1"/>
    <xf numFmtId="2" fontId="2" fillId="12" borderId="8" xfId="0" applyNumberFormat="1" applyFont="1" applyFill="1" applyBorder="1"/>
    <xf numFmtId="2" fontId="2" fillId="12" borderId="8" xfId="0" applyNumberFormat="1" applyFont="1" applyFill="1" applyBorder="1" applyAlignment="1">
      <alignment horizontal="center"/>
    </xf>
    <xf numFmtId="2" fontId="2" fillId="12" borderId="8" xfId="0" applyNumberFormat="1" applyFont="1" applyFill="1" applyBorder="1" applyAlignment="1">
      <alignment horizontal="left" indent="3"/>
    </xf>
    <xf numFmtId="2" fontId="2" fillId="12" borderId="11" xfId="0" applyNumberFormat="1" applyFont="1" applyFill="1" applyBorder="1" applyAlignment="1">
      <alignment horizontal="left" indent="3"/>
    </xf>
    <xf numFmtId="166" fontId="2" fillId="10" borderId="13" xfId="0" applyNumberFormat="1" applyFont="1" applyFill="1" applyBorder="1"/>
    <xf numFmtId="2" fontId="2" fillId="10" borderId="13" xfId="0" applyNumberFormat="1" applyFont="1" applyFill="1" applyBorder="1" applyAlignment="1">
      <alignment horizontal="left" indent="3"/>
    </xf>
    <xf numFmtId="0" fontId="2" fillId="10" borderId="22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166" fontId="2" fillId="4" borderId="6" xfId="0" applyNumberFormat="1" applyFont="1" applyFill="1" applyBorder="1"/>
    <xf numFmtId="166" fontId="2" fillId="4" borderId="3" xfId="0" applyNumberFormat="1" applyFont="1" applyFill="1" applyBorder="1"/>
    <xf numFmtId="166" fontId="2" fillId="4" borderId="8" xfId="0" applyNumberFormat="1" applyFont="1" applyFill="1" applyBorder="1"/>
    <xf numFmtId="2" fontId="2" fillId="4" borderId="11" xfId="0" applyNumberFormat="1" applyFont="1" applyFill="1" applyBorder="1" applyAlignment="1">
      <alignment horizontal="left" indent="3"/>
    </xf>
    <xf numFmtId="0" fontId="19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21" fillId="0" borderId="0" xfId="0" applyFont="1"/>
    <xf numFmtId="0" fontId="2" fillId="0" borderId="0" xfId="0" applyFont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30" xfId="0" applyFont="1" applyFill="1" applyBorder="1"/>
    <xf numFmtId="165" fontId="2" fillId="2" borderId="6" xfId="0" applyNumberFormat="1" applyFont="1" applyFill="1" applyBorder="1" applyAlignment="1">
      <alignment horizontal="center"/>
    </xf>
    <xf numFmtId="167" fontId="2" fillId="2" borderId="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left" indent="3"/>
    </xf>
    <xf numFmtId="0" fontId="2" fillId="2" borderId="31" xfId="0" applyFont="1" applyFill="1" applyBorder="1"/>
    <xf numFmtId="2" fontId="2" fillId="2" borderId="17" xfId="0" applyNumberFormat="1" applyFont="1" applyFill="1" applyBorder="1" applyAlignment="1">
      <alignment horizontal="left" indent="3"/>
    </xf>
    <xf numFmtId="165" fontId="2" fillId="5" borderId="13" xfId="0" applyNumberFormat="1" applyFont="1" applyFill="1" applyBorder="1" applyAlignment="1">
      <alignment horizontal="center"/>
    </xf>
    <xf numFmtId="2" fontId="2" fillId="5" borderId="17" xfId="0" applyNumberFormat="1" applyFont="1" applyFill="1" applyBorder="1" applyAlignment="1">
      <alignment horizontal="left" indent="3"/>
    </xf>
    <xf numFmtId="2" fontId="2" fillId="5" borderId="13" xfId="0" applyNumberFormat="1" applyFont="1" applyFill="1" applyBorder="1" applyAlignment="1">
      <alignment horizontal="left" indent="3"/>
    </xf>
    <xf numFmtId="0" fontId="2" fillId="5" borderId="31" xfId="0" applyFont="1" applyFill="1" applyBorder="1"/>
    <xf numFmtId="0" fontId="2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2" fontId="2" fillId="5" borderId="3" xfId="0" applyNumberFormat="1" applyFont="1" applyFill="1" applyBorder="1" applyAlignment="1">
      <alignment horizontal="center"/>
    </xf>
    <xf numFmtId="0" fontId="2" fillId="3" borderId="30" xfId="0" applyFont="1" applyFill="1" applyBorder="1"/>
    <xf numFmtId="2" fontId="2" fillId="3" borderId="6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3"/>
    </xf>
    <xf numFmtId="2" fontId="2" fillId="3" borderId="6" xfId="0" applyNumberFormat="1" applyFont="1" applyFill="1" applyBorder="1" applyAlignment="1">
      <alignment horizontal="left" indent="3"/>
    </xf>
    <xf numFmtId="2" fontId="2" fillId="3" borderId="27" xfId="0" applyNumberFormat="1" applyFont="1" applyFill="1" applyBorder="1" applyAlignment="1">
      <alignment horizontal="left" indent="3"/>
    </xf>
    <xf numFmtId="0" fontId="2" fillId="3" borderId="31" xfId="0" applyFont="1" applyFill="1" applyBorder="1"/>
    <xf numFmtId="2" fontId="2" fillId="3" borderId="17" xfId="0" applyNumberFormat="1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 indent="3"/>
    </xf>
    <xf numFmtId="2" fontId="2" fillId="3" borderId="10" xfId="0" applyNumberFormat="1" applyFont="1" applyFill="1" applyBorder="1" applyAlignment="1">
      <alignment horizontal="left" indent="3"/>
    </xf>
    <xf numFmtId="0" fontId="2" fillId="3" borderId="33" xfId="0" applyFont="1" applyFill="1" applyBorder="1"/>
    <xf numFmtId="2" fontId="2" fillId="3" borderId="18" xfId="0" applyNumberFormat="1" applyFont="1" applyFill="1" applyBorder="1" applyAlignment="1">
      <alignment horizontal="left" indent="3"/>
    </xf>
    <xf numFmtId="2" fontId="2" fillId="3" borderId="8" xfId="0" applyNumberFormat="1" applyFont="1" applyFill="1" applyBorder="1" applyAlignment="1">
      <alignment horizontal="left" indent="3"/>
    </xf>
    <xf numFmtId="2" fontId="2" fillId="3" borderId="11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0" borderId="38" xfId="0" applyFont="1" applyBorder="1"/>
    <xf numFmtId="0" fontId="2" fillId="0" borderId="37" xfId="0" applyFont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wrapText="1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0" fontId="2" fillId="16" borderId="3" xfId="0" applyFont="1" applyFill="1" applyBorder="1"/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0" fontId="2" fillId="16" borderId="6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left" indent="3"/>
    </xf>
    <xf numFmtId="2" fontId="2" fillId="16" borderId="11" xfId="0" applyNumberFormat="1" applyFont="1" applyFill="1" applyBorder="1" applyAlignment="1">
      <alignment horizontal="left" indent="3"/>
    </xf>
    <xf numFmtId="2" fontId="2" fillId="6" borderId="8" xfId="0" applyNumberFormat="1" applyFont="1" applyFill="1" applyBorder="1" applyAlignment="1">
      <alignment horizontal="left" indent="3"/>
    </xf>
    <xf numFmtId="2" fontId="2" fillId="6" borderId="11" xfId="0" applyNumberFormat="1" applyFont="1" applyFill="1" applyBorder="1" applyAlignment="1">
      <alignment horizontal="left" indent="3"/>
    </xf>
    <xf numFmtId="2" fontId="2" fillId="6" borderId="1" xfId="0" applyNumberFormat="1" applyFont="1" applyFill="1" applyBorder="1" applyAlignment="1">
      <alignment horizontal="left" indent="3"/>
    </xf>
    <xf numFmtId="2" fontId="2" fillId="6" borderId="2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3" xfId="0" applyNumberFormat="1" applyFont="1" applyFill="1" applyBorder="1"/>
    <xf numFmtId="2" fontId="2" fillId="4" borderId="13" xfId="0" applyNumberFormat="1" applyFont="1" applyFill="1" applyBorder="1" applyAlignment="1">
      <alignment horizontal="left" indent="3"/>
    </xf>
    <xf numFmtId="0" fontId="2" fillId="15" borderId="8" xfId="0" applyFont="1" applyFill="1" applyBorder="1"/>
    <xf numFmtId="0" fontId="2" fillId="16" borderId="13" xfId="0" applyFont="1" applyFill="1" applyBorder="1" applyAlignment="1">
      <alignment horizontal="center"/>
    </xf>
    <xf numFmtId="0" fontId="2" fillId="16" borderId="13" xfId="0" applyFont="1" applyFill="1" applyBorder="1"/>
    <xf numFmtId="165" fontId="2" fillId="16" borderId="3" xfId="0" applyNumberFormat="1" applyFont="1" applyFill="1" applyBorder="1"/>
    <xf numFmtId="0" fontId="2" fillId="15" borderId="3" xfId="0" applyFont="1" applyFill="1" applyBorder="1" applyAlignment="1">
      <alignment horizontal="center"/>
    </xf>
    <xf numFmtId="165" fontId="2" fillId="15" borderId="3" xfId="0" applyNumberFormat="1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center"/>
    </xf>
    <xf numFmtId="167" fontId="2" fillId="15" borderId="3" xfId="0" applyNumberFormat="1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165" fontId="2" fillId="15" borderId="8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167" fontId="2" fillId="15" borderId="8" xfId="0" applyNumberFormat="1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1" fontId="2" fillId="15" borderId="3" xfId="0" applyNumberFormat="1" applyFont="1" applyFill="1" applyBorder="1" applyAlignment="1">
      <alignment horizontal="center"/>
    </xf>
    <xf numFmtId="0" fontId="2" fillId="16" borderId="8" xfId="0" applyFont="1" applyFill="1" applyBorder="1"/>
    <xf numFmtId="165" fontId="2" fillId="16" borderId="8" xfId="0" applyNumberFormat="1" applyFont="1" applyFill="1" applyBorder="1"/>
    <xf numFmtId="165" fontId="2" fillId="16" borderId="8" xfId="0" applyNumberFormat="1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center"/>
    </xf>
    <xf numFmtId="167" fontId="2" fillId="16" borderId="8" xfId="0" applyNumberFormat="1" applyFont="1" applyFill="1" applyBorder="1" applyAlignment="1">
      <alignment horizontal="center"/>
    </xf>
    <xf numFmtId="2" fontId="2" fillId="8" borderId="11" xfId="0" applyNumberFormat="1" applyFont="1" applyFill="1" applyBorder="1" applyAlignment="1">
      <alignment horizontal="left" indent="3"/>
    </xf>
    <xf numFmtId="166" fontId="2" fillId="4" borderId="13" xfId="0" applyNumberFormat="1" applyFont="1" applyFill="1" applyBorder="1"/>
    <xf numFmtId="1" fontId="2" fillId="15" borderId="8" xfId="0" applyNumberFormat="1" applyFont="1" applyFill="1" applyBorder="1" applyAlignment="1">
      <alignment horizontal="center"/>
    </xf>
    <xf numFmtId="166" fontId="2" fillId="16" borderId="13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8" xfId="0" applyNumberFormat="1" applyFont="1" applyFill="1" applyBorder="1" applyAlignment="1">
      <alignment horizontal="center"/>
    </xf>
    <xf numFmtId="166" fontId="2" fillId="16" borderId="6" xfId="0" applyNumberFormat="1" applyFont="1" applyFill="1" applyBorder="1"/>
    <xf numFmtId="2" fontId="2" fillId="16" borderId="11" xfId="0" applyNumberFormat="1" applyFont="1" applyFill="1" applyBorder="1" applyAlignment="1">
      <alignment horizontal="center"/>
    </xf>
    <xf numFmtId="166" fontId="2" fillId="8" borderId="6" xfId="0" applyNumberFormat="1" applyFont="1" applyFill="1" applyBorder="1"/>
    <xf numFmtId="166" fontId="2" fillId="4" borderId="6" xfId="0" applyNumberFormat="1" applyFont="1" applyFill="1" applyBorder="1" applyAlignment="1">
      <alignment horizontal="left" indent="4"/>
    </xf>
    <xf numFmtId="166" fontId="2" fillId="4" borderId="3" xfId="0" applyNumberFormat="1" applyFont="1" applyFill="1" applyBorder="1" applyAlignment="1">
      <alignment horizontal="left" indent="4"/>
    </xf>
    <xf numFmtId="166" fontId="2" fillId="16" borderId="3" xfId="0" applyNumberFormat="1" applyFont="1" applyFill="1" applyBorder="1" applyAlignment="1">
      <alignment horizontal="left" indent="4"/>
    </xf>
    <xf numFmtId="166" fontId="2" fillId="16" borderId="8" xfId="0" applyNumberFormat="1" applyFont="1" applyFill="1" applyBorder="1"/>
    <xf numFmtId="167" fontId="2" fillId="16" borderId="8" xfId="0" applyNumberFormat="1" applyFont="1" applyFill="1" applyBorder="1"/>
    <xf numFmtId="2" fontId="2" fillId="16" borderId="8" xfId="0" applyNumberFormat="1" applyFont="1" applyFill="1" applyBorder="1"/>
    <xf numFmtId="2" fontId="2" fillId="2" borderId="13" xfId="0" applyNumberFormat="1" applyFont="1" applyFill="1" applyBorder="1"/>
    <xf numFmtId="167" fontId="2" fillId="2" borderId="13" xfId="0" applyNumberFormat="1" applyFont="1" applyFill="1" applyBorder="1"/>
    <xf numFmtId="2" fontId="2" fillId="6" borderId="17" xfId="0" applyNumberFormat="1" applyFont="1" applyFill="1" applyBorder="1" applyAlignment="1">
      <alignment horizontal="left" indent="3"/>
    </xf>
    <xf numFmtId="0" fontId="2" fillId="15" borderId="1" xfId="0" applyFont="1" applyFill="1" applyBorder="1" applyAlignment="1">
      <alignment horizontal="center"/>
    </xf>
    <xf numFmtId="0" fontId="2" fillId="15" borderId="1" xfId="0" applyFont="1" applyFill="1" applyBorder="1"/>
    <xf numFmtId="166" fontId="2" fillId="8" borderId="3" xfId="0" applyNumberFormat="1" applyFont="1" applyFill="1" applyBorder="1" applyAlignment="1">
      <alignment horizontal="left" indent="4"/>
    </xf>
    <xf numFmtId="2" fontId="2" fillId="15" borderId="10" xfId="0" applyNumberFormat="1" applyFont="1" applyFill="1" applyBorder="1" applyAlignment="1">
      <alignment horizontal="center"/>
    </xf>
    <xf numFmtId="166" fontId="2" fillId="8" borderId="13" xfId="0" applyNumberFormat="1" applyFont="1" applyFill="1" applyBorder="1"/>
    <xf numFmtId="167" fontId="2" fillId="8" borderId="13" xfId="0" applyNumberFormat="1" applyFont="1" applyFill="1" applyBorder="1"/>
    <xf numFmtId="2" fontId="2" fillId="8" borderId="13" xfId="0" applyNumberFormat="1" applyFont="1" applyFill="1" applyBorder="1"/>
    <xf numFmtId="2" fontId="2" fillId="8" borderId="13" xfId="0" applyNumberFormat="1" applyFont="1" applyFill="1" applyBorder="1" applyAlignment="1">
      <alignment horizontal="left" indent="3"/>
    </xf>
    <xf numFmtId="2" fontId="2" fillId="15" borderId="11" xfId="0" applyNumberFormat="1" applyFont="1" applyFill="1" applyBorder="1" applyAlignment="1">
      <alignment horizontal="center"/>
    </xf>
    <xf numFmtId="165" fontId="2" fillId="8" borderId="13" xfId="0" applyNumberFormat="1" applyFont="1" applyFill="1" applyBorder="1"/>
    <xf numFmtId="2" fontId="2" fillId="8" borderId="28" xfId="0" applyNumberFormat="1" applyFont="1" applyFill="1" applyBorder="1" applyAlignment="1">
      <alignment horizontal="left" indent="3"/>
    </xf>
    <xf numFmtId="2" fontId="2" fillId="8" borderId="3" xfId="0" applyNumberFormat="1" applyFont="1" applyFill="1" applyBorder="1" applyAlignment="1">
      <alignment horizontal="left" indent="4"/>
    </xf>
    <xf numFmtId="165" fontId="2" fillId="8" borderId="8" xfId="0" applyNumberFormat="1" applyFont="1" applyFill="1" applyBorder="1"/>
    <xf numFmtId="166" fontId="2" fillId="8" borderId="8" xfId="0" applyNumberFormat="1" applyFont="1" applyFill="1" applyBorder="1"/>
    <xf numFmtId="2" fontId="2" fillId="8" borderId="8" xfId="0" applyNumberFormat="1" applyFont="1" applyFill="1" applyBorder="1" applyAlignment="1">
      <alignment horizontal="left" indent="4"/>
    </xf>
    <xf numFmtId="0" fontId="2" fillId="16" borderId="13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5" fontId="11" fillId="6" borderId="8" xfId="0" applyNumberFormat="1" applyFont="1" applyFill="1" applyBorder="1" applyAlignment="1">
      <alignment horizontal="center"/>
    </xf>
    <xf numFmtId="0" fontId="2" fillId="17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10" xfId="0" applyNumberFormat="1" applyFont="1" applyFill="1" applyBorder="1" applyAlignment="1">
      <alignment horizontal="left" indent="3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166" fontId="2" fillId="4" borderId="8" xfId="0" applyNumberFormat="1" applyFont="1" applyFill="1" applyBorder="1" applyAlignment="1">
      <alignment horizontal="center"/>
    </xf>
    <xf numFmtId="167" fontId="2" fillId="4" borderId="8" xfId="0" applyNumberFormat="1" applyFont="1" applyFill="1" applyBorder="1"/>
    <xf numFmtId="2" fontId="2" fillId="4" borderId="8" xfId="0" applyNumberFormat="1" applyFont="1" applyFill="1" applyBorder="1"/>
    <xf numFmtId="2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2" fontId="0" fillId="14" borderId="0" xfId="0" applyNumberFormat="1" applyFill="1" applyBorder="1"/>
    <xf numFmtId="2" fontId="0" fillId="14" borderId="0" xfId="0" applyNumberFormat="1" applyFill="1"/>
    <xf numFmtId="0" fontId="2" fillId="14" borderId="0" xfId="0" applyFont="1" applyFill="1"/>
    <xf numFmtId="0" fontId="2" fillId="11" borderId="6" xfId="0" applyFont="1" applyFill="1" applyBorder="1" applyAlignment="1">
      <alignment horizontal="center"/>
    </xf>
    <xf numFmtId="0" fontId="15" fillId="8" borderId="8" xfId="0" applyFont="1" applyFill="1" applyBorder="1"/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66" fontId="2" fillId="2" borderId="6" xfId="0" applyNumberFormat="1" applyFont="1" applyFill="1" applyBorder="1"/>
    <xf numFmtId="166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left" indent="3"/>
    </xf>
    <xf numFmtId="2" fontId="2" fillId="2" borderId="27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166" fontId="2" fillId="2" borderId="32" xfId="0" applyNumberFormat="1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left" indent="3"/>
    </xf>
    <xf numFmtId="2" fontId="2" fillId="2" borderId="1" xfId="0" applyNumberFormat="1" applyFont="1" applyFill="1" applyBorder="1" applyAlignment="1">
      <alignment horizontal="left" indent="3"/>
    </xf>
    <xf numFmtId="2" fontId="2" fillId="2" borderId="2" xfId="0" applyNumberFormat="1" applyFont="1" applyFill="1" applyBorder="1" applyAlignment="1">
      <alignment horizontal="left" indent="3"/>
    </xf>
    <xf numFmtId="0" fontId="2" fillId="5" borderId="30" xfId="0" applyFont="1" applyFill="1" applyBorder="1"/>
    <xf numFmtId="0" fontId="2" fillId="5" borderId="6" xfId="0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166" fontId="2" fillId="5" borderId="6" xfId="0" applyNumberFormat="1" applyFont="1" applyFill="1" applyBorder="1"/>
    <xf numFmtId="165" fontId="2" fillId="5" borderId="6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left" indent="3"/>
    </xf>
    <xf numFmtId="2" fontId="2" fillId="5" borderId="6" xfId="0" applyNumberFormat="1" applyFont="1" applyFill="1" applyBorder="1" applyAlignment="1">
      <alignment horizontal="left" indent="3"/>
    </xf>
    <xf numFmtId="2" fontId="2" fillId="5" borderId="27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33" xfId="0" applyFont="1" applyFill="1" applyBorder="1"/>
    <xf numFmtId="0" fontId="2" fillId="5" borderId="8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166" fontId="2" fillId="5" borderId="8" xfId="0" applyNumberFormat="1" applyFont="1" applyFill="1" applyBorder="1"/>
    <xf numFmtId="165" fontId="2" fillId="5" borderId="8" xfId="0" applyNumberFormat="1" applyFont="1" applyFill="1" applyBorder="1" applyAlignment="1">
      <alignment horizontal="center"/>
    </xf>
    <xf numFmtId="166" fontId="2" fillId="5" borderId="8" xfId="0" applyNumberFormat="1" applyFont="1" applyFill="1" applyBorder="1" applyAlignment="1">
      <alignment horizontal="center"/>
    </xf>
    <xf numFmtId="167" fontId="2" fillId="5" borderId="8" xfId="0" applyNumberFormat="1" applyFont="1" applyFill="1" applyBorder="1" applyAlignment="1">
      <alignment horizontal="center"/>
    </xf>
    <xf numFmtId="2" fontId="2" fillId="5" borderId="18" xfId="0" applyNumberFormat="1" applyFont="1" applyFill="1" applyBorder="1" applyAlignment="1">
      <alignment horizontal="left" indent="3"/>
    </xf>
    <xf numFmtId="2" fontId="2" fillId="5" borderId="8" xfId="0" applyNumberFormat="1" applyFont="1" applyFill="1" applyBorder="1" applyAlignment="1">
      <alignment horizontal="left" indent="3"/>
    </xf>
    <xf numFmtId="2" fontId="2" fillId="5" borderId="11" xfId="0" applyNumberFormat="1" applyFont="1" applyFill="1" applyBorder="1" applyAlignment="1">
      <alignment horizontal="left" indent="3"/>
    </xf>
    <xf numFmtId="0" fontId="2" fillId="3" borderId="6" xfId="0" applyFont="1" applyFill="1" applyBorder="1" applyAlignment="1">
      <alignment horizontal="center"/>
    </xf>
    <xf numFmtId="2" fontId="2" fillId="3" borderId="37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66" fontId="2" fillId="3" borderId="6" xfId="0" applyNumberFormat="1" applyFont="1" applyFill="1" applyBorder="1"/>
    <xf numFmtId="166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66" fontId="2" fillId="3" borderId="8" xfId="0" applyNumberFormat="1" applyFont="1" applyFill="1" applyBorder="1"/>
    <xf numFmtId="166" fontId="2" fillId="3" borderId="8" xfId="0" applyNumberFormat="1" applyFont="1" applyFill="1" applyBorder="1" applyAlignment="1">
      <alignment horizontal="center"/>
    </xf>
    <xf numFmtId="167" fontId="2" fillId="3" borderId="8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67" fontId="2" fillId="2" borderId="8" xfId="0" applyNumberFormat="1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left" indent="3"/>
    </xf>
    <xf numFmtId="2" fontId="2" fillId="2" borderId="11" xfId="0" applyNumberFormat="1" applyFont="1" applyFill="1" applyBorder="1" applyAlignment="1">
      <alignment horizontal="left" indent="3"/>
    </xf>
    <xf numFmtId="167" fontId="2" fillId="5" borderId="13" xfId="0" applyNumberFormat="1" applyFont="1" applyFill="1" applyBorder="1"/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8" xfId="0" applyNumberFormat="1" applyFont="1" applyFill="1" applyBorder="1"/>
    <xf numFmtId="2" fontId="2" fillId="5" borderId="8" xfId="0" applyNumberFormat="1" applyFont="1" applyFill="1" applyBorder="1"/>
    <xf numFmtId="0" fontId="2" fillId="3" borderId="6" xfId="0" applyFont="1" applyFill="1" applyBorder="1"/>
    <xf numFmtId="167" fontId="2" fillId="3" borderId="13" xfId="0" applyNumberFormat="1" applyFont="1" applyFill="1" applyBorder="1"/>
    <xf numFmtId="2" fontId="2" fillId="3" borderId="13" xfId="0" applyNumberFormat="1" applyFont="1" applyFill="1" applyBorder="1"/>
    <xf numFmtId="2" fontId="2" fillId="3" borderId="13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3" borderId="8" xfId="0" applyNumberFormat="1" applyFont="1" applyFill="1" applyBorder="1"/>
    <xf numFmtId="0" fontId="2" fillId="10" borderId="6" xfId="0" applyFont="1" applyFill="1" applyBorder="1"/>
    <xf numFmtId="2" fontId="2" fillId="10" borderId="6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2" fontId="2" fillId="10" borderId="10" xfId="0" applyNumberFormat="1" applyFont="1" applyFill="1" applyBorder="1" applyAlignment="1">
      <alignment horizontal="left" indent="3"/>
    </xf>
    <xf numFmtId="166" fontId="2" fillId="4" borderId="37" xfId="0" applyNumberFormat="1" applyFont="1" applyFill="1" applyBorder="1"/>
    <xf numFmtId="0" fontId="4" fillId="4" borderId="8" xfId="0" applyFont="1" applyFill="1" applyBorder="1"/>
    <xf numFmtId="2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left" indent="4"/>
    </xf>
    <xf numFmtId="166" fontId="2" fillId="5" borderId="6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left" indent="4"/>
    </xf>
    <xf numFmtId="0" fontId="2" fillId="5" borderId="8" xfId="0" applyFont="1" applyFill="1" applyBorder="1"/>
    <xf numFmtId="166" fontId="2" fillId="5" borderId="8" xfId="0" applyNumberFormat="1" applyFont="1" applyFill="1" applyBorder="1" applyAlignment="1">
      <alignment horizontal="left" indent="4"/>
    </xf>
    <xf numFmtId="166" fontId="2" fillId="3" borderId="6" xfId="0" applyNumberFormat="1" applyFont="1" applyFill="1" applyBorder="1" applyAlignment="1">
      <alignment horizontal="left" indent="4"/>
    </xf>
    <xf numFmtId="166" fontId="2" fillId="3" borderId="3" xfId="0" applyNumberFormat="1" applyFont="1" applyFill="1" applyBorder="1" applyAlignment="1">
      <alignment horizontal="left" indent="4"/>
    </xf>
    <xf numFmtId="0" fontId="2" fillId="3" borderId="8" xfId="0" applyFont="1" applyFill="1" applyBorder="1"/>
    <xf numFmtId="166" fontId="2" fillId="3" borderId="8" xfId="0" applyNumberFormat="1" applyFont="1" applyFill="1" applyBorder="1" applyAlignment="1">
      <alignment horizontal="left" indent="4"/>
    </xf>
    <xf numFmtId="2" fontId="2" fillId="3" borderId="8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8" xfId="0" applyNumberFormat="1" applyFont="1" applyFill="1" applyBorder="1" applyAlignment="1">
      <alignment horizontal="left" indent="4"/>
    </xf>
    <xf numFmtId="0" fontId="2" fillId="2" borderId="6" xfId="0" applyFont="1" applyFill="1" applyBorder="1"/>
    <xf numFmtId="167" fontId="2" fillId="2" borderId="6" xfId="0" applyNumberFormat="1" applyFont="1" applyFill="1" applyBorder="1"/>
    <xf numFmtId="2" fontId="2" fillId="2" borderId="6" xfId="0" applyNumberFormat="1" applyFont="1" applyFill="1" applyBorder="1"/>
    <xf numFmtId="166" fontId="2" fillId="5" borderId="13" xfId="0" applyNumberFormat="1" applyFont="1" applyFill="1" applyBorder="1"/>
    <xf numFmtId="0" fontId="2" fillId="5" borderId="6" xfId="0" applyFont="1" applyFill="1" applyBorder="1"/>
    <xf numFmtId="167" fontId="2" fillId="5" borderId="37" xfId="0" applyNumberFormat="1" applyFont="1" applyFill="1" applyBorder="1"/>
    <xf numFmtId="2" fontId="2" fillId="5" borderId="37" xfId="0" applyNumberFormat="1" applyFont="1" applyFill="1" applyBorder="1"/>
    <xf numFmtId="2" fontId="2" fillId="5" borderId="23" xfId="0" applyNumberFormat="1" applyFont="1" applyFill="1" applyBorder="1" applyAlignment="1">
      <alignment horizontal="left" indent="3"/>
    </xf>
    <xf numFmtId="2" fontId="2" fillId="5" borderId="24" xfId="0" applyNumberFormat="1" applyFont="1" applyFill="1" applyBorder="1" applyAlignment="1">
      <alignment horizontal="left" indent="3"/>
    </xf>
    <xf numFmtId="2" fontId="2" fillId="10" borderId="23" xfId="0" applyNumberFormat="1" applyFont="1" applyFill="1" applyBorder="1" applyAlignment="1">
      <alignment horizontal="left" indent="3"/>
    </xf>
    <xf numFmtId="2" fontId="2" fillId="10" borderId="24" xfId="0" applyNumberFormat="1" applyFont="1" applyFill="1" applyBorder="1" applyAlignment="1">
      <alignment horizontal="left" indent="3"/>
    </xf>
    <xf numFmtId="167" fontId="2" fillId="4" borderId="37" xfId="0" applyNumberFormat="1" applyFont="1" applyFill="1" applyBorder="1"/>
    <xf numFmtId="2" fontId="2" fillId="4" borderId="37" xfId="0" applyNumberFormat="1" applyFont="1" applyFill="1" applyBorder="1"/>
    <xf numFmtId="2" fontId="2" fillId="4" borderId="37" xfId="0" applyNumberFormat="1" applyFont="1" applyFill="1" applyBorder="1" applyAlignment="1">
      <alignment horizontal="left" indent="3"/>
    </xf>
    <xf numFmtId="2" fontId="2" fillId="8" borderId="23" xfId="0" applyNumberFormat="1" applyFont="1" applyFill="1" applyBorder="1" applyAlignment="1">
      <alignment horizontal="left" indent="3"/>
    </xf>
    <xf numFmtId="0" fontId="2" fillId="15" borderId="3" xfId="0" applyFont="1" applyFill="1" applyBorder="1" applyAlignment="1">
      <alignment horizontal="left"/>
    </xf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7" xfId="6" applyNumberFormat="1" applyFont="1" applyFill="1" applyBorder="1" applyAlignment="1">
      <alignment horizontal="left" indent="3"/>
    </xf>
    <xf numFmtId="2" fontId="2" fillId="11" borderId="28" xfId="6" applyNumberFormat="1" applyFont="1" applyFill="1" applyBorder="1" applyAlignment="1">
      <alignment horizontal="left" indent="3"/>
    </xf>
    <xf numFmtId="0" fontId="2" fillId="6" borderId="6" xfId="6" applyFont="1" applyFill="1" applyBorder="1"/>
    <xf numFmtId="0" fontId="2" fillId="6" borderId="6" xfId="6" applyFont="1" applyFill="1" applyBorder="1" applyAlignment="1">
      <alignment horizontal="center"/>
    </xf>
    <xf numFmtId="166" fontId="2" fillId="6" borderId="6" xfId="6" applyNumberFormat="1" applyFont="1" applyFill="1" applyBorder="1"/>
    <xf numFmtId="166" fontId="2" fillId="6" borderId="6" xfId="6" applyNumberFormat="1" applyFont="1" applyFill="1" applyBorder="1" applyAlignment="1">
      <alignment horizontal="center"/>
    </xf>
    <xf numFmtId="167" fontId="2" fillId="6" borderId="6" xfId="6" applyNumberFormat="1" applyFont="1" applyFill="1" applyBorder="1"/>
    <xf numFmtId="2" fontId="2" fillId="6" borderId="6" xfId="6" applyNumberFormat="1" applyFont="1" applyFill="1" applyBorder="1"/>
    <xf numFmtId="2" fontId="2" fillId="6" borderId="6" xfId="6" applyNumberFormat="1" applyFont="1" applyFill="1" applyBorder="1" applyAlignment="1">
      <alignment horizontal="center"/>
    </xf>
    <xf numFmtId="2" fontId="2" fillId="6" borderId="6" xfId="6" applyNumberFormat="1" applyFont="1" applyFill="1" applyBorder="1" applyAlignment="1">
      <alignment horizontal="left" indent="3"/>
    </xf>
    <xf numFmtId="2" fontId="2" fillId="6" borderId="27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10" xfId="6" applyNumberFormat="1" applyFont="1" applyFill="1" applyBorder="1" applyAlignment="1">
      <alignment horizontal="left" indent="3"/>
    </xf>
    <xf numFmtId="0" fontId="2" fillId="12" borderId="6" xfId="6" applyFont="1" applyFill="1" applyBorder="1"/>
    <xf numFmtId="0" fontId="2" fillId="12" borderId="6" xfId="6" applyFont="1" applyFill="1" applyBorder="1" applyAlignment="1">
      <alignment horizontal="center"/>
    </xf>
    <xf numFmtId="166" fontId="2" fillId="12" borderId="6" xfId="6" applyNumberFormat="1" applyFont="1" applyFill="1" applyBorder="1"/>
    <xf numFmtId="166" fontId="2" fillId="12" borderId="6" xfId="6" applyNumberFormat="1" applyFont="1" applyFill="1" applyBorder="1" applyAlignment="1">
      <alignment horizontal="center"/>
    </xf>
    <xf numFmtId="167" fontId="2" fillId="12" borderId="6" xfId="6" applyNumberFormat="1" applyFont="1" applyFill="1" applyBorder="1"/>
    <xf numFmtId="2" fontId="2" fillId="12" borderId="6" xfId="6" applyNumberFormat="1" applyFont="1" applyFill="1" applyBorder="1"/>
    <xf numFmtId="2" fontId="2" fillId="12" borderId="6" xfId="6" applyNumberFormat="1" applyFont="1" applyFill="1" applyBorder="1" applyAlignment="1">
      <alignment horizontal="center"/>
    </xf>
    <xf numFmtId="2" fontId="2" fillId="12" borderId="6" xfId="6" applyNumberFormat="1" applyFont="1" applyFill="1" applyBorder="1" applyAlignment="1">
      <alignment horizontal="left" indent="3"/>
    </xf>
    <xf numFmtId="2" fontId="2" fillId="12" borderId="27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0" fontId="2" fillId="12" borderId="8" xfId="6" applyFont="1" applyFill="1" applyBorder="1"/>
    <xf numFmtId="0" fontId="2" fillId="12" borderId="8" xfId="6" applyFont="1" applyFill="1" applyBorder="1" applyAlignment="1">
      <alignment horizontal="center"/>
    </xf>
    <xf numFmtId="166" fontId="2" fillId="12" borderId="8" xfId="6" applyNumberFormat="1" applyFont="1" applyFill="1" applyBorder="1"/>
    <xf numFmtId="166" fontId="2" fillId="12" borderId="8" xfId="6" applyNumberFormat="1" applyFont="1" applyFill="1" applyBorder="1" applyAlignment="1">
      <alignment horizontal="center"/>
    </xf>
    <xf numFmtId="167" fontId="2" fillId="12" borderId="8" xfId="6" applyNumberFormat="1" applyFont="1" applyFill="1" applyBorder="1"/>
    <xf numFmtId="2" fontId="2" fillId="12" borderId="8" xfId="6" applyNumberFormat="1" applyFont="1" applyFill="1" applyBorder="1"/>
    <xf numFmtId="2" fontId="2" fillId="12" borderId="8" xfId="6" applyNumberFormat="1" applyFont="1" applyFill="1" applyBorder="1" applyAlignment="1">
      <alignment horizontal="center"/>
    </xf>
    <xf numFmtId="2" fontId="2" fillId="12" borderId="8" xfId="6" applyNumberFormat="1" applyFont="1" applyFill="1" applyBorder="1" applyAlignment="1">
      <alignment horizontal="left" indent="3"/>
    </xf>
    <xf numFmtId="2" fontId="2" fillId="12" borderId="11" xfId="6" applyNumberFormat="1" applyFont="1" applyFill="1" applyBorder="1" applyAlignment="1">
      <alignment horizontal="left" indent="3"/>
    </xf>
    <xf numFmtId="0" fontId="2" fillId="13" borderId="6" xfId="6" applyFont="1" applyFill="1" applyBorder="1"/>
    <xf numFmtId="0" fontId="2" fillId="13" borderId="6" xfId="6" applyFont="1" applyFill="1" applyBorder="1" applyAlignment="1">
      <alignment horizontal="center"/>
    </xf>
    <xf numFmtId="166" fontId="2" fillId="13" borderId="6" xfId="6" applyNumberFormat="1" applyFont="1" applyFill="1" applyBorder="1"/>
    <xf numFmtId="166" fontId="2" fillId="13" borderId="6" xfId="6" applyNumberFormat="1" applyFont="1" applyFill="1" applyBorder="1" applyAlignment="1">
      <alignment horizontal="center"/>
    </xf>
    <xf numFmtId="167" fontId="2" fillId="13" borderId="6" xfId="6" applyNumberFormat="1" applyFont="1" applyFill="1" applyBorder="1"/>
    <xf numFmtId="2" fontId="2" fillId="13" borderId="6" xfId="6" applyNumberFormat="1" applyFont="1" applyFill="1" applyBorder="1"/>
    <xf numFmtId="2" fontId="2" fillId="13" borderId="6" xfId="6" applyNumberFormat="1" applyFont="1" applyFill="1" applyBorder="1" applyAlignment="1">
      <alignment horizontal="center"/>
    </xf>
    <xf numFmtId="2" fontId="2" fillId="13" borderId="6" xfId="6" applyNumberFormat="1" applyFont="1" applyFill="1" applyBorder="1" applyAlignment="1">
      <alignment horizontal="left" indent="3"/>
    </xf>
    <xf numFmtId="2" fontId="2" fillId="13" borderId="27" xfId="6" applyNumberFormat="1" applyFont="1" applyFill="1" applyBorder="1" applyAlignment="1">
      <alignment horizontal="left" indent="3"/>
    </xf>
    <xf numFmtId="0" fontId="2" fillId="13" borderId="3" xfId="6" applyFont="1" applyFill="1" applyBorder="1"/>
    <xf numFmtId="0" fontId="2" fillId="13" borderId="3" xfId="6" applyFont="1" applyFill="1" applyBorder="1" applyAlignment="1">
      <alignment horizontal="center"/>
    </xf>
    <xf numFmtId="166" fontId="2" fillId="13" borderId="3" xfId="6" applyNumberFormat="1" applyFont="1" applyFill="1" applyBorder="1"/>
    <xf numFmtId="166" fontId="2" fillId="13" borderId="3" xfId="6" applyNumberFormat="1" applyFont="1" applyFill="1" applyBorder="1" applyAlignment="1">
      <alignment horizontal="center"/>
    </xf>
    <xf numFmtId="167" fontId="2" fillId="13" borderId="3" xfId="6" applyNumberFormat="1" applyFont="1" applyFill="1" applyBorder="1"/>
    <xf numFmtId="2" fontId="2" fillId="13" borderId="3" xfId="6" applyNumberFormat="1" applyFont="1" applyFill="1" applyBorder="1"/>
    <xf numFmtId="2" fontId="2" fillId="13" borderId="3" xfId="6" applyNumberFormat="1" applyFont="1" applyFill="1" applyBorder="1" applyAlignment="1">
      <alignment horizontal="center"/>
    </xf>
    <xf numFmtId="2" fontId="2" fillId="13" borderId="3" xfId="6" applyNumberFormat="1" applyFont="1" applyFill="1" applyBorder="1" applyAlignment="1">
      <alignment horizontal="left" indent="3"/>
    </xf>
    <xf numFmtId="2" fontId="2" fillId="13" borderId="10" xfId="6" applyNumberFormat="1" applyFont="1" applyFill="1" applyBorder="1" applyAlignment="1">
      <alignment horizontal="left" indent="3"/>
    </xf>
    <xf numFmtId="0" fontId="2" fillId="13" borderId="8" xfId="6" applyFont="1" applyFill="1" applyBorder="1"/>
    <xf numFmtId="0" fontId="2" fillId="13" borderId="8" xfId="6" applyFont="1" applyFill="1" applyBorder="1" applyAlignment="1">
      <alignment horizontal="center"/>
    </xf>
    <xf numFmtId="166" fontId="2" fillId="13" borderId="8" xfId="6" applyNumberFormat="1" applyFont="1" applyFill="1" applyBorder="1"/>
    <xf numFmtId="166" fontId="2" fillId="13" borderId="8" xfId="6" applyNumberFormat="1" applyFont="1" applyFill="1" applyBorder="1" applyAlignment="1">
      <alignment horizontal="center"/>
    </xf>
    <xf numFmtId="167" fontId="2" fillId="13" borderId="8" xfId="6" applyNumberFormat="1" applyFont="1" applyFill="1" applyBorder="1"/>
    <xf numFmtId="2" fontId="2" fillId="13" borderId="8" xfId="6" applyNumberFormat="1" applyFont="1" applyFill="1" applyBorder="1"/>
    <xf numFmtId="2" fontId="2" fillId="13" borderId="8" xfId="6" applyNumberFormat="1" applyFont="1" applyFill="1" applyBorder="1" applyAlignment="1">
      <alignment horizontal="center"/>
    </xf>
    <xf numFmtId="2" fontId="2" fillId="13" borderId="8" xfId="6" applyNumberFormat="1" applyFont="1" applyFill="1" applyBorder="1" applyAlignment="1">
      <alignment horizontal="left" indent="3"/>
    </xf>
    <xf numFmtId="2" fontId="2" fillId="13" borderId="11" xfId="6" applyNumberFormat="1" applyFont="1" applyFill="1" applyBorder="1" applyAlignment="1">
      <alignment horizontal="left" indent="3"/>
    </xf>
    <xf numFmtId="0" fontId="2" fillId="4" borderId="6" xfId="6" applyFont="1" applyFill="1" applyBorder="1"/>
    <xf numFmtId="0" fontId="2" fillId="4" borderId="6" xfId="6" applyFont="1" applyFill="1" applyBorder="1" applyAlignment="1">
      <alignment horizontal="center"/>
    </xf>
    <xf numFmtId="166" fontId="2" fillId="4" borderId="6" xfId="6" applyNumberFormat="1" applyFont="1" applyFill="1" applyBorder="1"/>
    <xf numFmtId="166" fontId="2" fillId="4" borderId="6" xfId="6" applyNumberFormat="1" applyFont="1" applyFill="1" applyBorder="1" applyAlignment="1">
      <alignment horizontal="center"/>
    </xf>
    <xf numFmtId="167" fontId="2" fillId="4" borderId="6" xfId="6" applyNumberFormat="1" applyFont="1" applyFill="1" applyBorder="1"/>
    <xf numFmtId="2" fontId="2" fillId="4" borderId="6" xfId="6" applyNumberFormat="1" applyFont="1" applyFill="1" applyBorder="1"/>
    <xf numFmtId="2" fontId="2" fillId="4" borderId="6" xfId="6" applyNumberFormat="1" applyFont="1" applyFill="1" applyBorder="1" applyAlignment="1">
      <alignment horizontal="center"/>
    </xf>
    <xf numFmtId="2" fontId="2" fillId="4" borderId="6" xfId="6" applyNumberFormat="1" applyFont="1" applyFill="1" applyBorder="1" applyAlignment="1">
      <alignment horizontal="left" indent="3"/>
    </xf>
    <xf numFmtId="2" fontId="2" fillId="4" borderId="27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4" borderId="8" xfId="6" applyFont="1" applyFill="1" applyBorder="1"/>
    <xf numFmtId="0" fontId="2" fillId="4" borderId="8" xfId="6" applyFont="1" applyFill="1" applyBorder="1" applyAlignment="1">
      <alignment horizontal="center"/>
    </xf>
    <xf numFmtId="166" fontId="2" fillId="4" borderId="8" xfId="6" applyNumberFormat="1" applyFont="1" applyFill="1" applyBorder="1"/>
    <xf numFmtId="166" fontId="2" fillId="4" borderId="8" xfId="6" applyNumberFormat="1" applyFont="1" applyFill="1" applyBorder="1" applyAlignment="1">
      <alignment horizontal="center"/>
    </xf>
    <xf numFmtId="167" fontId="2" fillId="4" borderId="8" xfId="6" applyNumberFormat="1" applyFont="1" applyFill="1" applyBorder="1"/>
    <xf numFmtId="2" fontId="2" fillId="4" borderId="8" xfId="6" applyNumberFormat="1" applyFont="1" applyFill="1" applyBorder="1"/>
    <xf numFmtId="2" fontId="2" fillId="4" borderId="8" xfId="6" applyNumberFormat="1" applyFont="1" applyFill="1" applyBorder="1" applyAlignment="1">
      <alignment horizontal="center"/>
    </xf>
    <xf numFmtId="2" fontId="2" fillId="4" borderId="8" xfId="6" applyNumberFormat="1" applyFont="1" applyFill="1" applyBorder="1" applyAlignment="1">
      <alignment horizontal="left" indent="3"/>
    </xf>
    <xf numFmtId="2" fontId="2" fillId="4" borderId="11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7" xfId="7" applyNumberFormat="1" applyFont="1" applyFill="1" applyBorder="1" applyAlignment="1">
      <alignment horizontal="left" indent="3"/>
    </xf>
    <xf numFmtId="2" fontId="2" fillId="11" borderId="28" xfId="7" applyNumberFormat="1" applyFont="1" applyFill="1" applyBorder="1" applyAlignment="1">
      <alignment horizontal="left" indent="3"/>
    </xf>
    <xf numFmtId="0" fontId="2" fillId="6" borderId="6" xfId="7" applyFont="1" applyFill="1" applyBorder="1"/>
    <xf numFmtId="0" fontId="2" fillId="6" borderId="6" xfId="7" applyFont="1" applyFill="1" applyBorder="1" applyAlignment="1">
      <alignment horizontal="center"/>
    </xf>
    <xf numFmtId="166" fontId="2" fillId="6" borderId="6" xfId="7" applyNumberFormat="1" applyFont="1" applyFill="1" applyBorder="1"/>
    <xf numFmtId="166" fontId="2" fillId="6" borderId="6" xfId="7" applyNumberFormat="1" applyFont="1" applyFill="1" applyBorder="1" applyAlignment="1">
      <alignment horizontal="center"/>
    </xf>
    <xf numFmtId="167" fontId="2" fillId="6" borderId="6" xfId="7" applyNumberFormat="1" applyFont="1" applyFill="1" applyBorder="1"/>
    <xf numFmtId="2" fontId="2" fillId="6" borderId="6" xfId="7" applyNumberFormat="1" applyFont="1" applyFill="1" applyBorder="1"/>
    <xf numFmtId="2" fontId="2" fillId="6" borderId="6" xfId="7" applyNumberFormat="1" applyFont="1" applyFill="1" applyBorder="1" applyAlignment="1">
      <alignment horizontal="center"/>
    </xf>
    <xf numFmtId="2" fontId="2" fillId="6" borderId="6" xfId="7" applyNumberFormat="1" applyFont="1" applyFill="1" applyBorder="1" applyAlignment="1">
      <alignment horizontal="left" indent="3"/>
    </xf>
    <xf numFmtId="2" fontId="2" fillId="6" borderId="27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10" xfId="7" applyNumberFormat="1" applyFont="1" applyFill="1" applyBorder="1" applyAlignment="1">
      <alignment horizontal="left" indent="3"/>
    </xf>
    <xf numFmtId="0" fontId="2" fillId="12" borderId="6" xfId="7" applyFont="1" applyFill="1" applyBorder="1"/>
    <xf numFmtId="0" fontId="2" fillId="12" borderId="6" xfId="7" applyFont="1" applyFill="1" applyBorder="1" applyAlignment="1">
      <alignment horizontal="center"/>
    </xf>
    <xf numFmtId="166" fontId="2" fillId="12" borderId="6" xfId="7" applyNumberFormat="1" applyFont="1" applyFill="1" applyBorder="1"/>
    <xf numFmtId="166" fontId="2" fillId="12" borderId="6" xfId="7" applyNumberFormat="1" applyFont="1" applyFill="1" applyBorder="1" applyAlignment="1">
      <alignment horizontal="center"/>
    </xf>
    <xf numFmtId="167" fontId="2" fillId="12" borderId="6" xfId="7" applyNumberFormat="1" applyFont="1" applyFill="1" applyBorder="1"/>
    <xf numFmtId="2" fontId="2" fillId="12" borderId="6" xfId="7" applyNumberFormat="1" applyFont="1" applyFill="1" applyBorder="1"/>
    <xf numFmtId="2" fontId="2" fillId="12" borderId="6" xfId="7" applyNumberFormat="1" applyFont="1" applyFill="1" applyBorder="1" applyAlignment="1">
      <alignment horizontal="center"/>
    </xf>
    <xf numFmtId="2" fontId="2" fillId="12" borderId="6" xfId="7" applyNumberFormat="1" applyFont="1" applyFill="1" applyBorder="1" applyAlignment="1">
      <alignment horizontal="left" indent="3"/>
    </xf>
    <xf numFmtId="2" fontId="2" fillId="12" borderId="27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0" fontId="2" fillId="12" borderId="8" xfId="7" applyFont="1" applyFill="1" applyBorder="1"/>
    <xf numFmtId="0" fontId="2" fillId="12" borderId="8" xfId="7" applyFont="1" applyFill="1" applyBorder="1" applyAlignment="1">
      <alignment horizontal="center"/>
    </xf>
    <xf numFmtId="166" fontId="2" fillId="12" borderId="8" xfId="7" applyNumberFormat="1" applyFont="1" applyFill="1" applyBorder="1"/>
    <xf numFmtId="166" fontId="2" fillId="12" borderId="8" xfId="7" applyNumberFormat="1" applyFont="1" applyFill="1" applyBorder="1" applyAlignment="1">
      <alignment horizontal="center"/>
    </xf>
    <xf numFmtId="167" fontId="2" fillId="12" borderId="8" xfId="7" applyNumberFormat="1" applyFont="1" applyFill="1" applyBorder="1"/>
    <xf numFmtId="2" fontId="2" fillId="12" borderId="8" xfId="7" applyNumberFormat="1" applyFont="1" applyFill="1" applyBorder="1"/>
    <xf numFmtId="2" fontId="2" fillId="12" borderId="8" xfId="7" applyNumberFormat="1" applyFont="1" applyFill="1" applyBorder="1" applyAlignment="1">
      <alignment horizontal="center"/>
    </xf>
    <xf numFmtId="2" fontId="2" fillId="12" borderId="8" xfId="7" applyNumberFormat="1" applyFont="1" applyFill="1" applyBorder="1" applyAlignment="1">
      <alignment horizontal="left" indent="3"/>
    </xf>
    <xf numFmtId="2" fontId="2" fillId="12" borderId="11" xfId="7" applyNumberFormat="1" applyFont="1" applyFill="1" applyBorder="1" applyAlignment="1">
      <alignment horizontal="left" indent="3"/>
    </xf>
    <xf numFmtId="2" fontId="2" fillId="11" borderId="19" xfId="6" applyNumberFormat="1" applyFont="1" applyFill="1" applyBorder="1" applyAlignment="1">
      <alignment horizontal="left" indent="3"/>
    </xf>
    <xf numFmtId="0" fontId="2" fillId="11" borderId="8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center"/>
    </xf>
    <xf numFmtId="166" fontId="2" fillId="11" borderId="8" xfId="0" applyNumberFormat="1" applyFont="1" applyFill="1" applyBorder="1" applyAlignment="1">
      <alignment horizontal="right"/>
    </xf>
    <xf numFmtId="166" fontId="2" fillId="11" borderId="8" xfId="0" applyNumberFormat="1" applyFont="1" applyFill="1" applyBorder="1"/>
    <xf numFmtId="166" fontId="2" fillId="11" borderId="8" xfId="0" applyNumberFormat="1" applyFont="1" applyFill="1" applyBorder="1" applyAlignment="1">
      <alignment horizontal="center"/>
    </xf>
    <xf numFmtId="167" fontId="2" fillId="11" borderId="8" xfId="0" applyNumberFormat="1" applyFont="1" applyFill="1" applyBorder="1"/>
    <xf numFmtId="2" fontId="2" fillId="11" borderId="8" xfId="0" applyNumberFormat="1" applyFont="1" applyFill="1" applyBorder="1"/>
    <xf numFmtId="2" fontId="2" fillId="11" borderId="8" xfId="0" applyNumberFormat="1" applyFont="1" applyFill="1" applyBorder="1" applyAlignment="1">
      <alignment horizontal="center"/>
    </xf>
    <xf numFmtId="2" fontId="2" fillId="11" borderId="8" xfId="0" applyNumberFormat="1" applyFont="1" applyFill="1" applyBorder="1" applyAlignment="1">
      <alignment horizontal="left" indent="3"/>
    </xf>
    <xf numFmtId="0" fontId="2" fillId="19" borderId="0" xfId="0" applyFont="1" applyFill="1" applyAlignment="1">
      <alignment vertical="center"/>
    </xf>
    <xf numFmtId="0" fontId="2" fillId="11" borderId="13" xfId="0" applyFont="1" applyFill="1" applyBorder="1" applyAlignment="1">
      <alignment horizontal="left"/>
    </xf>
    <xf numFmtId="166" fontId="2" fillId="11" borderId="13" xfId="0" applyNumberFormat="1" applyFont="1" applyFill="1" applyBorder="1" applyAlignment="1">
      <alignment horizontal="right"/>
    </xf>
    <xf numFmtId="166" fontId="2" fillId="11" borderId="13" xfId="0" applyNumberFormat="1" applyFont="1" applyFill="1" applyBorder="1"/>
    <xf numFmtId="166" fontId="2" fillId="11" borderId="13" xfId="0" applyNumberFormat="1" applyFont="1" applyFill="1" applyBorder="1" applyAlignment="1">
      <alignment horizontal="center"/>
    </xf>
    <xf numFmtId="2" fontId="2" fillId="11" borderId="13" xfId="0" applyNumberFormat="1" applyFont="1" applyFill="1" applyBorder="1"/>
    <xf numFmtId="2" fontId="2" fillId="11" borderId="13" xfId="0" applyNumberFormat="1" applyFont="1" applyFill="1" applyBorder="1" applyAlignment="1">
      <alignment horizontal="center"/>
    </xf>
    <xf numFmtId="166" fontId="2" fillId="11" borderId="4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2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left" vertical="center"/>
    </xf>
    <xf numFmtId="2" fontId="2" fillId="11" borderId="8" xfId="0" applyNumberFormat="1" applyFont="1" applyFill="1" applyBorder="1" applyAlignment="1">
      <alignment horizontal="center" vertical="center"/>
    </xf>
    <xf numFmtId="2" fontId="2" fillId="11" borderId="19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left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27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13" borderId="8" xfId="0" applyNumberFormat="1" applyFont="1" applyFill="1" applyBorder="1" applyAlignment="1">
      <alignment horizontal="left" vertical="center"/>
    </xf>
    <xf numFmtId="2" fontId="2" fillId="13" borderId="8" xfId="0" applyNumberFormat="1" applyFont="1" applyFill="1" applyBorder="1" applyAlignment="1">
      <alignment horizontal="center" vertical="center"/>
    </xf>
    <xf numFmtId="2" fontId="2" fillId="13" borderId="11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28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0" fontId="9" fillId="0" borderId="0" xfId="0" applyFont="1"/>
    <xf numFmtId="0" fontId="2" fillId="9" borderId="5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vertical="center"/>
    </xf>
    <xf numFmtId="166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166" fontId="2" fillId="6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2" fontId="2" fillId="6" borderId="27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/>
    </xf>
    <xf numFmtId="0" fontId="2" fillId="12" borderId="6" xfId="0" applyFont="1" applyFill="1" applyBorder="1" applyAlignment="1">
      <alignment horizontal="center" vertical="center"/>
    </xf>
    <xf numFmtId="166" fontId="2" fillId="12" borderId="6" xfId="0" applyNumberFormat="1" applyFont="1" applyFill="1" applyBorder="1" applyAlignment="1">
      <alignment horizontal="center" vertical="center"/>
    </xf>
    <xf numFmtId="167" fontId="2" fillId="12" borderId="6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vertical="center"/>
    </xf>
    <xf numFmtId="0" fontId="2" fillId="12" borderId="8" xfId="0" applyFont="1" applyFill="1" applyBorder="1" applyAlignment="1">
      <alignment horizontal="center" vertical="center"/>
    </xf>
    <xf numFmtId="166" fontId="2" fillId="12" borderId="8" xfId="0" applyNumberFormat="1" applyFont="1" applyFill="1" applyBorder="1" applyAlignment="1">
      <alignment horizontal="center" vertical="center"/>
    </xf>
    <xf numFmtId="167" fontId="2" fillId="12" borderId="8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166" fontId="2" fillId="4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8" xfId="0" applyNumberFormat="1" applyFont="1" applyFill="1" applyBorder="1"/>
    <xf numFmtId="165" fontId="2" fillId="2" borderId="6" xfId="0" applyNumberFormat="1" applyFont="1" applyFill="1" applyBorder="1"/>
    <xf numFmtId="2" fontId="2" fillId="2" borderId="6" xfId="0" applyNumberFormat="1" applyFont="1" applyFill="1" applyBorder="1" applyAlignment="1">
      <alignment horizontal="left" indent="4"/>
    </xf>
    <xf numFmtId="167" fontId="2" fillId="2" borderId="6" xfId="0" applyNumberFormat="1" applyFont="1" applyFill="1" applyBorder="1" applyProtection="1"/>
    <xf numFmtId="2" fontId="2" fillId="2" borderId="6" xfId="0" applyNumberFormat="1" applyFont="1" applyFill="1" applyBorder="1" applyAlignment="1" applyProtection="1">
      <alignment horizontal="left" indent="3"/>
    </xf>
    <xf numFmtId="2" fontId="2" fillId="2" borderId="27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67" fontId="2" fillId="3" borderId="6" xfId="0" applyNumberFormat="1" applyFont="1" applyFill="1" applyBorder="1" applyProtection="1"/>
    <xf numFmtId="166" fontId="2" fillId="3" borderId="6" xfId="0" applyNumberFormat="1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left" indent="3"/>
    </xf>
    <xf numFmtId="2" fontId="2" fillId="3" borderId="27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/>
    <xf numFmtId="166" fontId="2" fillId="16" borderId="13" xfId="0" applyNumberFormat="1" applyFont="1" applyFill="1" applyBorder="1" applyAlignment="1">
      <alignment horizontal="left" indent="4"/>
    </xf>
    <xf numFmtId="2" fontId="2" fillId="6" borderId="3" xfId="0" applyNumberFormat="1" applyFont="1" applyFill="1" applyBorder="1" applyAlignment="1">
      <alignment horizontal="left" indent="4"/>
    </xf>
    <xf numFmtId="169" fontId="2" fillId="6" borderId="3" xfId="0" applyNumberFormat="1" applyFont="1" applyFill="1" applyBorder="1"/>
    <xf numFmtId="165" fontId="2" fillId="10" borderId="3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right"/>
    </xf>
    <xf numFmtId="166" fontId="2" fillId="5" borderId="8" xfId="0" applyNumberFormat="1" applyFont="1" applyFill="1" applyBorder="1" applyAlignment="1">
      <alignment horizontal="right"/>
    </xf>
    <xf numFmtId="2" fontId="2" fillId="16" borderId="8" xfId="0" applyNumberFormat="1" applyFont="1" applyFill="1" applyBorder="1" applyAlignment="1">
      <alignment vertical="center"/>
    </xf>
    <xf numFmtId="0" fontId="2" fillId="8" borderId="6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5" fillId="0" borderId="0" xfId="0" applyNumberFormat="1" applyFont="1"/>
    <xf numFmtId="165" fontId="2" fillId="8" borderId="6" xfId="0" applyNumberFormat="1" applyFont="1" applyFill="1" applyBorder="1"/>
    <xf numFmtId="2" fontId="2" fillId="8" borderId="6" xfId="0" applyNumberFormat="1" applyFont="1" applyFill="1" applyBorder="1"/>
    <xf numFmtId="165" fontId="2" fillId="8" borderId="8" xfId="0" applyNumberFormat="1" applyFont="1" applyFill="1" applyBorder="1" applyAlignment="1">
      <alignment horizontal="left" indent="4"/>
    </xf>
    <xf numFmtId="0" fontId="2" fillId="2" borderId="1" xfId="0" applyFont="1" applyFill="1" applyBorder="1"/>
    <xf numFmtId="166" fontId="2" fillId="2" borderId="22" xfId="0" applyNumberFormat="1" applyFont="1" applyFill="1" applyBorder="1"/>
    <xf numFmtId="167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6" borderId="7" xfId="0" applyNumberFormat="1" applyFont="1" applyFill="1" applyBorder="1" applyAlignment="1">
      <alignment horizontal="left" indent="3"/>
    </xf>
    <xf numFmtId="0" fontId="11" fillId="16" borderId="1" xfId="0" applyFont="1" applyFill="1" applyBorder="1"/>
    <xf numFmtId="0" fontId="11" fillId="16" borderId="3" xfId="0" applyFont="1" applyFill="1" applyBorder="1"/>
    <xf numFmtId="2" fontId="2" fillId="16" borderId="13" xfId="0" applyNumberFormat="1" applyFont="1" applyFill="1" applyBorder="1" applyAlignment="1">
      <alignment horizontal="left" indent="3"/>
    </xf>
    <xf numFmtId="2" fontId="2" fillId="16" borderId="28" xfId="0" applyNumberFormat="1" applyFont="1" applyFill="1" applyBorder="1" applyAlignment="1">
      <alignment horizontal="left" indent="3"/>
    </xf>
    <xf numFmtId="167" fontId="2" fillId="16" borderId="13" xfId="0" applyNumberFormat="1" applyFont="1" applyFill="1" applyBorder="1"/>
    <xf numFmtId="2" fontId="2" fillId="16" borderId="13" xfId="0" applyNumberFormat="1" applyFont="1" applyFill="1" applyBorder="1"/>
    <xf numFmtId="2" fontId="2" fillId="6" borderId="8" xfId="0" applyNumberFormat="1" applyFont="1" applyFill="1" applyBorder="1"/>
    <xf numFmtId="0" fontId="4" fillId="8" borderId="8" xfId="0" applyFont="1" applyFill="1" applyBorder="1"/>
    <xf numFmtId="0" fontId="2" fillId="11" borderId="6" xfId="6" applyFont="1" applyFill="1" applyBorder="1" applyAlignment="1">
      <alignment horizontal="left"/>
    </xf>
    <xf numFmtId="0" fontId="2" fillId="11" borderId="6" xfId="6" applyFont="1" applyFill="1" applyBorder="1" applyAlignment="1">
      <alignment horizontal="center"/>
    </xf>
    <xf numFmtId="166" fontId="2" fillId="11" borderId="6" xfId="6" applyNumberFormat="1" applyFont="1" applyFill="1" applyBorder="1" applyAlignment="1">
      <alignment horizontal="right"/>
    </xf>
    <xf numFmtId="166" fontId="2" fillId="11" borderId="6" xfId="6" applyNumberFormat="1" applyFont="1" applyFill="1" applyBorder="1"/>
    <xf numFmtId="166" fontId="2" fillId="11" borderId="6" xfId="6" applyNumberFormat="1" applyFont="1" applyFill="1" applyBorder="1" applyAlignment="1">
      <alignment horizontal="center"/>
    </xf>
    <xf numFmtId="167" fontId="2" fillId="11" borderId="6" xfId="6" applyNumberFormat="1" applyFont="1" applyFill="1" applyBorder="1"/>
    <xf numFmtId="2" fontId="2" fillId="11" borderId="6" xfId="6" applyNumberFormat="1" applyFont="1" applyFill="1" applyBorder="1"/>
    <xf numFmtId="2" fontId="2" fillId="11" borderId="6" xfId="6" applyNumberFormat="1" applyFont="1" applyFill="1" applyBorder="1" applyAlignment="1">
      <alignment horizontal="center"/>
    </xf>
    <xf numFmtId="2" fontId="2" fillId="11" borderId="6" xfId="6" applyNumberFormat="1" applyFont="1" applyFill="1" applyBorder="1" applyAlignment="1">
      <alignment horizontal="left" indent="3"/>
    </xf>
    <xf numFmtId="0" fontId="2" fillId="9" borderId="13" xfId="4" applyFont="1" applyFill="1" applyBorder="1" applyAlignment="1">
      <alignment vertical="center"/>
    </xf>
    <xf numFmtId="2" fontId="2" fillId="9" borderId="13" xfId="4" applyNumberFormat="1" applyFont="1" applyFill="1" applyBorder="1" applyAlignment="1">
      <alignment vertical="center"/>
    </xf>
    <xf numFmtId="0" fontId="2" fillId="9" borderId="3" xfId="4" applyFont="1" applyFill="1" applyBorder="1" applyAlignment="1">
      <alignment vertical="center"/>
    </xf>
    <xf numFmtId="2" fontId="2" fillId="9" borderId="3" xfId="4" applyNumberFormat="1" applyFont="1" applyFill="1" applyBorder="1" applyAlignment="1">
      <alignment vertical="center"/>
    </xf>
    <xf numFmtId="0" fontId="11" fillId="10" borderId="13" xfId="4" applyFont="1" applyFill="1" applyBorder="1"/>
    <xf numFmtId="0" fontId="11" fillId="10" borderId="13" xfId="4" applyFont="1" applyFill="1" applyBorder="1" applyAlignment="1">
      <alignment horizontal="center"/>
    </xf>
    <xf numFmtId="166" fontId="2" fillId="10" borderId="13" xfId="4" applyNumberFormat="1" applyFont="1" applyFill="1" applyBorder="1"/>
    <xf numFmtId="166" fontId="2" fillId="10" borderId="13" xfId="4" applyNumberFormat="1" applyFont="1" applyFill="1" applyBorder="1" applyAlignment="1">
      <alignment horizontal="center"/>
    </xf>
    <xf numFmtId="167" fontId="2" fillId="10" borderId="13" xfId="4" applyNumberFormat="1" applyFont="1" applyFill="1" applyBorder="1"/>
    <xf numFmtId="2" fontId="2" fillId="10" borderId="13" xfId="4" applyNumberFormat="1" applyFont="1" applyFill="1" applyBorder="1"/>
    <xf numFmtId="2" fontId="2" fillId="10" borderId="13" xfId="4" applyNumberFormat="1" applyFont="1" applyFill="1" applyBorder="1" applyAlignment="1">
      <alignment horizontal="center"/>
    </xf>
    <xf numFmtId="2" fontId="2" fillId="10" borderId="13" xfId="4" applyNumberFormat="1" applyFont="1" applyFill="1" applyBorder="1" applyAlignment="1">
      <alignment horizontal="left" indent="3"/>
    </xf>
    <xf numFmtId="2" fontId="2" fillId="10" borderId="28" xfId="4" applyNumberFormat="1" applyFont="1" applyFill="1" applyBorder="1" applyAlignment="1">
      <alignment horizontal="left" indent="3"/>
    </xf>
    <xf numFmtId="0" fontId="2" fillId="13" borderId="6" xfId="4" applyFont="1" applyFill="1" applyBorder="1"/>
    <xf numFmtId="0" fontId="2" fillId="13" borderId="6" xfId="4" applyFont="1" applyFill="1" applyBorder="1" applyAlignment="1">
      <alignment horizontal="center"/>
    </xf>
    <xf numFmtId="166" fontId="2" fillId="13" borderId="6" xfId="4" applyNumberFormat="1" applyFont="1" applyFill="1" applyBorder="1"/>
    <xf numFmtId="166" fontId="2" fillId="13" borderId="6" xfId="4" applyNumberFormat="1" applyFont="1" applyFill="1" applyBorder="1" applyAlignment="1">
      <alignment horizontal="center"/>
    </xf>
    <xf numFmtId="167" fontId="2" fillId="13" borderId="6" xfId="4" applyNumberFormat="1" applyFont="1" applyFill="1" applyBorder="1"/>
    <xf numFmtId="2" fontId="2" fillId="13" borderId="6" xfId="4" applyNumberFormat="1" applyFont="1" applyFill="1" applyBorder="1"/>
    <xf numFmtId="2" fontId="2" fillId="13" borderId="6" xfId="4" applyNumberFormat="1" applyFont="1" applyFill="1" applyBorder="1" applyAlignment="1">
      <alignment horizontal="center"/>
    </xf>
    <xf numFmtId="2" fontId="2" fillId="13" borderId="6" xfId="4" applyNumberFormat="1" applyFont="1" applyFill="1" applyBorder="1" applyAlignment="1">
      <alignment horizontal="left" indent="3"/>
    </xf>
    <xf numFmtId="2" fontId="2" fillId="13" borderId="27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13" borderId="8" xfId="4" applyFont="1" applyFill="1" applyBorder="1"/>
    <xf numFmtId="0" fontId="2" fillId="13" borderId="8" xfId="4" applyFont="1" applyFill="1" applyBorder="1" applyAlignment="1">
      <alignment horizontal="center"/>
    </xf>
    <xf numFmtId="166" fontId="2" fillId="13" borderId="8" xfId="4" applyNumberFormat="1" applyFont="1" applyFill="1" applyBorder="1"/>
    <xf numFmtId="166" fontId="2" fillId="13" borderId="8" xfId="4" applyNumberFormat="1" applyFont="1" applyFill="1" applyBorder="1" applyAlignment="1">
      <alignment horizontal="center"/>
    </xf>
    <xf numFmtId="167" fontId="2" fillId="13" borderId="8" xfId="4" applyNumberFormat="1" applyFont="1" applyFill="1" applyBorder="1"/>
    <xf numFmtId="2" fontId="2" fillId="13" borderId="8" xfId="4" applyNumberFormat="1" applyFont="1" applyFill="1" applyBorder="1"/>
    <xf numFmtId="2" fontId="2" fillId="13" borderId="8" xfId="4" applyNumberFormat="1" applyFont="1" applyFill="1" applyBorder="1" applyAlignment="1">
      <alignment horizontal="center"/>
    </xf>
    <xf numFmtId="2" fontId="2" fillId="13" borderId="8" xfId="4" applyNumberFormat="1" applyFont="1" applyFill="1" applyBorder="1" applyAlignment="1">
      <alignment horizontal="left" indent="3"/>
    </xf>
    <xf numFmtId="2" fontId="2" fillId="13" borderId="11" xfId="4" applyNumberFormat="1" applyFont="1" applyFill="1" applyBorder="1" applyAlignment="1">
      <alignment horizontal="left" indent="3"/>
    </xf>
    <xf numFmtId="0" fontId="2" fillId="4" borderId="6" xfId="4" applyFont="1" applyFill="1" applyBorder="1"/>
    <xf numFmtId="0" fontId="2" fillId="4" borderId="6" xfId="4" applyFont="1" applyFill="1" applyBorder="1" applyAlignment="1">
      <alignment horizontal="center"/>
    </xf>
    <xf numFmtId="166" fontId="2" fillId="4" borderId="6" xfId="4" applyNumberFormat="1" applyFont="1" applyFill="1" applyBorder="1"/>
    <xf numFmtId="166" fontId="2" fillId="4" borderId="6" xfId="4" applyNumberFormat="1" applyFont="1" applyFill="1" applyBorder="1" applyAlignment="1">
      <alignment horizontal="center"/>
    </xf>
    <xf numFmtId="167" fontId="2" fillId="4" borderId="6" xfId="4" applyNumberFormat="1" applyFont="1" applyFill="1" applyBorder="1"/>
    <xf numFmtId="2" fontId="2" fillId="4" borderId="6" xfId="4" applyNumberFormat="1" applyFont="1" applyFill="1" applyBorder="1"/>
    <xf numFmtId="2" fontId="2" fillId="4" borderId="6" xfId="4" applyNumberFormat="1" applyFont="1" applyFill="1" applyBorder="1" applyAlignment="1">
      <alignment horizontal="center"/>
    </xf>
    <xf numFmtId="2" fontId="2" fillId="4" borderId="6" xfId="4" applyNumberFormat="1" applyFont="1" applyFill="1" applyBorder="1" applyAlignment="1">
      <alignment horizontal="left" indent="3"/>
    </xf>
    <xf numFmtId="2" fontId="2" fillId="4" borderId="27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2" fontId="2" fillId="11" borderId="27" xfId="4" applyNumberFormat="1" applyFont="1" applyFill="1" applyBorder="1" applyAlignment="1">
      <alignment horizontal="left" indent="3"/>
    </xf>
    <xf numFmtId="0" fontId="11" fillId="10" borderId="22" xfId="4" applyFont="1" applyFill="1" applyBorder="1"/>
    <xf numFmtId="0" fontId="11" fillId="10" borderId="22" xfId="4" applyFont="1" applyFill="1" applyBorder="1" applyAlignment="1">
      <alignment horizontal="center"/>
    </xf>
    <xf numFmtId="166" fontId="2" fillId="10" borderId="22" xfId="4" applyNumberFormat="1" applyFont="1" applyFill="1" applyBorder="1"/>
    <xf numFmtId="166" fontId="2" fillId="10" borderId="22" xfId="4" applyNumberFormat="1" applyFont="1" applyFill="1" applyBorder="1" applyAlignment="1">
      <alignment horizontal="center"/>
    </xf>
    <xf numFmtId="167" fontId="2" fillId="10" borderId="22" xfId="4" applyNumberFormat="1" applyFont="1" applyFill="1" applyBorder="1"/>
    <xf numFmtId="2" fontId="2" fillId="10" borderId="22" xfId="4" applyNumberFormat="1" applyFont="1" applyFill="1" applyBorder="1"/>
    <xf numFmtId="2" fontId="2" fillId="10" borderId="22" xfId="4" applyNumberFormat="1" applyFont="1" applyFill="1" applyBorder="1" applyAlignment="1">
      <alignment horizontal="center"/>
    </xf>
    <xf numFmtId="2" fontId="2" fillId="10" borderId="22" xfId="4" applyNumberFormat="1" applyFont="1" applyFill="1" applyBorder="1" applyAlignment="1">
      <alignment horizontal="left" indent="3"/>
    </xf>
    <xf numFmtId="2" fontId="2" fillId="10" borderId="29" xfId="4" applyNumberFormat="1" applyFont="1" applyFill="1" applyBorder="1" applyAlignment="1">
      <alignment horizontal="left" indent="3"/>
    </xf>
    <xf numFmtId="0" fontId="2" fillId="11" borderId="37" xfId="4" applyFont="1" applyFill="1" applyBorder="1" applyAlignment="1">
      <alignment horizontal="left" vertical="center"/>
    </xf>
    <xf numFmtId="0" fontId="2" fillId="9" borderId="3" xfId="4" applyFont="1" applyFill="1" applyBorder="1" applyAlignment="1">
      <alignment horizontal="left" vertical="center"/>
    </xf>
    <xf numFmtId="166" fontId="2" fillId="9" borderId="3" xfId="4" applyNumberFormat="1" applyFont="1" applyFill="1" applyBorder="1" applyAlignment="1">
      <alignment horizontal="center" vertical="center"/>
    </xf>
    <xf numFmtId="2" fontId="2" fillId="9" borderId="3" xfId="4" applyNumberFormat="1" applyFont="1" applyFill="1" applyBorder="1" applyAlignment="1">
      <alignment horizontal="center" vertical="center"/>
    </xf>
    <xf numFmtId="2" fontId="2" fillId="9" borderId="10" xfId="4" applyNumberFormat="1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left" vertical="center"/>
    </xf>
    <xf numFmtId="0" fontId="2" fillId="9" borderId="6" xfId="4" applyFont="1" applyFill="1" applyBorder="1" applyAlignment="1">
      <alignment horizontal="left" vertical="center"/>
    </xf>
    <xf numFmtId="2" fontId="2" fillId="9" borderId="27" xfId="4" applyNumberFormat="1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66" fontId="2" fillId="2" borderId="13" xfId="0" applyNumberFormat="1" applyFont="1" applyFill="1" applyBorder="1" applyProtection="1">
      <protection locked="0"/>
    </xf>
    <xf numFmtId="164" fontId="2" fillId="6" borderId="8" xfId="0" applyNumberFormat="1" applyFont="1" applyFill="1" applyBorder="1"/>
    <xf numFmtId="2" fontId="2" fillId="6" borderId="8" xfId="0" applyNumberFormat="1" applyFont="1" applyFill="1" applyBorder="1" applyAlignment="1">
      <alignment horizontal="left" indent="4"/>
    </xf>
    <xf numFmtId="169" fontId="2" fillId="6" borderId="8" xfId="0" applyNumberFormat="1" applyFont="1" applyFill="1" applyBorder="1"/>
    <xf numFmtId="2" fontId="2" fillId="8" borderId="6" xfId="0" applyNumberFormat="1" applyFont="1" applyFill="1" applyBorder="1" applyAlignment="1">
      <alignment horizontal="left" indent="3"/>
    </xf>
    <xf numFmtId="2" fontId="2" fillId="8" borderId="27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8" xfId="0" applyNumberFormat="1" applyFont="1" applyFill="1" applyBorder="1"/>
    <xf numFmtId="0" fontId="2" fillId="20" borderId="3" xfId="0" applyFont="1" applyFill="1" applyBorder="1" applyAlignment="1">
      <alignment horizontal="center"/>
    </xf>
    <xf numFmtId="0" fontId="2" fillId="20" borderId="3" xfId="0" applyFont="1" applyFill="1" applyBorder="1"/>
    <xf numFmtId="2" fontId="2" fillId="20" borderId="3" xfId="0" applyNumberFormat="1" applyFont="1" applyFill="1" applyBorder="1"/>
    <xf numFmtId="164" fontId="2" fillId="20" borderId="3" xfId="0" applyNumberFormat="1" applyFont="1" applyFill="1" applyBorder="1"/>
    <xf numFmtId="166" fontId="2" fillId="20" borderId="3" xfId="0" applyNumberFormat="1" applyFont="1" applyFill="1" applyBorder="1" applyAlignment="1">
      <alignment horizontal="left" indent="4"/>
    </xf>
    <xf numFmtId="169" fontId="2" fillId="20" borderId="3" xfId="0" applyNumberFormat="1" applyFont="1" applyFill="1" applyBorder="1"/>
    <xf numFmtId="165" fontId="2" fillId="20" borderId="3" xfId="0" applyNumberFormat="1" applyFont="1" applyFill="1" applyBorder="1"/>
    <xf numFmtId="2" fontId="2" fillId="20" borderId="3" xfId="0" applyNumberFormat="1" applyFont="1" applyFill="1" applyBorder="1" applyAlignment="1">
      <alignment horizontal="left" indent="3"/>
    </xf>
    <xf numFmtId="2" fontId="2" fillId="20" borderId="10" xfId="0" applyNumberFormat="1" applyFont="1" applyFill="1" applyBorder="1" applyAlignment="1">
      <alignment horizontal="left" indent="3"/>
    </xf>
    <xf numFmtId="166" fontId="2" fillId="20" borderId="3" xfId="0" applyNumberFormat="1" applyFont="1" applyFill="1" applyBorder="1"/>
    <xf numFmtId="0" fontId="3" fillId="0" borderId="54" xfId="0" applyFont="1" applyFill="1" applyBorder="1" applyAlignment="1">
      <alignment horizontal="center" vertical="center" wrapText="1"/>
    </xf>
    <xf numFmtId="165" fontId="2" fillId="6" borderId="8" xfId="0" applyNumberFormat="1" applyFont="1" applyFill="1" applyBorder="1"/>
    <xf numFmtId="166" fontId="2" fillId="2" borderId="1" xfId="0" applyNumberFormat="1" applyFont="1" applyFill="1" applyBorder="1" applyProtection="1">
      <protection locked="0"/>
    </xf>
    <xf numFmtId="167" fontId="2" fillId="2" borderId="1" xfId="0" applyNumberFormat="1" applyFont="1" applyFill="1" applyBorder="1" applyProtection="1"/>
    <xf numFmtId="2" fontId="2" fillId="2" borderId="1" xfId="0" applyNumberFormat="1" applyFont="1" applyFill="1" applyBorder="1" applyAlignment="1" applyProtection="1">
      <alignment horizontal="left" indent="3"/>
    </xf>
    <xf numFmtId="2" fontId="2" fillId="2" borderId="2" xfId="0" applyNumberFormat="1" applyFont="1" applyFill="1" applyBorder="1" applyAlignment="1" applyProtection="1">
      <alignment horizontal="left" indent="3"/>
    </xf>
    <xf numFmtId="167" fontId="2" fillId="4" borderId="6" xfId="0" applyNumberFormat="1" applyFont="1" applyFill="1" applyBorder="1" applyProtection="1"/>
    <xf numFmtId="166" fontId="2" fillId="4" borderId="6" xfId="0" applyNumberFormat="1" applyFont="1" applyFill="1" applyBorder="1" applyProtection="1">
      <protection locked="0"/>
    </xf>
    <xf numFmtId="2" fontId="2" fillId="4" borderId="6" xfId="0" applyNumberFormat="1" applyFont="1" applyFill="1" applyBorder="1" applyAlignment="1" applyProtection="1">
      <alignment horizontal="left" indent="3"/>
    </xf>
    <xf numFmtId="2" fontId="2" fillId="4" borderId="27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6" fontId="2" fillId="8" borderId="10" xfId="0" applyNumberFormat="1" applyFont="1" applyFill="1" applyBorder="1" applyAlignment="1"/>
    <xf numFmtId="164" fontId="2" fillId="2" borderId="3" xfId="0" applyNumberFormat="1" applyFont="1" applyFill="1" applyBorder="1"/>
    <xf numFmtId="0" fontId="2" fillId="21" borderId="3" xfId="0" applyFont="1" applyFill="1" applyBorder="1"/>
    <xf numFmtId="0" fontId="2" fillId="21" borderId="3" xfId="0" applyFont="1" applyFill="1" applyBorder="1" applyAlignment="1">
      <alignment horizontal="center"/>
    </xf>
    <xf numFmtId="166" fontId="2" fillId="21" borderId="3" xfId="0" applyNumberFormat="1" applyFont="1" applyFill="1" applyBorder="1"/>
    <xf numFmtId="2" fontId="2" fillId="21" borderId="3" xfId="0" applyNumberFormat="1" applyFont="1" applyFill="1" applyBorder="1"/>
    <xf numFmtId="2" fontId="2" fillId="21" borderId="3" xfId="0" applyNumberFormat="1" applyFont="1" applyFill="1" applyBorder="1" applyAlignment="1">
      <alignment horizontal="left" indent="3"/>
    </xf>
    <xf numFmtId="168" fontId="2" fillId="2" borderId="6" xfId="1" applyNumberFormat="1" applyFont="1" applyFill="1" applyBorder="1" applyAlignment="1">
      <alignment horizontal="right" vertical="distributed"/>
    </xf>
    <xf numFmtId="2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  <xf numFmtId="169" fontId="2" fillId="2" borderId="6" xfId="0" applyNumberFormat="1" applyFont="1" applyFill="1" applyBorder="1"/>
    <xf numFmtId="165" fontId="2" fillId="10" borderId="6" xfId="0" applyNumberFormat="1" applyFont="1" applyFill="1" applyBorder="1"/>
    <xf numFmtId="164" fontId="2" fillId="21" borderId="3" xfId="0" applyNumberFormat="1" applyFont="1" applyFill="1" applyBorder="1"/>
    <xf numFmtId="169" fontId="2" fillId="21" borderId="3" xfId="0" applyNumberFormat="1" applyFont="1" applyFill="1" applyBorder="1"/>
    <xf numFmtId="165" fontId="2" fillId="21" borderId="3" xfId="0" applyNumberFormat="1" applyFont="1" applyFill="1" applyBorder="1"/>
    <xf numFmtId="169" fontId="2" fillId="2" borderId="3" xfId="0" applyNumberFormat="1" applyFont="1" applyFill="1" applyBorder="1"/>
    <xf numFmtId="2" fontId="2" fillId="8" borderId="24" xfId="0" applyNumberFormat="1" applyFont="1" applyFill="1" applyBorder="1" applyAlignment="1">
      <alignment horizontal="left" indent="3"/>
    </xf>
    <xf numFmtId="0" fontId="2" fillId="8" borderId="3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2" fillId="4" borderId="8" xfId="4" applyFont="1" applyFill="1" applyBorder="1"/>
    <xf numFmtId="0" fontId="2" fillId="4" borderId="8" xfId="4" applyFont="1" applyFill="1" applyBorder="1" applyAlignment="1">
      <alignment horizontal="center"/>
    </xf>
    <xf numFmtId="166" fontId="2" fillId="4" borderId="8" xfId="4" applyNumberFormat="1" applyFont="1" applyFill="1" applyBorder="1"/>
    <xf numFmtId="166" fontId="2" fillId="4" borderId="8" xfId="4" applyNumberFormat="1" applyFont="1" applyFill="1" applyBorder="1" applyAlignment="1">
      <alignment horizontal="center"/>
    </xf>
    <xf numFmtId="167" fontId="2" fillId="4" borderId="8" xfId="4" applyNumberFormat="1" applyFont="1" applyFill="1" applyBorder="1"/>
    <xf numFmtId="2" fontId="2" fillId="4" borderId="8" xfId="4" applyNumberFormat="1" applyFont="1" applyFill="1" applyBorder="1"/>
    <xf numFmtId="2" fontId="2" fillId="4" borderId="8" xfId="4" applyNumberFormat="1" applyFont="1" applyFill="1" applyBorder="1" applyAlignment="1">
      <alignment horizontal="center"/>
    </xf>
    <xf numFmtId="2" fontId="2" fillId="4" borderId="8" xfId="4" applyNumberFormat="1" applyFont="1" applyFill="1" applyBorder="1" applyAlignment="1">
      <alignment horizontal="left" indent="3"/>
    </xf>
    <xf numFmtId="2" fontId="2" fillId="4" borderId="11" xfId="4" applyNumberFormat="1" applyFont="1" applyFill="1" applyBorder="1" applyAlignment="1">
      <alignment horizontal="left" indent="3"/>
    </xf>
    <xf numFmtId="167" fontId="2" fillId="4" borderId="12" xfId="0" applyNumberFormat="1" applyFont="1" applyFill="1" applyBorder="1"/>
    <xf numFmtId="166" fontId="2" fillId="9" borderId="13" xfId="4" applyNumberFormat="1" applyFont="1" applyFill="1" applyBorder="1" applyAlignment="1">
      <alignment vertical="center"/>
    </xf>
    <xf numFmtId="166" fontId="2" fillId="9" borderId="13" xfId="4" applyNumberFormat="1" applyFont="1" applyFill="1" applyBorder="1" applyAlignment="1">
      <alignment horizontal="center" vertical="center"/>
    </xf>
    <xf numFmtId="166" fontId="2" fillId="9" borderId="3" xfId="4" applyNumberFormat="1" applyFont="1" applyFill="1" applyBorder="1" applyAlignment="1">
      <alignment vertical="center"/>
    </xf>
    <xf numFmtId="2" fontId="2" fillId="12" borderId="8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vertical="center"/>
    </xf>
    <xf numFmtId="2" fontId="2" fillId="6" borderId="8" xfId="0" applyNumberFormat="1" applyFont="1" applyFill="1" applyBorder="1" applyAlignment="1">
      <alignment vertical="center"/>
    </xf>
    <xf numFmtId="2" fontId="2" fillId="8" borderId="6" xfId="0" applyNumberFormat="1" applyFont="1" applyFill="1" applyBorder="1" applyAlignment="1">
      <alignment horizontal="left" indent="4"/>
    </xf>
    <xf numFmtId="167" fontId="2" fillId="8" borderId="6" xfId="0" applyNumberFormat="1" applyFont="1" applyFill="1" applyBorder="1"/>
    <xf numFmtId="166" fontId="2" fillId="8" borderId="28" xfId="0" applyNumberFormat="1" applyFont="1" applyFill="1" applyBorder="1" applyAlignment="1"/>
    <xf numFmtId="166" fontId="2" fillId="8" borderId="8" xfId="0" applyNumberFormat="1" applyFont="1" applyFill="1" applyBorder="1" applyAlignment="1">
      <alignment horizontal="left" indent="4"/>
    </xf>
    <xf numFmtId="2" fontId="2" fillId="8" borderId="4" xfId="0" applyNumberFormat="1" applyFont="1" applyFill="1" applyBorder="1" applyAlignment="1">
      <alignment horizontal="left" indent="3"/>
    </xf>
    <xf numFmtId="166" fontId="2" fillId="8" borderId="11" xfId="0" applyNumberFormat="1" applyFont="1" applyFill="1" applyBorder="1" applyAlignment="1"/>
    <xf numFmtId="0" fontId="2" fillId="11" borderId="3" xfId="9" applyFont="1" applyFill="1" applyBorder="1" applyAlignment="1">
      <alignment horizontal="left"/>
    </xf>
    <xf numFmtId="0" fontId="2" fillId="11" borderId="3" xfId="9" applyFont="1" applyFill="1" applyBorder="1" applyAlignment="1">
      <alignment horizontal="center"/>
    </xf>
    <xf numFmtId="166" fontId="2" fillId="11" borderId="3" xfId="9" applyNumberFormat="1" applyFont="1" applyFill="1" applyBorder="1" applyAlignment="1">
      <alignment horizontal="right"/>
    </xf>
    <xf numFmtId="166" fontId="2" fillId="11" borderId="3" xfId="9" applyNumberFormat="1" applyFont="1" applyFill="1" applyBorder="1"/>
    <xf numFmtId="166" fontId="2" fillId="11" borderId="3" xfId="9" applyNumberFormat="1" applyFont="1" applyFill="1" applyBorder="1" applyAlignment="1">
      <alignment horizontal="center"/>
    </xf>
    <xf numFmtId="167" fontId="2" fillId="11" borderId="3" xfId="9" applyNumberFormat="1" applyFont="1" applyFill="1" applyBorder="1"/>
    <xf numFmtId="2" fontId="2" fillId="11" borderId="3" xfId="9" applyNumberFormat="1" applyFont="1" applyFill="1" applyBorder="1"/>
    <xf numFmtId="2" fontId="2" fillId="11" borderId="3" xfId="9" applyNumberFormat="1" applyFont="1" applyFill="1" applyBorder="1" applyAlignment="1">
      <alignment horizontal="center"/>
    </xf>
    <xf numFmtId="2" fontId="2" fillId="11" borderId="3" xfId="9" applyNumberFormat="1" applyFont="1" applyFill="1" applyBorder="1" applyAlignment="1">
      <alignment horizontal="left" indent="3"/>
    </xf>
    <xf numFmtId="0" fontId="2" fillId="9" borderId="3" xfId="9" applyFont="1" applyFill="1" applyBorder="1" applyAlignment="1">
      <alignment horizontal="left"/>
    </xf>
    <xf numFmtId="0" fontId="2" fillId="9" borderId="3" xfId="9" applyFont="1" applyFill="1" applyBorder="1" applyAlignment="1">
      <alignment horizontal="center"/>
    </xf>
    <xf numFmtId="166" fontId="2" fillId="9" borderId="3" xfId="9" applyNumberFormat="1" applyFont="1" applyFill="1" applyBorder="1" applyAlignment="1">
      <alignment horizontal="right"/>
    </xf>
    <xf numFmtId="166" fontId="2" fillId="9" borderId="3" xfId="9" applyNumberFormat="1" applyFont="1" applyFill="1" applyBorder="1"/>
    <xf numFmtId="166" fontId="2" fillId="9" borderId="3" xfId="9" applyNumberFormat="1" applyFont="1" applyFill="1" applyBorder="1" applyAlignment="1">
      <alignment horizontal="center"/>
    </xf>
    <xf numFmtId="167" fontId="2" fillId="9" borderId="3" xfId="9" applyNumberFormat="1" applyFont="1" applyFill="1" applyBorder="1"/>
    <xf numFmtId="2" fontId="2" fillId="9" borderId="3" xfId="9" applyNumberFormat="1" applyFont="1" applyFill="1" applyBorder="1"/>
    <xf numFmtId="2" fontId="2" fillId="9" borderId="3" xfId="9" applyNumberFormat="1" applyFont="1" applyFill="1" applyBorder="1" applyAlignment="1">
      <alignment horizontal="center"/>
    </xf>
    <xf numFmtId="2" fontId="2" fillId="9" borderId="3" xfId="9" applyNumberFormat="1" applyFont="1" applyFill="1" applyBorder="1" applyAlignment="1">
      <alignment horizontal="left" indent="3"/>
    </xf>
    <xf numFmtId="0" fontId="2" fillId="6" borderId="6" xfId="9" applyFont="1" applyFill="1" applyBorder="1"/>
    <xf numFmtId="0" fontId="2" fillId="6" borderId="6" xfId="9" applyFont="1" applyFill="1" applyBorder="1" applyAlignment="1">
      <alignment horizontal="center"/>
    </xf>
    <xf numFmtId="166" fontId="2" fillId="6" borderId="6" xfId="9" applyNumberFormat="1" applyFont="1" applyFill="1" applyBorder="1"/>
    <xf numFmtId="166" fontId="2" fillId="6" borderId="6" xfId="9" applyNumberFormat="1" applyFont="1" applyFill="1" applyBorder="1" applyAlignment="1">
      <alignment horizontal="center"/>
    </xf>
    <xf numFmtId="167" fontId="2" fillId="6" borderId="6" xfId="9" applyNumberFormat="1" applyFont="1" applyFill="1" applyBorder="1"/>
    <xf numFmtId="2" fontId="2" fillId="6" borderId="6" xfId="9" applyNumberFormat="1" applyFont="1" applyFill="1" applyBorder="1"/>
    <xf numFmtId="2" fontId="2" fillId="6" borderId="6" xfId="9" applyNumberFormat="1" applyFont="1" applyFill="1" applyBorder="1" applyAlignment="1">
      <alignment horizontal="center"/>
    </xf>
    <xf numFmtId="2" fontId="2" fillId="6" borderId="6" xfId="9" applyNumberFormat="1" applyFont="1" applyFill="1" applyBorder="1" applyAlignment="1">
      <alignment horizontal="left" indent="3"/>
    </xf>
    <xf numFmtId="2" fontId="2" fillId="6" borderId="27" xfId="9" applyNumberFormat="1" applyFont="1" applyFill="1" applyBorder="1" applyAlignment="1">
      <alignment horizontal="left" indent="3"/>
    </xf>
    <xf numFmtId="0" fontId="2" fillId="6" borderId="3" xfId="9" applyFont="1" applyFill="1" applyBorder="1"/>
    <xf numFmtId="0" fontId="2" fillId="6" borderId="3" xfId="9" applyFont="1" applyFill="1" applyBorder="1" applyAlignment="1">
      <alignment horizontal="center"/>
    </xf>
    <xf numFmtId="166" fontId="2" fillId="6" borderId="3" xfId="9" applyNumberFormat="1" applyFont="1" applyFill="1" applyBorder="1"/>
    <xf numFmtId="166" fontId="2" fillId="6" borderId="3" xfId="9" applyNumberFormat="1" applyFont="1" applyFill="1" applyBorder="1" applyAlignment="1">
      <alignment horizontal="center"/>
    </xf>
    <xf numFmtId="167" fontId="2" fillId="6" borderId="3" xfId="9" applyNumberFormat="1" applyFont="1" applyFill="1" applyBorder="1"/>
    <xf numFmtId="2" fontId="2" fillId="6" borderId="3" xfId="9" applyNumberFormat="1" applyFont="1" applyFill="1" applyBorder="1"/>
    <xf numFmtId="2" fontId="2" fillId="6" borderId="3" xfId="9" applyNumberFormat="1" applyFont="1" applyFill="1" applyBorder="1" applyAlignment="1">
      <alignment horizontal="center"/>
    </xf>
    <xf numFmtId="2" fontId="2" fillId="6" borderId="3" xfId="9" applyNumberFormat="1" applyFont="1" applyFill="1" applyBorder="1" applyAlignment="1">
      <alignment horizontal="left" indent="3"/>
    </xf>
    <xf numFmtId="2" fontId="2" fillId="6" borderId="10" xfId="9" applyNumberFormat="1" applyFont="1" applyFill="1" applyBorder="1" applyAlignment="1">
      <alignment horizontal="left" indent="3"/>
    </xf>
    <xf numFmtId="0" fontId="2" fillId="12" borderId="6" xfId="9" applyFont="1" applyFill="1" applyBorder="1"/>
    <xf numFmtId="0" fontId="2" fillId="12" borderId="6" xfId="9" applyFont="1" applyFill="1" applyBorder="1" applyAlignment="1">
      <alignment horizontal="center"/>
    </xf>
    <xf numFmtId="166" fontId="2" fillId="12" borderId="6" xfId="9" applyNumberFormat="1" applyFont="1" applyFill="1" applyBorder="1"/>
    <xf numFmtId="166" fontId="2" fillId="12" borderId="6" xfId="9" applyNumberFormat="1" applyFont="1" applyFill="1" applyBorder="1" applyAlignment="1">
      <alignment horizontal="center"/>
    </xf>
    <xf numFmtId="167" fontId="2" fillId="12" borderId="6" xfId="9" applyNumberFormat="1" applyFont="1" applyFill="1" applyBorder="1"/>
    <xf numFmtId="2" fontId="2" fillId="12" borderId="6" xfId="9" applyNumberFormat="1" applyFont="1" applyFill="1" applyBorder="1"/>
    <xf numFmtId="2" fontId="2" fillId="12" borderId="6" xfId="9" applyNumberFormat="1" applyFont="1" applyFill="1" applyBorder="1" applyAlignment="1">
      <alignment horizontal="center"/>
    </xf>
    <xf numFmtId="2" fontId="2" fillId="12" borderId="6" xfId="9" applyNumberFormat="1" applyFont="1" applyFill="1" applyBorder="1" applyAlignment="1">
      <alignment horizontal="left" indent="3"/>
    </xf>
    <xf numFmtId="2" fontId="2" fillId="12" borderId="27" xfId="9" applyNumberFormat="1" applyFont="1" applyFill="1" applyBorder="1" applyAlignment="1">
      <alignment horizontal="left" indent="3"/>
    </xf>
    <xf numFmtId="0" fontId="2" fillId="12" borderId="3" xfId="9" applyFont="1" applyFill="1" applyBorder="1"/>
    <xf numFmtId="0" fontId="2" fillId="12" borderId="3" xfId="9" applyFont="1" applyFill="1" applyBorder="1" applyAlignment="1">
      <alignment horizontal="center"/>
    </xf>
    <xf numFmtId="166" fontId="2" fillId="12" borderId="3" xfId="9" applyNumberFormat="1" applyFont="1" applyFill="1" applyBorder="1"/>
    <xf numFmtId="166" fontId="2" fillId="12" borderId="3" xfId="9" applyNumberFormat="1" applyFont="1" applyFill="1" applyBorder="1" applyAlignment="1">
      <alignment horizontal="center"/>
    </xf>
    <xf numFmtId="167" fontId="2" fillId="12" borderId="3" xfId="9" applyNumberFormat="1" applyFont="1" applyFill="1" applyBorder="1"/>
    <xf numFmtId="2" fontId="2" fillId="12" borderId="3" xfId="9" applyNumberFormat="1" applyFont="1" applyFill="1" applyBorder="1"/>
    <xf numFmtId="2" fontId="2" fillId="12" borderId="3" xfId="9" applyNumberFormat="1" applyFont="1" applyFill="1" applyBorder="1" applyAlignment="1">
      <alignment horizontal="center"/>
    </xf>
    <xf numFmtId="2" fontId="2" fillId="12" borderId="3" xfId="9" applyNumberFormat="1" applyFont="1" applyFill="1" applyBorder="1" applyAlignment="1">
      <alignment horizontal="left" indent="3"/>
    </xf>
    <xf numFmtId="2" fontId="2" fillId="12" borderId="10" xfId="9" applyNumberFormat="1" applyFont="1" applyFill="1" applyBorder="1" applyAlignment="1">
      <alignment horizontal="left" indent="3"/>
    </xf>
    <xf numFmtId="0" fontId="2" fillId="12" borderId="8" xfId="9" applyFont="1" applyFill="1" applyBorder="1"/>
    <xf numFmtId="0" fontId="2" fillId="12" borderId="8" xfId="9" applyFont="1" applyFill="1" applyBorder="1" applyAlignment="1">
      <alignment horizontal="center"/>
    </xf>
    <xf numFmtId="166" fontId="2" fillId="12" borderId="8" xfId="9" applyNumberFormat="1" applyFont="1" applyFill="1" applyBorder="1"/>
    <xf numFmtId="166" fontId="2" fillId="12" borderId="8" xfId="9" applyNumberFormat="1" applyFont="1" applyFill="1" applyBorder="1" applyAlignment="1">
      <alignment horizontal="center"/>
    </xf>
    <xf numFmtId="167" fontId="2" fillId="12" borderId="8" xfId="9" applyNumberFormat="1" applyFont="1" applyFill="1" applyBorder="1"/>
    <xf numFmtId="2" fontId="2" fillId="12" borderId="8" xfId="9" applyNumberFormat="1" applyFont="1" applyFill="1" applyBorder="1"/>
    <xf numFmtId="2" fontId="2" fillId="12" borderId="8" xfId="9" applyNumberFormat="1" applyFont="1" applyFill="1" applyBorder="1" applyAlignment="1">
      <alignment horizontal="center"/>
    </xf>
    <xf numFmtId="2" fontId="2" fillId="12" borderId="8" xfId="9" applyNumberFormat="1" applyFont="1" applyFill="1" applyBorder="1" applyAlignment="1">
      <alignment horizontal="left" indent="3"/>
    </xf>
    <xf numFmtId="2" fontId="2" fillId="12" borderId="11" xfId="9" applyNumberFormat="1" applyFont="1" applyFill="1" applyBorder="1" applyAlignment="1">
      <alignment horizontal="left" indent="3"/>
    </xf>
    <xf numFmtId="0" fontId="2" fillId="10" borderId="13" xfId="9" applyFont="1" applyFill="1" applyBorder="1"/>
    <xf numFmtId="0" fontId="2" fillId="10" borderId="13" xfId="9" applyFont="1" applyFill="1" applyBorder="1" applyAlignment="1">
      <alignment horizontal="center"/>
    </xf>
    <xf numFmtId="166" fontId="2" fillId="10" borderId="13" xfId="9" applyNumberFormat="1" applyFont="1" applyFill="1" applyBorder="1"/>
    <xf numFmtId="166" fontId="2" fillId="10" borderId="13" xfId="9" applyNumberFormat="1" applyFont="1" applyFill="1" applyBorder="1" applyAlignment="1">
      <alignment horizontal="center"/>
    </xf>
    <xf numFmtId="167" fontId="2" fillId="10" borderId="13" xfId="9" applyNumberFormat="1" applyFont="1" applyFill="1" applyBorder="1"/>
    <xf numFmtId="2" fontId="2" fillId="10" borderId="13" xfId="9" applyNumberFormat="1" applyFont="1" applyFill="1" applyBorder="1"/>
    <xf numFmtId="2" fontId="2" fillId="10" borderId="13" xfId="9" applyNumberFormat="1" applyFont="1" applyFill="1" applyBorder="1" applyAlignment="1">
      <alignment horizontal="center"/>
    </xf>
    <xf numFmtId="2" fontId="2" fillId="10" borderId="13" xfId="9" applyNumberFormat="1" applyFont="1" applyFill="1" applyBorder="1" applyAlignment="1">
      <alignment horizontal="left" indent="3"/>
    </xf>
    <xf numFmtId="2" fontId="2" fillId="10" borderId="28" xfId="9" applyNumberFormat="1" applyFont="1" applyFill="1" applyBorder="1" applyAlignment="1">
      <alignment horizontal="left" indent="3"/>
    </xf>
    <xf numFmtId="0" fontId="2" fillId="10" borderId="22" xfId="9" applyFont="1" applyFill="1" applyBorder="1"/>
    <xf numFmtId="0" fontId="2" fillId="10" borderId="22" xfId="9" applyFont="1" applyFill="1" applyBorder="1" applyAlignment="1">
      <alignment horizontal="center"/>
    </xf>
    <xf numFmtId="166" fontId="2" fillId="10" borderId="22" xfId="9" applyNumberFormat="1" applyFont="1" applyFill="1" applyBorder="1"/>
    <xf numFmtId="166" fontId="2" fillId="10" borderId="22" xfId="9" applyNumberFormat="1" applyFont="1" applyFill="1" applyBorder="1" applyAlignment="1">
      <alignment horizontal="center"/>
    </xf>
    <xf numFmtId="167" fontId="2" fillId="10" borderId="22" xfId="9" applyNumberFormat="1" applyFont="1" applyFill="1" applyBorder="1"/>
    <xf numFmtId="2" fontId="2" fillId="10" borderId="22" xfId="9" applyNumberFormat="1" applyFont="1" applyFill="1" applyBorder="1"/>
    <xf numFmtId="2" fontId="2" fillId="10" borderId="22" xfId="9" applyNumberFormat="1" applyFont="1" applyFill="1" applyBorder="1" applyAlignment="1">
      <alignment horizontal="center"/>
    </xf>
    <xf numFmtId="2" fontId="2" fillId="10" borderId="22" xfId="9" applyNumberFormat="1" applyFont="1" applyFill="1" applyBorder="1" applyAlignment="1">
      <alignment horizontal="left" indent="3"/>
    </xf>
    <xf numFmtId="2" fontId="2" fillId="10" borderId="29" xfId="9" applyNumberFormat="1" applyFont="1" applyFill="1" applyBorder="1" applyAlignment="1">
      <alignment horizontal="left" indent="3"/>
    </xf>
    <xf numFmtId="0" fontId="2" fillId="13" borderId="6" xfId="9" applyFont="1" applyFill="1" applyBorder="1"/>
    <xf numFmtId="0" fontId="2" fillId="13" borderId="6" xfId="9" applyFont="1" applyFill="1" applyBorder="1" applyAlignment="1">
      <alignment horizontal="center"/>
    </xf>
    <xf numFmtId="166" fontId="2" fillId="13" borderId="6" xfId="9" applyNumberFormat="1" applyFont="1" applyFill="1" applyBorder="1"/>
    <xf numFmtId="166" fontId="2" fillId="13" borderId="6" xfId="9" applyNumberFormat="1" applyFont="1" applyFill="1" applyBorder="1" applyAlignment="1">
      <alignment horizontal="center"/>
    </xf>
    <xf numFmtId="167" fontId="2" fillId="13" borderId="6" xfId="9" applyNumberFormat="1" applyFont="1" applyFill="1" applyBorder="1"/>
    <xf numFmtId="2" fontId="2" fillId="13" borderId="6" xfId="9" applyNumberFormat="1" applyFont="1" applyFill="1" applyBorder="1"/>
    <xf numFmtId="2" fontId="2" fillId="13" borderId="6" xfId="9" applyNumberFormat="1" applyFont="1" applyFill="1" applyBorder="1" applyAlignment="1">
      <alignment horizontal="center"/>
    </xf>
    <xf numFmtId="2" fontId="2" fillId="13" borderId="6" xfId="9" applyNumberFormat="1" applyFont="1" applyFill="1" applyBorder="1" applyAlignment="1">
      <alignment horizontal="left" indent="3"/>
    </xf>
    <xf numFmtId="2" fontId="2" fillId="13" borderId="27" xfId="9" applyNumberFormat="1" applyFont="1" applyFill="1" applyBorder="1" applyAlignment="1">
      <alignment horizontal="left" indent="3"/>
    </xf>
    <xf numFmtId="0" fontId="2" fillId="13" borderId="3" xfId="9" applyFont="1" applyFill="1" applyBorder="1"/>
    <xf numFmtId="0" fontId="2" fillId="13" borderId="3" xfId="9" applyFont="1" applyFill="1" applyBorder="1" applyAlignment="1">
      <alignment horizontal="center"/>
    </xf>
    <xf numFmtId="166" fontId="2" fillId="13" borderId="3" xfId="9" applyNumberFormat="1" applyFont="1" applyFill="1" applyBorder="1"/>
    <xf numFmtId="166" fontId="2" fillId="13" borderId="3" xfId="9" applyNumberFormat="1" applyFont="1" applyFill="1" applyBorder="1" applyAlignment="1">
      <alignment horizontal="center"/>
    </xf>
    <xf numFmtId="167" fontId="2" fillId="13" borderId="3" xfId="9" applyNumberFormat="1" applyFont="1" applyFill="1" applyBorder="1"/>
    <xf numFmtId="2" fontId="2" fillId="13" borderId="3" xfId="9" applyNumberFormat="1" applyFont="1" applyFill="1" applyBorder="1"/>
    <xf numFmtId="2" fontId="2" fillId="13" borderId="3" xfId="9" applyNumberFormat="1" applyFont="1" applyFill="1" applyBorder="1" applyAlignment="1">
      <alignment horizontal="center"/>
    </xf>
    <xf numFmtId="2" fontId="2" fillId="13" borderId="3" xfId="9" applyNumberFormat="1" applyFont="1" applyFill="1" applyBorder="1" applyAlignment="1">
      <alignment horizontal="left" indent="3"/>
    </xf>
    <xf numFmtId="2" fontId="2" fillId="13" borderId="10" xfId="9" applyNumberFormat="1" applyFont="1" applyFill="1" applyBorder="1" applyAlignment="1">
      <alignment horizontal="left" indent="3"/>
    </xf>
    <xf numFmtId="0" fontId="2" fillId="13" borderId="8" xfId="9" applyFont="1" applyFill="1" applyBorder="1"/>
    <xf numFmtId="0" fontId="2" fillId="13" borderId="8" xfId="9" applyFont="1" applyFill="1" applyBorder="1" applyAlignment="1">
      <alignment horizontal="center"/>
    </xf>
    <xf numFmtId="166" fontId="2" fillId="13" borderId="8" xfId="9" applyNumberFormat="1" applyFont="1" applyFill="1" applyBorder="1"/>
    <xf numFmtId="166" fontId="2" fillId="13" borderId="8" xfId="9" applyNumberFormat="1" applyFont="1" applyFill="1" applyBorder="1" applyAlignment="1">
      <alignment horizontal="center"/>
    </xf>
    <xf numFmtId="167" fontId="2" fillId="13" borderId="8" xfId="9" applyNumberFormat="1" applyFont="1" applyFill="1" applyBorder="1"/>
    <xf numFmtId="2" fontId="2" fillId="13" borderId="8" xfId="9" applyNumberFormat="1" applyFont="1" applyFill="1" applyBorder="1"/>
    <xf numFmtId="2" fontId="2" fillId="13" borderId="8" xfId="9" applyNumberFormat="1" applyFont="1" applyFill="1" applyBorder="1" applyAlignment="1">
      <alignment horizontal="center"/>
    </xf>
    <xf numFmtId="2" fontId="2" fillId="13" borderId="8" xfId="9" applyNumberFormat="1" applyFont="1" applyFill="1" applyBorder="1" applyAlignment="1">
      <alignment horizontal="left" indent="3"/>
    </xf>
    <xf numFmtId="2" fontId="2" fillId="13" borderId="11" xfId="9" applyNumberFormat="1" applyFont="1" applyFill="1" applyBorder="1" applyAlignment="1">
      <alignment horizontal="left" indent="3"/>
    </xf>
    <xf numFmtId="0" fontId="2" fillId="4" borderId="6" xfId="9" applyFont="1" applyFill="1" applyBorder="1"/>
    <xf numFmtId="0" fontId="2" fillId="4" borderId="6" xfId="9" applyFont="1" applyFill="1" applyBorder="1" applyAlignment="1">
      <alignment horizontal="center"/>
    </xf>
    <xf numFmtId="166" fontId="2" fillId="4" borderId="6" xfId="9" applyNumberFormat="1" applyFont="1" applyFill="1" applyBorder="1"/>
    <xf numFmtId="166" fontId="2" fillId="4" borderId="6" xfId="9" applyNumberFormat="1" applyFont="1" applyFill="1" applyBorder="1" applyAlignment="1">
      <alignment horizontal="center"/>
    </xf>
    <xf numFmtId="167" fontId="2" fillId="4" borderId="6" xfId="9" applyNumberFormat="1" applyFont="1" applyFill="1" applyBorder="1"/>
    <xf numFmtId="2" fontId="2" fillId="4" borderId="6" xfId="9" applyNumberFormat="1" applyFont="1" applyFill="1" applyBorder="1"/>
    <xf numFmtId="2" fontId="2" fillId="4" borderId="6" xfId="9" applyNumberFormat="1" applyFont="1" applyFill="1" applyBorder="1" applyAlignment="1">
      <alignment horizontal="center"/>
    </xf>
    <xf numFmtId="2" fontId="2" fillId="4" borderId="6" xfId="9" applyNumberFormat="1" applyFont="1" applyFill="1" applyBorder="1" applyAlignment="1">
      <alignment horizontal="left" indent="3"/>
    </xf>
    <xf numFmtId="2" fontId="2" fillId="4" borderId="27" xfId="9" applyNumberFormat="1" applyFont="1" applyFill="1" applyBorder="1" applyAlignment="1">
      <alignment horizontal="left" indent="3"/>
    </xf>
    <xf numFmtId="0" fontId="2" fillId="4" borderId="3" xfId="9" applyFont="1" applyFill="1" applyBorder="1"/>
    <xf numFmtId="0" fontId="2" fillId="4" borderId="3" xfId="9" applyFont="1" applyFill="1" applyBorder="1" applyAlignment="1">
      <alignment horizontal="center"/>
    </xf>
    <xf numFmtId="166" fontId="2" fillId="4" borderId="3" xfId="9" applyNumberFormat="1" applyFont="1" applyFill="1" applyBorder="1"/>
    <xf numFmtId="166" fontId="2" fillId="4" borderId="3" xfId="9" applyNumberFormat="1" applyFont="1" applyFill="1" applyBorder="1" applyAlignment="1">
      <alignment horizontal="center"/>
    </xf>
    <xf numFmtId="167" fontId="2" fillId="4" borderId="3" xfId="9" applyNumberFormat="1" applyFont="1" applyFill="1" applyBorder="1"/>
    <xf numFmtId="2" fontId="2" fillId="4" borderId="3" xfId="9" applyNumberFormat="1" applyFont="1" applyFill="1" applyBorder="1"/>
    <xf numFmtId="2" fontId="2" fillId="4" borderId="3" xfId="9" applyNumberFormat="1" applyFont="1" applyFill="1" applyBorder="1" applyAlignment="1">
      <alignment horizontal="center"/>
    </xf>
    <xf numFmtId="2" fontId="2" fillId="4" borderId="3" xfId="9" applyNumberFormat="1" applyFont="1" applyFill="1" applyBorder="1" applyAlignment="1">
      <alignment horizontal="left" indent="3"/>
    </xf>
    <xf numFmtId="2" fontId="2" fillId="4" borderId="10" xfId="9" applyNumberFormat="1" applyFont="1" applyFill="1" applyBorder="1" applyAlignment="1">
      <alignment horizontal="left" indent="3"/>
    </xf>
    <xf numFmtId="0" fontId="2" fillId="4" borderId="8" xfId="9" applyFont="1" applyFill="1" applyBorder="1"/>
    <xf numFmtId="0" fontId="2" fillId="4" borderId="8" xfId="9" applyFont="1" applyFill="1" applyBorder="1" applyAlignment="1">
      <alignment horizontal="center"/>
    </xf>
    <xf numFmtId="166" fontId="2" fillId="4" borderId="8" xfId="9" applyNumberFormat="1" applyFont="1" applyFill="1" applyBorder="1"/>
    <xf numFmtId="166" fontId="2" fillId="4" borderId="8" xfId="9" applyNumberFormat="1" applyFont="1" applyFill="1" applyBorder="1" applyAlignment="1">
      <alignment horizontal="center"/>
    </xf>
    <xf numFmtId="167" fontId="2" fillId="4" borderId="8" xfId="9" applyNumberFormat="1" applyFont="1" applyFill="1" applyBorder="1"/>
    <xf numFmtId="2" fontId="2" fillId="4" borderId="8" xfId="9" applyNumberFormat="1" applyFont="1" applyFill="1" applyBorder="1"/>
    <xf numFmtId="2" fontId="2" fillId="4" borderId="8" xfId="9" applyNumberFormat="1" applyFont="1" applyFill="1" applyBorder="1" applyAlignment="1">
      <alignment horizontal="center"/>
    </xf>
    <xf numFmtId="2" fontId="2" fillId="4" borderId="8" xfId="9" applyNumberFormat="1" applyFont="1" applyFill="1" applyBorder="1" applyAlignment="1">
      <alignment horizontal="left" indent="3"/>
    </xf>
    <xf numFmtId="2" fontId="2" fillId="4" borderId="11" xfId="9" applyNumberFormat="1" applyFont="1" applyFill="1" applyBorder="1" applyAlignment="1">
      <alignment horizontal="left" indent="3"/>
    </xf>
    <xf numFmtId="2" fontId="2" fillId="11" borderId="27" xfId="9" applyNumberFormat="1" applyFont="1" applyFill="1" applyBorder="1" applyAlignment="1">
      <alignment horizontal="left" indent="3"/>
    </xf>
    <xf numFmtId="2" fontId="2" fillId="11" borderId="28" xfId="9" applyNumberFormat="1" applyFont="1" applyFill="1" applyBorder="1" applyAlignment="1">
      <alignment horizontal="left" indent="3"/>
    </xf>
    <xf numFmtId="2" fontId="2" fillId="6" borderId="11" xfId="9" applyNumberFormat="1" applyFont="1" applyFill="1" applyBorder="1" applyAlignment="1">
      <alignment horizontal="left" indent="3"/>
    </xf>
    <xf numFmtId="0" fontId="11" fillId="10" borderId="13" xfId="9" applyFont="1" applyFill="1" applyBorder="1"/>
    <xf numFmtId="0" fontId="11" fillId="10" borderId="13" xfId="9" applyFont="1" applyFill="1" applyBorder="1" applyAlignment="1">
      <alignment horizontal="center"/>
    </xf>
    <xf numFmtId="0" fontId="11" fillId="10" borderId="22" xfId="9" applyFont="1" applyFill="1" applyBorder="1"/>
    <xf numFmtId="0" fontId="11" fillId="10" borderId="22" xfId="9" applyFont="1" applyFill="1" applyBorder="1" applyAlignment="1">
      <alignment horizontal="center"/>
    </xf>
    <xf numFmtId="0" fontId="2" fillId="9" borderId="6" xfId="5" applyFont="1" applyFill="1" applyBorder="1" applyAlignment="1">
      <alignment horizontal="center" vertical="center"/>
    </xf>
    <xf numFmtId="166" fontId="2" fillId="9" borderId="6" xfId="5" applyNumberFormat="1" applyFont="1" applyFill="1" applyBorder="1" applyAlignment="1">
      <alignment horizontal="center" vertical="center"/>
    </xf>
    <xf numFmtId="167" fontId="2" fillId="9" borderId="6" xfId="5" applyNumberFormat="1" applyFont="1" applyFill="1" applyBorder="1" applyAlignment="1">
      <alignment horizontal="center" vertical="center"/>
    </xf>
    <xf numFmtId="2" fontId="2" fillId="9" borderId="6" xfId="5" applyNumberFormat="1" applyFont="1" applyFill="1" applyBorder="1" applyAlignment="1">
      <alignment horizontal="center" vertical="center"/>
    </xf>
    <xf numFmtId="2" fontId="2" fillId="9" borderId="27" xfId="5" applyNumberFormat="1" applyFont="1" applyFill="1" applyBorder="1" applyAlignment="1">
      <alignment horizontal="center" vertical="center"/>
    </xf>
    <xf numFmtId="0" fontId="2" fillId="9" borderId="3" xfId="5" applyFont="1" applyFill="1" applyBorder="1" applyAlignment="1">
      <alignment horizontal="center" vertical="center"/>
    </xf>
    <xf numFmtId="166" fontId="2" fillId="9" borderId="3" xfId="5" applyNumberFormat="1" applyFont="1" applyFill="1" applyBorder="1" applyAlignment="1">
      <alignment horizontal="center" vertical="center"/>
    </xf>
    <xf numFmtId="167" fontId="2" fillId="9" borderId="3" xfId="5" applyNumberFormat="1" applyFont="1" applyFill="1" applyBorder="1" applyAlignment="1">
      <alignment horizontal="center" vertical="center"/>
    </xf>
    <xf numFmtId="2" fontId="2" fillId="9" borderId="3" xfId="5" applyNumberFormat="1" applyFont="1" applyFill="1" applyBorder="1" applyAlignment="1">
      <alignment horizontal="center" vertical="center"/>
    </xf>
    <xf numFmtId="2" fontId="2" fillId="9" borderId="28" xfId="5" applyNumberFormat="1" applyFont="1" applyFill="1" applyBorder="1" applyAlignment="1">
      <alignment horizontal="center" vertical="center"/>
    </xf>
    <xf numFmtId="2" fontId="2" fillId="9" borderId="10" xfId="5" applyNumberFormat="1" applyFont="1" applyFill="1" applyBorder="1" applyAlignment="1">
      <alignment horizontal="center" vertical="center"/>
    </xf>
    <xf numFmtId="0" fontId="11" fillId="10" borderId="13" xfId="5" applyFont="1" applyFill="1" applyBorder="1" applyAlignment="1">
      <alignment horizontal="left" vertical="center"/>
    </xf>
    <xf numFmtId="0" fontId="11" fillId="10" borderId="13" xfId="5" applyFont="1" applyFill="1" applyBorder="1" applyAlignment="1">
      <alignment horizontal="center" vertical="center"/>
    </xf>
    <xf numFmtId="166" fontId="2" fillId="10" borderId="13" xfId="5" applyNumberFormat="1" applyFont="1" applyFill="1" applyBorder="1" applyAlignment="1">
      <alignment horizontal="center" vertical="center"/>
    </xf>
    <xf numFmtId="167" fontId="2" fillId="10" borderId="13" xfId="5" applyNumberFormat="1" applyFont="1" applyFill="1" applyBorder="1" applyAlignment="1">
      <alignment horizontal="center" vertical="center"/>
    </xf>
    <xf numFmtId="2" fontId="2" fillId="10" borderId="13" xfId="5" applyNumberFormat="1" applyFont="1" applyFill="1" applyBorder="1" applyAlignment="1">
      <alignment horizontal="center" vertical="center"/>
    </xf>
    <xf numFmtId="2" fontId="2" fillId="10" borderId="28" xfId="5" applyNumberFormat="1" applyFont="1" applyFill="1" applyBorder="1" applyAlignment="1">
      <alignment horizontal="center" vertical="center"/>
    </xf>
    <xf numFmtId="0" fontId="11" fillId="10" borderId="22" xfId="5" applyFont="1" applyFill="1" applyBorder="1" applyAlignment="1">
      <alignment horizontal="left" vertical="center"/>
    </xf>
    <xf numFmtId="0" fontId="11" fillId="10" borderId="22" xfId="5" applyFont="1" applyFill="1" applyBorder="1" applyAlignment="1">
      <alignment horizontal="center" vertical="center"/>
    </xf>
    <xf numFmtId="166" fontId="2" fillId="10" borderId="22" xfId="5" applyNumberFormat="1" applyFont="1" applyFill="1" applyBorder="1" applyAlignment="1">
      <alignment horizontal="center" vertical="center"/>
    </xf>
    <xf numFmtId="167" fontId="2" fillId="10" borderId="22" xfId="5" applyNumberFormat="1" applyFont="1" applyFill="1" applyBorder="1" applyAlignment="1">
      <alignment horizontal="center" vertical="center"/>
    </xf>
    <xf numFmtId="2" fontId="2" fillId="10" borderId="22" xfId="5" applyNumberFormat="1" applyFont="1" applyFill="1" applyBorder="1" applyAlignment="1">
      <alignment horizontal="center" vertical="center"/>
    </xf>
    <xf numFmtId="2" fontId="2" fillId="10" borderId="29" xfId="5" applyNumberFormat="1" applyFont="1" applyFill="1" applyBorder="1" applyAlignment="1">
      <alignment horizontal="center" vertical="center"/>
    </xf>
    <xf numFmtId="2" fontId="2" fillId="13" borderId="3" xfId="5" applyNumberFormat="1" applyFont="1" applyFill="1" applyBorder="1" applyAlignment="1">
      <alignment horizontal="left" vertical="center"/>
    </xf>
    <xf numFmtId="0" fontId="2" fillId="13" borderId="6" xfId="5" applyFont="1" applyFill="1" applyBorder="1" applyAlignment="1">
      <alignment horizontal="center" vertical="center"/>
    </xf>
    <xf numFmtId="166" fontId="2" fillId="13" borderId="6" xfId="5" applyNumberFormat="1" applyFont="1" applyFill="1" applyBorder="1" applyAlignment="1">
      <alignment horizontal="center" vertical="center"/>
    </xf>
    <xf numFmtId="167" fontId="2" fillId="13" borderId="6" xfId="5" applyNumberFormat="1" applyFont="1" applyFill="1" applyBorder="1" applyAlignment="1">
      <alignment horizontal="center" vertical="center"/>
    </xf>
    <xf numFmtId="2" fontId="2" fillId="13" borderId="6" xfId="5" applyNumberFormat="1" applyFont="1" applyFill="1" applyBorder="1" applyAlignment="1">
      <alignment horizontal="center" vertical="center"/>
    </xf>
    <xf numFmtId="2" fontId="2" fillId="13" borderId="27" xfId="5" applyNumberFormat="1" applyFont="1" applyFill="1" applyBorder="1" applyAlignment="1">
      <alignment horizontal="center" vertical="center"/>
    </xf>
    <xf numFmtId="1" fontId="2" fillId="13" borderId="3" xfId="5" applyNumberFormat="1" applyFont="1" applyFill="1" applyBorder="1" applyAlignment="1">
      <alignment horizontal="center" vertical="center"/>
    </xf>
    <xf numFmtId="2" fontId="2" fillId="13" borderId="3" xfId="5" applyNumberFormat="1" applyFont="1" applyFill="1" applyBorder="1" applyAlignment="1">
      <alignment horizontal="center" vertical="center"/>
    </xf>
    <xf numFmtId="166" fontId="2" fillId="13" borderId="3" xfId="5" applyNumberFormat="1" applyFont="1" applyFill="1" applyBorder="1" applyAlignment="1">
      <alignment horizontal="center" vertical="center"/>
    </xf>
    <xf numFmtId="167" fontId="2" fillId="13" borderId="3" xfId="5" applyNumberFormat="1" applyFont="1" applyFill="1" applyBorder="1" applyAlignment="1">
      <alignment horizontal="center" vertical="center"/>
    </xf>
    <xf numFmtId="2" fontId="2" fillId="13" borderId="10" xfId="5" applyNumberFormat="1" applyFont="1" applyFill="1" applyBorder="1" applyAlignment="1">
      <alignment horizontal="center" vertical="center"/>
    </xf>
    <xf numFmtId="166" fontId="2" fillId="0" borderId="3" xfId="5" applyNumberFormat="1" applyFont="1" applyFill="1" applyBorder="1" applyAlignment="1">
      <alignment horizontal="center" vertical="center"/>
    </xf>
    <xf numFmtId="167" fontId="2" fillId="0" borderId="3" xfId="5" applyNumberFormat="1" applyFont="1" applyFill="1" applyBorder="1" applyAlignment="1">
      <alignment horizontal="center" vertical="center"/>
    </xf>
    <xf numFmtId="2" fontId="2" fillId="0" borderId="3" xfId="5" applyNumberFormat="1" applyFont="1" applyFill="1" applyBorder="1" applyAlignment="1">
      <alignment horizontal="center" vertical="center"/>
    </xf>
    <xf numFmtId="2" fontId="2" fillId="0" borderId="28" xfId="5" applyNumberFormat="1" applyFont="1" applyFill="1" applyBorder="1" applyAlignment="1">
      <alignment horizontal="center" vertical="center"/>
    </xf>
    <xf numFmtId="1" fontId="2" fillId="0" borderId="3" xfId="5" applyNumberFormat="1" applyFont="1" applyFill="1" applyBorder="1" applyAlignment="1">
      <alignment horizontal="center" vertical="center"/>
    </xf>
    <xf numFmtId="0" fontId="2" fillId="11" borderId="37" xfId="5" applyFont="1" applyFill="1" applyBorder="1" applyAlignment="1">
      <alignment horizontal="center" vertical="center"/>
    </xf>
    <xf numFmtId="166" fontId="2" fillId="11" borderId="37" xfId="5" applyNumberFormat="1" applyFont="1" applyFill="1" applyBorder="1" applyAlignment="1">
      <alignment horizontal="center" vertical="center"/>
    </xf>
    <xf numFmtId="167" fontId="2" fillId="11" borderId="37" xfId="5" applyNumberFormat="1" applyFont="1" applyFill="1" applyBorder="1" applyAlignment="1">
      <alignment horizontal="center" vertical="center"/>
    </xf>
    <xf numFmtId="2" fontId="2" fillId="11" borderId="37" xfId="5" applyNumberFormat="1" applyFont="1" applyFill="1" applyBorder="1" applyAlignment="1">
      <alignment horizontal="center" vertical="center"/>
    </xf>
    <xf numFmtId="2" fontId="2" fillId="11" borderId="41" xfId="5" applyNumberFormat="1" applyFont="1" applyFill="1" applyBorder="1" applyAlignment="1">
      <alignment horizontal="center" vertical="center"/>
    </xf>
    <xf numFmtId="0" fontId="11" fillId="10" borderId="13" xfId="5" applyFont="1" applyFill="1" applyBorder="1" applyAlignment="1">
      <alignment vertical="center"/>
    </xf>
    <xf numFmtId="0" fontId="11" fillId="10" borderId="22" xfId="5" applyFont="1" applyFill="1" applyBorder="1" applyAlignment="1">
      <alignment vertical="center"/>
    </xf>
    <xf numFmtId="0" fontId="2" fillId="13" borderId="6" xfId="5" applyFont="1" applyFill="1" applyBorder="1" applyAlignment="1">
      <alignment vertical="center"/>
    </xf>
    <xf numFmtId="0" fontId="2" fillId="13" borderId="3" xfId="5" applyFont="1" applyFill="1" applyBorder="1" applyAlignment="1">
      <alignment vertical="center"/>
    </xf>
    <xf numFmtId="0" fontId="2" fillId="13" borderId="3" xfId="5" applyFont="1" applyFill="1" applyBorder="1" applyAlignment="1">
      <alignment horizontal="center" vertical="center"/>
    </xf>
    <xf numFmtId="0" fontId="2" fillId="13" borderId="8" xfId="5" applyFont="1" applyFill="1" applyBorder="1" applyAlignment="1">
      <alignment vertical="center"/>
    </xf>
    <xf numFmtId="0" fontId="2" fillId="13" borderId="8" xfId="5" applyFont="1" applyFill="1" applyBorder="1" applyAlignment="1">
      <alignment horizontal="center" vertical="center"/>
    </xf>
    <xf numFmtId="166" fontId="2" fillId="13" borderId="8" xfId="5" applyNumberFormat="1" applyFont="1" applyFill="1" applyBorder="1" applyAlignment="1">
      <alignment horizontal="center" vertical="center"/>
    </xf>
    <xf numFmtId="167" fontId="2" fillId="13" borderId="8" xfId="5" applyNumberFormat="1" applyFont="1" applyFill="1" applyBorder="1" applyAlignment="1">
      <alignment horizontal="center" vertical="center"/>
    </xf>
    <xf numFmtId="2" fontId="2" fillId="13" borderId="8" xfId="5" applyNumberFormat="1" applyFont="1" applyFill="1" applyBorder="1" applyAlignment="1">
      <alignment horizontal="center" vertical="center"/>
    </xf>
    <xf numFmtId="2" fontId="2" fillId="13" borderId="11" xfId="5" applyNumberFormat="1" applyFont="1" applyFill="1" applyBorder="1" applyAlignment="1">
      <alignment horizontal="center" vertical="center"/>
    </xf>
    <xf numFmtId="0" fontId="2" fillId="10" borderId="13" xfId="10" applyFont="1" applyFill="1" applyBorder="1"/>
    <xf numFmtId="0" fontId="2" fillId="10" borderId="13" xfId="10" applyFont="1" applyFill="1" applyBorder="1" applyAlignment="1">
      <alignment horizontal="center"/>
    </xf>
    <xf numFmtId="166" fontId="2" fillId="10" borderId="13" xfId="10" applyNumberFormat="1" applyFont="1" applyFill="1" applyBorder="1"/>
    <xf numFmtId="166" fontId="2" fillId="10" borderId="13" xfId="10" applyNumberFormat="1" applyFont="1" applyFill="1" applyBorder="1" applyAlignment="1">
      <alignment horizontal="center"/>
    </xf>
    <xf numFmtId="167" fontId="2" fillId="10" borderId="13" xfId="10" applyNumberFormat="1" applyFont="1" applyFill="1" applyBorder="1"/>
    <xf numFmtId="2" fontId="2" fillId="10" borderId="13" xfId="10" applyNumberFormat="1" applyFont="1" applyFill="1" applyBorder="1"/>
    <xf numFmtId="2" fontId="2" fillId="10" borderId="13" xfId="10" applyNumberFormat="1" applyFont="1" applyFill="1" applyBorder="1" applyAlignment="1">
      <alignment horizontal="center"/>
    </xf>
    <xf numFmtId="2" fontId="2" fillId="10" borderId="13" xfId="10" applyNumberFormat="1" applyFont="1" applyFill="1" applyBorder="1" applyAlignment="1">
      <alignment horizontal="left" indent="3"/>
    </xf>
    <xf numFmtId="2" fontId="2" fillId="10" borderId="28" xfId="10" applyNumberFormat="1" applyFont="1" applyFill="1" applyBorder="1" applyAlignment="1">
      <alignment horizontal="left" indent="3"/>
    </xf>
    <xf numFmtId="0" fontId="2" fillId="10" borderId="22" xfId="10" applyFont="1" applyFill="1" applyBorder="1"/>
    <xf numFmtId="0" fontId="2" fillId="10" borderId="22" xfId="10" applyFont="1" applyFill="1" applyBorder="1" applyAlignment="1">
      <alignment horizontal="center"/>
    </xf>
    <xf numFmtId="166" fontId="2" fillId="10" borderId="22" xfId="10" applyNumberFormat="1" applyFont="1" applyFill="1" applyBorder="1"/>
    <xf numFmtId="166" fontId="2" fillId="10" borderId="22" xfId="10" applyNumberFormat="1" applyFont="1" applyFill="1" applyBorder="1" applyAlignment="1">
      <alignment horizontal="center"/>
    </xf>
    <xf numFmtId="167" fontId="2" fillId="10" borderId="22" xfId="10" applyNumberFormat="1" applyFont="1" applyFill="1" applyBorder="1"/>
    <xf numFmtId="2" fontId="2" fillId="10" borderId="22" xfId="10" applyNumberFormat="1" applyFont="1" applyFill="1" applyBorder="1"/>
    <xf numFmtId="2" fontId="2" fillId="10" borderId="22" xfId="10" applyNumberFormat="1" applyFont="1" applyFill="1" applyBorder="1" applyAlignment="1">
      <alignment horizontal="center"/>
    </xf>
    <xf numFmtId="2" fontId="2" fillId="10" borderId="22" xfId="10" applyNumberFormat="1" applyFont="1" applyFill="1" applyBorder="1" applyAlignment="1">
      <alignment horizontal="left" indent="3"/>
    </xf>
    <xf numFmtId="2" fontId="2" fillId="10" borderId="29" xfId="10" applyNumberFormat="1" applyFont="1" applyFill="1" applyBorder="1" applyAlignment="1">
      <alignment horizontal="left" indent="3"/>
    </xf>
    <xf numFmtId="0" fontId="2" fillId="13" borderId="6" xfId="10" applyFont="1" applyFill="1" applyBorder="1"/>
    <xf numFmtId="0" fontId="2" fillId="13" borderId="6" xfId="10" applyFont="1" applyFill="1" applyBorder="1" applyAlignment="1">
      <alignment horizontal="center"/>
    </xf>
    <xf numFmtId="166" fontId="2" fillId="13" borderId="6" xfId="10" applyNumberFormat="1" applyFont="1" applyFill="1" applyBorder="1"/>
    <xf numFmtId="166" fontId="2" fillId="13" borderId="6" xfId="10" applyNumberFormat="1" applyFont="1" applyFill="1" applyBorder="1" applyAlignment="1">
      <alignment horizontal="center"/>
    </xf>
    <xf numFmtId="167" fontId="2" fillId="13" borderId="6" xfId="10" applyNumberFormat="1" applyFont="1" applyFill="1" applyBorder="1"/>
    <xf numFmtId="2" fontId="2" fillId="13" borderId="6" xfId="10" applyNumberFormat="1" applyFont="1" applyFill="1" applyBorder="1"/>
    <xf numFmtId="2" fontId="2" fillId="13" borderId="6" xfId="10" applyNumberFormat="1" applyFont="1" applyFill="1" applyBorder="1" applyAlignment="1">
      <alignment horizontal="center"/>
    </xf>
    <xf numFmtId="2" fontId="2" fillId="13" borderId="6" xfId="10" applyNumberFormat="1" applyFont="1" applyFill="1" applyBorder="1" applyAlignment="1">
      <alignment horizontal="left" indent="3"/>
    </xf>
    <xf numFmtId="2" fontId="2" fillId="13" borderId="27" xfId="10" applyNumberFormat="1" applyFont="1" applyFill="1" applyBorder="1" applyAlignment="1">
      <alignment horizontal="left" indent="3"/>
    </xf>
    <xf numFmtId="0" fontId="2" fillId="13" borderId="3" xfId="10" applyFont="1" applyFill="1" applyBorder="1"/>
    <xf numFmtId="0" fontId="2" fillId="13" borderId="3" xfId="10" applyFont="1" applyFill="1" applyBorder="1" applyAlignment="1">
      <alignment horizontal="center"/>
    </xf>
    <xf numFmtId="166" fontId="2" fillId="13" borderId="3" xfId="10" applyNumberFormat="1" applyFont="1" applyFill="1" applyBorder="1"/>
    <xf numFmtId="166" fontId="2" fillId="13" borderId="3" xfId="10" applyNumberFormat="1" applyFont="1" applyFill="1" applyBorder="1" applyAlignment="1">
      <alignment horizontal="center"/>
    </xf>
    <xf numFmtId="167" fontId="2" fillId="13" borderId="3" xfId="10" applyNumberFormat="1" applyFont="1" applyFill="1" applyBorder="1"/>
    <xf numFmtId="2" fontId="2" fillId="13" borderId="3" xfId="10" applyNumberFormat="1" applyFont="1" applyFill="1" applyBorder="1"/>
    <xf numFmtId="2" fontId="2" fillId="13" borderId="3" xfId="10" applyNumberFormat="1" applyFont="1" applyFill="1" applyBorder="1" applyAlignment="1">
      <alignment horizontal="center"/>
    </xf>
    <xf numFmtId="2" fontId="2" fillId="13" borderId="3" xfId="10" applyNumberFormat="1" applyFont="1" applyFill="1" applyBorder="1" applyAlignment="1">
      <alignment horizontal="left" indent="3"/>
    </xf>
    <xf numFmtId="2" fontId="2" fillId="13" borderId="10" xfId="10" applyNumberFormat="1" applyFont="1" applyFill="1" applyBorder="1" applyAlignment="1">
      <alignment horizontal="left" indent="3"/>
    </xf>
    <xf numFmtId="0" fontId="2" fillId="13" borderId="8" xfId="10" applyFont="1" applyFill="1" applyBorder="1"/>
    <xf numFmtId="0" fontId="2" fillId="13" borderId="8" xfId="10" applyFont="1" applyFill="1" applyBorder="1" applyAlignment="1">
      <alignment horizontal="center"/>
    </xf>
    <xf numFmtId="166" fontId="2" fillId="13" borderId="8" xfId="10" applyNumberFormat="1" applyFont="1" applyFill="1" applyBorder="1"/>
    <xf numFmtId="166" fontId="2" fillId="13" borderId="8" xfId="10" applyNumberFormat="1" applyFont="1" applyFill="1" applyBorder="1" applyAlignment="1">
      <alignment horizontal="center"/>
    </xf>
    <xf numFmtId="167" fontId="2" fillId="13" borderId="8" xfId="10" applyNumberFormat="1" applyFont="1" applyFill="1" applyBorder="1"/>
    <xf numFmtId="2" fontId="2" fillId="13" borderId="8" xfId="10" applyNumberFormat="1" applyFont="1" applyFill="1" applyBorder="1"/>
    <xf numFmtId="2" fontId="2" fillId="13" borderId="8" xfId="10" applyNumberFormat="1" applyFont="1" applyFill="1" applyBorder="1" applyAlignment="1">
      <alignment horizontal="center"/>
    </xf>
    <xf numFmtId="2" fontId="2" fillId="13" borderId="8" xfId="10" applyNumberFormat="1" applyFont="1" applyFill="1" applyBorder="1" applyAlignment="1">
      <alignment horizontal="left" indent="3"/>
    </xf>
    <xf numFmtId="2" fontId="2" fillId="13" borderId="11" xfId="10" applyNumberFormat="1" applyFont="1" applyFill="1" applyBorder="1" applyAlignment="1">
      <alignment horizontal="left" indent="3"/>
    </xf>
    <xf numFmtId="0" fontId="2" fillId="4" borderId="6" xfId="10" applyFont="1" applyFill="1" applyBorder="1"/>
    <xf numFmtId="0" fontId="2" fillId="4" borderId="6" xfId="10" applyFont="1" applyFill="1" applyBorder="1" applyAlignment="1">
      <alignment horizontal="center"/>
    </xf>
    <xf numFmtId="166" fontId="2" fillId="4" borderId="6" xfId="10" applyNumberFormat="1" applyFont="1" applyFill="1" applyBorder="1"/>
    <xf numFmtId="166" fontId="2" fillId="4" borderId="6" xfId="10" applyNumberFormat="1" applyFont="1" applyFill="1" applyBorder="1" applyAlignment="1">
      <alignment horizontal="center"/>
    </xf>
    <xf numFmtId="167" fontId="2" fillId="4" borderId="6" xfId="10" applyNumberFormat="1" applyFont="1" applyFill="1" applyBorder="1"/>
    <xf numFmtId="2" fontId="2" fillId="4" borderId="6" xfId="10" applyNumberFormat="1" applyFont="1" applyFill="1" applyBorder="1"/>
    <xf numFmtId="2" fontId="2" fillId="4" borderId="6" xfId="10" applyNumberFormat="1" applyFont="1" applyFill="1" applyBorder="1" applyAlignment="1">
      <alignment horizontal="center"/>
    </xf>
    <xf numFmtId="2" fontId="2" fillId="4" borderId="6" xfId="10" applyNumberFormat="1" applyFont="1" applyFill="1" applyBorder="1" applyAlignment="1">
      <alignment horizontal="left" indent="3"/>
    </xf>
    <xf numFmtId="2" fontId="2" fillId="4" borderId="27" xfId="10" applyNumberFormat="1" applyFont="1" applyFill="1" applyBorder="1" applyAlignment="1">
      <alignment horizontal="left" indent="3"/>
    </xf>
    <xf numFmtId="0" fontId="2" fillId="4" borderId="3" xfId="10" applyFont="1" applyFill="1" applyBorder="1"/>
    <xf numFmtId="0" fontId="2" fillId="4" borderId="3" xfId="10" applyFont="1" applyFill="1" applyBorder="1" applyAlignment="1">
      <alignment horizontal="center"/>
    </xf>
    <xf numFmtId="166" fontId="2" fillId="4" borderId="3" xfId="10" applyNumberFormat="1" applyFont="1" applyFill="1" applyBorder="1"/>
    <xf numFmtId="166" fontId="2" fillId="4" borderId="3" xfId="10" applyNumberFormat="1" applyFont="1" applyFill="1" applyBorder="1" applyAlignment="1">
      <alignment horizontal="center"/>
    </xf>
    <xf numFmtId="167" fontId="2" fillId="4" borderId="3" xfId="10" applyNumberFormat="1" applyFont="1" applyFill="1" applyBorder="1"/>
    <xf numFmtId="2" fontId="2" fillId="4" borderId="3" xfId="10" applyNumberFormat="1" applyFont="1" applyFill="1" applyBorder="1"/>
    <xf numFmtId="2" fontId="2" fillId="4" borderId="3" xfId="10" applyNumberFormat="1" applyFont="1" applyFill="1" applyBorder="1" applyAlignment="1">
      <alignment horizontal="center"/>
    </xf>
    <xf numFmtId="2" fontId="2" fillId="4" borderId="3" xfId="10" applyNumberFormat="1" applyFont="1" applyFill="1" applyBorder="1" applyAlignment="1">
      <alignment horizontal="left" indent="3"/>
    </xf>
    <xf numFmtId="2" fontId="2" fillId="4" borderId="10" xfId="10" applyNumberFormat="1" applyFont="1" applyFill="1" applyBorder="1" applyAlignment="1">
      <alignment horizontal="left" indent="3"/>
    </xf>
    <xf numFmtId="0" fontId="2" fillId="10" borderId="13" xfId="11" applyFont="1" applyFill="1" applyBorder="1"/>
    <xf numFmtId="0" fontId="2" fillId="10" borderId="13" xfId="11" applyFont="1" applyFill="1" applyBorder="1" applyAlignment="1">
      <alignment horizontal="center"/>
    </xf>
    <xf numFmtId="166" fontId="2" fillId="10" borderId="13" xfId="11" applyNumberFormat="1" applyFont="1" applyFill="1" applyBorder="1"/>
    <xf numFmtId="166" fontId="2" fillId="10" borderId="13" xfId="11" applyNumberFormat="1" applyFont="1" applyFill="1" applyBorder="1" applyAlignment="1">
      <alignment horizontal="center"/>
    </xf>
    <xf numFmtId="167" fontId="2" fillId="10" borderId="13" xfId="11" applyNumberFormat="1" applyFont="1" applyFill="1" applyBorder="1"/>
    <xf numFmtId="2" fontId="2" fillId="10" borderId="13" xfId="11" applyNumberFormat="1" applyFont="1" applyFill="1" applyBorder="1"/>
    <xf numFmtId="2" fontId="2" fillId="10" borderId="13" xfId="11" applyNumberFormat="1" applyFont="1" applyFill="1" applyBorder="1" applyAlignment="1">
      <alignment horizontal="center"/>
    </xf>
    <xf numFmtId="2" fontId="2" fillId="10" borderId="13" xfId="11" applyNumberFormat="1" applyFont="1" applyFill="1" applyBorder="1" applyAlignment="1">
      <alignment horizontal="left" indent="3"/>
    </xf>
    <xf numFmtId="2" fontId="2" fillId="10" borderId="28" xfId="11" applyNumberFormat="1" applyFont="1" applyFill="1" applyBorder="1" applyAlignment="1">
      <alignment horizontal="left" indent="3"/>
    </xf>
    <xf numFmtId="0" fontId="2" fillId="10" borderId="22" xfId="11" applyFont="1" applyFill="1" applyBorder="1"/>
    <xf numFmtId="0" fontId="2" fillId="10" borderId="22" xfId="11" applyFont="1" applyFill="1" applyBorder="1" applyAlignment="1">
      <alignment horizontal="center"/>
    </xf>
    <xf numFmtId="166" fontId="2" fillId="10" borderId="22" xfId="11" applyNumberFormat="1" applyFont="1" applyFill="1" applyBorder="1"/>
    <xf numFmtId="166" fontId="2" fillId="10" borderId="22" xfId="11" applyNumberFormat="1" applyFont="1" applyFill="1" applyBorder="1" applyAlignment="1">
      <alignment horizontal="center"/>
    </xf>
    <xf numFmtId="167" fontId="2" fillId="10" borderId="22" xfId="11" applyNumberFormat="1" applyFont="1" applyFill="1" applyBorder="1"/>
    <xf numFmtId="2" fontId="2" fillId="10" borderId="22" xfId="11" applyNumberFormat="1" applyFont="1" applyFill="1" applyBorder="1"/>
    <xf numFmtId="2" fontId="2" fillId="10" borderId="22" xfId="11" applyNumberFormat="1" applyFont="1" applyFill="1" applyBorder="1" applyAlignment="1">
      <alignment horizontal="center"/>
    </xf>
    <xf numFmtId="2" fontId="2" fillId="10" borderId="22" xfId="11" applyNumberFormat="1" applyFont="1" applyFill="1" applyBorder="1" applyAlignment="1">
      <alignment horizontal="left" indent="3"/>
    </xf>
    <xf numFmtId="2" fontId="2" fillId="10" borderId="29" xfId="11" applyNumberFormat="1" applyFont="1" applyFill="1" applyBorder="1" applyAlignment="1">
      <alignment horizontal="left" indent="3"/>
    </xf>
    <xf numFmtId="0" fontId="2" fillId="13" borderId="6" xfId="11" applyFont="1" applyFill="1" applyBorder="1"/>
    <xf numFmtId="0" fontId="2" fillId="13" borderId="6" xfId="11" applyFont="1" applyFill="1" applyBorder="1" applyAlignment="1">
      <alignment horizontal="center"/>
    </xf>
    <xf numFmtId="166" fontId="2" fillId="13" borderId="6" xfId="11" applyNumberFormat="1" applyFont="1" applyFill="1" applyBorder="1"/>
    <xf numFmtId="166" fontId="2" fillId="13" borderId="6" xfId="11" applyNumberFormat="1" applyFont="1" applyFill="1" applyBorder="1" applyAlignment="1">
      <alignment horizontal="center"/>
    </xf>
    <xf numFmtId="167" fontId="2" fillId="13" borderId="6" xfId="11" applyNumberFormat="1" applyFont="1" applyFill="1" applyBorder="1"/>
    <xf numFmtId="2" fontId="2" fillId="13" borderId="6" xfId="11" applyNumberFormat="1" applyFont="1" applyFill="1" applyBorder="1"/>
    <xf numFmtId="2" fontId="2" fillId="13" borderId="6" xfId="11" applyNumberFormat="1" applyFont="1" applyFill="1" applyBorder="1" applyAlignment="1">
      <alignment horizontal="center"/>
    </xf>
    <xf numFmtId="2" fontId="2" fillId="13" borderId="6" xfId="11" applyNumberFormat="1" applyFont="1" applyFill="1" applyBorder="1" applyAlignment="1">
      <alignment horizontal="left" indent="3"/>
    </xf>
    <xf numFmtId="2" fontId="2" fillId="13" borderId="27" xfId="11" applyNumberFormat="1" applyFont="1" applyFill="1" applyBorder="1" applyAlignment="1">
      <alignment horizontal="left" indent="3"/>
    </xf>
    <xf numFmtId="0" fontId="2" fillId="13" borderId="3" xfId="11" applyFont="1" applyFill="1" applyBorder="1"/>
    <xf numFmtId="0" fontId="2" fillId="13" borderId="3" xfId="11" applyFont="1" applyFill="1" applyBorder="1" applyAlignment="1">
      <alignment horizontal="center"/>
    </xf>
    <xf numFmtId="166" fontId="2" fillId="13" borderId="3" xfId="11" applyNumberFormat="1" applyFont="1" applyFill="1" applyBorder="1"/>
    <xf numFmtId="166" fontId="2" fillId="13" borderId="3" xfId="11" applyNumberFormat="1" applyFont="1" applyFill="1" applyBorder="1" applyAlignment="1">
      <alignment horizontal="center"/>
    </xf>
    <xf numFmtId="167" fontId="2" fillId="13" borderId="3" xfId="11" applyNumberFormat="1" applyFont="1" applyFill="1" applyBorder="1"/>
    <xf numFmtId="2" fontId="2" fillId="13" borderId="3" xfId="11" applyNumberFormat="1" applyFont="1" applyFill="1" applyBorder="1"/>
    <xf numFmtId="2" fontId="2" fillId="13" borderId="3" xfId="11" applyNumberFormat="1" applyFont="1" applyFill="1" applyBorder="1" applyAlignment="1">
      <alignment horizontal="center"/>
    </xf>
    <xf numFmtId="2" fontId="2" fillId="13" borderId="3" xfId="11" applyNumberFormat="1" applyFont="1" applyFill="1" applyBorder="1" applyAlignment="1">
      <alignment horizontal="left" indent="3"/>
    </xf>
    <xf numFmtId="2" fontId="2" fillId="13" borderId="10" xfId="11" applyNumberFormat="1" applyFont="1" applyFill="1" applyBorder="1" applyAlignment="1">
      <alignment horizontal="left" indent="3"/>
    </xf>
    <xf numFmtId="0" fontId="2" fillId="13" borderId="8" xfId="11" applyFont="1" applyFill="1" applyBorder="1"/>
    <xf numFmtId="0" fontId="2" fillId="13" borderId="8" xfId="11" applyFont="1" applyFill="1" applyBorder="1" applyAlignment="1">
      <alignment horizontal="center"/>
    </xf>
    <xf numFmtId="166" fontId="2" fillId="13" borderId="8" xfId="11" applyNumberFormat="1" applyFont="1" applyFill="1" applyBorder="1"/>
    <xf numFmtId="166" fontId="2" fillId="13" borderId="8" xfId="11" applyNumberFormat="1" applyFont="1" applyFill="1" applyBorder="1" applyAlignment="1">
      <alignment horizontal="center"/>
    </xf>
    <xf numFmtId="167" fontId="2" fillId="13" borderId="8" xfId="11" applyNumberFormat="1" applyFont="1" applyFill="1" applyBorder="1"/>
    <xf numFmtId="2" fontId="2" fillId="13" borderId="8" xfId="11" applyNumberFormat="1" applyFont="1" applyFill="1" applyBorder="1"/>
    <xf numFmtId="2" fontId="2" fillId="13" borderId="8" xfId="11" applyNumberFormat="1" applyFont="1" applyFill="1" applyBorder="1" applyAlignment="1">
      <alignment horizontal="center"/>
    </xf>
    <xf numFmtId="2" fontId="2" fillId="13" borderId="8" xfId="11" applyNumberFormat="1" applyFont="1" applyFill="1" applyBorder="1" applyAlignment="1">
      <alignment horizontal="left" indent="3"/>
    </xf>
    <xf numFmtId="2" fontId="2" fillId="13" borderId="11" xfId="11" applyNumberFormat="1" applyFont="1" applyFill="1" applyBorder="1" applyAlignment="1">
      <alignment horizontal="left" indent="3"/>
    </xf>
    <xf numFmtId="0" fontId="2" fillId="4" borderId="6" xfId="11" applyFont="1" applyFill="1" applyBorder="1"/>
    <xf numFmtId="0" fontId="2" fillId="4" borderId="6" xfId="11" applyFont="1" applyFill="1" applyBorder="1" applyAlignment="1">
      <alignment horizontal="center"/>
    </xf>
    <xf numFmtId="166" fontId="2" fillId="4" borderId="6" xfId="11" applyNumberFormat="1" applyFont="1" applyFill="1" applyBorder="1" applyAlignment="1">
      <alignment horizontal="right"/>
    </xf>
    <xf numFmtId="166" fontId="2" fillId="4" borderId="13" xfId="11" applyNumberFormat="1" applyFont="1" applyFill="1" applyBorder="1"/>
    <xf numFmtId="166" fontId="2" fillId="4" borderId="3" xfId="11" applyNumberFormat="1" applyFont="1" applyFill="1" applyBorder="1"/>
    <xf numFmtId="166" fontId="2" fillId="4" borderId="3" xfId="11" applyNumberFormat="1" applyFont="1" applyFill="1" applyBorder="1" applyAlignment="1">
      <alignment horizontal="center"/>
    </xf>
    <xf numFmtId="166" fontId="2" fillId="4" borderId="6" xfId="11" applyNumberFormat="1" applyFont="1" applyFill="1" applyBorder="1"/>
    <xf numFmtId="167" fontId="2" fillId="4" borderId="6" xfId="11" applyNumberFormat="1" applyFont="1" applyFill="1" applyBorder="1"/>
    <xf numFmtId="2" fontId="2" fillId="4" borderId="6" xfId="11" applyNumberFormat="1" applyFont="1" applyFill="1" applyBorder="1"/>
    <xf numFmtId="2" fontId="2" fillId="4" borderId="6" xfId="11" applyNumberFormat="1" applyFont="1" applyFill="1" applyBorder="1" applyAlignment="1">
      <alignment horizontal="center"/>
    </xf>
    <xf numFmtId="2" fontId="2" fillId="4" borderId="6" xfId="11" applyNumberFormat="1" applyFont="1" applyFill="1" applyBorder="1" applyAlignment="1">
      <alignment horizontal="left" indent="3"/>
    </xf>
    <xf numFmtId="2" fontId="2" fillId="4" borderId="27" xfId="11" applyNumberFormat="1" applyFont="1" applyFill="1" applyBorder="1" applyAlignment="1">
      <alignment horizontal="left" indent="3"/>
    </xf>
    <xf numFmtId="0" fontId="2" fillId="4" borderId="3" xfId="11" applyFont="1" applyFill="1" applyBorder="1"/>
    <xf numFmtId="0" fontId="2" fillId="4" borderId="3" xfId="11" applyFont="1" applyFill="1" applyBorder="1" applyAlignment="1">
      <alignment horizontal="center"/>
    </xf>
    <xf numFmtId="167" fontId="2" fillId="4" borderId="3" xfId="11" applyNumberFormat="1" applyFont="1" applyFill="1" applyBorder="1"/>
    <xf numFmtId="2" fontId="2" fillId="4" borderId="3" xfId="11" applyNumberFormat="1" applyFont="1" applyFill="1" applyBorder="1"/>
    <xf numFmtId="2" fontId="2" fillId="4" borderId="3" xfId="11" applyNumberFormat="1" applyFont="1" applyFill="1" applyBorder="1" applyAlignment="1">
      <alignment horizontal="center"/>
    </xf>
    <xf numFmtId="2" fontId="2" fillId="4" borderId="3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4" borderId="8" xfId="11" applyFont="1" applyFill="1" applyBorder="1"/>
    <xf numFmtId="0" fontId="2" fillId="4" borderId="8" xfId="11" applyFont="1" applyFill="1" applyBorder="1" applyAlignment="1">
      <alignment horizontal="center"/>
    </xf>
    <xf numFmtId="166" fontId="2" fillId="4" borderId="8" xfId="11" applyNumberFormat="1" applyFont="1" applyFill="1" applyBorder="1"/>
    <xf numFmtId="166" fontId="2" fillId="4" borderId="8" xfId="11" applyNumberFormat="1" applyFont="1" applyFill="1" applyBorder="1" applyAlignment="1">
      <alignment horizontal="center"/>
    </xf>
    <xf numFmtId="167" fontId="2" fillId="4" borderId="8" xfId="11" applyNumberFormat="1" applyFont="1" applyFill="1" applyBorder="1"/>
    <xf numFmtId="2" fontId="2" fillId="4" borderId="8" xfId="11" applyNumberFormat="1" applyFont="1" applyFill="1" applyBorder="1"/>
    <xf numFmtId="2" fontId="2" fillId="4" borderId="8" xfId="11" applyNumberFormat="1" applyFont="1" applyFill="1" applyBorder="1" applyAlignment="1">
      <alignment horizontal="center"/>
    </xf>
    <xf numFmtId="2" fontId="2" fillId="4" borderId="8" xfId="11" applyNumberFormat="1" applyFont="1" applyFill="1" applyBorder="1" applyAlignment="1">
      <alignment horizontal="left" indent="3"/>
    </xf>
    <xf numFmtId="2" fontId="2" fillId="4" borderId="11" xfId="11" applyNumberFormat="1" applyFont="1" applyFill="1" applyBorder="1" applyAlignment="1">
      <alignment horizontal="left" indent="3"/>
    </xf>
    <xf numFmtId="0" fontId="2" fillId="9" borderId="13" xfId="4" applyFont="1" applyFill="1" applyBorder="1" applyAlignment="1">
      <alignment horizontal="right" vertical="center"/>
    </xf>
    <xf numFmtId="166" fontId="2" fillId="9" borderId="13" xfId="4" applyNumberFormat="1" applyFont="1" applyFill="1" applyBorder="1" applyAlignment="1">
      <alignment horizontal="right" vertical="center"/>
    </xf>
    <xf numFmtId="167" fontId="2" fillId="9" borderId="13" xfId="4" applyNumberFormat="1" applyFont="1" applyFill="1" applyBorder="1" applyAlignment="1">
      <alignment horizontal="right" vertical="center"/>
    </xf>
    <xf numFmtId="2" fontId="2" fillId="9" borderId="13" xfId="4" applyNumberFormat="1" applyFont="1" applyFill="1" applyBorder="1" applyAlignment="1">
      <alignment horizontal="center" vertical="center"/>
    </xf>
    <xf numFmtId="0" fontId="2" fillId="9" borderId="3" xfId="4" applyFont="1" applyFill="1" applyBorder="1" applyAlignment="1">
      <alignment horizontal="right" vertical="center"/>
    </xf>
    <xf numFmtId="166" fontId="2" fillId="9" borderId="3" xfId="4" applyNumberFormat="1" applyFont="1" applyFill="1" applyBorder="1" applyAlignment="1">
      <alignment horizontal="right" vertical="center"/>
    </xf>
    <xf numFmtId="167" fontId="2" fillId="9" borderId="3" xfId="4" applyNumberFormat="1" applyFont="1" applyFill="1" applyBorder="1" applyAlignment="1">
      <alignment horizontal="right" vertical="center"/>
    </xf>
    <xf numFmtId="0" fontId="11" fillId="10" borderId="13" xfId="4" applyFont="1" applyFill="1" applyBorder="1" applyAlignment="1">
      <alignment horizontal="right"/>
    </xf>
    <xf numFmtId="166" fontId="2" fillId="10" borderId="13" xfId="4" applyNumberFormat="1" applyFont="1" applyFill="1" applyBorder="1" applyAlignment="1">
      <alignment horizontal="right"/>
    </xf>
    <xf numFmtId="0" fontId="2" fillId="13" borderId="6" xfId="4" applyFont="1" applyFill="1" applyBorder="1" applyAlignment="1">
      <alignment horizontal="right"/>
    </xf>
    <xf numFmtId="166" fontId="2" fillId="13" borderId="6" xfId="4" applyNumberFormat="1" applyFont="1" applyFill="1" applyBorder="1" applyAlignment="1">
      <alignment horizontal="right"/>
    </xf>
    <xf numFmtId="0" fontId="2" fillId="13" borderId="3" xfId="4" applyFont="1" applyFill="1" applyBorder="1" applyAlignment="1">
      <alignment horizontal="right"/>
    </xf>
    <xf numFmtId="166" fontId="2" fillId="13" borderId="3" xfId="4" applyNumberFormat="1" applyFont="1" applyFill="1" applyBorder="1" applyAlignment="1">
      <alignment horizontal="right"/>
    </xf>
    <xf numFmtId="0" fontId="2" fillId="6" borderId="6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166" fontId="2" fillId="6" borderId="6" xfId="0" applyNumberFormat="1" applyFont="1" applyFill="1" applyBorder="1" applyProtection="1">
      <protection locked="0"/>
    </xf>
    <xf numFmtId="166" fontId="2" fillId="6" borderId="13" xfId="0" applyNumberFormat="1" applyFont="1" applyFill="1" applyBorder="1" applyProtection="1">
      <protection locked="0"/>
    </xf>
    <xf numFmtId="166" fontId="2" fillId="2" borderId="13" xfId="0" applyNumberFormat="1" applyFont="1" applyFill="1" applyBorder="1" applyAlignment="1" applyProtection="1">
      <alignment horizontal="left" indent="4"/>
      <protection locked="0"/>
    </xf>
    <xf numFmtId="167" fontId="2" fillId="2" borderId="13" xfId="0" applyNumberFormat="1" applyFont="1" applyFill="1" applyBorder="1" applyProtection="1"/>
    <xf numFmtId="2" fontId="2" fillId="4" borderId="13" xfId="0" applyNumberFormat="1" applyFont="1" applyFill="1" applyBorder="1" applyProtection="1">
      <protection locked="0"/>
    </xf>
    <xf numFmtId="2" fontId="2" fillId="6" borderId="17" xfId="0" applyNumberFormat="1" applyFont="1" applyFill="1" applyBorder="1" applyAlignment="1" applyProtection="1">
      <alignment horizontal="left" indent="3"/>
    </xf>
    <xf numFmtId="2" fontId="2" fillId="6" borderId="27" xfId="0" applyNumberFormat="1" applyFont="1" applyFill="1" applyBorder="1" applyAlignment="1" applyProtection="1">
      <alignment horizontal="left" indent="3"/>
    </xf>
    <xf numFmtId="0" fontId="2" fillId="6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166" fontId="2" fillId="6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0" fontId="2" fillId="18" borderId="6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18" borderId="6" xfId="0" applyFont="1" applyFill="1" applyBorder="1" applyAlignment="1" applyProtection="1">
      <alignment horizontal="center"/>
      <protection locked="0"/>
    </xf>
    <xf numFmtId="166" fontId="2" fillId="18" borderId="6" xfId="0" applyNumberFormat="1" applyFont="1" applyFill="1" applyBorder="1" applyProtection="1"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6" xfId="0" applyNumberFormat="1" applyFont="1" applyFill="1" applyBorder="1" applyProtection="1">
      <protection locked="0"/>
    </xf>
    <xf numFmtId="166" fontId="2" fillId="5" borderId="6" xfId="0" applyNumberFormat="1" applyFont="1" applyFill="1" applyBorder="1" applyAlignment="1" applyProtection="1">
      <alignment horizontal="left" indent="4"/>
      <protection locked="0"/>
    </xf>
    <xf numFmtId="167" fontId="2" fillId="5" borderId="13" xfId="0" applyNumberFormat="1" applyFont="1" applyFill="1" applyBorder="1" applyProtection="1"/>
    <xf numFmtId="2" fontId="2" fillId="5" borderId="13" xfId="0" applyNumberFormat="1" applyFont="1" applyFill="1" applyBorder="1" applyAlignment="1" applyProtection="1">
      <alignment horizontal="left" indent="3"/>
    </xf>
    <xf numFmtId="2" fontId="2" fillId="5" borderId="28" xfId="0" applyNumberFormat="1" applyFont="1" applyFill="1" applyBorder="1" applyAlignment="1" applyProtection="1">
      <alignment horizontal="left" indent="3"/>
    </xf>
    <xf numFmtId="0" fontId="2" fillId="18" borderId="3" xfId="0" applyFont="1" applyFill="1" applyBorder="1" applyProtection="1">
      <protection locked="0"/>
    </xf>
    <xf numFmtId="0" fontId="2" fillId="18" borderId="3" xfId="0" applyFont="1" applyFill="1" applyBorder="1" applyAlignment="1" applyProtection="1">
      <alignment horizontal="center"/>
      <protection locked="0"/>
    </xf>
    <xf numFmtId="166" fontId="2" fillId="18" borderId="3" xfId="0" applyNumberFormat="1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0" fontId="2" fillId="18" borderId="13" xfId="0" applyFont="1" applyFill="1" applyBorder="1" applyAlignment="1" applyProtection="1">
      <alignment horizontal="center"/>
      <protection locked="0"/>
    </xf>
    <xf numFmtId="166" fontId="2" fillId="18" borderId="13" xfId="0" applyNumberFormat="1" applyFont="1" applyFill="1" applyBorder="1" applyProtection="1">
      <protection locked="0"/>
    </xf>
    <xf numFmtId="167" fontId="2" fillId="5" borderId="3" xfId="0" applyNumberFormat="1" applyFont="1" applyFill="1" applyBorder="1" applyProtection="1"/>
    <xf numFmtId="2" fontId="2" fillId="5" borderId="10" xfId="0" applyNumberFormat="1" applyFont="1" applyFill="1" applyBorder="1" applyAlignment="1" applyProtection="1">
      <alignment horizontal="left" indent="3"/>
    </xf>
    <xf numFmtId="166" fontId="2" fillId="3" borderId="6" xfId="0" applyNumberFormat="1" applyFont="1" applyFill="1" applyBorder="1" applyAlignment="1" applyProtection="1">
      <alignment horizontal="left" indent="4"/>
      <protection locked="0"/>
    </xf>
    <xf numFmtId="166" fontId="2" fillId="3" borderId="13" xfId="0" applyNumberFormat="1" applyFont="1" applyFill="1" applyBorder="1" applyProtection="1">
      <protection locked="0"/>
    </xf>
    <xf numFmtId="167" fontId="2" fillId="3" borderId="13" xfId="0" applyNumberFormat="1" applyFont="1" applyFill="1" applyBorder="1" applyProtection="1"/>
    <xf numFmtId="2" fontId="2" fillId="3" borderId="13" xfId="0" applyNumberFormat="1" applyFont="1" applyFill="1" applyBorder="1" applyAlignment="1" applyProtection="1">
      <alignment horizontal="left" indent="3"/>
    </xf>
    <xf numFmtId="2" fontId="2" fillId="3" borderId="28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166" fontId="2" fillId="4" borderId="6" xfId="0" applyNumberFormat="1" applyFont="1" applyFill="1" applyBorder="1" applyAlignment="1" applyProtection="1">
      <alignment horizontal="left" indent="4"/>
      <protection locked="0"/>
    </xf>
    <xf numFmtId="166" fontId="2" fillId="4" borderId="13" xfId="0" applyNumberFormat="1" applyFont="1" applyFill="1" applyBorder="1" applyProtection="1">
      <protection locked="0"/>
    </xf>
    <xf numFmtId="167" fontId="2" fillId="4" borderId="13" xfId="0" applyNumberFormat="1" applyFont="1" applyFill="1" applyBorder="1" applyProtection="1"/>
    <xf numFmtId="2" fontId="2" fillId="4" borderId="13" xfId="0" applyNumberFormat="1" applyFont="1" applyFill="1" applyBorder="1" applyAlignment="1" applyProtection="1">
      <alignment horizontal="left" indent="3"/>
    </xf>
    <xf numFmtId="2" fontId="2" fillId="4" borderId="28" xfId="0" applyNumberFormat="1" applyFont="1" applyFill="1" applyBorder="1" applyAlignment="1" applyProtection="1">
      <alignment horizontal="left" indent="3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166" fontId="2" fillId="6" borderId="13" xfId="0" applyNumberFormat="1" applyFont="1" applyFill="1" applyBorder="1" applyAlignment="1" applyProtection="1">
      <alignment horizontal="left" indent="4"/>
      <protection locked="0"/>
    </xf>
    <xf numFmtId="167" fontId="2" fillId="6" borderId="13" xfId="0" applyNumberFormat="1" applyFont="1" applyFill="1" applyBorder="1" applyProtection="1"/>
    <xf numFmtId="2" fontId="2" fillId="6" borderId="13" xfId="0" applyNumberFormat="1" applyFont="1" applyFill="1" applyBorder="1" applyProtection="1">
      <protection locked="0"/>
    </xf>
    <xf numFmtId="166" fontId="2" fillId="6" borderId="3" xfId="0" applyNumberFormat="1" applyFont="1" applyFill="1" applyBorder="1" applyAlignment="1" applyProtection="1">
      <alignment horizontal="left" indent="4"/>
      <protection locked="0"/>
    </xf>
    <xf numFmtId="167" fontId="2" fillId="6" borderId="3" xfId="0" applyNumberFormat="1" applyFont="1" applyFill="1" applyBorder="1" applyProtection="1"/>
    <xf numFmtId="166" fontId="2" fillId="6" borderId="3" xfId="0" applyNumberFormat="1" applyFont="1" applyFill="1" applyBorder="1" applyAlignment="1">
      <alignment horizontal="left" indent="4"/>
    </xf>
    <xf numFmtId="167" fontId="2" fillId="16" borderId="13" xfId="0" applyNumberFormat="1" applyFont="1" applyFill="1" applyBorder="1" applyProtection="1"/>
    <xf numFmtId="2" fontId="2" fillId="16" borderId="13" xfId="0" applyNumberFormat="1" applyFont="1" applyFill="1" applyBorder="1" applyProtection="1">
      <protection locked="0"/>
    </xf>
    <xf numFmtId="2" fontId="2" fillId="16" borderId="13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0" fontId="2" fillId="15" borderId="6" xfId="0" applyFont="1" applyFill="1" applyBorder="1" applyProtection="1">
      <protection locked="0"/>
    </xf>
    <xf numFmtId="0" fontId="2" fillId="15" borderId="6" xfId="0" applyFont="1" applyFill="1" applyBorder="1" applyAlignment="1" applyProtection="1">
      <alignment horizontal="center"/>
      <protection locked="0"/>
    </xf>
    <xf numFmtId="166" fontId="2" fillId="15" borderId="6" xfId="0" applyNumberFormat="1" applyFont="1" applyFill="1" applyBorder="1" applyProtection="1">
      <protection locked="0"/>
    </xf>
    <xf numFmtId="166" fontId="2" fillId="15" borderId="6" xfId="0" applyNumberFormat="1" applyFont="1" applyFill="1" applyBorder="1" applyAlignment="1" applyProtection="1">
      <alignment horizontal="left" indent="4"/>
      <protection locked="0"/>
    </xf>
    <xf numFmtId="166" fontId="2" fillId="15" borderId="13" xfId="0" applyNumberFormat="1" applyFont="1" applyFill="1" applyBorder="1" applyProtection="1">
      <protection locked="0"/>
    </xf>
    <xf numFmtId="2" fontId="2" fillId="15" borderId="13" xfId="0" applyNumberFormat="1" applyFont="1" applyFill="1" applyBorder="1" applyProtection="1">
      <protection locked="0"/>
    </xf>
    <xf numFmtId="2" fontId="2" fillId="15" borderId="13" xfId="0" applyNumberFormat="1" applyFont="1" applyFill="1" applyBorder="1" applyAlignment="1" applyProtection="1">
      <alignment horizontal="left" indent="3"/>
    </xf>
    <xf numFmtId="0" fontId="2" fillId="15" borderId="3" xfId="0" applyFont="1" applyFill="1" applyBorder="1" applyProtection="1">
      <protection locked="0"/>
    </xf>
    <xf numFmtId="0" fontId="2" fillId="15" borderId="3" xfId="0" applyFont="1" applyFill="1" applyBorder="1" applyAlignment="1" applyProtection="1">
      <alignment horizontal="center"/>
      <protection locked="0"/>
    </xf>
    <xf numFmtId="166" fontId="2" fillId="15" borderId="3" xfId="0" applyNumberFormat="1" applyFont="1" applyFill="1" applyBorder="1" applyProtection="1">
      <protection locked="0"/>
    </xf>
    <xf numFmtId="166" fontId="2" fillId="15" borderId="3" xfId="0" applyNumberFormat="1" applyFont="1" applyFill="1" applyBorder="1" applyAlignment="1" applyProtection="1">
      <alignment horizontal="left" indent="4"/>
      <protection locked="0"/>
    </xf>
    <xf numFmtId="167" fontId="2" fillId="15" borderId="3" xfId="0" applyNumberFormat="1" applyFont="1" applyFill="1" applyBorder="1" applyProtection="1"/>
    <xf numFmtId="2" fontId="2" fillId="15" borderId="3" xfId="0" applyNumberFormat="1" applyFont="1" applyFill="1" applyBorder="1" applyAlignment="1" applyProtection="1">
      <alignment horizontal="left" indent="3"/>
    </xf>
    <xf numFmtId="2" fontId="2" fillId="15" borderId="10" xfId="0" applyNumberFormat="1" applyFont="1" applyFill="1" applyBorder="1" applyAlignment="1" applyProtection="1">
      <alignment horizontal="left" indent="3"/>
    </xf>
    <xf numFmtId="0" fontId="2" fillId="15" borderId="13" xfId="0" applyFont="1" applyFill="1" applyBorder="1" applyAlignment="1" applyProtection="1">
      <alignment horizontal="center"/>
      <protection locked="0"/>
    </xf>
    <xf numFmtId="166" fontId="2" fillId="15" borderId="3" xfId="0" applyNumberFormat="1" applyFont="1" applyFill="1" applyBorder="1"/>
    <xf numFmtId="166" fontId="2" fillId="15" borderId="3" xfId="0" applyNumberFormat="1" applyFont="1" applyFill="1" applyBorder="1" applyAlignment="1">
      <alignment horizontal="left" indent="4"/>
    </xf>
    <xf numFmtId="167" fontId="2" fillId="15" borderId="3" xfId="0" applyNumberFormat="1" applyFont="1" applyFill="1" applyBorder="1"/>
    <xf numFmtId="2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13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166" fontId="2" fillId="4" borderId="13" xfId="0" applyNumberFormat="1" applyFont="1" applyFill="1" applyBorder="1" applyAlignment="1" applyProtection="1">
      <alignment horizontal="left" indent="4"/>
      <protection locked="0"/>
    </xf>
    <xf numFmtId="167" fontId="2" fillId="15" borderId="6" xfId="0" applyNumberFormat="1" applyFont="1" applyFill="1" applyBorder="1" applyProtection="1"/>
    <xf numFmtId="2" fontId="2" fillId="15" borderId="6" xfId="0" applyNumberFormat="1" applyFont="1" applyFill="1" applyBorder="1" applyProtection="1">
      <protection locked="0"/>
    </xf>
    <xf numFmtId="2" fontId="2" fillId="15" borderId="6" xfId="0" applyNumberFormat="1" applyFont="1" applyFill="1" applyBorder="1" applyAlignment="1" applyProtection="1">
      <alignment horizontal="left" indent="3"/>
    </xf>
    <xf numFmtId="2" fontId="2" fillId="15" borderId="27" xfId="0" applyNumberFormat="1" applyFont="1" applyFill="1" applyBorder="1" applyAlignment="1" applyProtection="1">
      <alignment horizontal="left" indent="3"/>
    </xf>
    <xf numFmtId="0" fontId="2" fillId="2" borderId="13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Alignment="1" applyProtection="1">
      <alignment horizontal="left" indent="4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Alignment="1" applyProtection="1">
      <alignment horizontal="left" indent="4"/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166" fontId="2" fillId="16" borderId="10" xfId="0" applyNumberFormat="1" applyFont="1" applyFill="1" applyBorder="1"/>
    <xf numFmtId="2" fontId="2" fillId="16" borderId="10" xfId="0" applyNumberFormat="1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2" borderId="36" xfId="0" applyNumberFormat="1" applyFont="1" applyFill="1" applyBorder="1" applyAlignment="1" applyProtection="1">
      <alignment horizontal="left" indent="3"/>
    </xf>
    <xf numFmtId="0" fontId="2" fillId="16" borderId="6" xfId="0" applyFont="1" applyFill="1" applyBorder="1" applyAlignment="1">
      <alignment horizontal="center" vertical="top"/>
    </xf>
    <xf numFmtId="0" fontId="2" fillId="16" borderId="6" xfId="0" applyFont="1" applyFill="1" applyBorder="1" applyProtection="1">
      <protection locked="0"/>
    </xf>
    <xf numFmtId="0" fontId="2" fillId="16" borderId="6" xfId="0" applyFont="1" applyFill="1" applyBorder="1" applyAlignment="1" applyProtection="1">
      <alignment horizontal="center"/>
      <protection locked="0"/>
    </xf>
    <xf numFmtId="166" fontId="2" fillId="16" borderId="6" xfId="0" applyNumberFormat="1" applyFont="1" applyFill="1" applyBorder="1" applyProtection="1">
      <protection locked="0"/>
    </xf>
    <xf numFmtId="2" fontId="2" fillId="16" borderId="6" xfId="0" applyNumberFormat="1" applyFont="1" applyFill="1" applyBorder="1" applyProtection="1">
      <protection locked="0"/>
    </xf>
    <xf numFmtId="2" fontId="2" fillId="16" borderId="6" xfId="0" applyNumberFormat="1" applyFont="1" applyFill="1" applyBorder="1" applyAlignment="1" applyProtection="1">
      <alignment horizontal="left" indent="4"/>
      <protection locked="0"/>
    </xf>
    <xf numFmtId="167" fontId="2" fillId="16" borderId="6" xfId="0" applyNumberFormat="1" applyFont="1" applyFill="1" applyBorder="1" applyProtection="1"/>
    <xf numFmtId="2" fontId="2" fillId="16" borderId="6" xfId="0" applyNumberFormat="1" applyFont="1" applyFill="1" applyBorder="1" applyAlignment="1" applyProtection="1">
      <alignment horizontal="left" indent="3"/>
    </xf>
    <xf numFmtId="2" fontId="2" fillId="16" borderId="15" xfId="0" applyNumberFormat="1" applyFont="1" applyFill="1" applyBorder="1" applyAlignment="1" applyProtection="1">
      <alignment horizontal="left" indent="3"/>
    </xf>
    <xf numFmtId="2" fontId="2" fillId="16" borderId="27" xfId="0" applyNumberFormat="1" applyFont="1" applyFill="1" applyBorder="1" applyAlignment="1" applyProtection="1">
      <alignment horizontal="left" indent="3"/>
    </xf>
    <xf numFmtId="2" fontId="2" fillId="15" borderId="3" xfId="0" applyNumberFormat="1" applyFont="1" applyFill="1" applyBorder="1" applyProtection="1">
      <protection locked="0"/>
    </xf>
    <xf numFmtId="2" fontId="2" fillId="15" borderId="3" xfId="0" applyNumberFormat="1" applyFont="1" applyFill="1" applyBorder="1" applyAlignment="1" applyProtection="1">
      <alignment horizontal="left" indent="4"/>
      <protection locked="0"/>
    </xf>
    <xf numFmtId="2" fontId="2" fillId="15" borderId="17" xfId="0" applyNumberFormat="1" applyFont="1" applyFill="1" applyBorder="1" applyAlignment="1" applyProtection="1">
      <alignment horizontal="left" indent="3"/>
    </xf>
    <xf numFmtId="0" fontId="2" fillId="16" borderId="13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2" fontId="2" fillId="6" borderId="13" xfId="0" applyNumberFormat="1" applyFont="1" applyFill="1" applyBorder="1" applyAlignment="1" applyProtection="1">
      <alignment horizontal="left" indent="4"/>
      <protection locked="0"/>
    </xf>
    <xf numFmtId="2" fontId="2" fillId="15" borderId="6" xfId="0" applyNumberFormat="1" applyFont="1" applyFill="1" applyBorder="1" applyAlignment="1" applyProtection="1">
      <alignment horizontal="left" indent="4"/>
      <protection locked="0"/>
    </xf>
    <xf numFmtId="2" fontId="2" fillId="15" borderId="15" xfId="0" applyNumberFormat="1" applyFont="1" applyFill="1" applyBorder="1" applyAlignment="1" applyProtection="1">
      <alignment horizontal="left" indent="3"/>
    </xf>
    <xf numFmtId="0" fontId="2" fillId="15" borderId="8" xfId="0" applyFont="1" applyFill="1" applyBorder="1" applyProtection="1">
      <protection locked="0"/>
    </xf>
    <xf numFmtId="0" fontId="2" fillId="15" borderId="8" xfId="0" applyFont="1" applyFill="1" applyBorder="1" applyAlignment="1" applyProtection="1">
      <alignment horizontal="center"/>
      <protection locked="0"/>
    </xf>
    <xf numFmtId="166" fontId="2" fillId="15" borderId="8" xfId="0" applyNumberFormat="1" applyFont="1" applyFill="1" applyBorder="1" applyProtection="1">
      <protection locked="0"/>
    </xf>
    <xf numFmtId="2" fontId="2" fillId="15" borderId="8" xfId="0" applyNumberFormat="1" applyFont="1" applyFill="1" applyBorder="1" applyProtection="1">
      <protection locked="0"/>
    </xf>
    <xf numFmtId="2" fontId="2" fillId="15" borderId="8" xfId="0" applyNumberFormat="1" applyFont="1" applyFill="1" applyBorder="1" applyAlignment="1" applyProtection="1">
      <alignment horizontal="left" indent="4"/>
      <protection locked="0"/>
    </xf>
    <xf numFmtId="167" fontId="2" fillId="15" borderId="8" xfId="0" applyNumberFormat="1" applyFont="1" applyFill="1" applyBorder="1" applyProtection="1"/>
    <xf numFmtId="2" fontId="2" fillId="15" borderId="8" xfId="0" applyNumberFormat="1" applyFont="1" applyFill="1" applyBorder="1" applyAlignment="1" applyProtection="1">
      <alignment horizontal="left" indent="3"/>
    </xf>
    <xf numFmtId="2" fontId="2" fillId="15" borderId="18" xfId="0" applyNumberFormat="1" applyFont="1" applyFill="1" applyBorder="1" applyAlignment="1" applyProtection="1">
      <alignment horizontal="left" indent="3"/>
    </xf>
    <xf numFmtId="2" fontId="2" fillId="15" borderId="11" xfId="0" applyNumberFormat="1" applyFont="1" applyFill="1" applyBorder="1" applyAlignment="1" applyProtection="1">
      <alignment horizontal="left" indent="3"/>
    </xf>
    <xf numFmtId="2" fontId="2" fillId="9" borderId="3" xfId="0" applyNumberFormat="1" applyFont="1" applyFill="1" applyBorder="1" applyAlignment="1">
      <alignment horizontal="center"/>
    </xf>
    <xf numFmtId="2" fontId="2" fillId="22" borderId="3" xfId="0" applyNumberFormat="1" applyFont="1" applyFill="1" applyBorder="1" applyAlignment="1">
      <alignment horizontal="center"/>
    </xf>
    <xf numFmtId="2" fontId="2" fillId="22" borderId="6" xfId="0" applyNumberFormat="1" applyFont="1" applyFill="1" applyBorder="1" applyAlignment="1">
      <alignment horizontal="center"/>
    </xf>
    <xf numFmtId="0" fontId="2" fillId="23" borderId="30" xfId="0" applyFont="1" applyFill="1" applyBorder="1"/>
    <xf numFmtId="0" fontId="2" fillId="23" borderId="6" xfId="0" applyFont="1" applyFill="1" applyBorder="1" applyAlignment="1">
      <alignment horizontal="center"/>
    </xf>
    <xf numFmtId="2" fontId="2" fillId="23" borderId="6" xfId="0" applyNumberFormat="1" applyFont="1" applyFill="1" applyBorder="1" applyAlignment="1">
      <alignment horizontal="center"/>
    </xf>
    <xf numFmtId="2" fontId="2" fillId="23" borderId="15" xfId="0" applyNumberFormat="1" applyFont="1" applyFill="1" applyBorder="1" applyAlignment="1">
      <alignment horizontal="center"/>
    </xf>
    <xf numFmtId="2" fontId="2" fillId="22" borderId="37" xfId="0" applyNumberFormat="1" applyFont="1" applyFill="1" applyBorder="1" applyAlignment="1">
      <alignment horizontal="center"/>
    </xf>
    <xf numFmtId="166" fontId="2" fillId="23" borderId="6" xfId="0" applyNumberFormat="1" applyFont="1" applyFill="1" applyBorder="1"/>
    <xf numFmtId="166" fontId="2" fillId="23" borderId="6" xfId="0" applyNumberFormat="1" applyFont="1" applyFill="1" applyBorder="1" applyAlignment="1">
      <alignment horizontal="center"/>
    </xf>
    <xf numFmtId="167" fontId="2" fillId="23" borderId="6" xfId="0" applyNumberFormat="1" applyFont="1" applyFill="1" applyBorder="1" applyAlignment="1">
      <alignment horizontal="center"/>
    </xf>
    <xf numFmtId="165" fontId="2" fillId="23" borderId="6" xfId="0" applyNumberFormat="1" applyFont="1" applyFill="1" applyBorder="1" applyAlignment="1">
      <alignment horizontal="center"/>
    </xf>
    <xf numFmtId="2" fontId="2" fillId="23" borderId="15" xfId="0" applyNumberFormat="1" applyFont="1" applyFill="1" applyBorder="1" applyAlignment="1">
      <alignment horizontal="left" indent="3"/>
    </xf>
    <xf numFmtId="2" fontId="2" fillId="23" borderId="6" xfId="0" applyNumberFormat="1" applyFont="1" applyFill="1" applyBorder="1" applyAlignment="1">
      <alignment horizontal="left" indent="3"/>
    </xf>
    <xf numFmtId="2" fontId="2" fillId="23" borderId="27" xfId="0" applyNumberFormat="1" applyFont="1" applyFill="1" applyBorder="1" applyAlignment="1">
      <alignment horizontal="left" indent="3"/>
    </xf>
    <xf numFmtId="0" fontId="2" fillId="23" borderId="31" xfId="0" applyFont="1" applyFill="1" applyBorder="1"/>
    <xf numFmtId="0" fontId="2" fillId="23" borderId="3" xfId="0" applyFont="1" applyFill="1" applyBorder="1" applyAlignment="1">
      <alignment horizontal="center"/>
    </xf>
    <xf numFmtId="2" fontId="2" fillId="23" borderId="3" xfId="0" applyNumberFormat="1" applyFont="1" applyFill="1" applyBorder="1" applyAlignment="1">
      <alignment horizontal="center"/>
    </xf>
    <xf numFmtId="2" fontId="2" fillId="23" borderId="13" xfId="0" applyNumberFormat="1" applyFont="1" applyFill="1" applyBorder="1" applyAlignment="1">
      <alignment horizontal="center"/>
    </xf>
    <xf numFmtId="2" fontId="2" fillId="23" borderId="9" xfId="0" applyNumberFormat="1" applyFont="1" applyFill="1" applyBorder="1" applyAlignment="1">
      <alignment horizontal="center"/>
    </xf>
    <xf numFmtId="166" fontId="2" fillId="23" borderId="3" xfId="0" applyNumberFormat="1" applyFont="1" applyFill="1" applyBorder="1"/>
    <xf numFmtId="166" fontId="2" fillId="23" borderId="3" xfId="0" applyNumberFormat="1" applyFont="1" applyFill="1" applyBorder="1" applyAlignment="1">
      <alignment horizontal="center"/>
    </xf>
    <xf numFmtId="167" fontId="2" fillId="23" borderId="3" xfId="0" applyNumberFormat="1" applyFont="1" applyFill="1" applyBorder="1" applyAlignment="1">
      <alignment horizontal="center"/>
    </xf>
    <xf numFmtId="165" fontId="2" fillId="23" borderId="13" xfId="0" applyNumberFormat="1" applyFont="1" applyFill="1" applyBorder="1" applyAlignment="1">
      <alignment horizontal="center"/>
    </xf>
    <xf numFmtId="2" fontId="2" fillId="23" borderId="17" xfId="0" applyNumberFormat="1" applyFont="1" applyFill="1" applyBorder="1" applyAlignment="1">
      <alignment horizontal="left" indent="3"/>
    </xf>
    <xf numFmtId="2" fontId="2" fillId="23" borderId="3" xfId="0" applyNumberFormat="1" applyFont="1" applyFill="1" applyBorder="1" applyAlignment="1">
      <alignment horizontal="left" indent="3"/>
    </xf>
    <xf numFmtId="2" fontId="2" fillId="23" borderId="10" xfId="0" applyNumberFormat="1" applyFont="1" applyFill="1" applyBorder="1" applyAlignment="1">
      <alignment horizontal="left" indent="3"/>
    </xf>
    <xf numFmtId="2" fontId="2" fillId="22" borderId="1" xfId="0" applyNumberFormat="1" applyFont="1" applyFill="1" applyBorder="1" applyAlignment="1">
      <alignment horizontal="center"/>
    </xf>
    <xf numFmtId="0" fontId="2" fillId="23" borderId="33" xfId="0" applyFont="1" applyFill="1" applyBorder="1"/>
    <xf numFmtId="0" fontId="2" fillId="23" borderId="8" xfId="0" applyFont="1" applyFill="1" applyBorder="1" applyAlignment="1">
      <alignment horizontal="center"/>
    </xf>
    <xf numFmtId="165" fontId="2" fillId="23" borderId="8" xfId="0" applyNumberFormat="1" applyFont="1" applyFill="1" applyBorder="1" applyAlignment="1">
      <alignment horizontal="center"/>
    </xf>
    <xf numFmtId="2" fontId="2" fillId="23" borderId="8" xfId="0" applyNumberFormat="1" applyFont="1" applyFill="1" applyBorder="1" applyAlignment="1">
      <alignment horizontal="center"/>
    </xf>
    <xf numFmtId="2" fontId="2" fillId="23" borderId="12" xfId="0" applyNumberFormat="1" applyFont="1" applyFill="1" applyBorder="1" applyAlignment="1">
      <alignment horizontal="center"/>
    </xf>
    <xf numFmtId="165" fontId="2" fillId="22" borderId="8" xfId="0" applyNumberFormat="1" applyFont="1" applyFill="1" applyBorder="1" applyAlignment="1">
      <alignment horizontal="center"/>
    </xf>
    <xf numFmtId="166" fontId="2" fillId="23" borderId="8" xfId="0" applyNumberFormat="1" applyFont="1" applyFill="1" applyBorder="1"/>
    <xf numFmtId="166" fontId="2" fillId="23" borderId="8" xfId="0" applyNumberFormat="1" applyFont="1" applyFill="1" applyBorder="1" applyAlignment="1">
      <alignment horizontal="center"/>
    </xf>
    <xf numFmtId="167" fontId="2" fillId="23" borderId="8" xfId="0" applyNumberFormat="1" applyFont="1" applyFill="1" applyBorder="1" applyAlignment="1">
      <alignment horizontal="center"/>
    </xf>
    <xf numFmtId="2" fontId="2" fillId="23" borderId="18" xfId="0" applyNumberFormat="1" applyFont="1" applyFill="1" applyBorder="1" applyAlignment="1">
      <alignment horizontal="left" indent="3"/>
    </xf>
    <xf numFmtId="2" fontId="2" fillId="23" borderId="8" xfId="0" applyNumberFormat="1" applyFont="1" applyFill="1" applyBorder="1" applyAlignment="1">
      <alignment horizontal="left" indent="3"/>
    </xf>
    <xf numFmtId="2" fontId="2" fillId="23" borderId="11" xfId="0" applyNumberFormat="1" applyFont="1" applyFill="1" applyBorder="1" applyAlignment="1">
      <alignment horizontal="left" indent="3"/>
    </xf>
    <xf numFmtId="0" fontId="2" fillId="9" borderId="0" xfId="0" applyFont="1" applyFill="1" applyAlignment="1">
      <alignment horizontal="center"/>
    </xf>
    <xf numFmtId="165" fontId="2" fillId="23" borderId="4" xfId="0" applyNumberFormat="1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166" fontId="2" fillId="16" borderId="1" xfId="0" applyNumberFormat="1" applyFont="1" applyFill="1" applyBorder="1"/>
    <xf numFmtId="166" fontId="2" fillId="16" borderId="6" xfId="0" applyNumberFormat="1" applyFont="1" applyFill="1" applyBorder="1" applyAlignment="1">
      <alignment horizontal="left" indent="4"/>
    </xf>
    <xf numFmtId="167" fontId="2" fillId="16" borderId="6" xfId="0" applyNumberFormat="1" applyFont="1" applyFill="1" applyBorder="1"/>
    <xf numFmtId="2" fontId="2" fillId="16" borderId="37" xfId="0" applyNumberFormat="1" applyFont="1" applyFill="1" applyBorder="1"/>
    <xf numFmtId="2" fontId="2" fillId="16" borderId="6" xfId="0" applyNumberFormat="1" applyFont="1" applyFill="1" applyBorder="1" applyAlignment="1">
      <alignment horizontal="left" indent="3"/>
    </xf>
    <xf numFmtId="2" fontId="2" fillId="16" borderId="27" xfId="0" applyNumberFormat="1" applyFont="1" applyFill="1" applyBorder="1" applyAlignment="1">
      <alignment horizontal="left" indent="3"/>
    </xf>
    <xf numFmtId="0" fontId="11" fillId="16" borderId="3" xfId="0" applyFont="1" applyFill="1" applyBorder="1" applyAlignment="1">
      <alignment horizontal="center"/>
    </xf>
    <xf numFmtId="166" fontId="2" fillId="16" borderId="13" xfId="0" applyNumberFormat="1" applyFont="1" applyFill="1" applyBorder="1" applyAlignment="1"/>
    <xf numFmtId="0" fontId="2" fillId="16" borderId="13" xfId="0" applyFont="1" applyFill="1" applyBorder="1" applyAlignment="1"/>
    <xf numFmtId="166" fontId="2" fillId="16" borderId="13" xfId="0" applyNumberFormat="1" applyFont="1" applyFill="1" applyBorder="1" applyAlignment="1">
      <alignment horizontal="left" indent="3"/>
    </xf>
    <xf numFmtId="166" fontId="2" fillId="15" borderId="13" xfId="0" applyNumberFormat="1" applyFont="1" applyFill="1" applyBorder="1"/>
    <xf numFmtId="166" fontId="2" fillId="15" borderId="13" xfId="0" applyNumberFormat="1" applyFont="1" applyFill="1" applyBorder="1" applyAlignment="1">
      <alignment horizontal="left" indent="4"/>
    </xf>
    <xf numFmtId="167" fontId="2" fillId="15" borderId="13" xfId="0" applyNumberFormat="1" applyFont="1" applyFill="1" applyBorder="1"/>
    <xf numFmtId="2" fontId="2" fillId="15" borderId="28" xfId="0" applyNumberFormat="1" applyFont="1" applyFill="1" applyBorder="1" applyAlignment="1">
      <alignment horizontal="left" indent="3"/>
    </xf>
    <xf numFmtId="0" fontId="2" fillId="15" borderId="13" xfId="0" applyFont="1" applyFill="1" applyBorder="1"/>
    <xf numFmtId="166" fontId="2" fillId="15" borderId="8" xfId="0" applyNumberFormat="1" applyFont="1" applyFill="1" applyBorder="1"/>
    <xf numFmtId="166" fontId="2" fillId="15" borderId="8" xfId="0" applyNumberFormat="1" applyFont="1" applyFill="1" applyBorder="1" applyAlignment="1">
      <alignment horizontal="left" indent="4"/>
    </xf>
    <xf numFmtId="167" fontId="2" fillId="15" borderId="8" xfId="0" applyNumberFormat="1" applyFont="1" applyFill="1" applyBorder="1"/>
    <xf numFmtId="2" fontId="2" fillId="15" borderId="8" xfId="0" applyNumberFormat="1" applyFont="1" applyFill="1" applyBorder="1"/>
    <xf numFmtId="2" fontId="2" fillId="15" borderId="8" xfId="0" applyNumberFormat="1" applyFont="1" applyFill="1" applyBorder="1" applyAlignment="1">
      <alignment horizontal="left" indent="3"/>
    </xf>
    <xf numFmtId="2" fontId="2" fillId="15" borderId="11" xfId="0" applyNumberFormat="1" applyFont="1" applyFill="1" applyBorder="1" applyAlignment="1">
      <alignment horizontal="left" indent="3"/>
    </xf>
    <xf numFmtId="166" fontId="2" fillId="8" borderId="13" xfId="0" applyNumberFormat="1" applyFont="1" applyFill="1" applyBorder="1" applyAlignment="1">
      <alignment horizontal="left" indent="4"/>
    </xf>
    <xf numFmtId="2" fontId="2" fillId="4" borderId="8" xfId="0" applyNumberFormat="1" applyFont="1" applyFill="1" applyBorder="1" applyAlignment="1">
      <alignment horizontal="left" indent="4"/>
    </xf>
    <xf numFmtId="0" fontId="2" fillId="2" borderId="6" xfId="0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" fontId="2" fillId="3" borderId="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4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left" indent="3"/>
    </xf>
    <xf numFmtId="2" fontId="2" fillId="3" borderId="11" xfId="0" applyNumberFormat="1" applyFont="1" applyFill="1" applyBorder="1" applyAlignment="1" applyProtection="1">
      <alignment horizontal="left" indent="3"/>
    </xf>
    <xf numFmtId="4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4" borderId="6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2" fontId="2" fillId="4" borderId="8" xfId="0" applyNumberFormat="1" applyFont="1" applyFill="1" applyBorder="1" applyAlignment="1" applyProtection="1">
      <alignment horizontal="left" indent="3"/>
    </xf>
    <xf numFmtId="2" fontId="2" fillId="4" borderId="11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7" fontId="2" fillId="4" borderId="8" xfId="0" applyNumberFormat="1" applyFont="1" applyFill="1" applyBorder="1" applyProtection="1"/>
    <xf numFmtId="2" fontId="2" fillId="4" borderId="8" xfId="0" applyNumberFormat="1" applyFont="1" applyFill="1" applyBorder="1" applyProtection="1">
      <protection locked="0"/>
    </xf>
    <xf numFmtId="4" fontId="2" fillId="16" borderId="3" xfId="0" applyNumberFormat="1" applyFont="1" applyFill="1" applyBorder="1" applyProtection="1">
      <protection locked="0"/>
    </xf>
    <xf numFmtId="3" fontId="2" fillId="16" borderId="3" xfId="0" applyNumberFormat="1" applyFont="1" applyFill="1" applyBorder="1" applyProtection="1">
      <protection locked="0"/>
    </xf>
    <xf numFmtId="2" fontId="2" fillId="16" borderId="28" xfId="0" applyNumberFormat="1" applyFont="1" applyFill="1" applyBorder="1" applyAlignment="1" applyProtection="1">
      <alignment horizontal="left" indent="3"/>
    </xf>
    <xf numFmtId="167" fontId="2" fillId="2" borderId="8" xfId="0" applyNumberFormat="1" applyFont="1" applyFill="1" applyBorder="1" applyProtection="1"/>
    <xf numFmtId="2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alignment horizontal="left" indent="3"/>
    </xf>
    <xf numFmtId="2" fontId="2" fillId="2" borderId="11" xfId="0" applyNumberFormat="1" applyFont="1" applyFill="1" applyBorder="1" applyAlignment="1" applyProtection="1">
      <alignment horizontal="left" indent="3"/>
    </xf>
    <xf numFmtId="0" fontId="2" fillId="16" borderId="1" xfId="0" applyFont="1" applyFill="1" applyBorder="1" applyProtection="1">
      <protection locked="0"/>
    </xf>
    <xf numFmtId="4" fontId="2" fillId="16" borderId="1" xfId="0" applyNumberFormat="1" applyFont="1" applyFill="1" applyBorder="1" applyProtection="1">
      <protection locked="0"/>
    </xf>
    <xf numFmtId="167" fontId="2" fillId="16" borderId="1" xfId="0" applyNumberFormat="1" applyFont="1" applyFill="1" applyBorder="1" applyProtection="1"/>
    <xf numFmtId="2" fontId="2" fillId="16" borderId="1" xfId="0" applyNumberFormat="1" applyFont="1" applyFill="1" applyBorder="1" applyProtection="1">
      <protection locked="0"/>
    </xf>
    <xf numFmtId="2" fontId="2" fillId="16" borderId="1" xfId="0" applyNumberFormat="1" applyFont="1" applyFill="1" applyBorder="1" applyAlignment="1" applyProtection="1">
      <alignment horizontal="left" indent="3"/>
    </xf>
    <xf numFmtId="2" fontId="2" fillId="16" borderId="2" xfId="0" applyNumberFormat="1" applyFont="1" applyFill="1" applyBorder="1" applyAlignment="1" applyProtection="1">
      <alignment horizontal="left" indent="3"/>
    </xf>
    <xf numFmtId="4" fontId="2" fillId="4" borderId="13" xfId="0" applyNumberFormat="1" applyFont="1" applyFill="1" applyBorder="1" applyProtection="1">
      <protection locked="0"/>
    </xf>
    <xf numFmtId="167" fontId="2" fillId="3" borderId="8" xfId="0" applyNumberFormat="1" applyFont="1" applyFill="1" applyBorder="1" applyProtection="1"/>
    <xf numFmtId="2" fontId="2" fillId="3" borderId="8" xfId="0" applyNumberFormat="1" applyFont="1" applyFill="1" applyBorder="1" applyProtection="1">
      <protection locked="0"/>
    </xf>
    <xf numFmtId="2" fontId="2" fillId="15" borderId="13" xfId="0" applyNumberFormat="1" applyFont="1" applyFill="1" applyBorder="1"/>
    <xf numFmtId="0" fontId="2" fillId="16" borderId="6" xfId="0" applyFont="1" applyFill="1" applyBorder="1"/>
    <xf numFmtId="2" fontId="2" fillId="16" borderId="6" xfId="0" applyNumberFormat="1" applyFont="1" applyFill="1" applyBorder="1"/>
    <xf numFmtId="166" fontId="2" fillId="16" borderId="4" xfId="0" applyNumberFormat="1" applyFont="1" applyFill="1" applyBorder="1"/>
    <xf numFmtId="166" fontId="2" fillId="15" borderId="22" xfId="0" applyNumberFormat="1" applyFont="1" applyFill="1" applyBorder="1"/>
    <xf numFmtId="166" fontId="2" fillId="15" borderId="1" xfId="0" applyNumberFormat="1" applyFont="1" applyFill="1" applyBorder="1"/>
    <xf numFmtId="167" fontId="2" fillId="15" borderId="1" xfId="0" applyNumberFormat="1" applyFont="1" applyFill="1" applyBorder="1"/>
    <xf numFmtId="2" fontId="2" fillId="15" borderId="1" xfId="0" applyNumberFormat="1" applyFont="1" applyFill="1" applyBorder="1"/>
    <xf numFmtId="2" fontId="2" fillId="15" borderId="22" xfId="0" applyNumberFormat="1" applyFont="1" applyFill="1" applyBorder="1" applyAlignment="1">
      <alignment horizontal="left" indent="3"/>
    </xf>
    <xf numFmtId="2" fontId="2" fillId="15" borderId="1" xfId="0" applyNumberFormat="1" applyFont="1" applyFill="1" applyBorder="1" applyAlignment="1">
      <alignment horizontal="left" indent="3"/>
    </xf>
    <xf numFmtId="2" fontId="2" fillId="15" borderId="2" xfId="0" applyNumberFormat="1" applyFont="1" applyFill="1" applyBorder="1" applyAlignment="1">
      <alignment horizontal="left" indent="3"/>
    </xf>
    <xf numFmtId="165" fontId="2" fillId="2" borderId="13" xfId="0" applyNumberFormat="1" applyFont="1" applyFill="1" applyBorder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65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2" fontId="2" fillId="6" borderId="12" xfId="0" applyNumberFormat="1" applyFont="1" applyFill="1" applyBorder="1" applyAlignment="1" applyProtection="1">
      <alignment horizontal="left" indent="3"/>
    </xf>
    <xf numFmtId="2" fontId="2" fillId="6" borderId="8" xfId="0" applyNumberFormat="1" applyFont="1" applyFill="1" applyBorder="1" applyAlignment="1" applyProtection="1">
      <alignment horizontal="left" indent="3"/>
    </xf>
    <xf numFmtId="2" fontId="2" fillId="6" borderId="11" xfId="0" applyNumberFormat="1" applyFont="1" applyFill="1" applyBorder="1" applyAlignment="1" applyProtection="1">
      <alignment horizontal="left" indent="3"/>
    </xf>
    <xf numFmtId="165" fontId="2" fillId="5" borderId="6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6" xfId="0" applyNumberFormat="1" applyFont="1" applyFill="1" applyBorder="1" applyProtection="1">
      <protection locked="0"/>
    </xf>
    <xf numFmtId="165" fontId="2" fillId="5" borderId="6" xfId="0" applyNumberFormat="1" applyFont="1" applyFill="1" applyBorder="1" applyAlignment="1" applyProtection="1">
      <alignment horizontal="center"/>
      <protection locked="0"/>
    </xf>
    <xf numFmtId="2" fontId="2" fillId="5" borderId="13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166" fontId="2" fillId="5" borderId="13" xfId="0" applyNumberFormat="1" applyFont="1" applyFill="1" applyBorder="1" applyProtection="1">
      <protection locked="0"/>
    </xf>
    <xf numFmtId="0" fontId="2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165" fontId="2" fillId="5" borderId="8" xfId="0" applyNumberFormat="1" applyFont="1" applyFill="1" applyBorder="1" applyProtection="1">
      <protection locked="0"/>
    </xf>
    <xf numFmtId="2" fontId="2" fillId="5" borderId="8" xfId="0" applyNumberFormat="1" applyFont="1" applyFill="1" applyBorder="1" applyProtection="1">
      <protection locked="0"/>
    </xf>
    <xf numFmtId="165" fontId="2" fillId="5" borderId="8" xfId="0" applyNumberFormat="1" applyFont="1" applyFill="1" applyBorder="1" applyAlignment="1" applyProtection="1">
      <alignment horizontal="center"/>
      <protection locked="0"/>
    </xf>
    <xf numFmtId="167" fontId="2" fillId="5" borderId="8" xfId="0" applyNumberFormat="1" applyFont="1" applyFill="1" applyBorder="1" applyProtection="1"/>
    <xf numFmtId="2" fontId="2" fillId="5" borderId="8" xfId="0" applyNumberFormat="1" applyFont="1" applyFill="1" applyBorder="1" applyAlignment="1" applyProtection="1">
      <alignment horizontal="left" indent="3"/>
    </xf>
    <xf numFmtId="2" fontId="2" fillId="5" borderId="11" xfId="0" applyNumberFormat="1" applyFont="1" applyFill="1" applyBorder="1" applyAlignment="1" applyProtection="1">
      <alignment horizontal="left" indent="3"/>
    </xf>
    <xf numFmtId="0" fontId="2" fillId="3" borderId="6" xfId="0" applyFont="1" applyFill="1" applyBorder="1" applyAlignment="1" applyProtection="1">
      <alignment horizontal="center"/>
      <protection locked="0"/>
    </xf>
    <xf numFmtId="165" fontId="2" fillId="3" borderId="6" xfId="0" applyNumberFormat="1" applyFont="1" applyFill="1" applyBorder="1" applyProtection="1">
      <protection locked="0"/>
    </xf>
    <xf numFmtId="165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165" fontId="2" fillId="3" borderId="8" xfId="0" applyNumberFormat="1" applyFont="1" applyFill="1" applyBorder="1" applyProtection="1">
      <protection locked="0"/>
    </xf>
    <xf numFmtId="165" fontId="2" fillId="3" borderId="8" xfId="0" applyNumberFormat="1" applyFont="1" applyFill="1" applyBorder="1" applyAlignment="1" applyProtection="1">
      <alignment horizontal="center"/>
      <protection locked="0"/>
    </xf>
    <xf numFmtId="165" fontId="2" fillId="4" borderId="6" xfId="0" applyNumberFormat="1" applyFont="1" applyFill="1" applyBorder="1" applyProtection="1">
      <protection locked="0"/>
    </xf>
    <xf numFmtId="165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166" fontId="2" fillId="4" borderId="8" xfId="0" applyNumberFormat="1" applyFont="1" applyFill="1" applyBorder="1" applyProtection="1">
      <protection locked="0"/>
    </xf>
    <xf numFmtId="165" fontId="2" fillId="4" borderId="8" xfId="0" applyNumberFormat="1" applyFont="1" applyFill="1" applyBorder="1" applyProtection="1">
      <protection locked="0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0" fontId="12" fillId="2" borderId="6" xfId="5" applyFont="1" applyFill="1" applyBorder="1" applyAlignment="1" applyProtection="1">
      <alignment horizontal="center" vertical="center" wrapText="1"/>
      <protection locked="0"/>
    </xf>
    <xf numFmtId="0" fontId="12" fillId="2" borderId="6" xfId="5" applyFont="1" applyFill="1" applyBorder="1" applyAlignment="1" applyProtection="1">
      <alignment horizontal="center" vertical="center"/>
      <protection locked="0"/>
    </xf>
    <xf numFmtId="4" fontId="12" fillId="2" borderId="6" xfId="0" applyNumberFormat="1" applyFont="1" applyFill="1" applyBorder="1" applyAlignment="1" applyProtection="1">
      <alignment vertical="top" wrapText="1"/>
      <protection locked="0"/>
    </xf>
    <xf numFmtId="4" fontId="12" fillId="2" borderId="6" xfId="5" applyNumberFormat="1" applyFont="1" applyFill="1" applyBorder="1" applyAlignment="1" applyProtection="1">
      <alignment horizontal="right" vertical="center" wrapText="1"/>
      <protection locked="0"/>
    </xf>
    <xf numFmtId="2" fontId="12" fillId="2" borderId="6" xfId="0" applyNumberFormat="1" applyFont="1" applyFill="1" applyBorder="1" applyProtection="1">
      <protection locked="0"/>
    </xf>
    <xf numFmtId="0" fontId="12" fillId="2" borderId="3" xfId="5" applyFont="1" applyFill="1" applyBorder="1" applyAlignment="1" applyProtection="1">
      <alignment horizontal="center" vertical="center" wrapText="1"/>
      <protection locked="0"/>
    </xf>
    <xf numFmtId="0" fontId="12" fillId="2" borderId="3" xfId="5" applyFont="1" applyFill="1" applyBorder="1" applyAlignment="1" applyProtection="1">
      <alignment horizontal="center" vertical="center"/>
      <protection locked="0"/>
    </xf>
    <xf numFmtId="4" fontId="12" fillId="2" borderId="3" xfId="0" applyNumberFormat="1" applyFont="1" applyFill="1" applyBorder="1" applyAlignment="1" applyProtection="1">
      <alignment vertical="top" wrapText="1"/>
      <protection locked="0"/>
    </xf>
    <xf numFmtId="4" fontId="12" fillId="2" borderId="3" xfId="5" applyNumberFormat="1" applyFont="1" applyFill="1" applyBorder="1" applyAlignment="1" applyProtection="1">
      <alignment horizontal="right" vertical="center" wrapText="1"/>
      <protection locked="0"/>
    </xf>
    <xf numFmtId="2" fontId="12" fillId="2" borderId="3" xfId="0" applyNumberFormat="1" applyFont="1" applyFill="1" applyBorder="1" applyProtection="1">
      <protection locked="0"/>
    </xf>
    <xf numFmtId="4" fontId="12" fillId="2" borderId="3" xfId="0" applyNumberFormat="1" applyFont="1" applyFill="1" applyBorder="1" applyAlignment="1" applyProtection="1">
      <alignment horizontal="right" vertical="top" wrapText="1"/>
      <protection locked="0"/>
    </xf>
    <xf numFmtId="2" fontId="2" fillId="2" borderId="12" xfId="0" applyNumberFormat="1" applyFont="1" applyFill="1" applyBorder="1" applyAlignment="1" applyProtection="1">
      <alignment horizontal="left" indent="3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12" fillId="5" borderId="3" xfId="5" applyFont="1" applyFill="1" applyBorder="1" applyAlignment="1" applyProtection="1">
      <alignment horizontal="center" vertical="center" wrapText="1"/>
      <protection locked="0"/>
    </xf>
    <xf numFmtId="0" fontId="12" fillId="5" borderId="3" xfId="5" applyFont="1" applyFill="1" applyBorder="1" applyAlignment="1" applyProtection="1">
      <alignment horizontal="center" vertical="center"/>
      <protection locked="0"/>
    </xf>
    <xf numFmtId="4" fontId="12" fillId="5" borderId="3" xfId="0" applyNumberFormat="1" applyFont="1" applyFill="1" applyBorder="1" applyAlignment="1" applyProtection="1">
      <alignment vertical="top" wrapText="1"/>
      <protection locked="0"/>
    </xf>
    <xf numFmtId="4" fontId="12" fillId="5" borderId="3" xfId="5" applyNumberFormat="1" applyFont="1" applyFill="1" applyBorder="1" applyAlignment="1" applyProtection="1">
      <alignment horizontal="right" vertical="center" wrapText="1"/>
      <protection locked="0"/>
    </xf>
    <xf numFmtId="2" fontId="12" fillId="5" borderId="3" xfId="0" applyNumberFormat="1" applyFont="1" applyFill="1" applyBorder="1" applyProtection="1">
      <protection locked="0"/>
    </xf>
    <xf numFmtId="0" fontId="12" fillId="5" borderId="26" xfId="0" applyFont="1" applyFill="1" applyBorder="1" applyAlignment="1" applyProtection="1">
      <alignment vertical="center" wrapText="1"/>
      <protection locked="0"/>
    </xf>
    <xf numFmtId="0" fontId="12" fillId="5" borderId="8" xfId="5" applyFont="1" applyFill="1" applyBorder="1" applyAlignment="1" applyProtection="1">
      <alignment horizontal="center" vertical="center" wrapText="1"/>
      <protection locked="0"/>
    </xf>
    <xf numFmtId="0" fontId="12" fillId="5" borderId="8" xfId="5" applyFont="1" applyFill="1" applyBorder="1" applyAlignment="1" applyProtection="1">
      <alignment horizontal="center" vertical="center"/>
      <protection locked="0"/>
    </xf>
    <xf numFmtId="4" fontId="12" fillId="5" borderId="8" xfId="0" applyNumberFormat="1" applyFont="1" applyFill="1" applyBorder="1" applyAlignment="1" applyProtection="1">
      <alignment vertical="top" wrapText="1"/>
      <protection locked="0"/>
    </xf>
    <xf numFmtId="4" fontId="12" fillId="5" borderId="8" xfId="5" applyNumberFormat="1" applyFont="1" applyFill="1" applyBorder="1" applyAlignment="1" applyProtection="1">
      <alignment horizontal="right" vertical="center" wrapText="1"/>
      <protection locked="0"/>
    </xf>
    <xf numFmtId="2" fontId="12" fillId="5" borderId="8" xfId="0" applyNumberFormat="1" applyFont="1" applyFill="1" applyBorder="1" applyProtection="1">
      <protection locked="0"/>
    </xf>
    <xf numFmtId="0" fontId="12" fillId="3" borderId="43" xfId="0" applyFont="1" applyFill="1" applyBorder="1" applyAlignment="1" applyProtection="1">
      <alignment vertical="center" wrapText="1"/>
      <protection locked="0"/>
    </xf>
    <xf numFmtId="0" fontId="12" fillId="3" borderId="6" xfId="5" applyFont="1" applyFill="1" applyBorder="1" applyAlignment="1" applyProtection="1">
      <alignment horizontal="center" vertical="center" wrapText="1"/>
      <protection locked="0"/>
    </xf>
    <xf numFmtId="0" fontId="12" fillId="3" borderId="6" xfId="5" applyFont="1" applyFill="1" applyBorder="1" applyAlignment="1" applyProtection="1">
      <alignment horizontal="center" vertical="center"/>
      <protection locked="0"/>
    </xf>
    <xf numFmtId="4" fontId="12" fillId="3" borderId="6" xfId="0" applyNumberFormat="1" applyFont="1" applyFill="1" applyBorder="1" applyAlignment="1" applyProtection="1">
      <alignment vertical="top" wrapText="1"/>
      <protection locked="0"/>
    </xf>
    <xf numFmtId="4" fontId="12" fillId="3" borderId="6" xfId="5" applyNumberFormat="1" applyFont="1" applyFill="1" applyBorder="1" applyAlignment="1" applyProtection="1">
      <alignment horizontal="right" vertical="center" wrapText="1"/>
      <protection locked="0"/>
    </xf>
    <xf numFmtId="2" fontId="12" fillId="3" borderId="6" xfId="0" applyNumberFormat="1" applyFont="1" applyFill="1" applyBorder="1" applyProtection="1">
      <protection locked="0"/>
    </xf>
    <xf numFmtId="0" fontId="12" fillId="3" borderId="32" xfId="0" applyFont="1" applyFill="1" applyBorder="1" applyAlignment="1" applyProtection="1">
      <alignment vertical="center" wrapText="1"/>
      <protection locked="0"/>
    </xf>
    <xf numFmtId="0" fontId="12" fillId="3" borderId="3" xfId="5" applyFont="1" applyFill="1" applyBorder="1" applyAlignment="1" applyProtection="1">
      <alignment horizontal="center" vertical="center" wrapText="1"/>
      <protection locked="0"/>
    </xf>
    <xf numFmtId="0" fontId="12" fillId="3" borderId="3" xfId="5" applyFont="1" applyFill="1" applyBorder="1" applyAlignment="1" applyProtection="1">
      <alignment horizontal="center" vertical="center"/>
      <protection locked="0"/>
    </xf>
    <xf numFmtId="4" fontId="12" fillId="3" borderId="3" xfId="0" applyNumberFormat="1" applyFont="1" applyFill="1" applyBorder="1" applyAlignment="1" applyProtection="1">
      <alignment vertical="top" wrapText="1"/>
      <protection locked="0"/>
    </xf>
    <xf numFmtId="4" fontId="12" fillId="3" borderId="3" xfId="5" applyNumberFormat="1" applyFont="1" applyFill="1" applyBorder="1" applyAlignment="1" applyProtection="1">
      <alignment horizontal="right" vertical="center" wrapText="1"/>
      <protection locked="0"/>
    </xf>
    <xf numFmtId="2" fontId="12" fillId="3" borderId="3" xfId="0" applyNumberFormat="1" applyFont="1" applyFill="1" applyBorder="1" applyProtection="1">
      <protection locked="0"/>
    </xf>
    <xf numFmtId="4" fontId="12" fillId="3" borderId="3" xfId="5" applyNumberFormat="1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vertical="center" wrapText="1"/>
      <protection locked="0"/>
    </xf>
    <xf numFmtId="0" fontId="12" fillId="3" borderId="1" xfId="5" applyFont="1" applyFill="1" applyBorder="1" applyAlignment="1" applyProtection="1">
      <alignment horizontal="center" vertical="center" wrapText="1"/>
      <protection locked="0"/>
    </xf>
    <xf numFmtId="0" fontId="12" fillId="3" borderId="1" xfId="5" applyFont="1" applyFill="1" applyBorder="1" applyAlignment="1" applyProtection="1">
      <alignment horizontal="center" vertical="center"/>
      <protection locked="0"/>
    </xf>
    <xf numFmtId="4" fontId="12" fillId="3" borderId="1" xfId="0" applyNumberFormat="1" applyFont="1" applyFill="1" applyBorder="1" applyAlignment="1" applyProtection="1">
      <alignment vertical="top" wrapText="1"/>
      <protection locked="0"/>
    </xf>
    <xf numFmtId="4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2" fontId="12" fillId="3" borderId="1" xfId="0" applyNumberFormat="1" applyFont="1" applyFill="1" applyBorder="1" applyProtection="1">
      <protection locked="0"/>
    </xf>
    <xf numFmtId="0" fontId="12" fillId="4" borderId="3" xfId="5" applyFont="1" applyFill="1" applyBorder="1" applyAlignment="1" applyProtection="1">
      <alignment horizontal="center" vertical="center" wrapText="1"/>
      <protection locked="0"/>
    </xf>
    <xf numFmtId="4" fontId="12" fillId="4" borderId="3" xfId="5" applyNumberFormat="1" applyFont="1" applyFill="1" applyBorder="1" applyAlignment="1" applyProtection="1">
      <alignment horizontal="center" vertical="center"/>
      <protection locked="0"/>
    </xf>
    <xf numFmtId="4" fontId="12" fillId="4" borderId="3" xfId="0" applyNumberFormat="1" applyFont="1" applyFill="1" applyBorder="1" applyAlignment="1" applyProtection="1">
      <alignment vertical="top" wrapText="1"/>
      <protection locked="0"/>
    </xf>
    <xf numFmtId="4" fontId="12" fillId="4" borderId="3" xfId="5" applyNumberFormat="1" applyFont="1" applyFill="1" applyBorder="1" applyAlignment="1" applyProtection="1">
      <alignment horizontal="right" vertical="center" wrapText="1"/>
      <protection locked="0"/>
    </xf>
    <xf numFmtId="2" fontId="12" fillId="4" borderId="3" xfId="0" applyNumberFormat="1" applyFont="1" applyFill="1" applyBorder="1" applyProtection="1">
      <protection locked="0"/>
    </xf>
    <xf numFmtId="0" fontId="12" fillId="4" borderId="3" xfId="0" applyFont="1" applyFill="1" applyBorder="1" applyAlignment="1" applyProtection="1">
      <alignment horizontal="center" vertical="top" wrapText="1"/>
      <protection locked="0"/>
    </xf>
    <xf numFmtId="4" fontId="12" fillId="4" borderId="3" xfId="0" applyNumberFormat="1" applyFont="1" applyFill="1" applyBorder="1" applyAlignment="1" applyProtection="1">
      <alignment horizontal="right" vertical="top" wrapText="1"/>
      <protection locked="0"/>
    </xf>
    <xf numFmtId="0" fontId="12" fillId="4" borderId="3" xfId="5" applyFont="1" applyFill="1" applyBorder="1" applyAlignment="1" applyProtection="1">
      <alignment horizontal="center" vertical="center"/>
      <protection locked="0"/>
    </xf>
    <xf numFmtId="0" fontId="14" fillId="0" borderId="5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 applyProtection="1">
      <alignment vertical="center" wrapText="1"/>
      <protection locked="0"/>
    </xf>
    <xf numFmtId="0" fontId="12" fillId="5" borderId="13" xfId="5" applyFont="1" applyFill="1" applyBorder="1" applyAlignment="1" applyProtection="1">
      <alignment horizontal="center" vertical="center" wrapText="1"/>
      <protection locked="0"/>
    </xf>
    <xf numFmtId="0" fontId="12" fillId="5" borderId="13" xfId="5" applyFont="1" applyFill="1" applyBorder="1" applyAlignment="1" applyProtection="1">
      <alignment horizontal="center" vertical="center"/>
      <protection locked="0"/>
    </xf>
    <xf numFmtId="4" fontId="12" fillId="5" borderId="13" xfId="0" applyNumberFormat="1" applyFont="1" applyFill="1" applyBorder="1" applyAlignment="1" applyProtection="1">
      <alignment vertical="top" wrapText="1"/>
      <protection locked="0"/>
    </xf>
    <xf numFmtId="4" fontId="12" fillId="5" borderId="13" xfId="5" applyNumberFormat="1" applyFont="1" applyFill="1" applyBorder="1" applyAlignment="1" applyProtection="1">
      <alignment horizontal="right" vertical="center" wrapText="1"/>
      <protection locked="0"/>
    </xf>
    <xf numFmtId="2" fontId="12" fillId="5" borderId="13" xfId="0" applyNumberFormat="1" applyFont="1" applyFill="1" applyBorder="1" applyProtection="1">
      <protection locked="0"/>
    </xf>
    <xf numFmtId="0" fontId="12" fillId="2" borderId="3" xfId="5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2" fillId="2" borderId="6" xfId="5" applyFont="1" applyFill="1" applyBorder="1" applyAlignment="1" applyProtection="1">
      <alignment vertical="center" wrapText="1"/>
      <protection locked="0"/>
    </xf>
    <xf numFmtId="0" fontId="12" fillId="2" borderId="8" xfId="5" applyFont="1" applyFill="1" applyBorder="1" applyAlignment="1" applyProtection="1">
      <alignment vertical="center" wrapText="1"/>
      <protection locked="0"/>
    </xf>
    <xf numFmtId="0" fontId="12" fillId="2" borderId="8" xfId="5" applyFont="1" applyFill="1" applyBorder="1" applyAlignment="1" applyProtection="1">
      <alignment horizontal="center" vertical="center" wrapText="1"/>
      <protection locked="0"/>
    </xf>
    <xf numFmtId="0" fontId="12" fillId="2" borderId="8" xfId="5" applyFont="1" applyFill="1" applyBorder="1" applyAlignment="1" applyProtection="1">
      <alignment horizontal="center" vertical="center"/>
      <protection locked="0"/>
    </xf>
    <xf numFmtId="4" fontId="12" fillId="2" borderId="8" xfId="0" applyNumberFormat="1" applyFont="1" applyFill="1" applyBorder="1" applyAlignment="1" applyProtection="1">
      <alignment vertical="top" wrapText="1"/>
      <protection locked="0"/>
    </xf>
    <xf numFmtId="4" fontId="12" fillId="2" borderId="8" xfId="5" applyNumberFormat="1" applyFont="1" applyFill="1" applyBorder="1" applyAlignment="1" applyProtection="1">
      <alignment horizontal="right" vertical="center" wrapText="1"/>
      <protection locked="0"/>
    </xf>
    <xf numFmtId="2" fontId="12" fillId="2" borderId="8" xfId="0" applyNumberFormat="1" applyFont="1" applyFill="1" applyBorder="1" applyProtection="1">
      <protection locked="0"/>
    </xf>
    <xf numFmtId="167" fontId="2" fillId="3" borderId="1" xfId="0" applyNumberFormat="1" applyFont="1" applyFill="1" applyBorder="1" applyProtection="1"/>
    <xf numFmtId="0" fontId="12" fillId="4" borderId="3" xfId="0" applyFont="1" applyFill="1" applyBorder="1" applyAlignment="1" applyProtection="1">
      <alignment vertical="center" wrapText="1"/>
      <protection locked="0"/>
    </xf>
    <xf numFmtId="0" fontId="12" fillId="4" borderId="6" xfId="0" applyFont="1" applyFill="1" applyBorder="1" applyAlignment="1" applyProtection="1">
      <alignment vertical="center" wrapText="1"/>
      <protection locked="0"/>
    </xf>
    <xf numFmtId="0" fontId="12" fillId="4" borderId="6" xfId="5" applyFont="1" applyFill="1" applyBorder="1" applyAlignment="1" applyProtection="1">
      <alignment horizontal="center" vertical="center" wrapText="1"/>
      <protection locked="0"/>
    </xf>
    <xf numFmtId="4" fontId="12" fillId="4" borderId="6" xfId="5" applyNumberFormat="1" applyFont="1" applyFill="1" applyBorder="1" applyAlignment="1" applyProtection="1">
      <alignment horizontal="center" vertical="center"/>
      <protection locked="0"/>
    </xf>
    <xf numFmtId="4" fontId="12" fillId="4" borderId="6" xfId="0" applyNumberFormat="1" applyFont="1" applyFill="1" applyBorder="1" applyAlignment="1" applyProtection="1">
      <alignment vertical="top" wrapText="1"/>
      <protection locked="0"/>
    </xf>
    <xf numFmtId="4" fontId="12" fillId="4" borderId="6" xfId="5" applyNumberFormat="1" applyFont="1" applyFill="1" applyBorder="1" applyAlignment="1" applyProtection="1">
      <alignment horizontal="right" vertical="center" wrapText="1"/>
      <protection locked="0"/>
    </xf>
    <xf numFmtId="2" fontId="12" fillId="4" borderId="6" xfId="0" applyNumberFormat="1" applyFont="1" applyFill="1" applyBorder="1" applyProtection="1">
      <protection locked="0"/>
    </xf>
    <xf numFmtId="0" fontId="12" fillId="4" borderId="8" xfId="0" applyFont="1" applyFill="1" applyBorder="1" applyAlignment="1" applyProtection="1">
      <alignment vertical="center" wrapText="1"/>
      <protection locked="0"/>
    </xf>
    <xf numFmtId="0" fontId="12" fillId="4" borderId="8" xfId="5" applyFont="1" applyFill="1" applyBorder="1" applyAlignment="1" applyProtection="1">
      <alignment horizontal="center" vertical="center" wrapText="1"/>
      <protection locked="0"/>
    </xf>
    <xf numFmtId="4" fontId="12" fillId="4" borderId="8" xfId="5" applyNumberFormat="1" applyFont="1" applyFill="1" applyBorder="1" applyAlignment="1" applyProtection="1">
      <alignment horizontal="center" vertical="center"/>
      <protection locked="0"/>
    </xf>
    <xf numFmtId="4" fontId="12" fillId="4" borderId="8" xfId="0" applyNumberFormat="1" applyFont="1" applyFill="1" applyBorder="1" applyAlignment="1" applyProtection="1">
      <alignment vertical="top" wrapText="1"/>
      <protection locked="0"/>
    </xf>
    <xf numFmtId="4" fontId="12" fillId="4" borderId="8" xfId="5" applyNumberFormat="1" applyFont="1" applyFill="1" applyBorder="1" applyAlignment="1" applyProtection="1">
      <alignment horizontal="right" vertical="center" wrapText="1"/>
      <protection locked="0"/>
    </xf>
    <xf numFmtId="2" fontId="12" fillId="4" borderId="8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left" indent="4"/>
    </xf>
    <xf numFmtId="0" fontId="2" fillId="7" borderId="3" xfId="0" applyFont="1" applyFill="1" applyBorder="1"/>
    <xf numFmtId="2" fontId="2" fillId="7" borderId="3" xfId="0" applyNumberFormat="1" applyFont="1" applyFill="1" applyBorder="1"/>
    <xf numFmtId="164" fontId="2" fillId="7" borderId="3" xfId="0" applyNumberFormat="1" applyFont="1" applyFill="1" applyBorder="1"/>
    <xf numFmtId="2" fontId="2" fillId="7" borderId="3" xfId="0" applyNumberFormat="1" applyFont="1" applyFill="1" applyBorder="1" applyAlignment="1">
      <alignment horizontal="left" indent="4"/>
    </xf>
    <xf numFmtId="169" fontId="2" fillId="7" borderId="3" xfId="0" applyNumberFormat="1" applyFont="1" applyFill="1" applyBorder="1"/>
    <xf numFmtId="165" fontId="2" fillId="7" borderId="3" xfId="0" applyNumberFormat="1" applyFont="1" applyFill="1" applyBorder="1"/>
    <xf numFmtId="2" fontId="2" fillId="7" borderId="3" xfId="0" applyNumberFormat="1" applyFont="1" applyFill="1" applyBorder="1" applyAlignment="1">
      <alignment horizontal="left" indent="3"/>
    </xf>
    <xf numFmtId="2" fontId="2" fillId="7" borderId="10" xfId="0" applyNumberFormat="1" applyFont="1" applyFill="1" applyBorder="1" applyAlignment="1">
      <alignment horizontal="left" indent="3"/>
    </xf>
    <xf numFmtId="166" fontId="2" fillId="7" borderId="3" xfId="0" applyNumberFormat="1" applyFont="1" applyFill="1" applyBorder="1"/>
    <xf numFmtId="166" fontId="2" fillId="7" borderId="3" xfId="0" applyNumberFormat="1" applyFont="1" applyFill="1" applyBorder="1" applyAlignment="1">
      <alignment horizontal="left" indent="4"/>
    </xf>
    <xf numFmtId="0" fontId="2" fillId="7" borderId="1" xfId="0" applyFont="1" applyFill="1" applyBorder="1"/>
    <xf numFmtId="2" fontId="2" fillId="7" borderId="1" xfId="0" applyNumberFormat="1" applyFont="1" applyFill="1" applyBorder="1"/>
    <xf numFmtId="164" fontId="2" fillId="7" borderId="1" xfId="0" applyNumberFormat="1" applyFont="1" applyFill="1" applyBorder="1"/>
    <xf numFmtId="166" fontId="2" fillId="7" borderId="1" xfId="0" applyNumberFormat="1" applyFont="1" applyFill="1" applyBorder="1" applyAlignment="1">
      <alignment horizontal="left" indent="4"/>
    </xf>
    <xf numFmtId="166" fontId="2" fillId="7" borderId="1" xfId="0" applyNumberFormat="1" applyFont="1" applyFill="1" applyBorder="1"/>
    <xf numFmtId="169" fontId="2" fillId="7" borderId="1" xfId="0" applyNumberFormat="1" applyFont="1" applyFill="1" applyBorder="1"/>
    <xf numFmtId="165" fontId="2" fillId="7" borderId="1" xfId="0" applyNumberFormat="1" applyFont="1" applyFill="1" applyBorder="1"/>
    <xf numFmtId="2" fontId="2" fillId="7" borderId="1" xfId="0" applyNumberFormat="1" applyFont="1" applyFill="1" applyBorder="1" applyAlignment="1">
      <alignment horizontal="left" indent="3"/>
    </xf>
    <xf numFmtId="2" fontId="2" fillId="7" borderId="2" xfId="0" applyNumberFormat="1" applyFont="1" applyFill="1" applyBorder="1" applyAlignment="1">
      <alignment horizontal="left" indent="3"/>
    </xf>
    <xf numFmtId="165" fontId="2" fillId="21" borderId="3" xfId="0" applyNumberFormat="1" applyFont="1" applyFill="1" applyBorder="1" applyAlignment="1">
      <alignment horizontal="left" indent="4"/>
    </xf>
    <xf numFmtId="0" fontId="2" fillId="21" borderId="6" xfId="0" applyFont="1" applyFill="1" applyBorder="1" applyAlignment="1">
      <alignment horizontal="center"/>
    </xf>
    <xf numFmtId="0" fontId="2" fillId="21" borderId="6" xfId="0" applyFont="1" applyFill="1" applyBorder="1"/>
    <xf numFmtId="2" fontId="2" fillId="21" borderId="6" xfId="0" applyNumberFormat="1" applyFont="1" applyFill="1" applyBorder="1"/>
    <xf numFmtId="164" fontId="2" fillId="21" borderId="6" xfId="0" applyNumberFormat="1" applyFont="1" applyFill="1" applyBorder="1"/>
    <xf numFmtId="165" fontId="2" fillId="21" borderId="6" xfId="0" applyNumberFormat="1" applyFont="1" applyFill="1" applyBorder="1" applyAlignment="1">
      <alignment horizontal="left" indent="4"/>
    </xf>
    <xf numFmtId="169" fontId="2" fillId="21" borderId="6" xfId="0" applyNumberFormat="1" applyFont="1" applyFill="1" applyBorder="1"/>
    <xf numFmtId="165" fontId="2" fillId="21" borderId="6" xfId="0" applyNumberFormat="1" applyFont="1" applyFill="1" applyBorder="1"/>
    <xf numFmtId="2" fontId="2" fillId="21" borderId="6" xfId="0" applyNumberFormat="1" applyFont="1" applyFill="1" applyBorder="1" applyAlignment="1">
      <alignment horizontal="left" indent="3"/>
    </xf>
    <xf numFmtId="2" fontId="2" fillId="21" borderId="27" xfId="0" applyNumberFormat="1" applyFont="1" applyFill="1" applyBorder="1" applyAlignment="1">
      <alignment horizontal="left" indent="3"/>
    </xf>
    <xf numFmtId="2" fontId="2" fillId="21" borderId="10" xfId="0" applyNumberFormat="1" applyFont="1" applyFill="1" applyBorder="1" applyAlignment="1">
      <alignment horizontal="left" indent="3"/>
    </xf>
    <xf numFmtId="2" fontId="2" fillId="20" borderId="3" xfId="0" applyNumberFormat="1" applyFont="1" applyFill="1" applyBorder="1" applyAlignment="1">
      <alignment horizontal="left" indent="4"/>
    </xf>
    <xf numFmtId="164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4"/>
    </xf>
    <xf numFmtId="169" fontId="2" fillId="10" borderId="3" xfId="0" applyNumberFormat="1" applyFont="1" applyFill="1" applyBorder="1"/>
    <xf numFmtId="43" fontId="2" fillId="10" borderId="3" xfId="1" applyNumberFormat="1" applyFont="1" applyFill="1" applyBorder="1" applyAlignment="1">
      <alignment horizontal="right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/>
    <xf numFmtId="2" fontId="2" fillId="21" borderId="1" xfId="0" applyNumberFormat="1" applyFont="1" applyFill="1" applyBorder="1"/>
    <xf numFmtId="164" fontId="2" fillId="21" borderId="1" xfId="0" applyNumberFormat="1" applyFont="1" applyFill="1" applyBorder="1"/>
    <xf numFmtId="166" fontId="2" fillId="21" borderId="1" xfId="0" applyNumberFormat="1" applyFont="1" applyFill="1" applyBorder="1" applyAlignment="1">
      <alignment horizontal="left" indent="4"/>
    </xf>
    <xf numFmtId="169" fontId="2" fillId="21" borderId="1" xfId="0" applyNumberFormat="1" applyFont="1" applyFill="1" applyBorder="1"/>
    <xf numFmtId="165" fontId="2" fillId="21" borderId="1" xfId="0" applyNumberFormat="1" applyFont="1" applyFill="1" applyBorder="1"/>
    <xf numFmtId="2" fontId="2" fillId="21" borderId="1" xfId="0" applyNumberFormat="1" applyFont="1" applyFill="1" applyBorder="1" applyAlignment="1">
      <alignment horizontal="left" indent="3"/>
    </xf>
    <xf numFmtId="2" fontId="2" fillId="21" borderId="2" xfId="0" applyNumberFormat="1" applyFont="1" applyFill="1" applyBorder="1" applyAlignment="1">
      <alignment horizontal="left" indent="3"/>
    </xf>
    <xf numFmtId="170" fontId="2" fillId="10" borderId="3" xfId="1" applyNumberFormat="1" applyFont="1" applyFill="1" applyBorder="1" applyAlignment="1">
      <alignment horizontal="right"/>
    </xf>
    <xf numFmtId="164" fontId="2" fillId="10" borderId="6" xfId="0" applyNumberFormat="1" applyFont="1" applyFill="1" applyBorder="1"/>
    <xf numFmtId="2" fontId="2" fillId="10" borderId="6" xfId="0" applyNumberFormat="1" applyFont="1" applyFill="1" applyBorder="1" applyAlignment="1">
      <alignment horizontal="left" indent="4"/>
    </xf>
    <xf numFmtId="169" fontId="2" fillId="10" borderId="6" xfId="0" applyNumberFormat="1" applyFont="1" applyFill="1" applyBorder="1"/>
    <xf numFmtId="2" fontId="2" fillId="10" borderId="6" xfId="0" applyNumberFormat="1" applyFont="1" applyFill="1" applyBorder="1" applyAlignment="1">
      <alignment horizontal="left" indent="3"/>
    </xf>
    <xf numFmtId="2" fontId="2" fillId="10" borderId="27" xfId="0" applyNumberFormat="1" applyFont="1" applyFill="1" applyBorder="1" applyAlignment="1">
      <alignment horizontal="left" indent="3"/>
    </xf>
    <xf numFmtId="0" fontId="2" fillId="10" borderId="1" xfId="0" applyFont="1" applyFill="1" applyBorder="1"/>
    <xf numFmtId="43" fontId="2" fillId="10" borderId="1" xfId="1" applyNumberFormat="1" applyFont="1" applyFill="1" applyBorder="1" applyAlignment="1">
      <alignment horizontal="right"/>
    </xf>
    <xf numFmtId="164" fontId="2" fillId="10" borderId="1" xfId="0" applyNumberFormat="1" applyFont="1" applyFill="1" applyBorder="1"/>
    <xf numFmtId="166" fontId="2" fillId="10" borderId="1" xfId="0" applyNumberFormat="1" applyFont="1" applyFill="1" applyBorder="1"/>
    <xf numFmtId="2" fontId="2" fillId="10" borderId="1" xfId="0" applyNumberFormat="1" applyFont="1" applyFill="1" applyBorder="1"/>
    <xf numFmtId="2" fontId="2" fillId="10" borderId="1" xfId="0" applyNumberFormat="1" applyFont="1" applyFill="1" applyBorder="1" applyAlignment="1">
      <alignment horizontal="left" indent="4"/>
    </xf>
    <xf numFmtId="169" fontId="2" fillId="10" borderId="1" xfId="0" applyNumberFormat="1" applyFont="1" applyFill="1" applyBorder="1"/>
    <xf numFmtId="165" fontId="2" fillId="10" borderId="1" xfId="0" applyNumberFormat="1" applyFont="1" applyFill="1" applyBorder="1"/>
    <xf numFmtId="2" fontId="2" fillId="10" borderId="1" xfId="0" applyNumberFormat="1" applyFont="1" applyFill="1" applyBorder="1" applyAlignment="1">
      <alignment horizontal="left" indent="3"/>
    </xf>
    <xf numFmtId="2" fontId="2" fillId="10" borderId="2" xfId="0" applyNumberFormat="1" applyFont="1" applyFill="1" applyBorder="1" applyAlignment="1">
      <alignment horizontal="left" indent="3"/>
    </xf>
    <xf numFmtId="0" fontId="2" fillId="20" borderId="6" xfId="0" applyFont="1" applyFill="1" applyBorder="1" applyAlignment="1">
      <alignment horizontal="center"/>
    </xf>
    <xf numFmtId="0" fontId="2" fillId="20" borderId="6" xfId="0" applyFont="1" applyFill="1" applyBorder="1"/>
    <xf numFmtId="2" fontId="2" fillId="20" borderId="6" xfId="0" applyNumberFormat="1" applyFont="1" applyFill="1" applyBorder="1"/>
    <xf numFmtId="164" fontId="2" fillId="20" borderId="6" xfId="0" applyNumberFormat="1" applyFont="1" applyFill="1" applyBorder="1"/>
    <xf numFmtId="2" fontId="2" fillId="20" borderId="6" xfId="0" applyNumberFormat="1" applyFont="1" applyFill="1" applyBorder="1" applyAlignment="1">
      <alignment horizontal="left" indent="4"/>
    </xf>
    <xf numFmtId="169" fontId="2" fillId="20" borderId="6" xfId="0" applyNumberFormat="1" applyFont="1" applyFill="1" applyBorder="1"/>
    <xf numFmtId="165" fontId="2" fillId="20" borderId="6" xfId="0" applyNumberFormat="1" applyFont="1" applyFill="1" applyBorder="1"/>
    <xf numFmtId="2" fontId="2" fillId="20" borderId="6" xfId="0" applyNumberFormat="1" applyFont="1" applyFill="1" applyBorder="1" applyAlignment="1">
      <alignment horizontal="left" indent="3"/>
    </xf>
    <xf numFmtId="2" fontId="2" fillId="20" borderId="27" xfId="0" applyNumberFormat="1" applyFont="1" applyFill="1" applyBorder="1" applyAlignment="1">
      <alignment horizontal="left" indent="3"/>
    </xf>
    <xf numFmtId="0" fontId="2" fillId="20" borderId="1" xfId="0" applyFont="1" applyFill="1" applyBorder="1" applyAlignment="1">
      <alignment horizontal="center"/>
    </xf>
    <xf numFmtId="0" fontId="2" fillId="20" borderId="1" xfId="0" applyFont="1" applyFill="1" applyBorder="1"/>
    <xf numFmtId="2" fontId="2" fillId="20" borderId="1" xfId="0" applyNumberFormat="1" applyFont="1" applyFill="1" applyBorder="1"/>
    <xf numFmtId="166" fontId="2" fillId="20" borderId="1" xfId="0" applyNumberFormat="1" applyFont="1" applyFill="1" applyBorder="1"/>
    <xf numFmtId="166" fontId="2" fillId="20" borderId="1" xfId="0" applyNumberFormat="1" applyFont="1" applyFill="1" applyBorder="1" applyAlignment="1">
      <alignment horizontal="left" indent="4"/>
    </xf>
    <xf numFmtId="169" fontId="2" fillId="20" borderId="1" xfId="0" applyNumberFormat="1" applyFont="1" applyFill="1" applyBorder="1"/>
    <xf numFmtId="165" fontId="2" fillId="20" borderId="1" xfId="0" applyNumberFormat="1" applyFont="1" applyFill="1" applyBorder="1"/>
    <xf numFmtId="2" fontId="2" fillId="20" borderId="1" xfId="0" applyNumberFormat="1" applyFont="1" applyFill="1" applyBorder="1" applyAlignment="1">
      <alignment horizontal="left" indent="3"/>
    </xf>
    <xf numFmtId="2" fontId="2" fillId="20" borderId="2" xfId="0" applyNumberFormat="1" applyFont="1" applyFill="1" applyBorder="1" applyAlignment="1">
      <alignment horizontal="left" indent="3"/>
    </xf>
    <xf numFmtId="169" fontId="2" fillId="8" borderId="6" xfId="0" applyNumberFormat="1" applyFont="1" applyFill="1" applyBorder="1"/>
    <xf numFmtId="0" fontId="2" fillId="7" borderId="13" xfId="0" applyFont="1" applyFill="1" applyBorder="1"/>
    <xf numFmtId="2" fontId="2" fillId="7" borderId="13" xfId="0" applyNumberFormat="1" applyFont="1" applyFill="1" applyBorder="1"/>
    <xf numFmtId="168" fontId="2" fillId="7" borderId="13" xfId="1" applyNumberFormat="1" applyFont="1" applyFill="1" applyBorder="1" applyAlignment="1">
      <alignment horizontal="right" vertical="distributed"/>
    </xf>
    <xf numFmtId="2" fontId="2" fillId="7" borderId="13" xfId="0" applyNumberFormat="1" applyFont="1" applyFill="1" applyBorder="1" applyAlignment="1">
      <alignment horizontal="right"/>
    </xf>
    <xf numFmtId="164" fontId="2" fillId="7" borderId="13" xfId="0" applyNumberFormat="1" applyFont="1" applyFill="1" applyBorder="1"/>
    <xf numFmtId="2" fontId="2" fillId="7" borderId="13" xfId="0" applyNumberFormat="1" applyFont="1" applyFill="1" applyBorder="1" applyAlignment="1">
      <alignment horizontal="left" indent="4"/>
    </xf>
    <xf numFmtId="169" fontId="2" fillId="7" borderId="13" xfId="0" applyNumberFormat="1" applyFont="1" applyFill="1" applyBorder="1"/>
    <xf numFmtId="165" fontId="2" fillId="7" borderId="13" xfId="0" applyNumberFormat="1" applyFont="1" applyFill="1" applyBorder="1"/>
    <xf numFmtId="2" fontId="2" fillId="7" borderId="13" xfId="0" applyNumberFormat="1" applyFont="1" applyFill="1" applyBorder="1" applyAlignment="1">
      <alignment horizontal="left" indent="3"/>
    </xf>
    <xf numFmtId="2" fontId="2" fillId="7" borderId="28" xfId="0" applyNumberFormat="1" applyFont="1" applyFill="1" applyBorder="1" applyAlignment="1">
      <alignment horizontal="left" indent="3"/>
    </xf>
    <xf numFmtId="165" fontId="2" fillId="2" borderId="3" xfId="0" applyNumberFormat="1" applyFont="1" applyFill="1" applyBorder="1" applyAlignment="1">
      <alignment horizontal="left" indent="4"/>
    </xf>
    <xf numFmtId="166" fontId="2" fillId="18" borderId="6" xfId="0" applyNumberFormat="1" applyFont="1" applyFill="1" applyBorder="1" applyAlignment="1" applyProtection="1">
      <alignment horizontal="left" indent="4"/>
      <protection locked="0"/>
    </xf>
    <xf numFmtId="167" fontId="2" fillId="18" borderId="13" xfId="0" applyNumberFormat="1" applyFont="1" applyFill="1" applyBorder="1" applyProtection="1"/>
    <xf numFmtId="2" fontId="2" fillId="18" borderId="13" xfId="0" applyNumberFormat="1" applyFont="1" applyFill="1" applyBorder="1" applyProtection="1">
      <protection locked="0"/>
    </xf>
    <xf numFmtId="2" fontId="2" fillId="18" borderId="13" xfId="0" applyNumberFormat="1" applyFont="1" applyFill="1" applyBorder="1" applyAlignment="1" applyProtection="1">
      <alignment horizontal="left" indent="3"/>
    </xf>
    <xf numFmtId="2" fontId="2" fillId="18" borderId="28" xfId="0" applyNumberFormat="1" applyFont="1" applyFill="1" applyBorder="1" applyAlignment="1" applyProtection="1">
      <alignment horizontal="left" indent="3"/>
    </xf>
    <xf numFmtId="166" fontId="2" fillId="18" borderId="3" xfId="0" applyNumberFormat="1" applyFont="1" applyFill="1" applyBorder="1" applyAlignment="1" applyProtection="1">
      <alignment horizontal="left" indent="4"/>
      <protection locked="0"/>
    </xf>
    <xf numFmtId="2" fontId="2" fillId="18" borderId="3" xfId="0" applyNumberFormat="1" applyFont="1" applyFill="1" applyBorder="1" applyProtection="1">
      <protection locked="0"/>
    </xf>
    <xf numFmtId="167" fontId="2" fillId="18" borderId="3" xfId="0" applyNumberFormat="1" applyFont="1" applyFill="1" applyBorder="1" applyProtection="1"/>
    <xf numFmtId="2" fontId="2" fillId="18" borderId="10" xfId="0" applyNumberFormat="1" applyFont="1" applyFill="1" applyBorder="1" applyAlignment="1" applyProtection="1">
      <alignment horizontal="left" indent="3"/>
    </xf>
    <xf numFmtId="2" fontId="2" fillId="18" borderId="3" xfId="0" applyNumberFormat="1" applyFont="1" applyFill="1" applyBorder="1" applyAlignment="1" applyProtection="1">
      <alignment horizontal="left" indent="3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6" fontId="2" fillId="3" borderId="1" xfId="0" applyNumberFormat="1" applyFont="1" applyFill="1" applyBorder="1" applyProtection="1">
      <protection locked="0"/>
    </xf>
    <xf numFmtId="166" fontId="2" fillId="3" borderId="1" xfId="0" applyNumberFormat="1" applyFont="1" applyFill="1" applyBorder="1" applyAlignment="1" applyProtection="1">
      <alignment horizontal="left" indent="4"/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22" xfId="0" applyNumberFormat="1" applyFont="1" applyFill="1" applyBorder="1" applyAlignment="1" applyProtection="1">
      <alignment horizontal="left" indent="3"/>
    </xf>
    <xf numFmtId="166" fontId="2" fillId="3" borderId="8" xfId="0" applyNumberFormat="1" applyFont="1" applyFill="1" applyBorder="1" applyProtection="1">
      <protection locked="0"/>
    </xf>
    <xf numFmtId="0" fontId="2" fillId="24" borderId="3" xfId="0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Protection="1">
      <protection locked="0"/>
    </xf>
    <xf numFmtId="165" fontId="2" fillId="2" borderId="8" xfId="0" applyNumberFormat="1" applyFont="1" applyFill="1" applyBorder="1" applyProtection="1">
      <protection locked="0"/>
    </xf>
    <xf numFmtId="165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2" fontId="2" fillId="5" borderId="6" xfId="0" applyNumberFormat="1" applyFont="1" applyFill="1" applyBorder="1" applyAlignment="1" applyProtection="1">
      <alignment horizontal="center"/>
      <protection locked="0"/>
    </xf>
    <xf numFmtId="2" fontId="2" fillId="5" borderId="13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8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8" xfId="0" applyNumberFormat="1" applyFont="1" applyFill="1" applyBorder="1" applyAlignment="1" applyProtection="1">
      <alignment horizontal="center"/>
      <protection locked="0"/>
    </xf>
    <xf numFmtId="2" fontId="2" fillId="4" borderId="6" xfId="0" applyNumberFormat="1" applyFont="1" applyFill="1" applyBorder="1" applyAlignment="1" applyProtection="1">
      <alignment horizontal="center"/>
      <protection locked="0"/>
    </xf>
    <xf numFmtId="2" fontId="2" fillId="4" borderId="13" xfId="0" applyNumberFormat="1" applyFont="1" applyFill="1" applyBorder="1" applyAlignment="1" applyProtection="1">
      <alignment horizontal="center"/>
      <protection locked="0"/>
    </xf>
    <xf numFmtId="165" fontId="2" fillId="4" borderId="13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165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Alignment="1" applyProtection="1">
      <alignment horizontal="center"/>
      <protection locked="0"/>
    </xf>
    <xf numFmtId="166" fontId="2" fillId="5" borderId="8" xfId="0" applyNumberFormat="1" applyFont="1" applyFill="1" applyBorder="1" applyProtection="1">
      <protection locked="0"/>
    </xf>
    <xf numFmtId="166" fontId="2" fillId="5" borderId="8" xfId="0" applyNumberFormat="1" applyFont="1" applyFill="1" applyBorder="1" applyAlignment="1" applyProtection="1">
      <alignment horizontal="left" indent="4"/>
      <protection locked="0"/>
    </xf>
    <xf numFmtId="166" fontId="2" fillId="3" borderId="8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8" xfId="0" applyNumberFormat="1" applyFont="1" applyFill="1" applyBorder="1" applyAlignment="1" applyProtection="1">
      <alignment horizontal="center"/>
      <protection locked="0"/>
    </xf>
    <xf numFmtId="0" fontId="2" fillId="25" borderId="56" xfId="12" applyFont="1" applyFill="1" applyBorder="1" applyProtection="1">
      <protection locked="0"/>
    </xf>
    <xf numFmtId="0" fontId="2" fillId="25" borderId="56" xfId="12" applyFont="1" applyFill="1" applyBorder="1" applyAlignment="1" applyProtection="1">
      <alignment horizontal="center"/>
      <protection locked="0"/>
    </xf>
    <xf numFmtId="166" fontId="2" fillId="25" borderId="56" xfId="12" applyNumberFormat="1" applyFont="1" applyFill="1" applyBorder="1" applyProtection="1">
      <protection locked="0"/>
    </xf>
    <xf numFmtId="166" fontId="2" fillId="25" borderId="56" xfId="12" applyNumberFormat="1" applyFont="1" applyFill="1" applyBorder="1" applyAlignment="1" applyProtection="1">
      <alignment horizontal="left" indent="3"/>
      <protection locked="0"/>
    </xf>
    <xf numFmtId="167" fontId="2" fillId="25" borderId="56" xfId="12" applyNumberFormat="1" applyFont="1" applyFill="1" applyBorder="1" applyProtection="1"/>
    <xf numFmtId="2" fontId="2" fillId="25" borderId="56" xfId="12" applyNumberFormat="1" applyFont="1" applyFill="1" applyBorder="1" applyProtection="1">
      <protection locked="0"/>
    </xf>
    <xf numFmtId="2" fontId="2" fillId="25" borderId="57" xfId="12" applyNumberFormat="1" applyFont="1" applyFill="1" applyBorder="1" applyAlignment="1" applyProtection="1">
      <alignment horizontal="left" indent="3"/>
    </xf>
    <xf numFmtId="2" fontId="2" fillId="25" borderId="58" xfId="12" applyNumberFormat="1" applyFont="1" applyFill="1" applyBorder="1" applyAlignment="1" applyProtection="1">
      <alignment horizontal="left" indent="3"/>
    </xf>
    <xf numFmtId="0" fontId="2" fillId="25" borderId="59" xfId="12" applyFont="1" applyFill="1" applyBorder="1" applyProtection="1">
      <protection locked="0"/>
    </xf>
    <xf numFmtId="0" fontId="2" fillId="25" borderId="59" xfId="12" applyFont="1" applyFill="1" applyBorder="1" applyAlignment="1" applyProtection="1">
      <alignment horizontal="center"/>
      <protection locked="0"/>
    </xf>
    <xf numFmtId="166" fontId="2" fillId="25" borderId="59" xfId="12" applyNumberFormat="1" applyFont="1" applyFill="1" applyBorder="1" applyProtection="1">
      <protection locked="0"/>
    </xf>
    <xf numFmtId="167" fontId="2" fillId="25" borderId="59" xfId="12" applyNumberFormat="1" applyFont="1" applyFill="1" applyBorder="1" applyProtection="1"/>
    <xf numFmtId="2" fontId="2" fillId="25" borderId="59" xfId="12" applyNumberFormat="1" applyFont="1" applyFill="1" applyBorder="1" applyAlignment="1" applyProtection="1">
      <alignment horizontal="left" indent="3"/>
    </xf>
    <xf numFmtId="2" fontId="2" fillId="25" borderId="60" xfId="12" applyNumberFormat="1" applyFont="1" applyFill="1" applyBorder="1" applyAlignment="1" applyProtection="1">
      <alignment horizontal="left" indent="3"/>
    </xf>
    <xf numFmtId="2" fontId="2" fillId="25" borderId="61" xfId="12" applyNumberFormat="1" applyFont="1" applyFill="1" applyBorder="1" applyProtection="1">
      <protection locked="0"/>
    </xf>
    <xf numFmtId="0" fontId="2" fillId="25" borderId="62" xfId="12" applyFont="1" applyFill="1" applyBorder="1" applyProtection="1">
      <protection locked="0"/>
    </xf>
    <xf numFmtId="0" fontId="2" fillId="25" borderId="62" xfId="12" applyFont="1" applyFill="1" applyBorder="1" applyAlignment="1" applyProtection="1">
      <alignment horizontal="center"/>
      <protection locked="0"/>
    </xf>
    <xf numFmtId="166" fontId="2" fillId="25" borderId="63" xfId="12" applyNumberFormat="1" applyFont="1" applyFill="1" applyBorder="1" applyProtection="1">
      <protection locked="0"/>
    </xf>
    <xf numFmtId="166" fontId="2" fillId="25" borderId="62" xfId="12" applyNumberFormat="1" applyFont="1" applyFill="1" applyBorder="1" applyProtection="1">
      <protection locked="0"/>
    </xf>
    <xf numFmtId="166" fontId="2" fillId="25" borderId="63" xfId="12" applyNumberFormat="1" applyFont="1" applyFill="1" applyBorder="1" applyAlignment="1" applyProtection="1">
      <alignment horizontal="left" indent="3"/>
      <protection locked="0"/>
    </xf>
    <xf numFmtId="167" fontId="2" fillId="25" borderId="62" xfId="12" applyNumberFormat="1" applyFont="1" applyFill="1" applyBorder="1" applyProtection="1"/>
    <xf numFmtId="2" fontId="2" fillId="25" borderId="64" xfId="12" applyNumberFormat="1" applyFont="1" applyFill="1" applyBorder="1" applyProtection="1">
      <protection locked="0"/>
    </xf>
    <xf numFmtId="2" fontId="2" fillId="25" borderId="65" xfId="12" applyNumberFormat="1" applyFont="1" applyFill="1" applyBorder="1" applyAlignment="1" applyProtection="1">
      <alignment horizontal="left" indent="3"/>
    </xf>
    <xf numFmtId="2" fontId="2" fillId="25" borderId="62" xfId="12" applyNumberFormat="1" applyFont="1" applyFill="1" applyBorder="1" applyAlignment="1" applyProtection="1">
      <alignment horizontal="left" indent="3"/>
    </xf>
    <xf numFmtId="2" fontId="2" fillId="25" borderId="66" xfId="12" applyNumberFormat="1" applyFont="1" applyFill="1" applyBorder="1" applyAlignment="1" applyProtection="1">
      <alignment horizontal="left" indent="3"/>
    </xf>
    <xf numFmtId="0" fontId="2" fillId="26" borderId="59" xfId="12" applyFont="1" applyFill="1" applyBorder="1" applyAlignment="1" applyProtection="1">
      <alignment horizontal="center"/>
      <protection locked="0"/>
    </xf>
    <xf numFmtId="0" fontId="2" fillId="26" borderId="67" xfId="12" applyFont="1" applyFill="1" applyBorder="1" applyAlignment="1" applyProtection="1">
      <alignment horizontal="center"/>
      <protection locked="0"/>
    </xf>
    <xf numFmtId="166" fontId="2" fillId="26" borderId="13" xfId="12" applyNumberFormat="1" applyFont="1" applyFill="1" applyBorder="1" applyProtection="1">
      <protection locked="0"/>
    </xf>
    <xf numFmtId="166" fontId="2" fillId="26" borderId="59" xfId="12" applyNumberFormat="1" applyFont="1" applyFill="1" applyBorder="1" applyProtection="1">
      <protection locked="0"/>
    </xf>
    <xf numFmtId="167" fontId="2" fillId="26" borderId="71" xfId="12" applyNumberFormat="1" applyFont="1" applyFill="1" applyBorder="1" applyProtection="1"/>
    <xf numFmtId="2" fontId="2" fillId="26" borderId="56" xfId="12" applyNumberFormat="1" applyFont="1" applyFill="1" applyBorder="1" applyProtection="1">
      <protection locked="0"/>
    </xf>
    <xf numFmtId="2" fontId="2" fillId="26" borderId="56" xfId="12" applyNumberFormat="1" applyFont="1" applyFill="1" applyBorder="1" applyAlignment="1" applyProtection="1">
      <alignment horizontal="left" indent="3"/>
    </xf>
    <xf numFmtId="2" fontId="2" fillId="26" borderId="72" xfId="12" applyNumberFormat="1" applyFont="1" applyFill="1" applyBorder="1" applyAlignment="1" applyProtection="1">
      <alignment horizontal="left" indent="3"/>
    </xf>
    <xf numFmtId="166" fontId="2" fillId="26" borderId="3" xfId="12" applyNumberFormat="1" applyFont="1" applyFill="1" applyBorder="1" applyProtection="1">
      <protection locked="0"/>
    </xf>
    <xf numFmtId="166" fontId="2" fillId="26" borderId="73" xfId="12" applyNumberFormat="1" applyFont="1" applyFill="1" applyBorder="1" applyProtection="1">
      <protection locked="0"/>
    </xf>
    <xf numFmtId="166" fontId="2" fillId="26" borderId="67" xfId="12" applyNumberFormat="1" applyFont="1" applyFill="1" applyBorder="1" applyProtection="1">
      <protection locked="0"/>
    </xf>
    <xf numFmtId="166" fontId="2" fillId="26" borderId="3" xfId="12" applyNumberFormat="1" applyFont="1" applyFill="1" applyBorder="1" applyAlignment="1" applyProtection="1">
      <alignment horizontal="left" indent="3"/>
      <protection locked="0"/>
    </xf>
    <xf numFmtId="2" fontId="2" fillId="26" borderId="60" xfId="12" applyNumberFormat="1" applyFont="1" applyFill="1" applyBorder="1" applyAlignment="1" applyProtection="1">
      <alignment horizontal="left" indent="3"/>
    </xf>
    <xf numFmtId="0" fontId="2" fillId="26" borderId="59" xfId="12" applyFont="1" applyFill="1" applyBorder="1" applyProtection="1">
      <protection locked="0"/>
    </xf>
    <xf numFmtId="167" fontId="2" fillId="26" borderId="73" xfId="12" applyNumberFormat="1" applyFont="1" applyFill="1" applyBorder="1" applyProtection="1"/>
    <xf numFmtId="2" fontId="2" fillId="26" borderId="59" xfId="12" applyNumberFormat="1" applyFont="1" applyFill="1" applyBorder="1" applyAlignment="1" applyProtection="1">
      <alignment horizontal="left" indent="3"/>
    </xf>
    <xf numFmtId="2" fontId="2" fillId="26" borderId="61" xfId="12" applyNumberFormat="1" applyFont="1" applyFill="1" applyBorder="1" applyProtection="1">
      <protection locked="0"/>
    </xf>
    <xf numFmtId="0" fontId="2" fillId="26" borderId="62" xfId="12" applyFont="1" applyFill="1" applyBorder="1" applyProtection="1">
      <protection locked="0"/>
    </xf>
    <xf numFmtId="0" fontId="2" fillId="26" borderId="62" xfId="12" applyFont="1" applyFill="1" applyBorder="1" applyAlignment="1" applyProtection="1">
      <alignment horizontal="center"/>
      <protection locked="0"/>
    </xf>
    <xf numFmtId="166" fontId="2" fillId="26" borderId="64" xfId="12" applyNumberFormat="1" applyFont="1" applyFill="1" applyBorder="1" applyProtection="1">
      <protection locked="0"/>
    </xf>
    <xf numFmtId="166" fontId="2" fillId="26" borderId="62" xfId="12" applyNumberFormat="1" applyFont="1" applyFill="1" applyBorder="1" applyProtection="1">
      <protection locked="0"/>
    </xf>
    <xf numFmtId="166" fontId="2" fillId="26" borderId="65" xfId="12" applyNumberFormat="1" applyFont="1" applyFill="1" applyBorder="1" applyProtection="1">
      <protection locked="0"/>
    </xf>
    <xf numFmtId="166" fontId="2" fillId="26" borderId="8" xfId="12" applyNumberFormat="1" applyFont="1" applyFill="1" applyBorder="1" applyAlignment="1" applyProtection="1">
      <alignment horizontal="left" indent="3"/>
      <protection locked="0"/>
    </xf>
    <xf numFmtId="166" fontId="2" fillId="26" borderId="8" xfId="12" applyNumberFormat="1" applyFont="1" applyFill="1" applyBorder="1" applyProtection="1">
      <protection locked="0"/>
    </xf>
    <xf numFmtId="167" fontId="2" fillId="26" borderId="74" xfId="12" applyNumberFormat="1" applyFont="1" applyFill="1" applyBorder="1" applyProtection="1"/>
    <xf numFmtId="2" fontId="2" fillId="26" borderId="64" xfId="12" applyNumberFormat="1" applyFont="1" applyFill="1" applyBorder="1" applyProtection="1">
      <protection locked="0"/>
    </xf>
    <xf numFmtId="2" fontId="2" fillId="26" borderId="62" xfId="12" applyNumberFormat="1" applyFont="1" applyFill="1" applyBorder="1" applyAlignment="1" applyProtection="1">
      <alignment horizontal="left" indent="3"/>
    </xf>
    <xf numFmtId="2" fontId="2" fillId="26" borderId="66" xfId="12" applyNumberFormat="1" applyFont="1" applyFill="1" applyBorder="1" applyAlignment="1" applyProtection="1">
      <alignment horizontal="left" indent="3"/>
    </xf>
    <xf numFmtId="0" fontId="2" fillId="27" borderId="69" xfId="12" applyFont="1" applyFill="1" applyBorder="1" applyProtection="1">
      <protection locked="0"/>
    </xf>
    <xf numFmtId="0" fontId="2" fillId="27" borderId="69" xfId="12" applyFont="1" applyFill="1" applyBorder="1" applyAlignment="1" applyProtection="1">
      <alignment horizontal="center"/>
      <protection locked="0"/>
    </xf>
    <xf numFmtId="0" fontId="2" fillId="27" borderId="70" xfId="12" applyFont="1" applyFill="1" applyBorder="1" applyAlignment="1" applyProtection="1">
      <alignment horizontal="center"/>
      <protection locked="0"/>
    </xf>
    <xf numFmtId="166" fontId="2" fillId="27" borderId="13" xfId="12" applyNumberFormat="1" applyFont="1" applyFill="1" applyBorder="1" applyProtection="1">
      <protection locked="0"/>
    </xf>
    <xf numFmtId="166" fontId="2" fillId="27" borderId="68" xfId="12" applyNumberFormat="1" applyFont="1" applyFill="1" applyBorder="1" applyProtection="1">
      <protection locked="0"/>
    </xf>
    <xf numFmtId="166" fontId="2" fillId="27" borderId="69" xfId="12" applyNumberFormat="1" applyFont="1" applyFill="1" applyBorder="1" applyProtection="1">
      <protection locked="0"/>
    </xf>
    <xf numFmtId="166" fontId="2" fillId="27" borderId="56" xfId="12" applyNumberFormat="1" applyFont="1" applyFill="1" applyBorder="1" applyAlignment="1" applyProtection="1">
      <alignment horizontal="left" indent="3"/>
      <protection locked="0"/>
    </xf>
    <xf numFmtId="166" fontId="2" fillId="27" borderId="56" xfId="12" applyNumberFormat="1" applyFont="1" applyFill="1" applyBorder="1" applyProtection="1">
      <protection locked="0"/>
    </xf>
    <xf numFmtId="167" fontId="2" fillId="27" borderId="56" xfId="12" applyNumberFormat="1" applyFont="1" applyFill="1" applyBorder="1" applyProtection="1"/>
    <xf numFmtId="2" fontId="2" fillId="27" borderId="56" xfId="12" applyNumberFormat="1" applyFont="1" applyFill="1" applyBorder="1" applyProtection="1">
      <protection locked="0"/>
    </xf>
    <xf numFmtId="2" fontId="2" fillId="27" borderId="56" xfId="12" applyNumberFormat="1" applyFont="1" applyFill="1" applyBorder="1" applyAlignment="1" applyProtection="1">
      <alignment horizontal="left" indent="3"/>
    </xf>
    <xf numFmtId="2" fontId="2" fillId="27" borderId="72" xfId="12" applyNumberFormat="1" applyFont="1" applyFill="1" applyBorder="1" applyAlignment="1" applyProtection="1">
      <alignment horizontal="left" indent="3"/>
    </xf>
    <xf numFmtId="0" fontId="2" fillId="27" borderId="59" xfId="12" applyFont="1" applyFill="1" applyBorder="1" applyProtection="1">
      <protection locked="0"/>
    </xf>
    <xf numFmtId="0" fontId="2" fillId="27" borderId="59" xfId="12" applyFont="1" applyFill="1" applyBorder="1" applyAlignment="1" applyProtection="1">
      <alignment horizontal="center"/>
      <protection locked="0"/>
    </xf>
    <xf numFmtId="0" fontId="2" fillId="27" borderId="67" xfId="12" applyFont="1" applyFill="1" applyBorder="1" applyAlignment="1" applyProtection="1">
      <alignment horizontal="center"/>
      <protection locked="0"/>
    </xf>
    <xf numFmtId="166" fontId="2" fillId="27" borderId="3" xfId="12" applyNumberFormat="1" applyFont="1" applyFill="1" applyBorder="1" applyProtection="1">
      <protection locked="0"/>
    </xf>
    <xf numFmtId="166" fontId="2" fillId="27" borderId="73" xfId="12" applyNumberFormat="1" applyFont="1" applyFill="1" applyBorder="1" applyProtection="1">
      <protection locked="0"/>
    </xf>
    <xf numFmtId="166" fontId="2" fillId="27" borderId="59" xfId="12" applyNumberFormat="1" applyFont="1" applyFill="1" applyBorder="1" applyProtection="1">
      <protection locked="0"/>
    </xf>
    <xf numFmtId="167" fontId="2" fillId="27" borderId="59" xfId="12" applyNumberFormat="1" applyFont="1" applyFill="1" applyBorder="1" applyProtection="1"/>
    <xf numFmtId="2" fontId="2" fillId="27" borderId="59" xfId="12" applyNumberFormat="1" applyFont="1" applyFill="1" applyBorder="1" applyAlignment="1" applyProtection="1">
      <alignment horizontal="left" indent="3"/>
    </xf>
    <xf numFmtId="2" fontId="2" fillId="27" borderId="60" xfId="12" applyNumberFormat="1" applyFont="1" applyFill="1" applyBorder="1" applyAlignment="1" applyProtection="1">
      <alignment horizontal="left" indent="3"/>
    </xf>
    <xf numFmtId="2" fontId="2" fillId="27" borderId="61" xfId="12" applyNumberFormat="1" applyFont="1" applyFill="1" applyBorder="1" applyProtection="1">
      <protection locked="0"/>
    </xf>
    <xf numFmtId="0" fontId="2" fillId="27" borderId="62" xfId="12" applyFont="1" applyFill="1" applyBorder="1" applyProtection="1">
      <protection locked="0"/>
    </xf>
    <xf numFmtId="0" fontId="2" fillId="27" borderId="62" xfId="12" applyFont="1" applyFill="1" applyBorder="1" applyAlignment="1" applyProtection="1">
      <alignment horizontal="center"/>
      <protection locked="0"/>
    </xf>
    <xf numFmtId="166" fontId="2" fillId="27" borderId="64" xfId="12" applyNumberFormat="1" applyFont="1" applyFill="1" applyBorder="1" applyProtection="1">
      <protection locked="0"/>
    </xf>
    <xf numFmtId="166" fontId="2" fillId="27" borderId="62" xfId="12" applyNumberFormat="1" applyFont="1" applyFill="1" applyBorder="1" applyProtection="1">
      <protection locked="0"/>
    </xf>
    <xf numFmtId="166" fontId="2" fillId="27" borderId="63" xfId="12" applyNumberFormat="1" applyFont="1" applyFill="1" applyBorder="1" applyAlignment="1" applyProtection="1">
      <alignment horizontal="left" indent="3"/>
      <protection locked="0"/>
    </xf>
    <xf numFmtId="166" fontId="2" fillId="27" borderId="63" xfId="12" applyNumberFormat="1" applyFont="1" applyFill="1" applyBorder="1" applyProtection="1">
      <protection locked="0"/>
    </xf>
    <xf numFmtId="167" fontId="2" fillId="27" borderId="62" xfId="12" applyNumberFormat="1" applyFont="1" applyFill="1" applyBorder="1" applyProtection="1"/>
    <xf numFmtId="2" fontId="2" fillId="27" borderId="64" xfId="12" applyNumberFormat="1" applyFont="1" applyFill="1" applyBorder="1" applyProtection="1">
      <protection locked="0"/>
    </xf>
    <xf numFmtId="2" fontId="2" fillId="27" borderId="62" xfId="12" applyNumberFormat="1" applyFont="1" applyFill="1" applyBorder="1" applyAlignment="1" applyProtection="1">
      <alignment horizontal="left" indent="3"/>
    </xf>
    <xf numFmtId="2" fontId="2" fillId="27" borderId="66" xfId="12" applyNumberFormat="1" applyFont="1" applyFill="1" applyBorder="1" applyAlignment="1" applyProtection="1">
      <alignment horizontal="left" indent="3"/>
    </xf>
    <xf numFmtId="0" fontId="2" fillId="28" borderId="69" xfId="12" applyFont="1" applyFill="1" applyBorder="1" applyProtection="1">
      <protection locked="0"/>
    </xf>
    <xf numFmtId="0" fontId="2" fillId="28" borderId="69" xfId="12" applyFont="1" applyFill="1" applyBorder="1" applyAlignment="1" applyProtection="1">
      <alignment horizontal="center"/>
      <protection locked="0"/>
    </xf>
    <xf numFmtId="0" fontId="2" fillId="28" borderId="70" xfId="12" applyFont="1" applyFill="1" applyBorder="1" applyAlignment="1" applyProtection="1">
      <alignment horizontal="center"/>
      <protection locked="0"/>
    </xf>
    <xf numFmtId="166" fontId="2" fillId="28" borderId="13" xfId="12" applyNumberFormat="1" applyFont="1" applyFill="1" applyBorder="1" applyProtection="1">
      <protection locked="0"/>
    </xf>
    <xf numFmtId="166" fontId="2" fillId="28" borderId="68" xfId="12" applyNumberFormat="1" applyFont="1" applyFill="1" applyBorder="1" applyProtection="1">
      <protection locked="0"/>
    </xf>
    <xf numFmtId="166" fontId="2" fillId="28" borderId="69" xfId="12" applyNumberFormat="1" applyFont="1" applyFill="1" applyBorder="1" applyProtection="1">
      <protection locked="0"/>
    </xf>
    <xf numFmtId="166" fontId="2" fillId="28" borderId="70" xfId="12" applyNumberFormat="1" applyFont="1" applyFill="1" applyBorder="1" applyProtection="1">
      <protection locked="0"/>
    </xf>
    <xf numFmtId="166" fontId="2" fillId="28" borderId="13" xfId="12" applyNumberFormat="1" applyFont="1" applyFill="1" applyBorder="1" applyAlignment="1" applyProtection="1">
      <alignment horizontal="left" indent="3"/>
      <protection locked="0"/>
    </xf>
    <xf numFmtId="166" fontId="2" fillId="28" borderId="71" xfId="12" applyNumberFormat="1" applyFont="1" applyFill="1" applyBorder="1" applyProtection="1">
      <protection locked="0"/>
    </xf>
    <xf numFmtId="167" fontId="2" fillId="28" borderId="56" xfId="12" applyNumberFormat="1" applyFont="1" applyFill="1" applyBorder="1" applyProtection="1"/>
    <xf numFmtId="2" fontId="2" fillId="28" borderId="56" xfId="12" applyNumberFormat="1" applyFont="1" applyFill="1" applyBorder="1" applyProtection="1">
      <protection locked="0"/>
    </xf>
    <xf numFmtId="2" fontId="2" fillId="28" borderId="56" xfId="12" applyNumberFormat="1" applyFont="1" applyFill="1" applyBorder="1" applyAlignment="1" applyProtection="1">
      <alignment horizontal="left" indent="3"/>
    </xf>
    <xf numFmtId="2" fontId="2" fillId="28" borderId="72" xfId="12" applyNumberFormat="1" applyFont="1" applyFill="1" applyBorder="1" applyAlignment="1" applyProtection="1">
      <alignment horizontal="left" indent="3"/>
    </xf>
    <xf numFmtId="0" fontId="2" fillId="28" borderId="59" xfId="12" applyFont="1" applyFill="1" applyBorder="1" applyProtection="1">
      <protection locked="0"/>
    </xf>
    <xf numFmtId="0" fontId="2" fillId="28" borderId="59" xfId="12" applyFont="1" applyFill="1" applyBorder="1" applyAlignment="1" applyProtection="1">
      <alignment horizontal="center"/>
      <protection locked="0"/>
    </xf>
    <xf numFmtId="0" fontId="2" fillId="28" borderId="67" xfId="12" applyFont="1" applyFill="1" applyBorder="1" applyAlignment="1" applyProtection="1">
      <alignment horizontal="center"/>
      <protection locked="0"/>
    </xf>
    <xf numFmtId="166" fontId="2" fillId="28" borderId="3" xfId="12" applyNumberFormat="1" applyFont="1" applyFill="1" applyBorder="1" applyProtection="1">
      <protection locked="0"/>
    </xf>
    <xf numFmtId="166" fontId="2" fillId="28" borderId="73" xfId="12" applyNumberFormat="1" applyFont="1" applyFill="1" applyBorder="1" applyProtection="1">
      <protection locked="0"/>
    </xf>
    <xf numFmtId="166" fontId="2" fillId="28" borderId="59" xfId="12" applyNumberFormat="1" applyFont="1" applyFill="1" applyBorder="1" applyProtection="1">
      <protection locked="0"/>
    </xf>
    <xf numFmtId="166" fontId="2" fillId="28" borderId="67" xfId="12" applyNumberFormat="1" applyFont="1" applyFill="1" applyBorder="1" applyProtection="1">
      <protection locked="0"/>
    </xf>
    <xf numFmtId="166" fontId="2" fillId="28" borderId="3" xfId="12" applyNumberFormat="1" applyFont="1" applyFill="1" applyBorder="1" applyAlignment="1" applyProtection="1">
      <alignment horizontal="left" indent="3"/>
      <protection locked="0"/>
    </xf>
    <xf numFmtId="167" fontId="2" fillId="28" borderId="59" xfId="12" applyNumberFormat="1" applyFont="1" applyFill="1" applyBorder="1" applyProtection="1"/>
    <xf numFmtId="2" fontId="2" fillId="28" borderId="59" xfId="12" applyNumberFormat="1" applyFont="1" applyFill="1" applyBorder="1" applyAlignment="1" applyProtection="1">
      <alignment horizontal="left" indent="3"/>
    </xf>
    <xf numFmtId="2" fontId="2" fillId="28" borderId="60" xfId="12" applyNumberFormat="1" applyFont="1" applyFill="1" applyBorder="1" applyAlignment="1" applyProtection="1">
      <alignment horizontal="left" indent="3"/>
    </xf>
    <xf numFmtId="2" fontId="2" fillId="28" borderId="73" xfId="12" applyNumberFormat="1" applyFont="1" applyFill="1" applyBorder="1" applyProtection="1">
      <protection locked="0"/>
    </xf>
    <xf numFmtId="0" fontId="2" fillId="28" borderId="67" xfId="12" applyFont="1" applyFill="1" applyBorder="1" applyProtection="1">
      <protection locked="0"/>
    </xf>
    <xf numFmtId="0" fontId="2" fillId="28" borderId="62" xfId="12" applyFont="1" applyFill="1" applyBorder="1" applyProtection="1">
      <protection locked="0"/>
    </xf>
    <xf numFmtId="0" fontId="2" fillId="28" borderId="62" xfId="12" applyFont="1" applyFill="1" applyBorder="1" applyAlignment="1" applyProtection="1">
      <alignment horizontal="center"/>
      <protection locked="0"/>
    </xf>
    <xf numFmtId="166" fontId="2" fillId="28" borderId="64" xfId="12" applyNumberFormat="1" applyFont="1" applyFill="1" applyBorder="1" applyProtection="1">
      <protection locked="0"/>
    </xf>
    <xf numFmtId="2" fontId="2" fillId="28" borderId="62" xfId="12" applyNumberFormat="1" applyFont="1" applyFill="1" applyBorder="1" applyProtection="1">
      <protection locked="0"/>
    </xf>
    <xf numFmtId="166" fontId="2" fillId="28" borderId="62" xfId="12" applyNumberFormat="1" applyFont="1" applyFill="1" applyBorder="1" applyProtection="1">
      <protection locked="0"/>
    </xf>
    <xf numFmtId="166" fontId="2" fillId="28" borderId="75" xfId="12" applyNumberFormat="1" applyFont="1" applyFill="1" applyBorder="1" applyAlignment="1" applyProtection="1">
      <alignment horizontal="left" indent="3"/>
      <protection locked="0"/>
    </xf>
    <xf numFmtId="166" fontId="2" fillId="28" borderId="76" xfId="12" applyNumberFormat="1" applyFont="1" applyFill="1" applyBorder="1" applyProtection="1">
      <protection locked="0"/>
    </xf>
    <xf numFmtId="167" fontId="2" fillId="28" borderId="62" xfId="12" applyNumberFormat="1" applyFont="1" applyFill="1" applyBorder="1" applyProtection="1"/>
    <xf numFmtId="2" fontId="2" fillId="28" borderId="62" xfId="12" applyNumberFormat="1" applyFont="1" applyFill="1" applyBorder="1" applyAlignment="1" applyProtection="1">
      <alignment horizontal="left" indent="3"/>
    </xf>
    <xf numFmtId="2" fontId="2" fillId="28" borderId="66" xfId="12" applyNumberFormat="1" applyFont="1" applyFill="1" applyBorder="1" applyAlignment="1" applyProtection="1">
      <alignment horizontal="left" indent="3"/>
    </xf>
    <xf numFmtId="0" fontId="2" fillId="29" borderId="59" xfId="12" applyFont="1" applyFill="1" applyBorder="1" applyProtection="1">
      <protection locked="0"/>
    </xf>
    <xf numFmtId="0" fontId="2" fillId="30" borderId="59" xfId="12" applyFont="1" applyFill="1" applyBorder="1" applyAlignment="1" applyProtection="1">
      <alignment horizontal="center"/>
      <protection locked="0"/>
    </xf>
    <xf numFmtId="0" fontId="2" fillId="30" borderId="67" xfId="12" applyFont="1" applyFill="1" applyBorder="1" applyAlignment="1" applyProtection="1">
      <alignment horizontal="center"/>
      <protection locked="0"/>
    </xf>
    <xf numFmtId="166" fontId="2" fillId="30" borderId="13" xfId="12" applyNumberFormat="1" applyFont="1" applyFill="1" applyBorder="1" applyProtection="1">
      <protection locked="0"/>
    </xf>
    <xf numFmtId="166" fontId="2" fillId="30" borderId="68" xfId="12" applyNumberFormat="1" applyFont="1" applyFill="1" applyBorder="1" applyProtection="1">
      <protection locked="0"/>
    </xf>
    <xf numFmtId="166" fontId="2" fillId="30" borderId="69" xfId="12" applyNumberFormat="1" applyFont="1" applyFill="1" applyBorder="1" applyProtection="1">
      <protection locked="0"/>
    </xf>
    <xf numFmtId="166" fontId="2" fillId="30" borderId="59" xfId="12" applyNumberFormat="1" applyFont="1" applyFill="1" applyBorder="1" applyProtection="1">
      <protection locked="0"/>
    </xf>
    <xf numFmtId="166" fontId="2" fillId="30" borderId="70" xfId="12" applyNumberFormat="1" applyFont="1" applyFill="1" applyBorder="1" applyProtection="1">
      <protection locked="0"/>
    </xf>
    <xf numFmtId="166" fontId="2" fillId="30" borderId="13" xfId="12" applyNumberFormat="1" applyFont="1" applyFill="1" applyBorder="1" applyAlignment="1" applyProtection="1">
      <alignment horizontal="left" indent="3"/>
      <protection locked="0"/>
    </xf>
    <xf numFmtId="166" fontId="2" fillId="30" borderId="3" xfId="12" applyNumberFormat="1" applyFont="1" applyFill="1" applyBorder="1" applyProtection="1">
      <protection locked="0"/>
    </xf>
    <xf numFmtId="166" fontId="2" fillId="30" borderId="73" xfId="12" applyNumberFormat="1" applyFont="1" applyFill="1" applyBorder="1" applyProtection="1">
      <protection locked="0"/>
    </xf>
    <xf numFmtId="166" fontId="2" fillId="30" borderId="67" xfId="12" applyNumberFormat="1" applyFont="1" applyFill="1" applyBorder="1" applyProtection="1">
      <protection locked="0"/>
    </xf>
    <xf numFmtId="166" fontId="2" fillId="30" borderId="3" xfId="12" applyNumberFormat="1" applyFont="1" applyFill="1" applyBorder="1" applyAlignment="1" applyProtection="1">
      <alignment horizontal="left" indent="3"/>
      <protection locked="0"/>
    </xf>
    <xf numFmtId="0" fontId="2" fillId="30" borderId="59" xfId="12" applyFont="1" applyFill="1" applyBorder="1" applyProtection="1">
      <protection locked="0"/>
    </xf>
    <xf numFmtId="166" fontId="2" fillId="2" borderId="22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0" fontId="2" fillId="5" borderId="6" xfId="0" applyFont="1" applyFill="1" applyBorder="1" applyAlignment="1" applyProtection="1">
      <alignment horizontal="center"/>
      <protection locked="0"/>
    </xf>
    <xf numFmtId="166" fontId="2" fillId="31" borderId="37" xfId="0" applyNumberFormat="1" applyFont="1" applyFill="1" applyBorder="1" applyProtection="1">
      <protection locked="0"/>
    </xf>
    <xf numFmtId="167" fontId="2" fillId="5" borderId="6" xfId="0" applyNumberFormat="1" applyFont="1" applyFill="1" applyBorder="1" applyProtection="1"/>
    <xf numFmtId="2" fontId="2" fillId="5" borderId="6" xfId="0" applyNumberFormat="1" applyFont="1" applyFill="1" applyBorder="1" applyAlignment="1" applyProtection="1">
      <alignment horizontal="left" indent="3"/>
    </xf>
    <xf numFmtId="2" fontId="2" fillId="5" borderId="27" xfId="0" applyNumberFormat="1" applyFont="1" applyFill="1" applyBorder="1" applyAlignment="1" applyProtection="1">
      <alignment horizontal="left" indent="3"/>
    </xf>
    <xf numFmtId="0" fontId="2" fillId="5" borderId="9" xfId="0" applyFont="1" applyFill="1" applyBorder="1" applyAlignment="1" applyProtection="1">
      <alignment horizontal="center"/>
      <protection locked="0"/>
    </xf>
    <xf numFmtId="166" fontId="2" fillId="31" borderId="3" xfId="0" applyNumberFormat="1" applyFont="1" applyFill="1" applyBorder="1" applyProtection="1">
      <protection locked="0"/>
    </xf>
    <xf numFmtId="166" fontId="2" fillId="5" borderId="32" xfId="0" applyNumberFormat="1" applyFont="1" applyFill="1" applyBorder="1" applyProtection="1">
      <protection locked="0"/>
    </xf>
    <xf numFmtId="166" fontId="2" fillId="31" borderId="13" xfId="0" applyNumberFormat="1" applyFont="1" applyFill="1" applyBorder="1" applyProtection="1">
      <protection locked="0"/>
    </xf>
    <xf numFmtId="0" fontId="2" fillId="11" borderId="6" xfId="9" applyFont="1" applyFill="1" applyBorder="1" applyAlignment="1">
      <alignment horizontal="left"/>
    </xf>
    <xf numFmtId="0" fontId="2" fillId="11" borderId="6" xfId="9" applyFont="1" applyFill="1" applyBorder="1" applyAlignment="1">
      <alignment horizontal="center"/>
    </xf>
    <xf numFmtId="166" fontId="2" fillId="11" borderId="6" xfId="9" applyNumberFormat="1" applyFont="1" applyFill="1" applyBorder="1" applyAlignment="1">
      <alignment horizontal="right"/>
    </xf>
    <xf numFmtId="166" fontId="2" fillId="11" borderId="6" xfId="9" applyNumberFormat="1" applyFont="1" applyFill="1" applyBorder="1"/>
    <xf numFmtId="166" fontId="2" fillId="11" borderId="6" xfId="9" applyNumberFormat="1" applyFont="1" applyFill="1" applyBorder="1" applyAlignment="1">
      <alignment horizontal="center"/>
    </xf>
    <xf numFmtId="167" fontId="2" fillId="11" borderId="6" xfId="9" applyNumberFormat="1" applyFont="1" applyFill="1" applyBorder="1"/>
    <xf numFmtId="2" fontId="2" fillId="11" borderId="6" xfId="9" applyNumberFormat="1" applyFont="1" applyFill="1" applyBorder="1"/>
    <xf numFmtId="2" fontId="2" fillId="11" borderId="6" xfId="9" applyNumberFormat="1" applyFont="1" applyFill="1" applyBorder="1" applyAlignment="1">
      <alignment horizontal="center"/>
    </xf>
    <xf numFmtId="2" fontId="2" fillId="11" borderId="6" xfId="9" applyNumberFormat="1" applyFont="1" applyFill="1" applyBorder="1" applyAlignment="1">
      <alignment horizontal="left" indent="3"/>
    </xf>
    <xf numFmtId="2" fontId="2" fillId="9" borderId="28" xfId="9" applyNumberFormat="1" applyFont="1" applyFill="1" applyBorder="1" applyAlignment="1">
      <alignment horizontal="left" indent="3"/>
    </xf>
    <xf numFmtId="0" fontId="6" fillId="8" borderId="30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2" fillId="8" borderId="33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6" borderId="30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left" vertical="top" wrapText="1"/>
    </xf>
    <xf numFmtId="0" fontId="2" fillId="13" borderId="31" xfId="0" applyFont="1" applyFill="1" applyBorder="1" applyAlignment="1">
      <alignment horizontal="left" vertical="top" wrapText="1"/>
    </xf>
    <xf numFmtId="0" fontId="2" fillId="13" borderId="33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center" vertical="top" wrapText="1"/>
    </xf>
    <xf numFmtId="0" fontId="6" fillId="4" borderId="50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6" fillId="11" borderId="40" xfId="0" applyFont="1" applyFill="1" applyBorder="1" applyAlignment="1">
      <alignment horizontal="left" vertical="top" wrapText="1"/>
    </xf>
    <xf numFmtId="0" fontId="2" fillId="11" borderId="44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2" fillId="6" borderId="3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2" fillId="12" borderId="47" xfId="0" applyFont="1" applyFill="1" applyBorder="1" applyAlignment="1">
      <alignment horizontal="left" vertical="top" wrapText="1"/>
    </xf>
    <xf numFmtId="0" fontId="2" fillId="12" borderId="48" xfId="0" applyFont="1" applyFill="1" applyBorder="1" applyAlignment="1">
      <alignment horizontal="left" vertical="top" wrapText="1"/>
    </xf>
    <xf numFmtId="0" fontId="6" fillId="10" borderId="44" xfId="0" applyFont="1" applyFill="1" applyBorder="1" applyAlignment="1">
      <alignment horizontal="left" vertical="top" wrapText="1"/>
    </xf>
    <xf numFmtId="0" fontId="2" fillId="10" borderId="44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left" vertical="top" wrapText="1"/>
    </xf>
    <xf numFmtId="0" fontId="14" fillId="0" borderId="4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10" borderId="34" xfId="0" applyFont="1" applyFill="1" applyBorder="1" applyAlignment="1">
      <alignment horizontal="left" vertical="top" wrapText="1"/>
    </xf>
    <xf numFmtId="0" fontId="2" fillId="10" borderId="31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2" fillId="6" borderId="40" xfId="0" applyFont="1" applyFill="1" applyBorder="1" applyAlignment="1">
      <alignment horizontal="left" vertical="top" wrapText="1"/>
    </xf>
    <xf numFmtId="0" fontId="2" fillId="12" borderId="40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center" vertical="center" textRotation="90" wrapText="1"/>
    </xf>
    <xf numFmtId="0" fontId="2" fillId="6" borderId="31" xfId="0" applyFont="1" applyFill="1" applyBorder="1" applyAlignment="1">
      <alignment horizontal="center" vertical="center" textRotation="90" wrapText="1"/>
    </xf>
    <xf numFmtId="0" fontId="2" fillId="6" borderId="33" xfId="0" applyFont="1" applyFill="1" applyBorder="1" applyAlignment="1">
      <alignment horizontal="center" vertical="center" textRotation="90" wrapText="1"/>
    </xf>
    <xf numFmtId="0" fontId="2" fillId="16" borderId="34" xfId="0" applyFont="1" applyFill="1" applyBorder="1" applyAlignment="1">
      <alignment horizontal="center" vertical="center" textRotation="90" wrapText="1"/>
    </xf>
    <xf numFmtId="0" fontId="2" fillId="16" borderId="31" xfId="0" applyFont="1" applyFill="1" applyBorder="1" applyAlignment="1">
      <alignment horizontal="center" vertical="center" textRotation="90" wrapText="1"/>
    </xf>
    <xf numFmtId="0" fontId="2" fillId="16" borderId="35" xfId="0" applyFont="1" applyFill="1" applyBorder="1" applyAlignment="1">
      <alignment horizontal="center" vertical="center" textRotation="90" wrapText="1"/>
    </xf>
    <xf numFmtId="0" fontId="6" fillId="6" borderId="40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6" borderId="3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" fillId="6" borderId="40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textRotation="90" wrapText="1"/>
    </xf>
    <xf numFmtId="0" fontId="2" fillId="10" borderId="31" xfId="0" applyFont="1" applyFill="1" applyBorder="1" applyAlignment="1">
      <alignment horizontal="center" vertical="center" textRotation="90" wrapText="1"/>
    </xf>
    <xf numFmtId="0" fontId="2" fillId="10" borderId="33" xfId="0" applyFont="1" applyFill="1" applyBorder="1" applyAlignment="1">
      <alignment horizontal="center" vertical="center" textRotation="90" wrapText="1"/>
    </xf>
    <xf numFmtId="0" fontId="2" fillId="8" borderId="34" xfId="0" applyFont="1" applyFill="1" applyBorder="1" applyAlignment="1">
      <alignment horizontal="center" vertical="center" textRotation="90" wrapText="1"/>
    </xf>
    <xf numFmtId="0" fontId="2" fillId="8" borderId="31" xfId="0" applyFont="1" applyFill="1" applyBorder="1" applyAlignment="1">
      <alignment horizontal="center" vertical="center" textRotation="90" wrapText="1"/>
    </xf>
    <xf numFmtId="0" fontId="2" fillId="8" borderId="33" xfId="0" applyFont="1" applyFill="1" applyBorder="1" applyAlignment="1">
      <alignment horizontal="center" vertical="center" textRotation="90" wrapText="1"/>
    </xf>
    <xf numFmtId="2" fontId="2" fillId="0" borderId="41" xfId="0" applyNumberFormat="1" applyFont="1" applyBorder="1" applyAlignment="1">
      <alignment horizontal="center" wrapText="1"/>
    </xf>
    <xf numFmtId="2" fontId="2" fillId="0" borderId="28" xfId="0" applyNumberFormat="1" applyFont="1" applyBorder="1" applyAlignment="1">
      <alignment horizont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6" borderId="44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23" fillId="14" borderId="0" xfId="0" applyFont="1" applyFill="1" applyAlignment="1">
      <alignment horizontal="center"/>
    </xf>
    <xf numFmtId="0" fontId="6" fillId="6" borderId="30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top" wrapText="1"/>
    </xf>
    <xf numFmtId="0" fontId="2" fillId="7" borderId="31" xfId="0" applyFont="1" applyFill="1" applyBorder="1" applyAlignment="1">
      <alignment horizontal="center" vertical="top" wrapText="1"/>
    </xf>
    <xf numFmtId="0" fontId="2" fillId="7" borderId="35" xfId="0" applyFont="1" applyFill="1" applyBorder="1" applyAlignment="1">
      <alignment horizontal="center" vertical="top" wrapText="1"/>
    </xf>
    <xf numFmtId="0" fontId="2" fillId="21" borderId="30" xfId="0" applyFont="1" applyFill="1" applyBorder="1" applyAlignment="1">
      <alignment horizontal="center" vertical="top" wrapText="1"/>
    </xf>
    <xf numFmtId="0" fontId="2" fillId="21" borderId="31" xfId="0" applyFont="1" applyFill="1" applyBorder="1" applyAlignment="1">
      <alignment horizontal="center" vertical="top" wrapText="1"/>
    </xf>
    <xf numFmtId="0" fontId="2" fillId="21" borderId="35" xfId="0" applyFont="1" applyFill="1" applyBorder="1" applyAlignment="1">
      <alignment horizontal="center" vertical="top" wrapText="1"/>
    </xf>
    <xf numFmtId="0" fontId="6" fillId="10" borderId="30" xfId="0" applyFont="1" applyFill="1" applyBorder="1" applyAlignment="1">
      <alignment horizontal="center" vertical="top" wrapText="1"/>
    </xf>
    <xf numFmtId="0" fontId="6" fillId="10" borderId="31" xfId="0" applyFont="1" applyFill="1" applyBorder="1" applyAlignment="1">
      <alignment horizontal="center" vertical="top" wrapText="1"/>
    </xf>
    <xf numFmtId="0" fontId="6" fillId="10" borderId="35" xfId="0" applyFont="1" applyFill="1" applyBorder="1" applyAlignment="1">
      <alignment horizontal="center" vertical="top" wrapText="1"/>
    </xf>
    <xf numFmtId="0" fontId="6" fillId="20" borderId="30" xfId="0" applyFont="1" applyFill="1" applyBorder="1" applyAlignment="1">
      <alignment horizontal="center" vertical="top" wrapText="1"/>
    </xf>
    <xf numFmtId="0" fontId="6" fillId="20" borderId="31" xfId="0" applyFont="1" applyFill="1" applyBorder="1" applyAlignment="1">
      <alignment horizontal="center" vertical="top" wrapText="1"/>
    </xf>
    <xf numFmtId="0" fontId="6" fillId="20" borderId="35" xfId="0" applyFont="1" applyFill="1" applyBorder="1" applyAlignment="1">
      <alignment horizontal="center" vertical="top" wrapText="1"/>
    </xf>
    <xf numFmtId="0" fontId="2" fillId="15" borderId="35" xfId="0" applyFont="1" applyFill="1" applyBorder="1" applyAlignment="1">
      <alignment horizontal="center" vertical="center" wrapText="1"/>
    </xf>
    <xf numFmtId="0" fontId="6" fillId="16" borderId="35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</cellXfs>
  <cellStyles count="13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Normal" xfId="0" builtinId="0"/>
    <cellStyle name="Normal 2" xfId="2"/>
    <cellStyle name="Normal 3" xfId="3"/>
    <cellStyle name="Paprastas 2" xfId="4"/>
    <cellStyle name="Paprastas 3" xfId="5"/>
    <cellStyle name="Paprastas 4" xfId="8"/>
  </cellStyles>
  <dxfs count="0"/>
  <tableStyles count="0" defaultTableStyle="TableStyleMedium9" defaultPivotStyle="PivotStyleLight16"/>
  <colors>
    <mruColors>
      <color rgb="FFFF6600"/>
      <color rgb="FFFF9900"/>
      <color rgb="FFFFCC00"/>
      <color rgb="FFFF9966"/>
      <color rgb="FFFFCC99"/>
      <color rgb="FFFFFF99"/>
      <color rgb="FFFFCC66"/>
      <color rgb="FFFFFF66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8"/>
  <sheetViews>
    <sheetView tabSelected="1" topLeftCell="A37" zoomScaleNormal="100" workbookViewId="0">
      <selection activeCell="Q56" sqref="Q56"/>
    </sheetView>
  </sheetViews>
  <sheetFormatPr defaultRowHeight="11.25" x14ac:dyDescent="0.2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7.4257812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7.28515625" style="1" customWidth="1"/>
    <col min="11" max="11" width="12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5.85546875" style="1" customWidth="1"/>
    <col min="19" max="19" width="10.85546875" style="1" customWidth="1"/>
    <col min="20" max="20" width="14.7109375" style="1" customWidth="1"/>
    <col min="21" max="21" width="12.42578125" style="1" bestFit="1" customWidth="1"/>
    <col min="22" max="22" width="9.140625" style="1" customWidth="1"/>
    <col min="23" max="23" width="10.42578125" style="1" bestFit="1" customWidth="1"/>
    <col min="24" max="34" width="9.140625" style="1"/>
    <col min="35" max="35" width="14.140625" style="1" bestFit="1" customWidth="1"/>
    <col min="36" max="36" width="16.5703125" style="1" bestFit="1" customWidth="1"/>
    <col min="37" max="16384" width="9.140625" style="1"/>
  </cols>
  <sheetData>
    <row r="1" spans="1:17" s="12" customFormat="1" ht="13.5" customHeight="1" x14ac:dyDescent="0.2">
      <c r="A1" s="2146" t="s">
        <v>518</v>
      </c>
      <c r="B1" s="2146"/>
      <c r="C1" s="2146"/>
      <c r="D1" s="2146"/>
      <c r="E1" s="2146"/>
      <c r="F1" s="2146"/>
      <c r="G1" s="2146"/>
      <c r="H1" s="2146"/>
      <c r="I1" s="2146"/>
      <c r="J1" s="2146"/>
      <c r="K1" s="2146"/>
      <c r="L1" s="2146"/>
      <c r="M1" s="2146"/>
      <c r="N1" s="2146"/>
      <c r="O1" s="2146"/>
      <c r="P1" s="2146"/>
      <c r="Q1" s="2146"/>
    </row>
    <row r="2" spans="1:17" s="12" customFormat="1" ht="13.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952" customFormat="1" ht="18" customHeight="1" x14ac:dyDescent="0.2">
      <c r="A3" s="2033" t="s">
        <v>31</v>
      </c>
      <c r="B3" s="2033"/>
      <c r="C3" s="2033"/>
      <c r="D3" s="2033"/>
      <c r="E3" s="2033"/>
      <c r="F3" s="2033"/>
      <c r="G3" s="2033"/>
      <c r="H3" s="2033"/>
      <c r="I3" s="2033"/>
      <c r="J3" s="2033"/>
      <c r="K3" s="2033"/>
      <c r="L3" s="2033"/>
      <c r="M3" s="2033"/>
      <c r="N3" s="2033"/>
      <c r="O3" s="2033"/>
      <c r="P3" s="2033"/>
      <c r="Q3" s="2033"/>
    </row>
    <row r="4" spans="1:17" s="12" customFormat="1" ht="13.5" customHeight="1" thickBot="1" x14ac:dyDescent="0.25">
      <c r="A4" s="2061" t="s">
        <v>597</v>
      </c>
      <c r="B4" s="2061"/>
      <c r="C4" s="2061"/>
      <c r="D4" s="2061"/>
      <c r="E4" s="2061"/>
      <c r="F4" s="2061"/>
      <c r="G4" s="2061"/>
      <c r="H4" s="2061"/>
      <c r="I4" s="2061"/>
      <c r="J4" s="2061"/>
      <c r="K4" s="2061"/>
      <c r="L4" s="2061"/>
      <c r="M4" s="2061"/>
      <c r="N4" s="2061"/>
      <c r="O4" s="2061"/>
      <c r="P4" s="2061"/>
      <c r="Q4" s="2061"/>
    </row>
    <row r="5" spans="1:17" s="12" customFormat="1" ht="13.5" customHeight="1" x14ac:dyDescent="0.2">
      <c r="A5" s="2054" t="s">
        <v>1</v>
      </c>
      <c r="B5" s="2037" t="s">
        <v>0</v>
      </c>
      <c r="C5" s="2016" t="s">
        <v>2</v>
      </c>
      <c r="D5" s="2016" t="s">
        <v>3</v>
      </c>
      <c r="E5" s="2016" t="s">
        <v>13</v>
      </c>
      <c r="F5" s="2039" t="s">
        <v>14</v>
      </c>
      <c r="G5" s="2040"/>
      <c r="H5" s="2040"/>
      <c r="I5" s="2041"/>
      <c r="J5" s="2016" t="s">
        <v>4</v>
      </c>
      <c r="K5" s="2016" t="s">
        <v>15</v>
      </c>
      <c r="L5" s="2016" t="s">
        <v>5</v>
      </c>
      <c r="M5" s="2016" t="s">
        <v>6</v>
      </c>
      <c r="N5" s="2016" t="s">
        <v>16</v>
      </c>
      <c r="O5" s="2051" t="s">
        <v>17</v>
      </c>
      <c r="P5" s="2016" t="s">
        <v>25</v>
      </c>
      <c r="Q5" s="2020" t="s">
        <v>26</v>
      </c>
    </row>
    <row r="6" spans="1:17" s="12" customFormat="1" ht="39" customHeight="1" x14ac:dyDescent="0.2">
      <c r="A6" s="2055"/>
      <c r="B6" s="2038"/>
      <c r="C6" s="2025"/>
      <c r="D6" s="2017"/>
      <c r="E6" s="2017"/>
      <c r="F6" s="21" t="s">
        <v>18</v>
      </c>
      <c r="G6" s="21" t="s">
        <v>19</v>
      </c>
      <c r="H6" s="21" t="s">
        <v>20</v>
      </c>
      <c r="I6" s="21" t="s">
        <v>21</v>
      </c>
      <c r="J6" s="2017"/>
      <c r="K6" s="2017"/>
      <c r="L6" s="2017"/>
      <c r="M6" s="2017"/>
      <c r="N6" s="2017"/>
      <c r="O6" s="2052"/>
      <c r="P6" s="2017"/>
      <c r="Q6" s="2021"/>
    </row>
    <row r="7" spans="1:17" s="12" customFormat="1" ht="13.5" customHeight="1" x14ac:dyDescent="0.2">
      <c r="A7" s="2056"/>
      <c r="B7" s="2057"/>
      <c r="C7" s="2017"/>
      <c r="D7" s="131" t="s">
        <v>7</v>
      </c>
      <c r="E7" s="131" t="s">
        <v>8</v>
      </c>
      <c r="F7" s="131" t="s">
        <v>9</v>
      </c>
      <c r="G7" s="131" t="s">
        <v>9</v>
      </c>
      <c r="H7" s="131" t="s">
        <v>9</v>
      </c>
      <c r="I7" s="131" t="s">
        <v>9</v>
      </c>
      <c r="J7" s="131" t="s">
        <v>22</v>
      </c>
      <c r="K7" s="131" t="s">
        <v>9</v>
      </c>
      <c r="L7" s="131" t="s">
        <v>22</v>
      </c>
      <c r="M7" s="131" t="s">
        <v>83</v>
      </c>
      <c r="N7" s="131" t="s">
        <v>10</v>
      </c>
      <c r="O7" s="131" t="s">
        <v>84</v>
      </c>
      <c r="P7" s="132" t="s">
        <v>27</v>
      </c>
      <c r="Q7" s="133" t="s">
        <v>28</v>
      </c>
    </row>
    <row r="8" spans="1:17" s="12" customFormat="1" ht="13.5" customHeight="1" thickBot="1" x14ac:dyDescent="0.25">
      <c r="A8" s="134">
        <v>1</v>
      </c>
      <c r="B8" s="135">
        <v>2</v>
      </c>
      <c r="C8" s="136">
        <v>3</v>
      </c>
      <c r="D8" s="137">
        <v>4</v>
      </c>
      <c r="E8" s="137">
        <v>5</v>
      </c>
      <c r="F8" s="137">
        <v>6</v>
      </c>
      <c r="G8" s="137">
        <v>7</v>
      </c>
      <c r="H8" s="137">
        <v>8</v>
      </c>
      <c r="I8" s="137">
        <v>9</v>
      </c>
      <c r="J8" s="137">
        <v>10</v>
      </c>
      <c r="K8" s="137">
        <v>11</v>
      </c>
      <c r="L8" s="136">
        <v>12</v>
      </c>
      <c r="M8" s="137">
        <v>13</v>
      </c>
      <c r="N8" s="137">
        <v>14</v>
      </c>
      <c r="O8" s="138">
        <v>15</v>
      </c>
      <c r="P8" s="136">
        <v>16</v>
      </c>
      <c r="Q8" s="139">
        <v>17</v>
      </c>
    </row>
    <row r="9" spans="1:17" s="12" customFormat="1" ht="13.5" customHeight="1" x14ac:dyDescent="0.2">
      <c r="A9" s="2042" t="s">
        <v>115</v>
      </c>
      <c r="B9" s="357">
        <v>1</v>
      </c>
      <c r="C9" s="1998" t="s">
        <v>117</v>
      </c>
      <c r="D9" s="1999">
        <v>47</v>
      </c>
      <c r="E9" s="1999">
        <v>2007</v>
      </c>
      <c r="F9" s="2000">
        <v>13.427</v>
      </c>
      <c r="G9" s="2001">
        <v>9.9803429999999995</v>
      </c>
      <c r="H9" s="2001">
        <v>3.4466510000000001</v>
      </c>
      <c r="I9" s="2001">
        <v>0</v>
      </c>
      <c r="J9" s="2001">
        <v>2876.41</v>
      </c>
      <c r="K9" s="2002">
        <v>0</v>
      </c>
      <c r="L9" s="2001">
        <v>2876.41</v>
      </c>
      <c r="M9" s="2003">
        <v>0</v>
      </c>
      <c r="N9" s="2004">
        <v>248.738</v>
      </c>
      <c r="O9" s="2005">
        <v>0</v>
      </c>
      <c r="P9" s="2006">
        <v>0</v>
      </c>
      <c r="Q9" s="1110">
        <v>0</v>
      </c>
    </row>
    <row r="10" spans="1:17" s="12" customFormat="1" ht="13.5" customHeight="1" x14ac:dyDescent="0.2">
      <c r="A10" s="2076"/>
      <c r="B10" s="142">
        <v>2</v>
      </c>
      <c r="C10" s="975" t="s">
        <v>47</v>
      </c>
      <c r="D10" s="976">
        <v>52</v>
      </c>
      <c r="E10" s="976">
        <v>2009</v>
      </c>
      <c r="F10" s="977">
        <v>12.734</v>
      </c>
      <c r="G10" s="978">
        <v>8.7020669999999996</v>
      </c>
      <c r="H10" s="978">
        <v>4.0319240000000001</v>
      </c>
      <c r="I10" s="978">
        <v>0</v>
      </c>
      <c r="J10" s="978">
        <v>2686.29</v>
      </c>
      <c r="K10" s="979">
        <v>0</v>
      </c>
      <c r="L10" s="978">
        <v>2686.29</v>
      </c>
      <c r="M10" s="980">
        <v>0</v>
      </c>
      <c r="N10" s="981">
        <v>248.738</v>
      </c>
      <c r="O10" s="982">
        <v>0</v>
      </c>
      <c r="P10" s="983">
        <v>0</v>
      </c>
      <c r="Q10" s="1111">
        <v>0</v>
      </c>
    </row>
    <row r="11" spans="1:17" s="12" customFormat="1" ht="13.5" customHeight="1" x14ac:dyDescent="0.2">
      <c r="A11" s="2076"/>
      <c r="B11" s="142">
        <v>3</v>
      </c>
      <c r="C11" s="975" t="s">
        <v>116</v>
      </c>
      <c r="D11" s="976">
        <v>40</v>
      </c>
      <c r="E11" s="976">
        <v>2007</v>
      </c>
      <c r="F11" s="977">
        <v>10.28</v>
      </c>
      <c r="G11" s="978">
        <v>6.7762969999999996</v>
      </c>
      <c r="H11" s="978">
        <v>3.2</v>
      </c>
      <c r="I11" s="978">
        <v>0.303707</v>
      </c>
      <c r="J11" s="978">
        <v>2352.7399999999998</v>
      </c>
      <c r="K11" s="979">
        <v>0.303707</v>
      </c>
      <c r="L11" s="978">
        <v>2352.7399999999998</v>
      </c>
      <c r="M11" s="980">
        <v>1.2908651189676718E-4</v>
      </c>
      <c r="N11" s="981">
        <v>248.738</v>
      </c>
      <c r="O11" s="982">
        <v>3.2108720796178075E-2</v>
      </c>
      <c r="P11" s="983">
        <v>7.7451907138060303</v>
      </c>
      <c r="Q11" s="1111">
        <v>1.9265232477706844</v>
      </c>
    </row>
    <row r="12" spans="1:17" s="12" customFormat="1" ht="13.5" customHeight="1" x14ac:dyDescent="0.2">
      <c r="A12" s="2076"/>
      <c r="B12" s="142">
        <v>4</v>
      </c>
      <c r="C12" s="984" t="s">
        <v>70</v>
      </c>
      <c r="D12" s="985">
        <v>61</v>
      </c>
      <c r="E12" s="985">
        <v>1965</v>
      </c>
      <c r="F12" s="986">
        <v>18.876000000000001</v>
      </c>
      <c r="G12" s="987">
        <v>8.5273920000000007</v>
      </c>
      <c r="H12" s="987">
        <v>9.6</v>
      </c>
      <c r="I12" s="987">
        <v>0.74860899999999997</v>
      </c>
      <c r="J12" s="987">
        <v>2700.04</v>
      </c>
      <c r="K12" s="988">
        <v>0.74860899999999997</v>
      </c>
      <c r="L12" s="987">
        <v>2700.04</v>
      </c>
      <c r="M12" s="989">
        <v>2.772584850594806E-4</v>
      </c>
      <c r="N12" s="990">
        <v>248.738</v>
      </c>
      <c r="O12" s="991">
        <v>6.896472105672509E-2</v>
      </c>
      <c r="P12" s="992">
        <v>16.635509103568836</v>
      </c>
      <c r="Q12" s="2007">
        <v>4.1378832634035057</v>
      </c>
    </row>
    <row r="13" spans="1:17" s="12" customFormat="1" ht="13.5" customHeight="1" x14ac:dyDescent="0.2">
      <c r="A13" s="2076"/>
      <c r="B13" s="142">
        <v>5</v>
      </c>
      <c r="C13" s="975" t="s">
        <v>46</v>
      </c>
      <c r="D13" s="976">
        <v>40</v>
      </c>
      <c r="E13" s="976">
        <v>2007</v>
      </c>
      <c r="F13" s="977">
        <v>10.545999999999999</v>
      </c>
      <c r="G13" s="978">
        <v>6.642633</v>
      </c>
      <c r="H13" s="978">
        <v>3.2</v>
      </c>
      <c r="I13" s="978">
        <v>0.70337000000000005</v>
      </c>
      <c r="J13" s="978">
        <v>2350.71</v>
      </c>
      <c r="K13" s="979">
        <v>0.70337000000000005</v>
      </c>
      <c r="L13" s="978">
        <v>2350.71</v>
      </c>
      <c r="M13" s="980">
        <v>2.9921598155450909E-4</v>
      </c>
      <c r="N13" s="981">
        <v>248.738</v>
      </c>
      <c r="O13" s="982">
        <v>7.4426384819905475E-2</v>
      </c>
      <c r="P13" s="983">
        <v>17.952958893270544</v>
      </c>
      <c r="Q13" s="1111">
        <v>4.4655830891943289</v>
      </c>
    </row>
    <row r="14" spans="1:17" s="12" customFormat="1" ht="13.5" customHeight="1" x14ac:dyDescent="0.2">
      <c r="A14" s="2076"/>
      <c r="B14" s="142">
        <v>6</v>
      </c>
      <c r="C14" s="984" t="s">
        <v>119</v>
      </c>
      <c r="D14" s="985">
        <v>90</v>
      </c>
      <c r="E14" s="985">
        <v>1967</v>
      </c>
      <c r="F14" s="986">
        <v>29.917000000000002</v>
      </c>
      <c r="G14" s="987">
        <v>12.903</v>
      </c>
      <c r="H14" s="987">
        <v>14.4</v>
      </c>
      <c r="I14" s="987">
        <v>2.6139999999999999</v>
      </c>
      <c r="J14" s="987">
        <v>4485</v>
      </c>
      <c r="K14" s="988">
        <v>2.6139999999999999</v>
      </c>
      <c r="L14" s="987">
        <v>4485</v>
      </c>
      <c r="M14" s="989">
        <v>5.8283166109253067E-4</v>
      </c>
      <c r="N14" s="990">
        <v>247.32100000000003</v>
      </c>
      <c r="O14" s="991">
        <v>0.1441465092530658</v>
      </c>
      <c r="P14" s="992">
        <v>34.969899665551843</v>
      </c>
      <c r="Q14" s="2007">
        <v>8.6487905551839486</v>
      </c>
    </row>
    <row r="15" spans="1:17" s="12" customFormat="1" ht="13.5" customHeight="1" x14ac:dyDescent="0.2">
      <c r="A15" s="2076"/>
      <c r="B15" s="142">
        <v>7</v>
      </c>
      <c r="C15" s="984" t="s">
        <v>118</v>
      </c>
      <c r="D15" s="985">
        <v>30</v>
      </c>
      <c r="E15" s="985">
        <v>1967</v>
      </c>
      <c r="F15" s="986">
        <v>9.7159999999999993</v>
      </c>
      <c r="G15" s="987">
        <v>3.621</v>
      </c>
      <c r="H15" s="987">
        <v>4.8</v>
      </c>
      <c r="I15" s="987">
        <v>1.2949999999999999</v>
      </c>
      <c r="J15" s="987">
        <v>1550</v>
      </c>
      <c r="K15" s="988">
        <v>1.2949999999999999</v>
      </c>
      <c r="L15" s="987">
        <v>1550</v>
      </c>
      <c r="M15" s="989">
        <v>8.3548387096774187E-4</v>
      </c>
      <c r="N15" s="990">
        <v>247.32100000000003</v>
      </c>
      <c r="O15" s="991">
        <v>0.20663270645161291</v>
      </c>
      <c r="P15" s="992">
        <v>50.129032258064512</v>
      </c>
      <c r="Q15" s="2007">
        <v>12.397962387096776</v>
      </c>
    </row>
    <row r="16" spans="1:17" s="12" customFormat="1" ht="13.5" customHeight="1" x14ac:dyDescent="0.2">
      <c r="A16" s="2076"/>
      <c r="B16" s="142">
        <v>8</v>
      </c>
      <c r="C16" s="975" t="s">
        <v>121</v>
      </c>
      <c r="D16" s="976">
        <v>70</v>
      </c>
      <c r="E16" s="976">
        <v>2008</v>
      </c>
      <c r="F16" s="977">
        <v>18.965</v>
      </c>
      <c r="G16" s="978">
        <v>12.75</v>
      </c>
      <c r="H16" s="978">
        <v>0</v>
      </c>
      <c r="I16" s="978">
        <v>6.2149999999999999</v>
      </c>
      <c r="J16" s="978">
        <v>4787.37</v>
      </c>
      <c r="K16" s="979">
        <v>6.2149999999999999</v>
      </c>
      <c r="L16" s="978">
        <v>4787.37</v>
      </c>
      <c r="M16" s="980">
        <v>1.2982075753493044E-3</v>
      </c>
      <c r="N16" s="981">
        <v>248.738</v>
      </c>
      <c r="O16" s="982">
        <v>0.3229135558772353</v>
      </c>
      <c r="P16" s="983">
        <v>77.892454520958267</v>
      </c>
      <c r="Q16" s="1111">
        <v>19.374813352634121</v>
      </c>
    </row>
    <row r="17" spans="1:19" s="12" customFormat="1" ht="13.5" customHeight="1" x14ac:dyDescent="0.2">
      <c r="A17" s="2076"/>
      <c r="B17" s="142">
        <v>9</v>
      </c>
      <c r="C17" s="975" t="s">
        <v>122</v>
      </c>
      <c r="D17" s="976">
        <v>116</v>
      </c>
      <c r="E17" s="976">
        <v>2007</v>
      </c>
      <c r="F17" s="977">
        <v>34.700000000000003</v>
      </c>
      <c r="G17" s="978">
        <v>23.927488</v>
      </c>
      <c r="H17" s="978">
        <v>0</v>
      </c>
      <c r="I17" s="978">
        <v>10.772518999999999</v>
      </c>
      <c r="J17" s="978">
        <v>7056.51</v>
      </c>
      <c r="K17" s="979">
        <v>10.772518999999999</v>
      </c>
      <c r="L17" s="978">
        <v>7056.51</v>
      </c>
      <c r="M17" s="980">
        <v>1.5266072038443931E-3</v>
      </c>
      <c r="N17" s="981">
        <v>248.738</v>
      </c>
      <c r="O17" s="982">
        <v>0.37972522266984665</v>
      </c>
      <c r="P17" s="983">
        <v>91.596432230663595</v>
      </c>
      <c r="Q17" s="1111">
        <v>22.783513360190803</v>
      </c>
    </row>
    <row r="18" spans="1:19" s="12" customFormat="1" ht="13.5" customHeight="1" thickBot="1" x14ac:dyDescent="0.25">
      <c r="A18" s="2077"/>
      <c r="B18" s="142">
        <v>10</v>
      </c>
      <c r="C18" s="975" t="s">
        <v>120</v>
      </c>
      <c r="D18" s="976">
        <v>62</v>
      </c>
      <c r="E18" s="976">
        <v>2007</v>
      </c>
      <c r="F18" s="977">
        <v>18.783999999999999</v>
      </c>
      <c r="G18" s="978">
        <v>11.751522</v>
      </c>
      <c r="H18" s="978">
        <v>0</v>
      </c>
      <c r="I18" s="978">
        <v>7.0324799999999996</v>
      </c>
      <c r="J18" s="978">
        <v>3936.72</v>
      </c>
      <c r="K18" s="979">
        <v>7.0324799999999996</v>
      </c>
      <c r="L18" s="978">
        <v>3936.72</v>
      </c>
      <c r="M18" s="980">
        <v>1.7863805401450955E-3</v>
      </c>
      <c r="N18" s="981">
        <v>248.738</v>
      </c>
      <c r="O18" s="982">
        <v>0.44434072279461079</v>
      </c>
      <c r="P18" s="983">
        <v>107.18283240870572</v>
      </c>
      <c r="Q18" s="1111">
        <v>26.660443367676642</v>
      </c>
    </row>
    <row r="19" spans="1:19" s="12" customFormat="1" ht="13.5" customHeight="1" x14ac:dyDescent="0.2">
      <c r="A19" s="2078" t="s">
        <v>123</v>
      </c>
      <c r="B19" s="17">
        <v>1</v>
      </c>
      <c r="C19" s="993" t="s">
        <v>127</v>
      </c>
      <c r="D19" s="994">
        <v>49</v>
      </c>
      <c r="E19" s="994">
        <v>2007</v>
      </c>
      <c r="F19" s="995">
        <v>15.698</v>
      </c>
      <c r="G19" s="995">
        <v>7.8030330000000001</v>
      </c>
      <c r="H19" s="995">
        <v>4</v>
      </c>
      <c r="I19" s="995">
        <v>3.8949660000000002</v>
      </c>
      <c r="J19" s="995">
        <v>2531.39</v>
      </c>
      <c r="K19" s="996">
        <v>3.8949660000000002</v>
      </c>
      <c r="L19" s="995">
        <v>2531.39</v>
      </c>
      <c r="M19" s="997">
        <v>1.538666898423396E-3</v>
      </c>
      <c r="N19" s="998">
        <v>248.738</v>
      </c>
      <c r="O19" s="999">
        <v>0.38272492698003868</v>
      </c>
      <c r="P19" s="1000">
        <v>92.320013905403755</v>
      </c>
      <c r="Q19" s="1001">
        <v>22.96349561880232</v>
      </c>
    </row>
    <row r="20" spans="1:19" s="12" customFormat="1" ht="13.5" customHeight="1" x14ac:dyDescent="0.2">
      <c r="A20" s="2076"/>
      <c r="B20" s="18">
        <v>2</v>
      </c>
      <c r="C20" s="1002" t="s">
        <v>125</v>
      </c>
      <c r="D20" s="1003">
        <v>16</v>
      </c>
      <c r="E20" s="1003">
        <v>2005</v>
      </c>
      <c r="F20" s="1004">
        <v>5.8310000000000004</v>
      </c>
      <c r="G20" s="1004">
        <v>2.320802</v>
      </c>
      <c r="H20" s="1004">
        <v>1.36</v>
      </c>
      <c r="I20" s="1004">
        <v>2.1501999999999999</v>
      </c>
      <c r="J20" s="1004">
        <v>1150.31</v>
      </c>
      <c r="K20" s="1005">
        <v>2.1501999999999999</v>
      </c>
      <c r="L20" s="1004">
        <v>1150.31</v>
      </c>
      <c r="M20" s="1006">
        <v>1.8692352496283611E-3</v>
      </c>
      <c r="N20" s="1007">
        <v>248.738</v>
      </c>
      <c r="O20" s="1008">
        <v>0.46494983752205926</v>
      </c>
      <c r="P20" s="1009">
        <v>112.15411497770167</v>
      </c>
      <c r="Q20" s="1010">
        <v>27.896990251323558</v>
      </c>
    </row>
    <row r="21" spans="1:19" s="12" customFormat="1" ht="13.5" customHeight="1" x14ac:dyDescent="0.2">
      <c r="A21" s="2076"/>
      <c r="B21" s="18">
        <v>3</v>
      </c>
      <c r="C21" s="1002" t="s">
        <v>126</v>
      </c>
      <c r="D21" s="1003">
        <v>46</v>
      </c>
      <c r="E21" s="1003">
        <v>2007</v>
      </c>
      <c r="F21" s="1004">
        <v>18.431999999999999</v>
      </c>
      <c r="G21" s="1004">
        <v>9.3549760000000006</v>
      </c>
      <c r="H21" s="1004">
        <v>3.68</v>
      </c>
      <c r="I21" s="1004">
        <v>5.3970289999999999</v>
      </c>
      <c r="J21" s="1004">
        <v>2821.98</v>
      </c>
      <c r="K21" s="1005">
        <v>5.3970289999999999</v>
      </c>
      <c r="L21" s="1004">
        <v>2821.98</v>
      </c>
      <c r="M21" s="1006">
        <v>1.9124972537013019E-3</v>
      </c>
      <c r="N21" s="1007">
        <v>248.738</v>
      </c>
      <c r="O21" s="1008">
        <v>0.47571074189115442</v>
      </c>
      <c r="P21" s="1009">
        <v>114.74983522207812</v>
      </c>
      <c r="Q21" s="1010">
        <v>28.542644513469266</v>
      </c>
    </row>
    <row r="22" spans="1:19" s="12" customFormat="1" ht="13.5" customHeight="1" x14ac:dyDescent="0.2">
      <c r="A22" s="2076"/>
      <c r="B22" s="18">
        <v>4</v>
      </c>
      <c r="C22" s="1002" t="s">
        <v>128</v>
      </c>
      <c r="D22" s="1003">
        <v>46</v>
      </c>
      <c r="E22" s="1003">
        <v>2006</v>
      </c>
      <c r="F22" s="1004">
        <v>18.768000000000001</v>
      </c>
      <c r="G22" s="1004">
        <v>9.2791259999999998</v>
      </c>
      <c r="H22" s="1004">
        <v>3.68</v>
      </c>
      <c r="I22" s="1004">
        <v>5.808878</v>
      </c>
      <c r="J22" s="1004">
        <v>2989.78</v>
      </c>
      <c r="K22" s="1005">
        <v>5.808878</v>
      </c>
      <c r="L22" s="1004">
        <v>2989.78</v>
      </c>
      <c r="M22" s="1006">
        <v>1.9429115185732727E-3</v>
      </c>
      <c r="N22" s="1007">
        <v>248.738</v>
      </c>
      <c r="O22" s="1008">
        <v>0.48327592530687868</v>
      </c>
      <c r="P22" s="1009">
        <v>116.57469111439636</v>
      </c>
      <c r="Q22" s="1010">
        <v>28.996555518412723</v>
      </c>
    </row>
    <row r="23" spans="1:19" s="12" customFormat="1" ht="13.5" customHeight="1" x14ac:dyDescent="0.2">
      <c r="A23" s="2076"/>
      <c r="B23" s="18">
        <v>5</v>
      </c>
      <c r="C23" s="1002" t="s">
        <v>129</v>
      </c>
      <c r="D23" s="1003">
        <v>34</v>
      </c>
      <c r="E23" s="1003">
        <v>2003</v>
      </c>
      <c r="F23" s="1004">
        <v>15.292</v>
      </c>
      <c r="G23" s="1004">
        <v>5.7213200000000004</v>
      </c>
      <c r="H23" s="1004">
        <v>4.8816860000000002</v>
      </c>
      <c r="I23" s="1004">
        <v>4.6890000000000001</v>
      </c>
      <c r="J23" s="1004">
        <v>2349.59</v>
      </c>
      <c r="K23" s="1005">
        <v>4.6890000000000001</v>
      </c>
      <c r="L23" s="1004">
        <v>2349.59</v>
      </c>
      <c r="M23" s="1006">
        <v>1.9956673291936038E-3</v>
      </c>
      <c r="N23" s="1007">
        <v>248.738</v>
      </c>
      <c r="O23" s="1008">
        <v>0.49639830012895864</v>
      </c>
      <c r="P23" s="1009">
        <v>119.74003975161624</v>
      </c>
      <c r="Q23" s="1010">
        <v>29.78389800773752</v>
      </c>
    </row>
    <row r="24" spans="1:19" s="12" customFormat="1" ht="13.5" customHeight="1" x14ac:dyDescent="0.2">
      <c r="A24" s="2076"/>
      <c r="B24" s="18">
        <v>6</v>
      </c>
      <c r="C24" s="1002" t="s">
        <v>87</v>
      </c>
      <c r="D24" s="1003">
        <v>50</v>
      </c>
      <c r="E24" s="1003">
        <v>2006</v>
      </c>
      <c r="F24" s="1004">
        <v>17.829999999999998</v>
      </c>
      <c r="G24" s="1004">
        <v>8.6639540000000004</v>
      </c>
      <c r="H24" s="1004">
        <v>4</v>
      </c>
      <c r="I24" s="1004">
        <v>5.1660500000000003</v>
      </c>
      <c r="J24" s="1004">
        <v>2532.42</v>
      </c>
      <c r="K24" s="1005">
        <v>5.1660500000000003</v>
      </c>
      <c r="L24" s="1004">
        <v>2532.42</v>
      </c>
      <c r="M24" s="1006">
        <v>2.03996572448488E-3</v>
      </c>
      <c r="N24" s="1007">
        <v>248.738</v>
      </c>
      <c r="O24" s="1008">
        <v>0.50741699437692012</v>
      </c>
      <c r="P24" s="1009">
        <v>122.39794346909279</v>
      </c>
      <c r="Q24" s="1010">
        <v>30.445019662615202</v>
      </c>
    </row>
    <row r="25" spans="1:19" s="12" customFormat="1" ht="13.5" customHeight="1" x14ac:dyDescent="0.2">
      <c r="A25" s="2076"/>
      <c r="B25" s="18">
        <v>7</v>
      </c>
      <c r="C25" s="1002" t="s">
        <v>130</v>
      </c>
      <c r="D25" s="1003">
        <v>46</v>
      </c>
      <c r="E25" s="1003">
        <v>2001</v>
      </c>
      <c r="F25" s="1004">
        <v>19.798999999999999</v>
      </c>
      <c r="G25" s="1004">
        <v>6.0484450000000001</v>
      </c>
      <c r="H25" s="1004">
        <v>6.886971</v>
      </c>
      <c r="I25" s="1004">
        <v>6.8635669999999998</v>
      </c>
      <c r="J25" s="1004">
        <v>3175.32</v>
      </c>
      <c r="K25" s="1005">
        <v>6.8635669999999998</v>
      </c>
      <c r="L25" s="1004">
        <v>3175.32</v>
      </c>
      <c r="M25" s="1006">
        <v>2.1615355302772631E-3</v>
      </c>
      <c r="N25" s="1007">
        <v>248.738</v>
      </c>
      <c r="O25" s="1008">
        <v>0.53765602473010587</v>
      </c>
      <c r="P25" s="1009">
        <v>129.69213181663577</v>
      </c>
      <c r="Q25" s="1010">
        <v>32.259361483806344</v>
      </c>
    </row>
    <row r="26" spans="1:19" s="12" customFormat="1" ht="13.5" customHeight="1" x14ac:dyDescent="0.2">
      <c r="A26" s="2076"/>
      <c r="B26" s="18">
        <v>8</v>
      </c>
      <c r="C26" s="1002" t="s">
        <v>124</v>
      </c>
      <c r="D26" s="1003">
        <v>28</v>
      </c>
      <c r="E26" s="1003">
        <v>2001</v>
      </c>
      <c r="F26" s="1004">
        <v>15.645</v>
      </c>
      <c r="G26" s="1004">
        <v>5.2348720000000002</v>
      </c>
      <c r="H26" s="1004">
        <v>4.8</v>
      </c>
      <c r="I26" s="1004">
        <v>5.610125</v>
      </c>
      <c r="J26" s="1004">
        <v>2440.5300000000002</v>
      </c>
      <c r="K26" s="1005">
        <v>5.610125</v>
      </c>
      <c r="L26" s="1004">
        <v>2440.5300000000002</v>
      </c>
      <c r="M26" s="1006">
        <v>2.2987322425866512E-3</v>
      </c>
      <c r="N26" s="1007">
        <v>248.738</v>
      </c>
      <c r="O26" s="1008">
        <v>0.57178206055651848</v>
      </c>
      <c r="P26" s="1009">
        <v>137.92393455519908</v>
      </c>
      <c r="Q26" s="1010">
        <v>34.306923633391108</v>
      </c>
    </row>
    <row r="27" spans="1:19" s="12" customFormat="1" ht="13.5" customHeight="1" x14ac:dyDescent="0.2">
      <c r="A27" s="2076"/>
      <c r="B27" s="18">
        <v>9</v>
      </c>
      <c r="C27" s="1002" t="s">
        <v>131</v>
      </c>
      <c r="D27" s="1003">
        <v>23</v>
      </c>
      <c r="E27" s="1003">
        <v>2002</v>
      </c>
      <c r="F27" s="1004">
        <v>4.5609999999999999</v>
      </c>
      <c r="G27" s="1004">
        <v>0</v>
      </c>
      <c r="H27" s="1004">
        <v>0</v>
      </c>
      <c r="I27" s="1004">
        <v>4.5610020000000002</v>
      </c>
      <c r="J27" s="1004">
        <v>1743.26</v>
      </c>
      <c r="K27" s="1005">
        <v>4.5610020000000002</v>
      </c>
      <c r="L27" s="1004">
        <v>1743.26</v>
      </c>
      <c r="M27" s="1006">
        <v>2.6163635946445168E-3</v>
      </c>
      <c r="N27" s="1007">
        <v>248.738</v>
      </c>
      <c r="O27" s="1008">
        <v>0.65078904780468783</v>
      </c>
      <c r="P27" s="1009">
        <v>156.98181567867101</v>
      </c>
      <c r="Q27" s="1010">
        <v>39.047342868281277</v>
      </c>
    </row>
    <row r="28" spans="1:19" s="12" customFormat="1" ht="13.5" customHeight="1" thickBot="1" x14ac:dyDescent="0.25">
      <c r="A28" s="2077"/>
      <c r="B28" s="58">
        <v>10</v>
      </c>
      <c r="C28" s="984" t="s">
        <v>132</v>
      </c>
      <c r="D28" s="985">
        <v>60</v>
      </c>
      <c r="E28" s="985">
        <v>1978</v>
      </c>
      <c r="F28" s="986">
        <v>31.706</v>
      </c>
      <c r="G28" s="987">
        <v>8.7020680000000006</v>
      </c>
      <c r="H28" s="987">
        <v>11.52</v>
      </c>
      <c r="I28" s="987">
        <v>11.483933</v>
      </c>
      <c r="J28" s="987">
        <v>3663.79</v>
      </c>
      <c r="K28" s="988">
        <v>11.483933</v>
      </c>
      <c r="L28" s="987">
        <v>3663.79</v>
      </c>
      <c r="M28" s="989">
        <v>3.134440838585181E-3</v>
      </c>
      <c r="N28" s="990">
        <v>248.738</v>
      </c>
      <c r="O28" s="991">
        <v>0.77965454530800071</v>
      </c>
      <c r="P28" s="992">
        <v>188.06645031511084</v>
      </c>
      <c r="Q28" s="2007">
        <v>46.779272718480037</v>
      </c>
      <c r="R28" s="208"/>
    </row>
    <row r="29" spans="1:19" ht="12.75" customHeight="1" x14ac:dyDescent="0.2">
      <c r="A29" s="2079" t="s">
        <v>133</v>
      </c>
      <c r="B29" s="163">
        <v>1</v>
      </c>
      <c r="C29" s="1011" t="s">
        <v>135</v>
      </c>
      <c r="D29" s="1012">
        <v>36</v>
      </c>
      <c r="E29" s="1012">
        <v>1987</v>
      </c>
      <c r="F29" s="1013">
        <v>20.702000000000002</v>
      </c>
      <c r="G29" s="1013">
        <v>5.1775479999999998</v>
      </c>
      <c r="H29" s="1013">
        <v>8.64</v>
      </c>
      <c r="I29" s="1013">
        <v>6.8844499999999993</v>
      </c>
      <c r="J29" s="1013">
        <v>2176.88</v>
      </c>
      <c r="K29" s="1014">
        <v>6.8844499999999993</v>
      </c>
      <c r="L29" s="1013">
        <v>2176.88</v>
      </c>
      <c r="M29" s="1015">
        <v>3.1625307779941931E-3</v>
      </c>
      <c r="N29" s="1016">
        <v>248.738</v>
      </c>
      <c r="O29" s="1017">
        <v>0.78664158065671963</v>
      </c>
      <c r="P29" s="1018">
        <v>189.75184667965158</v>
      </c>
      <c r="Q29" s="1019">
        <v>47.198494839403175</v>
      </c>
      <c r="R29" s="118"/>
    </row>
    <row r="30" spans="1:19" s="2" customFormat="1" ht="12.75" customHeight="1" x14ac:dyDescent="0.2">
      <c r="A30" s="2076"/>
      <c r="B30" s="172">
        <v>2</v>
      </c>
      <c r="C30" s="1020" t="s">
        <v>137</v>
      </c>
      <c r="D30" s="1021">
        <v>72</v>
      </c>
      <c r="E30" s="1021">
        <v>1985</v>
      </c>
      <c r="F30" s="1022">
        <v>44.451000000000001</v>
      </c>
      <c r="G30" s="1022">
        <v>11.285256</v>
      </c>
      <c r="H30" s="1022">
        <v>17.28</v>
      </c>
      <c r="I30" s="1022">
        <v>15.885748999999999</v>
      </c>
      <c r="J30" s="1022">
        <v>4428.07</v>
      </c>
      <c r="K30" s="1023">
        <v>15.885748999999999</v>
      </c>
      <c r="L30" s="1022">
        <v>4428.07</v>
      </c>
      <c r="M30" s="1024">
        <v>3.5875108117080353E-3</v>
      </c>
      <c r="N30" s="1025">
        <v>248.738</v>
      </c>
      <c r="O30" s="1026">
        <v>0.89235026428263331</v>
      </c>
      <c r="P30" s="1027">
        <v>215.25064870248212</v>
      </c>
      <c r="Q30" s="1028">
        <v>53.541015856958005</v>
      </c>
      <c r="R30" s="85"/>
      <c r="S30" s="85"/>
    </row>
    <row r="31" spans="1:19" s="3" customFormat="1" ht="13.5" customHeight="1" x14ac:dyDescent="0.2">
      <c r="A31" s="2076"/>
      <c r="B31" s="172">
        <v>3</v>
      </c>
      <c r="C31" s="1020" t="s">
        <v>139</v>
      </c>
      <c r="D31" s="1021">
        <v>37</v>
      </c>
      <c r="E31" s="1021">
        <v>1985</v>
      </c>
      <c r="F31" s="1022">
        <v>22.995000000000001</v>
      </c>
      <c r="G31" s="1022">
        <v>5.5745100000000001</v>
      </c>
      <c r="H31" s="1022">
        <v>8.64</v>
      </c>
      <c r="I31" s="1022">
        <v>8.7804889999999993</v>
      </c>
      <c r="J31" s="1022">
        <v>2212.4</v>
      </c>
      <c r="K31" s="1023">
        <v>8.7804889999999993</v>
      </c>
      <c r="L31" s="1022">
        <v>2212.4</v>
      </c>
      <c r="M31" s="1024">
        <v>3.9687619779425051E-3</v>
      </c>
      <c r="N31" s="1025">
        <v>248.738</v>
      </c>
      <c r="O31" s="1026">
        <v>0.98718191686946288</v>
      </c>
      <c r="P31" s="1027">
        <v>238.12571867655029</v>
      </c>
      <c r="Q31" s="1028">
        <v>59.230915012167763</v>
      </c>
      <c r="R31" s="87"/>
      <c r="S31" s="86"/>
    </row>
    <row r="32" spans="1:19" ht="12.75" customHeight="1" x14ac:dyDescent="0.2">
      <c r="A32" s="2076"/>
      <c r="B32" s="172">
        <v>4</v>
      </c>
      <c r="C32" s="1020" t="s">
        <v>136</v>
      </c>
      <c r="D32" s="1021">
        <v>20</v>
      </c>
      <c r="E32" s="1021">
        <v>1982</v>
      </c>
      <c r="F32" s="1022">
        <v>10.097</v>
      </c>
      <c r="G32" s="1022">
        <v>2.559142</v>
      </c>
      <c r="H32" s="1022">
        <v>3.2</v>
      </c>
      <c r="I32" s="1022">
        <v>4.33786</v>
      </c>
      <c r="J32" s="1022">
        <v>1071.97</v>
      </c>
      <c r="K32" s="1023">
        <v>4.33786</v>
      </c>
      <c r="L32" s="1022">
        <v>1071.97</v>
      </c>
      <c r="M32" s="1024">
        <v>4.0466244391167659E-3</v>
      </c>
      <c r="N32" s="1025">
        <v>248.738</v>
      </c>
      <c r="O32" s="1026">
        <v>1.0065492697370262</v>
      </c>
      <c r="P32" s="1027">
        <v>242.79746634700595</v>
      </c>
      <c r="Q32" s="1028">
        <v>60.392956184221561</v>
      </c>
      <c r="R32" s="88"/>
      <c r="S32" s="88"/>
    </row>
    <row r="33" spans="1:19" ht="12.75" x14ac:dyDescent="0.2">
      <c r="A33" s="2076"/>
      <c r="B33" s="172">
        <v>5</v>
      </c>
      <c r="C33" s="1020" t="s">
        <v>134</v>
      </c>
      <c r="D33" s="1021">
        <v>35</v>
      </c>
      <c r="E33" s="1021" t="s">
        <v>48</v>
      </c>
      <c r="F33" s="1022">
        <v>24.355</v>
      </c>
      <c r="G33" s="1022">
        <v>5.7553530000000004</v>
      </c>
      <c r="H33" s="1022">
        <v>8.64</v>
      </c>
      <c r="I33" s="1022">
        <v>9.9596429999999998</v>
      </c>
      <c r="J33" s="1022">
        <v>2212.0500000000002</v>
      </c>
      <c r="K33" s="1023">
        <v>9.9596429999999998</v>
      </c>
      <c r="L33" s="1022">
        <v>2212.0500000000002</v>
      </c>
      <c r="M33" s="1024">
        <v>4.5024493117244184E-3</v>
      </c>
      <c r="N33" s="1025">
        <v>248.738</v>
      </c>
      <c r="O33" s="1026">
        <v>1.1199302368997084</v>
      </c>
      <c r="P33" s="1027">
        <v>270.14695870346509</v>
      </c>
      <c r="Q33" s="1028">
        <v>67.195814213982487</v>
      </c>
      <c r="R33" s="88"/>
      <c r="S33" s="88"/>
    </row>
    <row r="34" spans="1:19" ht="12.75" x14ac:dyDescent="0.2">
      <c r="A34" s="2076"/>
      <c r="B34" s="172">
        <v>6</v>
      </c>
      <c r="C34" s="1020" t="s">
        <v>141</v>
      </c>
      <c r="D34" s="1021">
        <v>20</v>
      </c>
      <c r="E34" s="1021">
        <v>1991</v>
      </c>
      <c r="F34" s="1022">
        <v>11.21</v>
      </c>
      <c r="G34" s="1022">
        <v>2.8246419999999999</v>
      </c>
      <c r="H34" s="1022">
        <v>3.2</v>
      </c>
      <c r="I34" s="1022">
        <v>5.1853579999999999</v>
      </c>
      <c r="J34" s="1022">
        <v>1071.33</v>
      </c>
      <c r="K34" s="1023">
        <v>5.1853579999999999</v>
      </c>
      <c r="L34" s="1022">
        <v>1071.33</v>
      </c>
      <c r="M34" s="1024">
        <v>4.8401127570403147E-3</v>
      </c>
      <c r="N34" s="1025">
        <v>248.738</v>
      </c>
      <c r="O34" s="1026">
        <v>1.2039199669606937</v>
      </c>
      <c r="P34" s="1027">
        <v>290.40676542241891</v>
      </c>
      <c r="Q34" s="1028">
        <v>72.235198017641636</v>
      </c>
      <c r="R34" s="88"/>
      <c r="S34" s="56"/>
    </row>
    <row r="35" spans="1:19" ht="12.75" x14ac:dyDescent="0.2">
      <c r="A35" s="2076"/>
      <c r="B35" s="172">
        <v>7</v>
      </c>
      <c r="C35" s="1020" t="s">
        <v>142</v>
      </c>
      <c r="D35" s="1021">
        <v>40</v>
      </c>
      <c r="E35" s="1021">
        <v>1983</v>
      </c>
      <c r="F35" s="1022">
        <v>23.788</v>
      </c>
      <c r="G35" s="1022">
        <v>6.7354960000000004</v>
      </c>
      <c r="H35" s="1022">
        <v>6.4</v>
      </c>
      <c r="I35" s="1022">
        <v>10.652499000000001</v>
      </c>
      <c r="J35" s="1022">
        <v>2186.7199999999998</v>
      </c>
      <c r="K35" s="1023">
        <v>10.652499000000001</v>
      </c>
      <c r="L35" s="1022">
        <v>2186.7199999999998</v>
      </c>
      <c r="M35" s="1024">
        <v>4.8714508487597867E-3</v>
      </c>
      <c r="N35" s="1025">
        <v>248.738</v>
      </c>
      <c r="O35" s="1026">
        <v>1.2117149412188117</v>
      </c>
      <c r="P35" s="1027">
        <v>292.28705092558721</v>
      </c>
      <c r="Q35" s="1028">
        <v>72.702896473128718</v>
      </c>
      <c r="R35" s="88"/>
      <c r="S35" s="56"/>
    </row>
    <row r="36" spans="1:19" ht="12.75" x14ac:dyDescent="0.2">
      <c r="A36" s="2076"/>
      <c r="B36" s="172">
        <v>8</v>
      </c>
      <c r="C36" s="1020" t="s">
        <v>140</v>
      </c>
      <c r="D36" s="1021">
        <v>20</v>
      </c>
      <c r="E36" s="1021">
        <v>1975</v>
      </c>
      <c r="F36" s="1022">
        <v>11.196999999999999</v>
      </c>
      <c r="G36" s="1022">
        <v>2.6036450000000002</v>
      </c>
      <c r="H36" s="1022">
        <v>3.2</v>
      </c>
      <c r="I36" s="1022">
        <v>5.3933650000000002</v>
      </c>
      <c r="J36" s="1022">
        <v>1098.2</v>
      </c>
      <c r="K36" s="1023">
        <v>5.3933650000000002</v>
      </c>
      <c r="L36" s="1022">
        <v>1098.2</v>
      </c>
      <c r="M36" s="1024">
        <v>4.9110954288836281E-3</v>
      </c>
      <c r="N36" s="1025">
        <v>248.738</v>
      </c>
      <c r="O36" s="1026">
        <v>1.2215760547896559</v>
      </c>
      <c r="P36" s="1027">
        <v>294.66572573301767</v>
      </c>
      <c r="Q36" s="1028">
        <v>73.294563287379347</v>
      </c>
      <c r="R36" s="88"/>
      <c r="S36" s="56"/>
    </row>
    <row r="37" spans="1:19" ht="12.75" x14ac:dyDescent="0.2">
      <c r="A37" s="2076"/>
      <c r="B37" s="172">
        <v>9</v>
      </c>
      <c r="C37" s="1020" t="s">
        <v>138</v>
      </c>
      <c r="D37" s="1021">
        <v>72</v>
      </c>
      <c r="E37" s="1021">
        <v>1989</v>
      </c>
      <c r="F37" s="1022">
        <v>48.664000000000001</v>
      </c>
      <c r="G37" s="1022">
        <v>9.5151559999999993</v>
      </c>
      <c r="H37" s="1022">
        <v>17.28</v>
      </c>
      <c r="I37" s="1022">
        <v>21.868858000000003</v>
      </c>
      <c r="J37" s="1022">
        <v>4195.87</v>
      </c>
      <c r="K37" s="1023">
        <v>21.868858000000003</v>
      </c>
      <c r="L37" s="1022">
        <v>4195.87</v>
      </c>
      <c r="M37" s="1024">
        <v>5.2119960818614499E-3</v>
      </c>
      <c r="N37" s="1025">
        <v>248.738</v>
      </c>
      <c r="O37" s="1026">
        <v>1.2964214814100534</v>
      </c>
      <c r="P37" s="1027">
        <v>312.71976491168704</v>
      </c>
      <c r="Q37" s="1028">
        <v>77.785288884603219</v>
      </c>
      <c r="R37" s="88"/>
      <c r="S37" s="56"/>
    </row>
    <row r="38" spans="1:19" ht="25.5" customHeight="1" thickBot="1" x14ac:dyDescent="0.25">
      <c r="A38" s="2077"/>
      <c r="B38" s="181">
        <v>10</v>
      </c>
      <c r="C38" s="1029" t="s">
        <v>143</v>
      </c>
      <c r="D38" s="1030">
        <v>36</v>
      </c>
      <c r="E38" s="1030">
        <v>1986</v>
      </c>
      <c r="F38" s="1031">
        <v>22.484999999999999</v>
      </c>
      <c r="G38" s="1031">
        <v>5.6191690000000003</v>
      </c>
      <c r="H38" s="1031">
        <v>5.76</v>
      </c>
      <c r="I38" s="1031">
        <v>11.105823000000001</v>
      </c>
      <c r="J38" s="1031">
        <v>1988.92</v>
      </c>
      <c r="K38" s="1032">
        <v>11.105823000000001</v>
      </c>
      <c r="L38" s="1031">
        <v>1988.92</v>
      </c>
      <c r="M38" s="1033">
        <v>5.5838460068781048E-3</v>
      </c>
      <c r="N38" s="1034">
        <v>248.738</v>
      </c>
      <c r="O38" s="1035">
        <v>1.3889146880588461</v>
      </c>
      <c r="P38" s="1036">
        <v>335.03076041268633</v>
      </c>
      <c r="Q38" s="1037">
        <v>83.334881283530777</v>
      </c>
      <c r="R38" s="88"/>
      <c r="S38" s="56"/>
    </row>
    <row r="39" spans="1:19" ht="12.75" x14ac:dyDescent="0.2">
      <c r="A39" s="2049" t="s">
        <v>144</v>
      </c>
      <c r="B39" s="109">
        <v>1</v>
      </c>
      <c r="C39" s="1038" t="s">
        <v>149</v>
      </c>
      <c r="D39" s="1039">
        <v>88</v>
      </c>
      <c r="E39" s="1039">
        <v>1986</v>
      </c>
      <c r="F39" s="1040">
        <v>59.637999999999998</v>
      </c>
      <c r="G39" s="1040">
        <v>14.254776</v>
      </c>
      <c r="H39" s="1040">
        <v>19.52</v>
      </c>
      <c r="I39" s="1040">
        <v>25.863216999999999</v>
      </c>
      <c r="J39" s="1040">
        <v>5195.53</v>
      </c>
      <c r="K39" s="1041">
        <v>25.863216999999999</v>
      </c>
      <c r="L39" s="1040">
        <v>5195.53</v>
      </c>
      <c r="M39" s="1042">
        <v>4.9779747205771115E-3</v>
      </c>
      <c r="N39" s="1043">
        <v>248.738</v>
      </c>
      <c r="O39" s="1044">
        <v>1.2382114760469096</v>
      </c>
      <c r="P39" s="1045">
        <v>298.6784832346267</v>
      </c>
      <c r="Q39" s="1046">
        <v>74.292688562814561</v>
      </c>
      <c r="R39" s="88"/>
      <c r="S39" s="56"/>
    </row>
    <row r="40" spans="1:19" ht="12.75" x14ac:dyDescent="0.2">
      <c r="A40" s="2050"/>
      <c r="B40" s="109">
        <v>2</v>
      </c>
      <c r="C40" s="1038" t="s">
        <v>153</v>
      </c>
      <c r="D40" s="1039">
        <v>60</v>
      </c>
      <c r="E40" s="1039">
        <v>1985</v>
      </c>
      <c r="F40" s="1040">
        <v>35.334000000000003</v>
      </c>
      <c r="G40" s="1040">
        <v>9.3063920000000007</v>
      </c>
      <c r="H40" s="1040">
        <v>9.52</v>
      </c>
      <c r="I40" s="1040">
        <v>16.5076</v>
      </c>
      <c r="J40" s="1040">
        <v>3133.55</v>
      </c>
      <c r="K40" s="1041">
        <v>16.5076</v>
      </c>
      <c r="L40" s="1040">
        <v>3133.55</v>
      </c>
      <c r="M40" s="1042">
        <v>5.2680187008345165E-3</v>
      </c>
      <c r="N40" s="1043">
        <v>248.738</v>
      </c>
      <c r="O40" s="1044">
        <v>1.3103564356081761</v>
      </c>
      <c r="P40" s="1045">
        <v>316.08112205007097</v>
      </c>
      <c r="Q40" s="1046">
        <v>78.621386136490557</v>
      </c>
      <c r="R40" s="88"/>
      <c r="S40" s="56"/>
    </row>
    <row r="41" spans="1:19" ht="12.75" x14ac:dyDescent="0.2">
      <c r="A41" s="2050"/>
      <c r="B41" s="109">
        <v>3</v>
      </c>
      <c r="C41" s="1038" t="s">
        <v>150</v>
      </c>
      <c r="D41" s="1039">
        <v>71</v>
      </c>
      <c r="E41" s="1039">
        <v>1985</v>
      </c>
      <c r="F41" s="1040">
        <v>51.956000000000003</v>
      </c>
      <c r="G41" s="1040">
        <v>11.728977</v>
      </c>
      <c r="H41" s="1040">
        <v>17.28</v>
      </c>
      <c r="I41" s="1040">
        <v>22.947020999999999</v>
      </c>
      <c r="J41" s="1040">
        <v>4324.5</v>
      </c>
      <c r="K41" s="1041">
        <v>22.947020999999999</v>
      </c>
      <c r="L41" s="1040">
        <v>4324.5</v>
      </c>
      <c r="M41" s="1042">
        <v>5.3062830385015606E-3</v>
      </c>
      <c r="N41" s="1043">
        <v>248.738</v>
      </c>
      <c r="O41" s="1044">
        <v>1.3198742304308011</v>
      </c>
      <c r="P41" s="1045">
        <v>318.37698231009364</v>
      </c>
      <c r="Q41" s="1046">
        <v>79.192453825848077</v>
      </c>
      <c r="R41" s="88"/>
      <c r="S41" s="56"/>
    </row>
    <row r="42" spans="1:19" ht="12.75" customHeight="1" x14ac:dyDescent="0.2">
      <c r="A42" s="2050"/>
      <c r="B42" s="109">
        <v>4</v>
      </c>
      <c r="C42" s="1038" t="s">
        <v>147</v>
      </c>
      <c r="D42" s="1039">
        <v>32</v>
      </c>
      <c r="E42" s="1039">
        <v>1986</v>
      </c>
      <c r="F42" s="1040">
        <v>23.805</v>
      </c>
      <c r="G42" s="1040">
        <v>5.7403560000000002</v>
      </c>
      <c r="H42" s="1040">
        <v>7.68</v>
      </c>
      <c r="I42" s="1040">
        <v>10.384646</v>
      </c>
      <c r="J42" s="1040">
        <v>1927.93</v>
      </c>
      <c r="K42" s="1041">
        <v>10.384646</v>
      </c>
      <c r="L42" s="1040">
        <v>1927.93</v>
      </c>
      <c r="M42" s="1042">
        <v>5.3864227435643413E-3</v>
      </c>
      <c r="N42" s="1043">
        <v>248.738</v>
      </c>
      <c r="O42" s="1044">
        <v>1.3398080203887071</v>
      </c>
      <c r="P42" s="1045">
        <v>323.18536461386049</v>
      </c>
      <c r="Q42" s="1046">
        <v>80.38848122332243</v>
      </c>
      <c r="R42" s="88"/>
      <c r="S42" s="56"/>
    </row>
    <row r="43" spans="1:19" s="7" customFormat="1" ht="12.75" x14ac:dyDescent="0.2">
      <c r="A43" s="2050"/>
      <c r="B43" s="109">
        <v>5</v>
      </c>
      <c r="C43" s="1038" t="s">
        <v>146</v>
      </c>
      <c r="D43" s="1039">
        <v>40</v>
      </c>
      <c r="E43" s="1039">
        <v>1987</v>
      </c>
      <c r="F43" s="1040">
        <v>24.41</v>
      </c>
      <c r="G43" s="1040">
        <v>6.0767899999999999</v>
      </c>
      <c r="H43" s="1040">
        <v>6.4</v>
      </c>
      <c r="I43" s="1040">
        <v>11.933211999999999</v>
      </c>
      <c r="J43" s="1040">
        <v>2155.0100000000002</v>
      </c>
      <c r="K43" s="1041">
        <v>11.933211999999999</v>
      </c>
      <c r="L43" s="1040">
        <v>2155.0100000000002</v>
      </c>
      <c r="M43" s="1042">
        <v>5.5374276685491008E-3</v>
      </c>
      <c r="N43" s="1043">
        <v>248.738</v>
      </c>
      <c r="O43" s="1044">
        <v>1.3773686834195662</v>
      </c>
      <c r="P43" s="1045">
        <v>332.24566011294604</v>
      </c>
      <c r="Q43" s="1046">
        <v>82.642121005173976</v>
      </c>
      <c r="R43" s="88"/>
      <c r="S43" s="56"/>
    </row>
    <row r="44" spans="1:19" ht="12.75" x14ac:dyDescent="0.2">
      <c r="A44" s="2050"/>
      <c r="B44" s="109">
        <v>6</v>
      </c>
      <c r="C44" s="1038" t="s">
        <v>152</v>
      </c>
      <c r="D44" s="1039">
        <v>60</v>
      </c>
      <c r="E44" s="1039">
        <v>1980</v>
      </c>
      <c r="F44" s="1040">
        <v>37.146999999999998</v>
      </c>
      <c r="G44" s="1040">
        <v>9.2560420000000008</v>
      </c>
      <c r="H44" s="1040">
        <v>9.6</v>
      </c>
      <c r="I44" s="1040">
        <v>18.290956999999999</v>
      </c>
      <c r="J44" s="1040">
        <v>3250.97</v>
      </c>
      <c r="K44" s="1041">
        <v>18.290956999999999</v>
      </c>
      <c r="L44" s="1040">
        <v>3250.97</v>
      </c>
      <c r="M44" s="1042">
        <v>5.6263075328286637E-3</v>
      </c>
      <c r="N44" s="1043">
        <v>248.738</v>
      </c>
      <c r="O44" s="1044">
        <v>1.3994764831007362</v>
      </c>
      <c r="P44" s="1045">
        <v>337.57845196971982</v>
      </c>
      <c r="Q44" s="1046">
        <v>83.968588986044168</v>
      </c>
      <c r="R44" s="88"/>
      <c r="S44" s="56"/>
    </row>
    <row r="45" spans="1:19" ht="12.75" x14ac:dyDescent="0.2">
      <c r="A45" s="2050"/>
      <c r="B45" s="109">
        <v>7</v>
      </c>
      <c r="C45" s="1038" t="s">
        <v>145</v>
      </c>
      <c r="D45" s="1039">
        <v>20</v>
      </c>
      <c r="E45" s="1039">
        <v>1985</v>
      </c>
      <c r="F45" s="1040">
        <v>11.898999999999999</v>
      </c>
      <c r="G45" s="1040">
        <v>2.3533339999999998</v>
      </c>
      <c r="H45" s="1040">
        <v>3.2</v>
      </c>
      <c r="I45" s="1040">
        <v>6.3456669999999997</v>
      </c>
      <c r="J45" s="1040">
        <v>1098.98</v>
      </c>
      <c r="K45" s="1041">
        <v>6.3456669999999997</v>
      </c>
      <c r="L45" s="1040">
        <v>1098.98</v>
      </c>
      <c r="M45" s="1042">
        <v>5.7741423865766434E-3</v>
      </c>
      <c r="N45" s="1043">
        <v>248.738</v>
      </c>
      <c r="O45" s="1044">
        <v>1.4362486289523011</v>
      </c>
      <c r="P45" s="1045">
        <v>346.44854319459859</v>
      </c>
      <c r="Q45" s="1046">
        <v>86.17491773713806</v>
      </c>
      <c r="R45" s="88"/>
      <c r="S45" s="56"/>
    </row>
    <row r="46" spans="1:19" ht="12.75" x14ac:dyDescent="0.2">
      <c r="A46" s="2050"/>
      <c r="B46" s="109">
        <v>8</v>
      </c>
      <c r="C46" s="1038" t="s">
        <v>154</v>
      </c>
      <c r="D46" s="1039">
        <v>70</v>
      </c>
      <c r="E46" s="1039" t="s">
        <v>48</v>
      </c>
      <c r="F46" s="1040">
        <v>18.91</v>
      </c>
      <c r="G46" s="1040">
        <v>5.8337810000000001</v>
      </c>
      <c r="H46" s="1040">
        <v>0.48</v>
      </c>
      <c r="I46" s="1040">
        <v>12.596215000000001</v>
      </c>
      <c r="J46" s="1040">
        <v>2072.2600000000002</v>
      </c>
      <c r="K46" s="1041">
        <v>12.596215000000001</v>
      </c>
      <c r="L46" s="1040">
        <v>2072.2600000000002</v>
      </c>
      <c r="M46" s="1042">
        <v>6.0784915985445838E-3</v>
      </c>
      <c r="N46" s="1043">
        <v>248.738</v>
      </c>
      <c r="O46" s="1044">
        <v>1.5119518432387826</v>
      </c>
      <c r="P46" s="1045">
        <v>364.70949591267504</v>
      </c>
      <c r="Q46" s="1046">
        <v>90.717110594326968</v>
      </c>
      <c r="R46" s="88"/>
      <c r="S46" s="56"/>
    </row>
    <row r="47" spans="1:19" ht="12.75" x14ac:dyDescent="0.2">
      <c r="A47" s="2050"/>
      <c r="B47" s="109">
        <v>9</v>
      </c>
      <c r="C47" s="1038" t="s">
        <v>148</v>
      </c>
      <c r="D47" s="1039">
        <v>22</v>
      </c>
      <c r="E47" s="1039" t="s">
        <v>48</v>
      </c>
      <c r="F47" s="1040">
        <v>13.454000000000001</v>
      </c>
      <c r="G47" s="1040">
        <v>2.4098519999999999</v>
      </c>
      <c r="H47" s="1040">
        <v>3.52</v>
      </c>
      <c r="I47" s="1040">
        <v>7.5241480000000003</v>
      </c>
      <c r="J47" s="1040">
        <v>1186.6500000000001</v>
      </c>
      <c r="K47" s="1041">
        <v>7.5241480000000003</v>
      </c>
      <c r="L47" s="1040">
        <v>1186.6500000000001</v>
      </c>
      <c r="M47" s="1042">
        <v>6.3406632115619596E-3</v>
      </c>
      <c r="N47" s="1043">
        <v>248.738</v>
      </c>
      <c r="O47" s="1044">
        <v>1.5771638859174988</v>
      </c>
      <c r="P47" s="1045">
        <v>380.43979269371761</v>
      </c>
      <c r="Q47" s="1046">
        <v>94.629833155049923</v>
      </c>
      <c r="R47" s="88"/>
      <c r="S47" s="56"/>
    </row>
    <row r="48" spans="1:19" ht="13.5" thickBot="1" x14ac:dyDescent="0.25">
      <c r="A48" s="2050"/>
      <c r="B48" s="192">
        <v>10</v>
      </c>
      <c r="C48" s="1047" t="s">
        <v>151</v>
      </c>
      <c r="D48" s="1048">
        <v>59</v>
      </c>
      <c r="E48" s="1048">
        <v>1964</v>
      </c>
      <c r="F48" s="1049">
        <v>34.228999999999999</v>
      </c>
      <c r="G48" s="1049">
        <v>7.5989990000000001</v>
      </c>
      <c r="H48" s="1049">
        <v>9.1199999999999992</v>
      </c>
      <c r="I48" s="1049">
        <v>17.510006000000001</v>
      </c>
      <c r="J48" s="1049">
        <v>2642.27</v>
      </c>
      <c r="K48" s="1050">
        <v>17.510006000000001</v>
      </c>
      <c r="L48" s="1049">
        <v>2642.27</v>
      </c>
      <c r="M48" s="1051">
        <v>6.6268799176465694E-3</v>
      </c>
      <c r="N48" s="1052">
        <v>248.738</v>
      </c>
      <c r="O48" s="1053">
        <v>1.6483568569555724</v>
      </c>
      <c r="P48" s="1054">
        <v>397.61279505879418</v>
      </c>
      <c r="Q48" s="1055">
        <v>98.901411417334344</v>
      </c>
      <c r="R48" s="88"/>
      <c r="S48" s="56"/>
    </row>
    <row r="49" spans="1:19" s="8" customFormat="1" ht="12.75" x14ac:dyDescent="0.2">
      <c r="A49" s="2027" t="s">
        <v>155</v>
      </c>
      <c r="B49" s="193">
        <v>1</v>
      </c>
      <c r="C49" s="1056" t="s">
        <v>161</v>
      </c>
      <c r="D49" s="1057">
        <v>47</v>
      </c>
      <c r="E49" s="1057" t="s">
        <v>48</v>
      </c>
      <c r="F49" s="1058">
        <v>16.006</v>
      </c>
      <c r="G49" s="1058">
        <v>4.4723680000000003</v>
      </c>
      <c r="H49" s="1058">
        <v>0</v>
      </c>
      <c r="I49" s="1058">
        <v>10.904776</v>
      </c>
      <c r="J49" s="1058">
        <v>1879.63</v>
      </c>
      <c r="K49" s="1059">
        <v>10.904776</v>
      </c>
      <c r="L49" s="1058">
        <v>1879.63</v>
      </c>
      <c r="M49" s="1060">
        <v>5.801554561270037E-3</v>
      </c>
      <c r="N49" s="1061">
        <v>248.738</v>
      </c>
      <c r="O49" s="1062">
        <v>1.4430670784611865</v>
      </c>
      <c r="P49" s="1063">
        <v>348.09327367620222</v>
      </c>
      <c r="Q49" s="1064">
        <v>86.584024707671176</v>
      </c>
      <c r="R49" s="88"/>
      <c r="S49" s="56"/>
    </row>
    <row r="50" spans="1:19" s="8" customFormat="1" ht="12.75" x14ac:dyDescent="0.2">
      <c r="A50" s="2028"/>
      <c r="B50" s="194">
        <v>2</v>
      </c>
      <c r="C50" s="1065" t="s">
        <v>165</v>
      </c>
      <c r="D50" s="1066">
        <v>108</v>
      </c>
      <c r="E50" s="1066">
        <v>1990</v>
      </c>
      <c r="F50" s="1067">
        <v>42.993000000000002</v>
      </c>
      <c r="G50" s="1067">
        <v>10.036766</v>
      </c>
      <c r="H50" s="1067">
        <v>17.2</v>
      </c>
      <c r="I50" s="1067">
        <v>15.756240999999999</v>
      </c>
      <c r="J50" s="1067">
        <v>2642.7</v>
      </c>
      <c r="K50" s="1068">
        <v>15.756240999999999</v>
      </c>
      <c r="L50" s="1067">
        <v>2642.7</v>
      </c>
      <c r="M50" s="1069">
        <v>5.9621754266469896E-3</v>
      </c>
      <c r="N50" s="1070">
        <v>248.738</v>
      </c>
      <c r="O50" s="1071">
        <v>1.4830195912733188</v>
      </c>
      <c r="P50" s="1072">
        <v>357.73052559881933</v>
      </c>
      <c r="Q50" s="1073">
        <v>88.981175476399116</v>
      </c>
      <c r="R50" s="88"/>
      <c r="S50" s="56"/>
    </row>
    <row r="51" spans="1:19" ht="13.5" customHeight="1" x14ac:dyDescent="0.2">
      <c r="A51" s="2028"/>
      <c r="B51" s="194">
        <v>3</v>
      </c>
      <c r="C51" s="1065" t="s">
        <v>157</v>
      </c>
      <c r="D51" s="1066">
        <v>48</v>
      </c>
      <c r="E51" s="1066">
        <v>1963</v>
      </c>
      <c r="F51" s="1067">
        <v>19.414000000000001</v>
      </c>
      <c r="G51" s="1067">
        <v>7.0211300000000003</v>
      </c>
      <c r="H51" s="1067">
        <v>0.49</v>
      </c>
      <c r="I51" s="1067">
        <v>11.902872</v>
      </c>
      <c r="J51" s="1067">
        <v>1913.87</v>
      </c>
      <c r="K51" s="1068">
        <v>11.902872</v>
      </c>
      <c r="L51" s="1067">
        <v>1913.87</v>
      </c>
      <c r="M51" s="1069">
        <v>6.2192688113612742E-3</v>
      </c>
      <c r="N51" s="1070">
        <v>248.738</v>
      </c>
      <c r="O51" s="1071">
        <v>1.5469684856003807</v>
      </c>
      <c r="P51" s="1072">
        <v>373.15612868167648</v>
      </c>
      <c r="Q51" s="1073">
        <v>92.818109136022841</v>
      </c>
      <c r="R51" s="88"/>
      <c r="S51" s="56"/>
    </row>
    <row r="52" spans="1:19" ht="12.75" customHeight="1" x14ac:dyDescent="0.2">
      <c r="A52" s="2028"/>
      <c r="B52" s="194">
        <v>4</v>
      </c>
      <c r="C52" s="1065" t="s">
        <v>156</v>
      </c>
      <c r="D52" s="1066">
        <v>32</v>
      </c>
      <c r="E52" s="1066">
        <v>1960</v>
      </c>
      <c r="F52" s="1067">
        <v>11.183</v>
      </c>
      <c r="G52" s="1067">
        <v>3.2473719999999999</v>
      </c>
      <c r="H52" s="1067">
        <v>0.32</v>
      </c>
      <c r="I52" s="1067">
        <v>7.6156300000000003</v>
      </c>
      <c r="J52" s="1067">
        <v>1214.6199999999999</v>
      </c>
      <c r="K52" s="1068">
        <v>7.6156300000000003</v>
      </c>
      <c r="L52" s="1067">
        <v>1214.6199999999999</v>
      </c>
      <c r="M52" s="1069">
        <v>6.2699692084767257E-3</v>
      </c>
      <c r="N52" s="1070">
        <v>248.738</v>
      </c>
      <c r="O52" s="1071">
        <v>1.5595796009780838</v>
      </c>
      <c r="P52" s="1072">
        <v>376.19815250860358</v>
      </c>
      <c r="Q52" s="1073">
        <v>93.574776058685032</v>
      </c>
      <c r="R52" s="88"/>
      <c r="S52" s="56"/>
    </row>
    <row r="53" spans="1:19" s="7" customFormat="1" ht="12.75" x14ac:dyDescent="0.2">
      <c r="A53" s="2028"/>
      <c r="B53" s="194">
        <v>5</v>
      </c>
      <c r="C53" s="1065" t="s">
        <v>158</v>
      </c>
      <c r="D53" s="1066">
        <v>87</v>
      </c>
      <c r="E53" s="1066">
        <v>1983</v>
      </c>
      <c r="F53" s="1067">
        <v>47.322000000000003</v>
      </c>
      <c r="G53" s="1067">
        <v>9.7013160000000003</v>
      </c>
      <c r="H53" s="1067">
        <v>14.08</v>
      </c>
      <c r="I53" s="1067">
        <v>23.540679999999998</v>
      </c>
      <c r="J53" s="1067">
        <v>3382.64</v>
      </c>
      <c r="K53" s="1068">
        <v>23.540679999999998</v>
      </c>
      <c r="L53" s="1067">
        <v>3382.64</v>
      </c>
      <c r="M53" s="1069">
        <v>6.9592625878012434E-3</v>
      </c>
      <c r="N53" s="1070">
        <v>248.738</v>
      </c>
      <c r="O53" s="1071">
        <v>1.7310330575645057</v>
      </c>
      <c r="P53" s="1072">
        <v>417.55575526807456</v>
      </c>
      <c r="Q53" s="1073">
        <v>103.86198345387032</v>
      </c>
      <c r="R53" s="88"/>
      <c r="S53" s="56"/>
    </row>
    <row r="54" spans="1:19" ht="12.75" x14ac:dyDescent="0.2">
      <c r="A54" s="2028"/>
      <c r="B54" s="194">
        <v>6</v>
      </c>
      <c r="C54" s="1065" t="s">
        <v>164</v>
      </c>
      <c r="D54" s="1066">
        <v>25</v>
      </c>
      <c r="E54" s="1066">
        <v>1940</v>
      </c>
      <c r="F54" s="1067">
        <v>18.405000000000001</v>
      </c>
      <c r="G54" s="1067">
        <v>2.944455</v>
      </c>
      <c r="H54" s="1067">
        <v>3.52</v>
      </c>
      <c r="I54" s="1067">
        <v>11.940545</v>
      </c>
      <c r="J54" s="1067">
        <v>1544.26</v>
      </c>
      <c r="K54" s="1068">
        <v>11.940545</v>
      </c>
      <c r="L54" s="1067">
        <v>1544.26</v>
      </c>
      <c r="M54" s="1069">
        <v>7.7322115446880708E-3</v>
      </c>
      <c r="N54" s="1070">
        <v>248.738</v>
      </c>
      <c r="O54" s="1071">
        <v>1.9232948352026213</v>
      </c>
      <c r="P54" s="1072">
        <v>463.93269268128421</v>
      </c>
      <c r="Q54" s="1073">
        <v>115.39769011215728</v>
      </c>
      <c r="R54" s="88"/>
      <c r="S54" s="56"/>
    </row>
    <row r="55" spans="1:19" s="7" customFormat="1" ht="12.75" x14ac:dyDescent="0.2">
      <c r="A55" s="2028"/>
      <c r="B55" s="194">
        <v>7</v>
      </c>
      <c r="C55" s="1065" t="s">
        <v>160</v>
      </c>
      <c r="D55" s="1066">
        <v>60</v>
      </c>
      <c r="E55" s="1066">
        <v>1981</v>
      </c>
      <c r="F55" s="1067">
        <v>46.500999999999998</v>
      </c>
      <c r="G55" s="1067">
        <v>11.501049</v>
      </c>
      <c r="H55" s="1067">
        <v>9.6</v>
      </c>
      <c r="I55" s="1067">
        <v>25.39995</v>
      </c>
      <c r="J55" s="1067">
        <v>3139.2</v>
      </c>
      <c r="K55" s="1068">
        <v>25.39995</v>
      </c>
      <c r="L55" s="1067">
        <v>3139.2</v>
      </c>
      <c r="M55" s="1069">
        <v>8.0912175076452604E-3</v>
      </c>
      <c r="N55" s="1070">
        <v>248.738</v>
      </c>
      <c r="O55" s="1071">
        <v>2.0125932604166668</v>
      </c>
      <c r="P55" s="1072">
        <v>485.47305045871565</v>
      </c>
      <c r="Q55" s="1073">
        <v>120.75559562500001</v>
      </c>
      <c r="R55" s="88"/>
      <c r="S55" s="56"/>
    </row>
    <row r="56" spans="1:19" ht="12.75" x14ac:dyDescent="0.2">
      <c r="A56" s="2028"/>
      <c r="B56" s="194">
        <v>8</v>
      </c>
      <c r="C56" s="1065" t="s">
        <v>159</v>
      </c>
      <c r="D56" s="1066">
        <v>33</v>
      </c>
      <c r="E56" s="1066">
        <v>1958</v>
      </c>
      <c r="F56" s="1067">
        <v>13.648999999999999</v>
      </c>
      <c r="G56" s="1067">
        <v>3.389999</v>
      </c>
      <c r="H56" s="1067">
        <v>0</v>
      </c>
      <c r="I56" s="1067">
        <v>10.259001</v>
      </c>
      <c r="J56" s="1067">
        <v>1237.47</v>
      </c>
      <c r="K56" s="1068">
        <v>10.259001</v>
      </c>
      <c r="L56" s="1067">
        <v>1237.47</v>
      </c>
      <c r="M56" s="1069">
        <v>8.290302795219277E-3</v>
      </c>
      <c r="N56" s="1070">
        <v>248.738</v>
      </c>
      <c r="O56" s="1071">
        <v>2.0621133366772524</v>
      </c>
      <c r="P56" s="1072">
        <v>497.41816771315661</v>
      </c>
      <c r="Q56" s="1073">
        <v>123.72680020063514</v>
      </c>
      <c r="R56" s="88"/>
      <c r="S56" s="56"/>
    </row>
    <row r="57" spans="1:19" ht="12.75" x14ac:dyDescent="0.2">
      <c r="A57" s="2028"/>
      <c r="B57" s="194">
        <v>9</v>
      </c>
      <c r="C57" s="1065" t="s">
        <v>162</v>
      </c>
      <c r="D57" s="1066">
        <v>22</v>
      </c>
      <c r="E57" s="1066">
        <v>1981</v>
      </c>
      <c r="F57" s="1067">
        <v>15.086</v>
      </c>
      <c r="G57" s="1067">
        <v>1.8708549999999999</v>
      </c>
      <c r="H57" s="1067">
        <v>3.52</v>
      </c>
      <c r="I57" s="1067">
        <v>9.6951490000000007</v>
      </c>
      <c r="J57" s="1067">
        <v>1167.51</v>
      </c>
      <c r="K57" s="1068">
        <v>9.6951490000000007</v>
      </c>
      <c r="L57" s="1067">
        <v>1167.51</v>
      </c>
      <c r="M57" s="1069">
        <v>8.3041250182011288E-3</v>
      </c>
      <c r="N57" s="1070">
        <v>248.738</v>
      </c>
      <c r="O57" s="1071">
        <v>2.0655514487773123</v>
      </c>
      <c r="P57" s="1072">
        <v>498.24750109206775</v>
      </c>
      <c r="Q57" s="1073">
        <v>123.93308692663875</v>
      </c>
      <c r="R57" s="88"/>
      <c r="S57" s="56"/>
    </row>
    <row r="58" spans="1:19" s="7" customFormat="1" ht="13.5" thickBot="1" x14ac:dyDescent="0.25">
      <c r="A58" s="2029"/>
      <c r="B58" s="195">
        <v>10</v>
      </c>
      <c r="C58" s="1074" t="s">
        <v>163</v>
      </c>
      <c r="D58" s="1075">
        <v>24</v>
      </c>
      <c r="E58" s="1075">
        <v>1959</v>
      </c>
      <c r="F58" s="1076">
        <v>15.526</v>
      </c>
      <c r="G58" s="1076">
        <v>3.969957</v>
      </c>
      <c r="H58" s="1076">
        <v>0</v>
      </c>
      <c r="I58" s="1076">
        <v>11.556043000000001</v>
      </c>
      <c r="J58" s="1076">
        <v>1321.74</v>
      </c>
      <c r="K58" s="1077">
        <v>11.556043000000001</v>
      </c>
      <c r="L58" s="1076">
        <v>1321.74</v>
      </c>
      <c r="M58" s="1078">
        <v>8.7430530966755952E-3</v>
      </c>
      <c r="N58" s="1079">
        <v>248.738</v>
      </c>
      <c r="O58" s="1080">
        <v>2.174729541160894</v>
      </c>
      <c r="P58" s="1081">
        <v>524.58318580053572</v>
      </c>
      <c r="Q58" s="1082">
        <v>130.48377246965364</v>
      </c>
      <c r="R58" s="88"/>
      <c r="S58" s="56"/>
    </row>
    <row r="59" spans="1:19" ht="12.75" customHeight="1" x14ac:dyDescent="0.2">
      <c r="A59" s="2030" t="s">
        <v>166</v>
      </c>
      <c r="B59" s="24">
        <v>1</v>
      </c>
      <c r="C59" s="1083" t="s">
        <v>168</v>
      </c>
      <c r="D59" s="1084">
        <v>8</v>
      </c>
      <c r="E59" s="1084">
        <v>1959</v>
      </c>
      <c r="F59" s="1085">
        <v>3.6399469999999998</v>
      </c>
      <c r="G59" s="1085">
        <v>0</v>
      </c>
      <c r="H59" s="1085">
        <v>0</v>
      </c>
      <c r="I59" s="1085">
        <v>3.6399469999999998</v>
      </c>
      <c r="J59" s="1085">
        <v>361.06</v>
      </c>
      <c r="K59" s="1086">
        <v>3.6399469999999998</v>
      </c>
      <c r="L59" s="1085">
        <v>361.06</v>
      </c>
      <c r="M59" s="1087">
        <v>1.0081280119647703E-2</v>
      </c>
      <c r="N59" s="1088">
        <v>248.738</v>
      </c>
      <c r="O59" s="1089">
        <v>2.5075974544009303</v>
      </c>
      <c r="P59" s="1090">
        <v>604.87680717886212</v>
      </c>
      <c r="Q59" s="1091">
        <v>150.45584726405579</v>
      </c>
      <c r="R59" s="88"/>
      <c r="S59" s="56"/>
    </row>
    <row r="60" spans="1:19" s="7" customFormat="1" ht="12.75" x14ac:dyDescent="0.2">
      <c r="A60" s="2031"/>
      <c r="B60" s="26">
        <v>2</v>
      </c>
      <c r="C60" s="1092" t="s">
        <v>170</v>
      </c>
      <c r="D60" s="1093">
        <v>4</v>
      </c>
      <c r="E60" s="1093">
        <v>1955</v>
      </c>
      <c r="F60" s="1094">
        <v>2.169</v>
      </c>
      <c r="G60" s="1094">
        <v>0</v>
      </c>
      <c r="H60" s="1094">
        <v>0</v>
      </c>
      <c r="I60" s="1094">
        <v>2.1690010000000002</v>
      </c>
      <c r="J60" s="1094">
        <v>214.32</v>
      </c>
      <c r="K60" s="1095">
        <v>2.1690010000000002</v>
      </c>
      <c r="L60" s="1094">
        <v>214.32</v>
      </c>
      <c r="M60" s="1096">
        <v>1.0120385405001868E-2</v>
      </c>
      <c r="N60" s="1097">
        <v>248.738</v>
      </c>
      <c r="O60" s="1098">
        <v>2.5173244248693547</v>
      </c>
      <c r="P60" s="1099">
        <v>607.22312430011209</v>
      </c>
      <c r="Q60" s="1100">
        <v>151.03946549216127</v>
      </c>
      <c r="R60" s="88"/>
      <c r="S60" s="56"/>
    </row>
    <row r="61" spans="1:19" ht="12.75" x14ac:dyDescent="0.2">
      <c r="A61" s="2031"/>
      <c r="B61" s="26">
        <v>3</v>
      </c>
      <c r="C61" s="1092" t="s">
        <v>169</v>
      </c>
      <c r="D61" s="1093">
        <v>4</v>
      </c>
      <c r="E61" s="1093">
        <v>1952</v>
      </c>
      <c r="F61" s="1094">
        <v>1.119885</v>
      </c>
      <c r="G61" s="1094">
        <v>0</v>
      </c>
      <c r="H61" s="1094">
        <v>0</v>
      </c>
      <c r="I61" s="1094">
        <v>1.119885</v>
      </c>
      <c r="J61" s="1094">
        <v>108</v>
      </c>
      <c r="K61" s="1095">
        <v>1.119885</v>
      </c>
      <c r="L61" s="1094">
        <v>108</v>
      </c>
      <c r="M61" s="1096">
        <v>1.0369305555555555E-2</v>
      </c>
      <c r="N61" s="1097">
        <v>248.738</v>
      </c>
      <c r="O61" s="1098">
        <v>2.5792403252777776</v>
      </c>
      <c r="P61" s="1099">
        <v>622.15833333333342</v>
      </c>
      <c r="Q61" s="1100">
        <v>154.75441951666667</v>
      </c>
      <c r="R61" s="88"/>
      <c r="S61" s="56"/>
    </row>
    <row r="62" spans="1:19" s="7" customFormat="1" ht="12.75" customHeight="1" x14ac:dyDescent="0.2">
      <c r="A62" s="2031"/>
      <c r="B62" s="26">
        <v>4</v>
      </c>
      <c r="C62" s="1092" t="s">
        <v>172</v>
      </c>
      <c r="D62" s="1093">
        <v>6</v>
      </c>
      <c r="E62" s="1093">
        <v>1940</v>
      </c>
      <c r="F62" s="1094">
        <v>3.157</v>
      </c>
      <c r="G62" s="1094">
        <v>0.26840000000000003</v>
      </c>
      <c r="H62" s="1094">
        <v>0</v>
      </c>
      <c r="I62" s="1094">
        <v>2.8885990000000001</v>
      </c>
      <c r="J62" s="1094">
        <v>250.65</v>
      </c>
      <c r="K62" s="1095">
        <v>2.8885990000000001</v>
      </c>
      <c r="L62" s="1094">
        <v>250.65</v>
      </c>
      <c r="M62" s="1096">
        <v>1.1524432475563536E-2</v>
      </c>
      <c r="N62" s="1097">
        <v>248.738</v>
      </c>
      <c r="O62" s="1098">
        <v>2.8665642851067226</v>
      </c>
      <c r="P62" s="1099">
        <v>691.46594853381214</v>
      </c>
      <c r="Q62" s="1100">
        <v>171.99385710640337</v>
      </c>
      <c r="R62" s="88"/>
      <c r="S62" s="56"/>
    </row>
    <row r="63" spans="1:19" s="7" customFormat="1" ht="12.75" x14ac:dyDescent="0.2">
      <c r="A63" s="2031"/>
      <c r="B63" s="26">
        <v>5</v>
      </c>
      <c r="C63" s="1092" t="s">
        <v>167</v>
      </c>
      <c r="D63" s="1093">
        <v>13</v>
      </c>
      <c r="E63" s="1093" t="s">
        <v>48</v>
      </c>
      <c r="F63" s="1094">
        <v>4.6440000000000001</v>
      </c>
      <c r="G63" s="1094">
        <v>0</v>
      </c>
      <c r="H63" s="1094">
        <v>0</v>
      </c>
      <c r="I63" s="1094">
        <v>4.6440000000000001</v>
      </c>
      <c r="J63" s="1094">
        <v>397.64</v>
      </c>
      <c r="K63" s="1095">
        <v>4.6440000000000001</v>
      </c>
      <c r="L63" s="1094">
        <v>397.64</v>
      </c>
      <c r="M63" s="1096">
        <v>1.1678905542701942E-2</v>
      </c>
      <c r="N63" s="1097">
        <v>248.738</v>
      </c>
      <c r="O63" s="1098">
        <v>2.9049876068805958</v>
      </c>
      <c r="P63" s="1099">
        <v>700.73433256211649</v>
      </c>
      <c r="Q63" s="1100">
        <v>174.29925641283575</v>
      </c>
      <c r="R63" s="88"/>
      <c r="S63" s="56"/>
    </row>
    <row r="64" spans="1:19" ht="12.75" x14ac:dyDescent="0.2">
      <c r="A64" s="2031"/>
      <c r="B64" s="26">
        <v>6</v>
      </c>
      <c r="C64" s="1092" t="s">
        <v>173</v>
      </c>
      <c r="D64" s="1093">
        <v>4</v>
      </c>
      <c r="E64" s="1093">
        <v>1940</v>
      </c>
      <c r="F64" s="1094">
        <v>6.8550000000000004</v>
      </c>
      <c r="G64" s="1094">
        <v>1.837145</v>
      </c>
      <c r="H64" s="1094">
        <v>0.04</v>
      </c>
      <c r="I64" s="1094">
        <v>4.9778570000000002</v>
      </c>
      <c r="J64" s="1094">
        <v>383.02000000000004</v>
      </c>
      <c r="K64" s="1095">
        <v>4.9778570000000002</v>
      </c>
      <c r="L64" s="1094">
        <v>383.02000000000004</v>
      </c>
      <c r="M64" s="1096">
        <v>1.2996337005900475E-2</v>
      </c>
      <c r="N64" s="1097">
        <v>248.738</v>
      </c>
      <c r="O64" s="1098">
        <v>3.2326828741736722</v>
      </c>
      <c r="P64" s="1099">
        <v>779.78022035402853</v>
      </c>
      <c r="Q64" s="1100">
        <v>193.96097245042034</v>
      </c>
      <c r="R64" s="88"/>
      <c r="S64" s="56"/>
    </row>
    <row r="65" spans="1:19" ht="12.75" x14ac:dyDescent="0.2">
      <c r="A65" s="2031"/>
      <c r="B65" s="26">
        <v>7</v>
      </c>
      <c r="C65" s="1092" t="s">
        <v>49</v>
      </c>
      <c r="D65" s="1093">
        <v>4</v>
      </c>
      <c r="E65" s="1093">
        <v>1963</v>
      </c>
      <c r="F65" s="1094">
        <v>2.2269999999999999</v>
      </c>
      <c r="G65" s="1094">
        <v>0.16103999999999999</v>
      </c>
      <c r="H65" s="1094">
        <v>0.04</v>
      </c>
      <c r="I65" s="1094">
        <v>2.02596</v>
      </c>
      <c r="J65" s="1094">
        <v>150.99</v>
      </c>
      <c r="K65" s="1095">
        <v>2.02596</v>
      </c>
      <c r="L65" s="1094">
        <v>150.99</v>
      </c>
      <c r="M65" s="1096">
        <v>1.3417842241208027E-2</v>
      </c>
      <c r="N65" s="1097">
        <v>248.738</v>
      </c>
      <c r="O65" s="1098">
        <v>3.3375272433936023</v>
      </c>
      <c r="P65" s="1099">
        <v>805.07053447248154</v>
      </c>
      <c r="Q65" s="1100">
        <v>200.25163460361611</v>
      </c>
      <c r="R65" s="88"/>
      <c r="S65" s="56"/>
    </row>
    <row r="66" spans="1:19" ht="12.75" x14ac:dyDescent="0.2">
      <c r="A66" s="2031"/>
      <c r="B66" s="26">
        <v>8</v>
      </c>
      <c r="C66" s="1092" t="s">
        <v>171</v>
      </c>
      <c r="D66" s="1093">
        <v>6</v>
      </c>
      <c r="E66" s="1093">
        <v>1959</v>
      </c>
      <c r="F66" s="1094">
        <v>5.01</v>
      </c>
      <c r="G66" s="1094">
        <v>0.42149500000000001</v>
      </c>
      <c r="H66" s="1094">
        <v>0.06</v>
      </c>
      <c r="I66" s="1094">
        <v>4.528505</v>
      </c>
      <c r="J66" s="1094">
        <v>310.93</v>
      </c>
      <c r="K66" s="1095">
        <v>4.528505</v>
      </c>
      <c r="L66" s="1094">
        <v>310.93</v>
      </c>
      <c r="M66" s="1096">
        <v>1.4564387482713151E-2</v>
      </c>
      <c r="N66" s="1097">
        <v>248.738</v>
      </c>
      <c r="O66" s="1098">
        <v>3.6227166136751037</v>
      </c>
      <c r="P66" s="1099">
        <v>873.86324896278904</v>
      </c>
      <c r="Q66" s="1100">
        <v>217.36299682050623</v>
      </c>
      <c r="R66" s="88"/>
      <c r="S66" s="56"/>
    </row>
    <row r="67" spans="1:19" ht="13.5" thickBot="1" x14ac:dyDescent="0.25">
      <c r="A67" s="2032"/>
      <c r="B67" s="29">
        <v>9</v>
      </c>
      <c r="C67" s="1101" t="s">
        <v>224</v>
      </c>
      <c r="D67" s="1102">
        <v>8</v>
      </c>
      <c r="E67" s="1102" t="s">
        <v>48</v>
      </c>
      <c r="F67" s="1103">
        <v>5.4610000000000003</v>
      </c>
      <c r="G67" s="1103">
        <v>0</v>
      </c>
      <c r="H67" s="1103">
        <v>0</v>
      </c>
      <c r="I67" s="1103">
        <v>5.4610000000000003</v>
      </c>
      <c r="J67" s="1103">
        <v>248.01</v>
      </c>
      <c r="K67" s="1104">
        <v>5.4610000000000003</v>
      </c>
      <c r="L67" s="1103">
        <v>248.01</v>
      </c>
      <c r="M67" s="1105">
        <v>2.2019273416394501E-2</v>
      </c>
      <c r="N67" s="1106">
        <v>248.738</v>
      </c>
      <c r="O67" s="1107">
        <v>5.4770300310471356</v>
      </c>
      <c r="P67" s="1108">
        <v>1321.1564049836702</v>
      </c>
      <c r="Q67" s="1109">
        <v>328.62180186282814</v>
      </c>
      <c r="R67" s="88"/>
      <c r="S67" s="56"/>
    </row>
    <row r="68" spans="1:19" s="356" customFormat="1" ht="12.75" x14ac:dyDescent="0.2">
      <c r="A68" s="200" t="s">
        <v>174</v>
      </c>
      <c r="B68" s="200" t="s">
        <v>175</v>
      </c>
      <c r="C68" s="201"/>
      <c r="D68" s="202"/>
      <c r="E68" s="202"/>
      <c r="F68" s="348"/>
      <c r="G68" s="348"/>
      <c r="H68" s="348"/>
      <c r="I68" s="348"/>
      <c r="J68" s="348"/>
      <c r="K68" s="349"/>
      <c r="L68" s="348"/>
      <c r="M68" s="350"/>
      <c r="N68" s="351"/>
      <c r="O68" s="352"/>
      <c r="P68" s="353"/>
      <c r="Q68" s="353"/>
      <c r="R68" s="354"/>
      <c r="S68" s="355"/>
    </row>
    <row r="69" spans="1:19" s="7" customFormat="1" ht="12.75" x14ac:dyDescent="0.2">
      <c r="A69" s="200"/>
      <c r="B69" s="200" t="s">
        <v>176</v>
      </c>
      <c r="C69" s="201"/>
      <c r="D69" s="202"/>
      <c r="E69" s="202"/>
      <c r="F69" s="201"/>
      <c r="G69" s="201"/>
      <c r="H69" s="201"/>
      <c r="I69" s="201"/>
      <c r="J69" s="201"/>
      <c r="K69" s="201"/>
      <c r="L69" s="203"/>
      <c r="M69" s="201"/>
      <c r="N69" s="201"/>
      <c r="O69" s="201"/>
      <c r="P69" s="201"/>
      <c r="Q69" s="1"/>
      <c r="R69" s="88"/>
      <c r="S69" s="56"/>
    </row>
    <row r="70" spans="1:19" ht="12.75" x14ac:dyDescent="0.2">
      <c r="A70" s="216"/>
      <c r="B70" s="217" t="s">
        <v>177</v>
      </c>
      <c r="C70" s="210"/>
      <c r="D70" s="211"/>
      <c r="E70" s="211"/>
      <c r="F70" s="212"/>
      <c r="G70" s="212"/>
      <c r="H70" s="212"/>
      <c r="I70" s="212"/>
      <c r="J70" s="213"/>
      <c r="K70" s="212"/>
      <c r="L70" s="213"/>
      <c r="M70" s="214"/>
      <c r="N70" s="215"/>
      <c r="O70" s="215"/>
      <c r="P70" s="215"/>
      <c r="Q70" s="215"/>
      <c r="R70" s="88"/>
      <c r="S70" s="56"/>
    </row>
    <row r="71" spans="1:19" ht="13.5" customHeight="1" x14ac:dyDescent="0.2">
      <c r="A71" s="209"/>
      <c r="B71" s="211"/>
      <c r="C71" s="210"/>
      <c r="D71" s="211"/>
      <c r="E71" s="211"/>
      <c r="F71" s="212"/>
      <c r="G71" s="212"/>
      <c r="H71" s="212"/>
      <c r="I71" s="212"/>
      <c r="J71" s="213"/>
      <c r="K71" s="212"/>
      <c r="L71" s="213"/>
      <c r="M71" s="214"/>
      <c r="N71" s="215"/>
      <c r="O71" s="215"/>
      <c r="P71" s="215"/>
      <c r="Q71" s="215"/>
      <c r="R71" s="118"/>
      <c r="S71" s="56"/>
    </row>
    <row r="72" spans="1:19" ht="15" x14ac:dyDescent="0.2">
      <c r="A72" s="2128" t="s">
        <v>34</v>
      </c>
      <c r="B72" s="2128"/>
      <c r="C72" s="2128"/>
      <c r="D72" s="2128"/>
      <c r="E72" s="2128"/>
      <c r="F72" s="2128"/>
      <c r="G72" s="2128"/>
      <c r="H72" s="2128"/>
      <c r="I72" s="2128"/>
      <c r="J72" s="2128"/>
      <c r="K72" s="2128"/>
      <c r="L72" s="2128"/>
      <c r="M72" s="2128"/>
      <c r="N72" s="2128"/>
      <c r="O72" s="2128"/>
      <c r="P72" s="2128"/>
      <c r="Q72" s="2128"/>
      <c r="S72" s="789"/>
    </row>
    <row r="73" spans="1:19" ht="13.5" thickBot="1" x14ac:dyDescent="0.25">
      <c r="A73" s="2129" t="s">
        <v>596</v>
      </c>
      <c r="B73" s="2129"/>
      <c r="C73" s="2129"/>
      <c r="D73" s="2129"/>
      <c r="E73" s="2129"/>
      <c r="F73" s="2129"/>
      <c r="G73" s="2129"/>
      <c r="H73" s="2129"/>
      <c r="I73" s="2129"/>
      <c r="J73" s="2129"/>
      <c r="K73" s="2129"/>
      <c r="L73" s="2129"/>
      <c r="M73" s="2129"/>
      <c r="N73" s="2129"/>
      <c r="O73" s="2129"/>
      <c r="P73" s="2129"/>
      <c r="Q73" s="2129"/>
      <c r="S73" s="56"/>
    </row>
    <row r="74" spans="1:19" ht="12.75" customHeight="1" x14ac:dyDescent="0.2">
      <c r="A74" s="2035" t="s">
        <v>1</v>
      </c>
      <c r="B74" s="2037" t="s">
        <v>0</v>
      </c>
      <c r="C74" s="2016" t="s">
        <v>2</v>
      </c>
      <c r="D74" s="2016" t="s">
        <v>3</v>
      </c>
      <c r="E74" s="2016" t="s">
        <v>13</v>
      </c>
      <c r="F74" s="2039" t="s">
        <v>14</v>
      </c>
      <c r="G74" s="2040"/>
      <c r="H74" s="2040"/>
      <c r="I74" s="2041"/>
      <c r="J74" s="2016" t="s">
        <v>4</v>
      </c>
      <c r="K74" s="2016" t="s">
        <v>15</v>
      </c>
      <c r="L74" s="2016" t="s">
        <v>5</v>
      </c>
      <c r="M74" s="2016" t="s">
        <v>6</v>
      </c>
      <c r="N74" s="2016" t="s">
        <v>16</v>
      </c>
      <c r="O74" s="2016" t="s">
        <v>17</v>
      </c>
      <c r="P74" s="2016" t="s">
        <v>25</v>
      </c>
      <c r="Q74" s="2139" t="s">
        <v>26</v>
      </c>
      <c r="S74" s="56"/>
    </row>
    <row r="75" spans="1:19" ht="55.5" customHeight="1" x14ac:dyDescent="0.2">
      <c r="A75" s="2144"/>
      <c r="B75" s="2057"/>
      <c r="C75" s="2017"/>
      <c r="D75" s="2017"/>
      <c r="E75" s="2017"/>
      <c r="F75" s="80" t="s">
        <v>18</v>
      </c>
      <c r="G75" s="81" t="s">
        <v>19</v>
      </c>
      <c r="H75" s="81" t="s">
        <v>32</v>
      </c>
      <c r="I75" s="80" t="s">
        <v>21</v>
      </c>
      <c r="J75" s="2017"/>
      <c r="K75" s="2017"/>
      <c r="L75" s="2017"/>
      <c r="M75" s="2017"/>
      <c r="N75" s="2017"/>
      <c r="O75" s="2017"/>
      <c r="P75" s="2017"/>
      <c r="Q75" s="2140"/>
      <c r="S75" s="56"/>
    </row>
    <row r="76" spans="1:19" ht="13.5" customHeight="1" thickBot="1" x14ac:dyDescent="0.25">
      <c r="A76" s="92"/>
      <c r="B76" s="93"/>
      <c r="C76" s="94"/>
      <c r="D76" s="41" t="s">
        <v>7</v>
      </c>
      <c r="E76" s="89" t="s">
        <v>8</v>
      </c>
      <c r="F76" s="89" t="s">
        <v>9</v>
      </c>
      <c r="G76" s="89" t="s">
        <v>9</v>
      </c>
      <c r="H76" s="89" t="s">
        <v>9</v>
      </c>
      <c r="I76" s="89" t="s">
        <v>9</v>
      </c>
      <c r="J76" s="89" t="s">
        <v>22</v>
      </c>
      <c r="K76" s="89" t="s">
        <v>9</v>
      </c>
      <c r="L76" s="89" t="s">
        <v>22</v>
      </c>
      <c r="M76" s="89" t="s">
        <v>71</v>
      </c>
      <c r="N76" s="90" t="s">
        <v>10</v>
      </c>
      <c r="O76" s="89" t="s">
        <v>72</v>
      </c>
      <c r="P76" s="90" t="s">
        <v>27</v>
      </c>
      <c r="Q76" s="91" t="s">
        <v>28</v>
      </c>
      <c r="S76" s="56"/>
    </row>
    <row r="77" spans="1:19" ht="12.75" x14ac:dyDescent="0.2">
      <c r="A77" s="2130" t="s">
        <v>270</v>
      </c>
      <c r="B77" s="17">
        <v>1</v>
      </c>
      <c r="C77" s="218" t="s">
        <v>593</v>
      </c>
      <c r="D77" s="359">
        <v>60</v>
      </c>
      <c r="E77" s="359">
        <v>2005</v>
      </c>
      <c r="F77" s="360">
        <v>19.28</v>
      </c>
      <c r="G77" s="360">
        <v>12.75</v>
      </c>
      <c r="H77" s="361">
        <v>0</v>
      </c>
      <c r="I77" s="360">
        <f t="shared" ref="I77:I86" si="0">F77-G77-H77</f>
        <v>6.5300000000000011</v>
      </c>
      <c r="J77" s="362">
        <v>4933.47</v>
      </c>
      <c r="K77" s="219">
        <f t="shared" ref="K77:K116" si="1">I77/J77*L77</f>
        <v>6.336527636734389</v>
      </c>
      <c r="L77" s="363">
        <v>4787.3</v>
      </c>
      <c r="M77" s="220">
        <f>K77/L77</f>
        <v>1.3236119810194449E-3</v>
      </c>
      <c r="N77" s="219">
        <v>223.12299999999999</v>
      </c>
      <c r="O77" s="221">
        <f>M77*N77</f>
        <v>0.29532827604100159</v>
      </c>
      <c r="P77" s="364">
        <f>M77*60*1000</f>
        <v>79.416718861166686</v>
      </c>
      <c r="Q77" s="365">
        <f>P77*N77/1000</f>
        <v>17.719696562460094</v>
      </c>
      <c r="S77" s="56"/>
    </row>
    <row r="78" spans="1:19" ht="12.75" x14ac:dyDescent="0.2">
      <c r="A78" s="2087"/>
      <c r="B78" s="18">
        <v>2</v>
      </c>
      <c r="C78" s="222" t="s">
        <v>54</v>
      </c>
      <c r="D78" s="366">
        <v>18</v>
      </c>
      <c r="E78" s="366">
        <v>2006</v>
      </c>
      <c r="F78" s="367">
        <v>5.14</v>
      </c>
      <c r="G78" s="367">
        <v>3.17</v>
      </c>
      <c r="H78" s="368">
        <v>0.71</v>
      </c>
      <c r="I78" s="367">
        <f t="shared" si="0"/>
        <v>1.2599999999999998</v>
      </c>
      <c r="J78" s="369">
        <v>1988.27</v>
      </c>
      <c r="K78" s="79">
        <f t="shared" si="1"/>
        <v>0.9593267513969429</v>
      </c>
      <c r="L78" s="370">
        <v>1513.81</v>
      </c>
      <c r="M78" s="72">
        <f t="shared" ref="M78:M116" si="2">K78/L78</f>
        <v>6.3371674873130904E-4</v>
      </c>
      <c r="N78" s="79">
        <v>223.12299999999999</v>
      </c>
      <c r="O78" s="223">
        <f t="shared" ref="O78:O116" si="3">M78*N78</f>
        <v>0.14139678212717585</v>
      </c>
      <c r="P78" s="371">
        <f t="shared" ref="P78:P116" si="4">M78*60*1000</f>
        <v>38.023004923878545</v>
      </c>
      <c r="Q78" s="372">
        <f t="shared" ref="Q78:Q116" si="5">P78*N78/1000</f>
        <v>8.4838069276305514</v>
      </c>
      <c r="S78" s="56"/>
    </row>
    <row r="79" spans="1:19" ht="12.75" x14ac:dyDescent="0.2">
      <c r="A79" s="2087"/>
      <c r="B79" s="18">
        <v>3</v>
      </c>
      <c r="C79" s="222" t="s">
        <v>52</v>
      </c>
      <c r="D79" s="366">
        <v>118</v>
      </c>
      <c r="E79" s="366">
        <v>2007</v>
      </c>
      <c r="F79" s="367">
        <v>45.43</v>
      </c>
      <c r="G79" s="367">
        <v>19.579999999999998</v>
      </c>
      <c r="H79" s="368">
        <v>9.74</v>
      </c>
      <c r="I79" s="367">
        <f>F79-G79-H79</f>
        <v>16.11</v>
      </c>
      <c r="J79" s="369">
        <v>7732.26</v>
      </c>
      <c r="K79" s="79">
        <f t="shared" si="1"/>
        <v>14.546265800684404</v>
      </c>
      <c r="L79" s="370">
        <v>6981.72</v>
      </c>
      <c r="M79" s="72">
        <f t="shared" si="2"/>
        <v>2.0834788276648739E-3</v>
      </c>
      <c r="N79" s="79">
        <v>223.12299999999999</v>
      </c>
      <c r="O79" s="223">
        <f t="shared" si="3"/>
        <v>0.46487204646506963</v>
      </c>
      <c r="P79" s="371">
        <f t="shared" si="4"/>
        <v>125.00872965989244</v>
      </c>
      <c r="Q79" s="372">
        <f t="shared" si="5"/>
        <v>27.892322787904181</v>
      </c>
      <c r="S79" s="56"/>
    </row>
    <row r="80" spans="1:19" ht="12.75" x14ac:dyDescent="0.2">
      <c r="A80" s="2087"/>
      <c r="B80" s="18">
        <v>4</v>
      </c>
      <c r="C80" s="222" t="s">
        <v>594</v>
      </c>
      <c r="D80" s="366">
        <v>38</v>
      </c>
      <c r="E80" s="366">
        <v>2004</v>
      </c>
      <c r="F80" s="367">
        <v>9.84</v>
      </c>
      <c r="G80" s="367">
        <v>5.16</v>
      </c>
      <c r="H80" s="368">
        <v>0</v>
      </c>
      <c r="I80" s="1456">
        <v>4.68</v>
      </c>
      <c r="J80" s="369">
        <v>2371.6999999999998</v>
      </c>
      <c r="K80" s="79">
        <f t="shared" si="1"/>
        <v>4.68</v>
      </c>
      <c r="L80" s="370">
        <v>2371.6999999999998</v>
      </c>
      <c r="M80" s="72">
        <f t="shared" si="2"/>
        <v>1.9732681199139857E-3</v>
      </c>
      <c r="N80" s="79">
        <v>223.12299999999999</v>
      </c>
      <c r="O80" s="223">
        <f t="shared" si="3"/>
        <v>0.44028150271956823</v>
      </c>
      <c r="P80" s="371">
        <f t="shared" si="4"/>
        <v>118.39608719483914</v>
      </c>
      <c r="Q80" s="372">
        <f t="shared" si="5"/>
        <v>26.416890163174092</v>
      </c>
      <c r="S80" s="56"/>
    </row>
    <row r="81" spans="1:31" ht="12.75" x14ac:dyDescent="0.2">
      <c r="A81" s="2087"/>
      <c r="B81" s="18">
        <v>5</v>
      </c>
      <c r="C81" s="222" t="s">
        <v>50</v>
      </c>
      <c r="D81" s="366">
        <v>86</v>
      </c>
      <c r="E81" s="366">
        <v>2006</v>
      </c>
      <c r="F81" s="367">
        <v>16.89</v>
      </c>
      <c r="G81" s="367">
        <v>10.64</v>
      </c>
      <c r="H81" s="368">
        <v>1.84</v>
      </c>
      <c r="I81" s="367">
        <f>F81-G81-H81</f>
        <v>4.41</v>
      </c>
      <c r="J81" s="369">
        <v>5052.3900000000003</v>
      </c>
      <c r="K81" s="79">
        <f t="shared" si="1"/>
        <v>4.4119290078556883</v>
      </c>
      <c r="L81" s="373">
        <v>5054.6000000000004</v>
      </c>
      <c r="M81" s="72">
        <f t="shared" si="2"/>
        <v>8.7285423334303169E-4</v>
      </c>
      <c r="N81" s="79">
        <v>223.12299999999999</v>
      </c>
      <c r="O81" s="223">
        <f t="shared" si="3"/>
        <v>0.19475385510619725</v>
      </c>
      <c r="P81" s="371">
        <f t="shared" si="4"/>
        <v>52.371254000581899</v>
      </c>
      <c r="Q81" s="372">
        <f t="shared" si="5"/>
        <v>11.685231306371834</v>
      </c>
      <c r="S81" s="56"/>
    </row>
    <row r="82" spans="1:31" s="60" customFormat="1" ht="12.75" customHeight="1" x14ac:dyDescent="0.2">
      <c r="A82" s="2087"/>
      <c r="B82" s="59">
        <v>6</v>
      </c>
      <c r="C82" s="222" t="s">
        <v>88</v>
      </c>
      <c r="D82" s="366">
        <v>64</v>
      </c>
      <c r="E82" s="366" t="s">
        <v>48</v>
      </c>
      <c r="F82" s="367">
        <v>18.170000000000002</v>
      </c>
      <c r="G82" s="367">
        <v>7.14</v>
      </c>
      <c r="H82" s="368">
        <v>9.23</v>
      </c>
      <c r="I82" s="1457">
        <v>1.8</v>
      </c>
      <c r="J82" s="369">
        <v>2419.35</v>
      </c>
      <c r="K82" s="79">
        <f t="shared" si="1"/>
        <v>1.8</v>
      </c>
      <c r="L82" s="370">
        <v>2419.35</v>
      </c>
      <c r="M82" s="72">
        <f t="shared" si="2"/>
        <v>7.4400148800297602E-4</v>
      </c>
      <c r="N82" s="79">
        <v>223.12299999999999</v>
      </c>
      <c r="O82" s="223">
        <f t="shared" si="3"/>
        <v>0.166003844007688</v>
      </c>
      <c r="P82" s="371">
        <f t="shared" si="4"/>
        <v>44.640089280178564</v>
      </c>
      <c r="Q82" s="372">
        <f t="shared" si="5"/>
        <v>9.9602306404612815</v>
      </c>
      <c r="S82" s="56"/>
    </row>
    <row r="83" spans="1:31" ht="12.75" x14ac:dyDescent="0.25">
      <c r="A83" s="2087"/>
      <c r="B83" s="18">
        <v>7</v>
      </c>
      <c r="C83" s="222" t="s">
        <v>55</v>
      </c>
      <c r="D83" s="366">
        <v>22</v>
      </c>
      <c r="E83" s="366">
        <v>2006</v>
      </c>
      <c r="F83" s="367">
        <v>7.72</v>
      </c>
      <c r="G83" s="367">
        <v>2.79</v>
      </c>
      <c r="H83" s="368">
        <v>1.76</v>
      </c>
      <c r="I83" s="367">
        <f t="shared" si="0"/>
        <v>3.17</v>
      </c>
      <c r="J83" s="369">
        <v>1698.17</v>
      </c>
      <c r="K83" s="79">
        <f t="shared" si="1"/>
        <v>3.17</v>
      </c>
      <c r="L83" s="370">
        <v>1698.17</v>
      </c>
      <c r="M83" s="72">
        <f t="shared" si="2"/>
        <v>1.8667153465200773E-3</v>
      </c>
      <c r="N83" s="79">
        <v>223.12299999999999</v>
      </c>
      <c r="O83" s="223">
        <f t="shared" si="3"/>
        <v>0.41650712826159919</v>
      </c>
      <c r="P83" s="371">
        <f t="shared" si="4"/>
        <v>112.00292079120463</v>
      </c>
      <c r="Q83" s="372">
        <f t="shared" si="5"/>
        <v>24.990427695695953</v>
      </c>
      <c r="S83" s="56"/>
    </row>
    <row r="84" spans="1:31" ht="12.75" x14ac:dyDescent="0.2">
      <c r="A84" s="2087"/>
      <c r="B84" s="18">
        <v>8</v>
      </c>
      <c r="C84" s="222" t="s">
        <v>51</v>
      </c>
      <c r="D84" s="366">
        <v>51</v>
      </c>
      <c r="E84" s="366">
        <v>2005</v>
      </c>
      <c r="F84" s="367">
        <v>12.58</v>
      </c>
      <c r="G84" s="367">
        <v>6.73</v>
      </c>
      <c r="H84" s="368">
        <v>0.86</v>
      </c>
      <c r="I84" s="367">
        <f t="shared" si="0"/>
        <v>4.9899999999999993</v>
      </c>
      <c r="J84" s="369">
        <v>3073.94</v>
      </c>
      <c r="K84" s="79">
        <f t="shared" si="1"/>
        <v>4.8726661548371135</v>
      </c>
      <c r="L84" s="370">
        <v>3001.66</v>
      </c>
      <c r="M84" s="72">
        <f t="shared" si="2"/>
        <v>1.6233238124361566E-3</v>
      </c>
      <c r="N84" s="79">
        <v>223.12299999999999</v>
      </c>
      <c r="O84" s="223">
        <f t="shared" si="3"/>
        <v>0.36220087900219256</v>
      </c>
      <c r="P84" s="371">
        <f t="shared" si="4"/>
        <v>97.399428746169406</v>
      </c>
      <c r="Q84" s="372">
        <f t="shared" si="5"/>
        <v>21.732052740131557</v>
      </c>
      <c r="S84" s="56"/>
    </row>
    <row r="85" spans="1:31" ht="12.75" x14ac:dyDescent="0.2">
      <c r="A85" s="2087"/>
      <c r="B85" s="58">
        <v>9</v>
      </c>
      <c r="C85" s="222" t="s">
        <v>73</v>
      </c>
      <c r="D85" s="366">
        <v>72</v>
      </c>
      <c r="E85" s="366">
        <v>2005</v>
      </c>
      <c r="F85" s="367">
        <v>25.22</v>
      </c>
      <c r="G85" s="367">
        <v>10.78</v>
      </c>
      <c r="H85" s="368">
        <v>3.96</v>
      </c>
      <c r="I85" s="1457">
        <v>10.48</v>
      </c>
      <c r="J85" s="369">
        <v>5348.75</v>
      </c>
      <c r="K85" s="79">
        <f t="shared" si="1"/>
        <v>10.482449170366909</v>
      </c>
      <c r="L85" s="370">
        <v>5350</v>
      </c>
      <c r="M85" s="72">
        <f t="shared" si="2"/>
        <v>1.959336293526525E-3</v>
      </c>
      <c r="N85" s="79">
        <v>223.12299999999999</v>
      </c>
      <c r="O85" s="223">
        <f t="shared" si="3"/>
        <v>0.43717299182051883</v>
      </c>
      <c r="P85" s="371">
        <f t="shared" si="4"/>
        <v>117.5601776115915</v>
      </c>
      <c r="Q85" s="372">
        <f t="shared" si="5"/>
        <v>26.230379509231131</v>
      </c>
      <c r="S85" s="56"/>
    </row>
    <row r="86" spans="1:31" ht="12.75" customHeight="1" thickBot="1" x14ac:dyDescent="0.25">
      <c r="A86" s="2122"/>
      <c r="B86" s="18">
        <v>10</v>
      </c>
      <c r="C86" s="374" t="s">
        <v>53</v>
      </c>
      <c r="D86" s="375">
        <v>39</v>
      </c>
      <c r="E86" s="375">
        <v>2007</v>
      </c>
      <c r="F86" s="376">
        <v>11.26</v>
      </c>
      <c r="G86" s="376">
        <v>5.97</v>
      </c>
      <c r="H86" s="377">
        <v>0.33</v>
      </c>
      <c r="I86" s="376">
        <f t="shared" si="0"/>
        <v>4.96</v>
      </c>
      <c r="J86" s="378">
        <v>2368.7800000000002</v>
      </c>
      <c r="K86" s="379">
        <f t="shared" si="1"/>
        <v>4.96</v>
      </c>
      <c r="L86" s="380">
        <v>2368.7800000000002</v>
      </c>
      <c r="M86" s="381">
        <f t="shared" si="2"/>
        <v>2.0939048793049584E-3</v>
      </c>
      <c r="N86" s="79">
        <v>223.12299999999999</v>
      </c>
      <c r="O86" s="382">
        <f t="shared" si="3"/>
        <v>0.46719833838516023</v>
      </c>
      <c r="P86" s="383">
        <f t="shared" si="4"/>
        <v>125.63429275829752</v>
      </c>
      <c r="Q86" s="384">
        <f t="shared" si="5"/>
        <v>28.031900303109616</v>
      </c>
      <c r="S86" s="56"/>
    </row>
    <row r="87" spans="1:31" ht="14.25" customHeight="1" x14ac:dyDescent="0.25">
      <c r="A87" s="2131" t="s">
        <v>271</v>
      </c>
      <c r="B87" s="48">
        <v>1</v>
      </c>
      <c r="C87" s="385" t="s">
        <v>74</v>
      </c>
      <c r="D87" s="386">
        <v>100</v>
      </c>
      <c r="E87" s="386">
        <v>1972</v>
      </c>
      <c r="F87" s="387">
        <v>35.22</v>
      </c>
      <c r="G87" s="387">
        <v>11.25</v>
      </c>
      <c r="H87" s="388">
        <v>13.34</v>
      </c>
      <c r="I87" s="1458">
        <v>10.64</v>
      </c>
      <c r="J87" s="389">
        <v>4426.37</v>
      </c>
      <c r="K87" s="390">
        <f t="shared" si="1"/>
        <v>10.640072113266628</v>
      </c>
      <c r="L87" s="391">
        <v>4426.3999999999996</v>
      </c>
      <c r="M87" s="392">
        <f t="shared" si="2"/>
        <v>2.4037755542351863E-3</v>
      </c>
      <c r="N87" s="390">
        <v>223.12299999999999</v>
      </c>
      <c r="O87" s="393">
        <f t="shared" si="3"/>
        <v>0.53633761298761751</v>
      </c>
      <c r="P87" s="394">
        <f t="shared" si="4"/>
        <v>144.22653325411116</v>
      </c>
      <c r="Q87" s="395">
        <f t="shared" si="5"/>
        <v>32.180256779257043</v>
      </c>
      <c r="S87" s="56"/>
    </row>
    <row r="88" spans="1:31" ht="12.75" x14ac:dyDescent="0.2">
      <c r="A88" s="2090"/>
      <c r="B88" s="20">
        <v>2</v>
      </c>
      <c r="C88" s="227" t="s">
        <v>75</v>
      </c>
      <c r="D88" s="228">
        <v>61</v>
      </c>
      <c r="E88" s="228">
        <v>1973</v>
      </c>
      <c r="F88" s="233">
        <v>19.47</v>
      </c>
      <c r="G88" s="233">
        <v>7.41</v>
      </c>
      <c r="H88" s="396">
        <v>5.78</v>
      </c>
      <c r="I88" s="1457">
        <v>6.28</v>
      </c>
      <c r="J88" s="397">
        <v>2678.27</v>
      </c>
      <c r="K88" s="229">
        <f t="shared" si="1"/>
        <v>6.28</v>
      </c>
      <c r="L88" s="398">
        <v>2678.27</v>
      </c>
      <c r="M88" s="230">
        <f t="shared" si="2"/>
        <v>2.3447972011783726E-3</v>
      </c>
      <c r="N88" s="224">
        <v>223.12299999999999</v>
      </c>
      <c r="O88" s="225">
        <f t="shared" si="3"/>
        <v>0.52317818591852205</v>
      </c>
      <c r="P88" s="231">
        <f t="shared" si="4"/>
        <v>140.68783207070234</v>
      </c>
      <c r="Q88" s="232">
        <f t="shared" si="5"/>
        <v>31.39069115511132</v>
      </c>
      <c r="S88" s="56"/>
    </row>
    <row r="89" spans="1:31" ht="12.75" x14ac:dyDescent="0.2">
      <c r="A89" s="2090"/>
      <c r="B89" s="20">
        <v>3</v>
      </c>
      <c r="C89" s="227" t="s">
        <v>80</v>
      </c>
      <c r="D89" s="228">
        <v>60</v>
      </c>
      <c r="E89" s="228">
        <v>1965</v>
      </c>
      <c r="F89" s="233">
        <v>21.51</v>
      </c>
      <c r="G89" s="233">
        <v>9.33</v>
      </c>
      <c r="H89" s="396">
        <v>9.52</v>
      </c>
      <c r="I89" s="233">
        <f>F89-G89-H89</f>
        <v>2.6600000000000019</v>
      </c>
      <c r="J89" s="397">
        <v>2708.87</v>
      </c>
      <c r="K89" s="229">
        <f t="shared" si="1"/>
        <v>2.6600000000000024</v>
      </c>
      <c r="L89" s="398">
        <v>2708.87</v>
      </c>
      <c r="M89" s="230">
        <f t="shared" si="2"/>
        <v>9.8195926714829515E-4</v>
      </c>
      <c r="N89" s="224">
        <v>223.12299999999999</v>
      </c>
      <c r="O89" s="225">
        <f t="shared" si="3"/>
        <v>0.21909769756392905</v>
      </c>
      <c r="P89" s="231">
        <f t="shared" si="4"/>
        <v>58.917556028897707</v>
      </c>
      <c r="Q89" s="232">
        <f t="shared" si="5"/>
        <v>13.145861853835742</v>
      </c>
      <c r="S89" s="56"/>
    </row>
    <row r="90" spans="1:31" ht="12.75" x14ac:dyDescent="0.2">
      <c r="A90" s="2090"/>
      <c r="B90" s="20">
        <v>4</v>
      </c>
      <c r="C90" s="227" t="s">
        <v>225</v>
      </c>
      <c r="D90" s="228">
        <v>50</v>
      </c>
      <c r="E90" s="228">
        <v>1988</v>
      </c>
      <c r="F90" s="233">
        <v>28.19</v>
      </c>
      <c r="G90" s="233">
        <v>9.3699999999999992</v>
      </c>
      <c r="H90" s="396">
        <v>7.98</v>
      </c>
      <c r="I90" s="233">
        <f>F90-G90-H90</f>
        <v>10.84</v>
      </c>
      <c r="J90" s="397">
        <v>3582.32</v>
      </c>
      <c r="K90" s="229">
        <f t="shared" si="1"/>
        <v>10.84</v>
      </c>
      <c r="L90" s="398">
        <v>3582.32</v>
      </c>
      <c r="M90" s="230">
        <f t="shared" si="2"/>
        <v>3.0259719958016032E-3</v>
      </c>
      <c r="N90" s="224">
        <v>223.12299999999999</v>
      </c>
      <c r="O90" s="225">
        <f t="shared" si="3"/>
        <v>0.67516394961924109</v>
      </c>
      <c r="P90" s="231">
        <f t="shared" si="4"/>
        <v>181.55831974809618</v>
      </c>
      <c r="Q90" s="232">
        <f t="shared" si="5"/>
        <v>40.509836977154457</v>
      </c>
      <c r="S90" s="56"/>
    </row>
    <row r="91" spans="1:31" ht="12.75" x14ac:dyDescent="0.2">
      <c r="A91" s="2090"/>
      <c r="B91" s="20">
        <v>5</v>
      </c>
      <c r="C91" s="227" t="s">
        <v>226</v>
      </c>
      <c r="D91" s="228">
        <v>41</v>
      </c>
      <c r="E91" s="228">
        <v>1987</v>
      </c>
      <c r="F91" s="233">
        <v>18.3</v>
      </c>
      <c r="G91" s="233">
        <v>4.3899999999999997</v>
      </c>
      <c r="H91" s="396">
        <v>7.82</v>
      </c>
      <c r="I91" s="233">
        <f>F91-G91-H91</f>
        <v>6.09</v>
      </c>
      <c r="J91" s="397">
        <v>2317.37</v>
      </c>
      <c r="K91" s="229">
        <f t="shared" si="1"/>
        <v>4.3417106029680195</v>
      </c>
      <c r="L91" s="398">
        <v>1652.11</v>
      </c>
      <c r="M91" s="230">
        <f t="shared" si="2"/>
        <v>2.6279791315154681E-3</v>
      </c>
      <c r="N91" s="224">
        <v>223.12299999999999</v>
      </c>
      <c r="O91" s="225">
        <f t="shared" si="3"/>
        <v>0.58636258776112582</v>
      </c>
      <c r="P91" s="231">
        <f>M91*60*1000</f>
        <v>157.67874789092809</v>
      </c>
      <c r="Q91" s="232">
        <f>P91*N91/1000</f>
        <v>35.181755265667547</v>
      </c>
      <c r="S91" s="56"/>
    </row>
    <row r="92" spans="1:31" ht="12.75" x14ac:dyDescent="0.2">
      <c r="A92" s="2090"/>
      <c r="B92" s="20">
        <v>6</v>
      </c>
      <c r="C92" s="227" t="s">
        <v>76</v>
      </c>
      <c r="D92" s="228">
        <v>60</v>
      </c>
      <c r="E92" s="228">
        <v>1968</v>
      </c>
      <c r="F92" s="233">
        <v>17.95</v>
      </c>
      <c r="G92" s="233">
        <v>6.77</v>
      </c>
      <c r="H92" s="396">
        <v>5.27</v>
      </c>
      <c r="I92" s="1457">
        <v>5.91</v>
      </c>
      <c r="J92" s="397">
        <v>2715.36</v>
      </c>
      <c r="K92" s="229">
        <f t="shared" si="1"/>
        <v>5.910000000000001</v>
      </c>
      <c r="L92" s="398">
        <v>2715.36</v>
      </c>
      <c r="M92" s="230">
        <f t="shared" si="2"/>
        <v>2.1765069824995582E-3</v>
      </c>
      <c r="N92" s="224">
        <v>223.12299999999999</v>
      </c>
      <c r="O92" s="225">
        <f t="shared" si="3"/>
        <v>0.48562876745624889</v>
      </c>
      <c r="P92" s="231">
        <f t="shared" si="4"/>
        <v>130.5904189499735</v>
      </c>
      <c r="Q92" s="232">
        <f t="shared" si="5"/>
        <v>29.137726047374933</v>
      </c>
      <c r="S92" s="56"/>
    </row>
    <row r="93" spans="1:31" ht="12.75" x14ac:dyDescent="0.2">
      <c r="A93" s="2090"/>
      <c r="B93" s="20">
        <v>7</v>
      </c>
      <c r="C93" s="227" t="s">
        <v>77</v>
      </c>
      <c r="D93" s="228">
        <v>72</v>
      </c>
      <c r="E93" s="228">
        <v>1973</v>
      </c>
      <c r="F93" s="233">
        <v>30.63</v>
      </c>
      <c r="G93" s="233">
        <v>8.5500000000000007</v>
      </c>
      <c r="H93" s="396">
        <v>11.52</v>
      </c>
      <c r="I93" s="233">
        <f t="shared" ref="I93:I116" si="6">F93-G93-H93</f>
        <v>10.559999999999999</v>
      </c>
      <c r="J93" s="397">
        <v>3785.42</v>
      </c>
      <c r="K93" s="229">
        <f t="shared" si="1"/>
        <v>10.559999999999999</v>
      </c>
      <c r="L93" s="398">
        <v>3785.42</v>
      </c>
      <c r="M93" s="230">
        <f t="shared" si="2"/>
        <v>2.7896508181390702E-3</v>
      </c>
      <c r="N93" s="224">
        <v>223.12299999999999</v>
      </c>
      <c r="O93" s="225">
        <f t="shared" si="3"/>
        <v>0.62243525949564371</v>
      </c>
      <c r="P93" s="231">
        <f t="shared" si="4"/>
        <v>167.37904908834423</v>
      </c>
      <c r="Q93" s="232">
        <f t="shared" si="5"/>
        <v>37.346115569738629</v>
      </c>
      <c r="S93" s="56"/>
    </row>
    <row r="94" spans="1:31" ht="12.75" x14ac:dyDescent="0.2">
      <c r="A94" s="2090"/>
      <c r="B94" s="20">
        <v>8</v>
      </c>
      <c r="C94" s="227" t="s">
        <v>79</v>
      </c>
      <c r="D94" s="228">
        <v>54</v>
      </c>
      <c r="E94" s="228">
        <v>1980</v>
      </c>
      <c r="F94" s="233">
        <v>29.92</v>
      </c>
      <c r="G94" s="233">
        <v>6.59</v>
      </c>
      <c r="H94" s="396">
        <v>13.21</v>
      </c>
      <c r="I94" s="1457">
        <v>9.98</v>
      </c>
      <c r="J94" s="397">
        <v>3508.9</v>
      </c>
      <c r="K94" s="229">
        <f t="shared" si="1"/>
        <v>9.98</v>
      </c>
      <c r="L94" s="398">
        <v>3508.9</v>
      </c>
      <c r="M94" s="230">
        <f t="shared" si="2"/>
        <v>2.8441961868391802E-3</v>
      </c>
      <c r="N94" s="224">
        <v>223.12299999999999</v>
      </c>
      <c r="O94" s="225">
        <f t="shared" si="3"/>
        <v>0.63460558579611837</v>
      </c>
      <c r="P94" s="231">
        <f t="shared" si="4"/>
        <v>170.6517712103508</v>
      </c>
      <c r="Q94" s="232">
        <f t="shared" si="5"/>
        <v>38.076335147767104</v>
      </c>
      <c r="S94" s="56"/>
    </row>
    <row r="95" spans="1:31" ht="12.75" x14ac:dyDescent="0.2">
      <c r="A95" s="2090"/>
      <c r="B95" s="48">
        <v>9</v>
      </c>
      <c r="C95" s="227" t="s">
        <v>81</v>
      </c>
      <c r="D95" s="228">
        <v>54</v>
      </c>
      <c r="E95" s="228">
        <v>1985</v>
      </c>
      <c r="F95" s="233">
        <v>33.06</v>
      </c>
      <c r="G95" s="233">
        <v>8.8699999999999992</v>
      </c>
      <c r="H95" s="396">
        <v>8.48</v>
      </c>
      <c r="I95" s="233">
        <f t="shared" si="6"/>
        <v>15.710000000000004</v>
      </c>
      <c r="J95" s="397">
        <v>3480.02</v>
      </c>
      <c r="K95" s="229">
        <f t="shared" si="1"/>
        <v>15.710000000000003</v>
      </c>
      <c r="L95" s="398">
        <v>3480.02</v>
      </c>
      <c r="M95" s="230">
        <f t="shared" si="2"/>
        <v>4.51434187159844E-3</v>
      </c>
      <c r="N95" s="224">
        <v>223.12299999999999</v>
      </c>
      <c r="O95" s="225">
        <f t="shared" si="3"/>
        <v>1.0072535014166586</v>
      </c>
      <c r="P95" s="231">
        <f t="shared" si="4"/>
        <v>270.8605122959064</v>
      </c>
      <c r="Q95" s="232">
        <f t="shared" si="5"/>
        <v>60.435210084999518</v>
      </c>
      <c r="S95" s="56"/>
      <c r="T95" s="204"/>
      <c r="U95" s="205"/>
      <c r="V95" s="206"/>
      <c r="W95" s="206"/>
      <c r="X95" s="205"/>
      <c r="AE95" s="207"/>
    </row>
    <row r="96" spans="1:31" ht="13.5" thickBot="1" x14ac:dyDescent="0.25">
      <c r="A96" s="2091"/>
      <c r="B96" s="23">
        <v>10</v>
      </c>
      <c r="C96" s="399" t="s">
        <v>78</v>
      </c>
      <c r="D96" s="400">
        <v>61</v>
      </c>
      <c r="E96" s="400">
        <v>1975</v>
      </c>
      <c r="F96" s="401">
        <v>27.44</v>
      </c>
      <c r="G96" s="401">
        <v>7.45</v>
      </c>
      <c r="H96" s="402">
        <v>9.6</v>
      </c>
      <c r="I96" s="401">
        <f t="shared" si="6"/>
        <v>10.390000000000002</v>
      </c>
      <c r="J96" s="403">
        <v>3635.15</v>
      </c>
      <c r="K96" s="404">
        <f t="shared" si="1"/>
        <v>10.390000000000002</v>
      </c>
      <c r="L96" s="405">
        <v>3635.15</v>
      </c>
      <c r="M96" s="406">
        <f t="shared" si="2"/>
        <v>2.8582039255601564E-3</v>
      </c>
      <c r="N96" s="224">
        <v>223.12299999999999</v>
      </c>
      <c r="O96" s="407">
        <f t="shared" si="3"/>
        <v>0.63773103448275881</v>
      </c>
      <c r="P96" s="408">
        <f t="shared" si="4"/>
        <v>171.49223553360937</v>
      </c>
      <c r="Q96" s="409">
        <f t="shared" si="5"/>
        <v>38.263862068965523</v>
      </c>
      <c r="S96" s="56"/>
      <c r="T96" s="56"/>
    </row>
    <row r="97" spans="1:20" ht="12.75" x14ac:dyDescent="0.2">
      <c r="A97" s="2132" t="s">
        <v>272</v>
      </c>
      <c r="B97" s="114">
        <v>1</v>
      </c>
      <c r="C97" s="234" t="s">
        <v>62</v>
      </c>
      <c r="D97" s="410">
        <v>108</v>
      </c>
      <c r="E97" s="410">
        <v>1968</v>
      </c>
      <c r="F97" s="235">
        <v>42.5</v>
      </c>
      <c r="G97" s="411">
        <v>8.4</v>
      </c>
      <c r="H97" s="412">
        <v>17.2</v>
      </c>
      <c r="I97" s="235">
        <f t="shared" si="6"/>
        <v>16.900000000000002</v>
      </c>
      <c r="J97" s="413">
        <v>2558.44</v>
      </c>
      <c r="K97" s="235">
        <f t="shared" si="1"/>
        <v>16.900000000000002</v>
      </c>
      <c r="L97" s="414">
        <v>2558.44</v>
      </c>
      <c r="M97" s="236">
        <f t="shared" si="2"/>
        <v>6.605587780053471E-3</v>
      </c>
      <c r="N97" s="237">
        <v>223.12299999999999</v>
      </c>
      <c r="O97" s="238">
        <f t="shared" si="3"/>
        <v>1.4738585622488705</v>
      </c>
      <c r="P97" s="239">
        <f t="shared" si="4"/>
        <v>396.33526680320824</v>
      </c>
      <c r="Q97" s="240">
        <f t="shared" si="5"/>
        <v>88.431513734932238</v>
      </c>
      <c r="S97" s="56"/>
      <c r="T97" s="56"/>
    </row>
    <row r="98" spans="1:20" ht="12.75" customHeight="1" x14ac:dyDescent="0.2">
      <c r="A98" s="2094"/>
      <c r="B98" s="110">
        <v>2</v>
      </c>
      <c r="C98" s="241" t="s">
        <v>57</v>
      </c>
      <c r="D98" s="415">
        <v>59</v>
      </c>
      <c r="E98" s="415">
        <v>1981</v>
      </c>
      <c r="F98" s="416">
        <v>35.21</v>
      </c>
      <c r="G98" s="416">
        <v>6.82</v>
      </c>
      <c r="H98" s="417">
        <v>9.5</v>
      </c>
      <c r="I98" s="416">
        <f t="shared" si="6"/>
        <v>18.89</v>
      </c>
      <c r="J98" s="418">
        <v>3418.76</v>
      </c>
      <c r="K98" s="416">
        <f t="shared" si="1"/>
        <v>18.544773309621032</v>
      </c>
      <c r="L98" s="419">
        <v>3356.28</v>
      </c>
      <c r="M98" s="420">
        <f t="shared" si="2"/>
        <v>5.525395172518691E-3</v>
      </c>
      <c r="N98" s="421">
        <v>223.12299999999999</v>
      </c>
      <c r="O98" s="242">
        <f t="shared" si="3"/>
        <v>1.2328427470778878</v>
      </c>
      <c r="P98" s="243">
        <f t="shared" si="4"/>
        <v>331.52371035112145</v>
      </c>
      <c r="Q98" s="244">
        <f t="shared" si="5"/>
        <v>73.970564824673275</v>
      </c>
      <c r="S98" s="56"/>
      <c r="T98" s="56"/>
    </row>
    <row r="99" spans="1:20" ht="12.75" customHeight="1" x14ac:dyDescent="0.2">
      <c r="A99" s="2094"/>
      <c r="B99" s="110">
        <v>3</v>
      </c>
      <c r="C99" s="241" t="s">
        <v>56</v>
      </c>
      <c r="D99" s="415">
        <v>57</v>
      </c>
      <c r="E99" s="415">
        <v>1982</v>
      </c>
      <c r="F99" s="416">
        <v>40.42</v>
      </c>
      <c r="G99" s="416">
        <v>7.83</v>
      </c>
      <c r="H99" s="417">
        <v>8.64</v>
      </c>
      <c r="I99" s="416">
        <f t="shared" si="6"/>
        <v>23.950000000000003</v>
      </c>
      <c r="J99" s="418">
        <v>3486.09</v>
      </c>
      <c r="K99" s="416">
        <f t="shared" si="1"/>
        <v>23.950000000000003</v>
      </c>
      <c r="L99" s="419">
        <v>3486.09</v>
      </c>
      <c r="M99" s="420">
        <f t="shared" si="2"/>
        <v>6.870161126075346E-3</v>
      </c>
      <c r="N99" s="421">
        <v>223.12299999999999</v>
      </c>
      <c r="O99" s="242">
        <f>M99*N99</f>
        <v>1.5328909609333095</v>
      </c>
      <c r="P99" s="243">
        <f>M99*60*1000</f>
        <v>412.20966756452077</v>
      </c>
      <c r="Q99" s="244">
        <f>P99*N99/1000</f>
        <v>91.973457655998558</v>
      </c>
      <c r="S99" s="56"/>
      <c r="T99" s="56"/>
    </row>
    <row r="100" spans="1:20" ht="12.75" customHeight="1" x14ac:dyDescent="0.2">
      <c r="A100" s="2094"/>
      <c r="B100" s="110">
        <v>4</v>
      </c>
      <c r="C100" s="241" t="s">
        <v>59</v>
      </c>
      <c r="D100" s="415">
        <v>107</v>
      </c>
      <c r="E100" s="415">
        <v>1974</v>
      </c>
      <c r="F100" s="416">
        <v>40.28</v>
      </c>
      <c r="G100" s="416">
        <v>8.3000000000000007</v>
      </c>
      <c r="H100" s="417">
        <v>17.05</v>
      </c>
      <c r="I100" s="416">
        <f t="shared" si="6"/>
        <v>14.93</v>
      </c>
      <c r="J100" s="418">
        <v>2559.98</v>
      </c>
      <c r="K100" s="416">
        <f t="shared" si="1"/>
        <v>14.598154829334604</v>
      </c>
      <c r="L100" s="419">
        <v>2503.08</v>
      </c>
      <c r="M100" s="420">
        <f t="shared" si="2"/>
        <v>5.8320768131001023E-3</v>
      </c>
      <c r="N100" s="421">
        <v>223.12299999999999</v>
      </c>
      <c r="O100" s="242">
        <f t="shared" si="3"/>
        <v>1.301270474769334</v>
      </c>
      <c r="P100" s="243">
        <f t="shared" si="4"/>
        <v>349.9246087860061</v>
      </c>
      <c r="Q100" s="244">
        <f t="shared" si="5"/>
        <v>78.076228486160034</v>
      </c>
      <c r="S100" s="56"/>
      <c r="T100" s="56"/>
    </row>
    <row r="101" spans="1:20" ht="12.75" customHeight="1" x14ac:dyDescent="0.2">
      <c r="A101" s="2094"/>
      <c r="B101" s="110">
        <v>5</v>
      </c>
      <c r="C101" s="241" t="s">
        <v>595</v>
      </c>
      <c r="D101" s="415">
        <v>54</v>
      </c>
      <c r="E101" s="415">
        <v>1987</v>
      </c>
      <c r="F101" s="416">
        <v>29.05</v>
      </c>
      <c r="G101" s="416">
        <v>3.35</v>
      </c>
      <c r="H101" s="417">
        <v>12.72</v>
      </c>
      <c r="I101" s="1456">
        <v>11.8</v>
      </c>
      <c r="J101" s="418">
        <v>2177.62</v>
      </c>
      <c r="K101" s="416">
        <f t="shared" si="1"/>
        <v>11.8</v>
      </c>
      <c r="L101" s="419">
        <v>2177.62</v>
      </c>
      <c r="M101" s="420">
        <f t="shared" si="2"/>
        <v>5.4187599305663987E-3</v>
      </c>
      <c r="N101" s="421">
        <v>223.12299999999999</v>
      </c>
      <c r="O101" s="242">
        <f t="shared" si="3"/>
        <v>1.2090499719877665</v>
      </c>
      <c r="P101" s="243">
        <f t="shared" si="4"/>
        <v>325.12559583398394</v>
      </c>
      <c r="Q101" s="244">
        <f t="shared" si="5"/>
        <v>72.542998319266005</v>
      </c>
      <c r="S101" s="56"/>
      <c r="T101" s="56"/>
    </row>
    <row r="102" spans="1:20" ht="12.75" customHeight="1" x14ac:dyDescent="0.2">
      <c r="A102" s="2094"/>
      <c r="B102" s="110">
        <v>6</v>
      </c>
      <c r="C102" s="241" t="s">
        <v>60</v>
      </c>
      <c r="D102" s="415">
        <v>118</v>
      </c>
      <c r="E102" s="415">
        <v>1961</v>
      </c>
      <c r="F102" s="416">
        <v>27.23</v>
      </c>
      <c r="G102" s="416">
        <v>10.88</v>
      </c>
      <c r="H102" s="417">
        <v>0</v>
      </c>
      <c r="I102" s="416">
        <f>F102-G102-H102</f>
        <v>16.350000000000001</v>
      </c>
      <c r="J102" s="418">
        <v>2620.23</v>
      </c>
      <c r="K102" s="416">
        <f t="shared" si="1"/>
        <v>16.350000000000001</v>
      </c>
      <c r="L102" s="419">
        <v>2620.23</v>
      </c>
      <c r="M102" s="420">
        <f t="shared" si="2"/>
        <v>6.239910236887602E-3</v>
      </c>
      <c r="N102" s="421">
        <v>223.12299999999999</v>
      </c>
      <c r="O102" s="242">
        <f t="shared" si="3"/>
        <v>1.3922674917850724</v>
      </c>
      <c r="P102" s="243">
        <f t="shared" si="4"/>
        <v>374.39461421325609</v>
      </c>
      <c r="Q102" s="244">
        <f t="shared" si="5"/>
        <v>83.536049507104337</v>
      </c>
      <c r="S102" s="56"/>
      <c r="T102" s="56"/>
    </row>
    <row r="103" spans="1:20" s="60" customFormat="1" ht="12.75" customHeight="1" x14ac:dyDescent="0.2">
      <c r="A103" s="2094"/>
      <c r="B103" s="113">
        <v>7</v>
      </c>
      <c r="C103" s="241" t="s">
        <v>58</v>
      </c>
      <c r="D103" s="415">
        <v>47</v>
      </c>
      <c r="E103" s="415">
        <v>1979</v>
      </c>
      <c r="F103" s="416">
        <v>34.08</v>
      </c>
      <c r="G103" s="416">
        <v>7.44</v>
      </c>
      <c r="H103" s="417">
        <v>7.78</v>
      </c>
      <c r="I103" s="416">
        <f t="shared" si="6"/>
        <v>18.859999999999996</v>
      </c>
      <c r="J103" s="418">
        <v>2974.87</v>
      </c>
      <c r="K103" s="416">
        <f t="shared" si="1"/>
        <v>18.501105460070519</v>
      </c>
      <c r="L103" s="419">
        <v>2918.26</v>
      </c>
      <c r="M103" s="420">
        <f t="shared" si="2"/>
        <v>6.3397728304093936E-3</v>
      </c>
      <c r="N103" s="421">
        <v>223.12299999999999</v>
      </c>
      <c r="O103" s="242">
        <f t="shared" si="3"/>
        <v>1.4145491332394351</v>
      </c>
      <c r="P103" s="243">
        <f t="shared" si="4"/>
        <v>380.38636982456364</v>
      </c>
      <c r="Q103" s="244">
        <f t="shared" si="5"/>
        <v>84.872947994366115</v>
      </c>
      <c r="S103" s="56"/>
      <c r="T103" s="56"/>
    </row>
    <row r="104" spans="1:20" ht="12.75" customHeight="1" x14ac:dyDescent="0.2">
      <c r="A104" s="2094"/>
      <c r="B104" s="114">
        <v>8</v>
      </c>
      <c r="C104" s="241" t="s">
        <v>61</v>
      </c>
      <c r="D104" s="415">
        <v>38</v>
      </c>
      <c r="E104" s="415">
        <v>1990</v>
      </c>
      <c r="F104" s="416">
        <v>24.14</v>
      </c>
      <c r="G104" s="416">
        <v>6.12</v>
      </c>
      <c r="H104" s="417">
        <v>5.84</v>
      </c>
      <c r="I104" s="416">
        <f t="shared" si="6"/>
        <v>12.18</v>
      </c>
      <c r="J104" s="418">
        <v>2118.5700000000002</v>
      </c>
      <c r="K104" s="416">
        <f t="shared" si="1"/>
        <v>12.18</v>
      </c>
      <c r="L104" s="419">
        <v>2118.5700000000002</v>
      </c>
      <c r="M104" s="420">
        <f t="shared" si="2"/>
        <v>5.7491609906682329E-3</v>
      </c>
      <c r="N104" s="421">
        <v>223.12299999999999</v>
      </c>
      <c r="O104" s="242">
        <f t="shared" si="3"/>
        <v>1.2827700477208681</v>
      </c>
      <c r="P104" s="243">
        <f t="shared" si="4"/>
        <v>344.94965944009397</v>
      </c>
      <c r="Q104" s="244">
        <f t="shared" si="5"/>
        <v>76.966202863252079</v>
      </c>
      <c r="S104" s="56"/>
      <c r="T104" s="56"/>
    </row>
    <row r="105" spans="1:20" s="60" customFormat="1" ht="12.75" customHeight="1" x14ac:dyDescent="0.2">
      <c r="A105" s="2094"/>
      <c r="B105" s="113">
        <v>9</v>
      </c>
      <c r="C105" s="241" t="s">
        <v>82</v>
      </c>
      <c r="D105" s="415">
        <v>47</v>
      </c>
      <c r="E105" s="415">
        <v>1981</v>
      </c>
      <c r="F105" s="416">
        <v>39.22</v>
      </c>
      <c r="G105" s="416">
        <v>6.1</v>
      </c>
      <c r="H105" s="417">
        <v>11.76</v>
      </c>
      <c r="I105" s="1457">
        <v>21.36</v>
      </c>
      <c r="J105" s="418">
        <v>2980.63</v>
      </c>
      <c r="K105" s="416">
        <f t="shared" si="1"/>
        <v>20.451675249863282</v>
      </c>
      <c r="L105" s="419">
        <v>2853.88</v>
      </c>
      <c r="M105" s="420">
        <f t="shared" si="2"/>
        <v>7.1662702180411517E-3</v>
      </c>
      <c r="N105" s="421">
        <v>223.12299999999999</v>
      </c>
      <c r="O105" s="242">
        <f t="shared" si="3"/>
        <v>1.5989597098599959</v>
      </c>
      <c r="P105" s="243">
        <f t="shared" si="4"/>
        <v>429.97621308246909</v>
      </c>
      <c r="Q105" s="244">
        <f t="shared" si="5"/>
        <v>95.937582591599735</v>
      </c>
      <c r="S105" s="56"/>
      <c r="T105" s="56"/>
    </row>
    <row r="106" spans="1:20" ht="12.75" customHeight="1" thickBot="1" x14ac:dyDescent="0.25">
      <c r="A106" s="2095"/>
      <c r="B106" s="111">
        <v>10</v>
      </c>
      <c r="C106" s="245" t="s">
        <v>63</v>
      </c>
      <c r="D106" s="422">
        <v>92</v>
      </c>
      <c r="E106" s="422">
        <v>1991</v>
      </c>
      <c r="F106" s="423">
        <v>48.89</v>
      </c>
      <c r="G106" s="423">
        <v>9.17</v>
      </c>
      <c r="H106" s="424">
        <v>15.12</v>
      </c>
      <c r="I106" s="423">
        <f t="shared" si="6"/>
        <v>24.6</v>
      </c>
      <c r="J106" s="425">
        <v>3722.5</v>
      </c>
      <c r="K106" s="423">
        <f t="shared" si="1"/>
        <v>23.439421893888518</v>
      </c>
      <c r="L106" s="426">
        <v>3546.88</v>
      </c>
      <c r="M106" s="427">
        <f t="shared" si="2"/>
        <v>6.6084620550705174E-3</v>
      </c>
      <c r="N106" s="421">
        <v>223.12299999999999</v>
      </c>
      <c r="O106" s="246">
        <f t="shared" si="3"/>
        <v>1.4744998791134989</v>
      </c>
      <c r="P106" s="247">
        <f t="shared" si="4"/>
        <v>396.50772330423104</v>
      </c>
      <c r="Q106" s="248">
        <f t="shared" si="5"/>
        <v>88.469992746809936</v>
      </c>
      <c r="S106" s="56"/>
      <c r="T106" s="56"/>
    </row>
    <row r="107" spans="1:20" ht="12.75" x14ac:dyDescent="0.2">
      <c r="A107" s="2074" t="s">
        <v>273</v>
      </c>
      <c r="B107" s="115">
        <v>1</v>
      </c>
      <c r="C107" s="1459" t="s">
        <v>89</v>
      </c>
      <c r="D107" s="1460">
        <v>28</v>
      </c>
      <c r="E107" s="1460">
        <v>1957</v>
      </c>
      <c r="F107" s="1461">
        <v>12.55</v>
      </c>
      <c r="G107" s="1461">
        <v>0</v>
      </c>
      <c r="H107" s="1462">
        <v>0</v>
      </c>
      <c r="I107" s="1463">
        <f t="shared" si="6"/>
        <v>12.55</v>
      </c>
      <c r="J107" s="1464">
        <v>1461.6</v>
      </c>
      <c r="K107" s="1461">
        <f t="shared" si="1"/>
        <v>11.163626847290642</v>
      </c>
      <c r="L107" s="1465">
        <v>1300.1400000000001</v>
      </c>
      <c r="M107" s="1466">
        <f t="shared" si="2"/>
        <v>8.586480569239191E-3</v>
      </c>
      <c r="N107" s="1467">
        <v>223.12299999999999</v>
      </c>
      <c r="O107" s="1468">
        <f t="shared" si="3"/>
        <v>1.9158413040503559</v>
      </c>
      <c r="P107" s="1469">
        <f t="shared" si="4"/>
        <v>515.18883415435141</v>
      </c>
      <c r="Q107" s="1470">
        <f t="shared" si="5"/>
        <v>114.95047824302134</v>
      </c>
      <c r="S107" s="56"/>
      <c r="T107" s="56"/>
    </row>
    <row r="108" spans="1:20" ht="12.75" customHeight="1" x14ac:dyDescent="0.2">
      <c r="A108" s="2075"/>
      <c r="B108" s="25">
        <v>2</v>
      </c>
      <c r="C108" s="1471" t="s">
        <v>65</v>
      </c>
      <c r="D108" s="1472">
        <v>103</v>
      </c>
      <c r="E108" s="1472">
        <v>1972</v>
      </c>
      <c r="F108" s="1473">
        <v>42.17</v>
      </c>
      <c r="G108" s="1474">
        <v>7.97</v>
      </c>
      <c r="H108" s="1475">
        <v>15.98</v>
      </c>
      <c r="I108" s="1473">
        <f t="shared" si="6"/>
        <v>18.220000000000002</v>
      </c>
      <c r="J108" s="1476">
        <v>2557.61</v>
      </c>
      <c r="K108" s="1473">
        <f t="shared" si="1"/>
        <v>17.737502433912912</v>
      </c>
      <c r="L108" s="1477">
        <v>2489.88</v>
      </c>
      <c r="M108" s="1478">
        <f t="shared" si="2"/>
        <v>7.1238382708857101E-3</v>
      </c>
      <c r="N108" s="1479">
        <v>223.12299999999999</v>
      </c>
      <c r="O108" s="1480">
        <f t="shared" si="3"/>
        <v>1.5894921665148323</v>
      </c>
      <c r="P108" s="1481">
        <f t="shared" si="4"/>
        <v>427.43029625314261</v>
      </c>
      <c r="Q108" s="1482">
        <f t="shared" si="5"/>
        <v>95.36952999088993</v>
      </c>
      <c r="S108" s="56"/>
      <c r="T108" s="56"/>
    </row>
    <row r="109" spans="1:20" ht="12.75" customHeight="1" x14ac:dyDescent="0.2">
      <c r="A109" s="2075"/>
      <c r="B109" s="25">
        <v>3</v>
      </c>
      <c r="C109" s="1471" t="s">
        <v>64</v>
      </c>
      <c r="D109" s="1472">
        <v>77</v>
      </c>
      <c r="E109" s="1472">
        <v>1960</v>
      </c>
      <c r="F109" s="1473">
        <v>15.48</v>
      </c>
      <c r="G109" s="1473">
        <v>6.94</v>
      </c>
      <c r="H109" s="1475">
        <v>1.1599999999999999</v>
      </c>
      <c r="I109" s="1473">
        <f t="shared" si="6"/>
        <v>7.379999999999999</v>
      </c>
      <c r="J109" s="1476">
        <v>1264.19</v>
      </c>
      <c r="K109" s="1473">
        <f t="shared" si="1"/>
        <v>7.2901573339450545</v>
      </c>
      <c r="L109" s="1477">
        <v>1248.8</v>
      </c>
      <c r="M109" s="1478">
        <f t="shared" si="2"/>
        <v>5.8377300880405629E-3</v>
      </c>
      <c r="N109" s="1479">
        <v>223.12299999999999</v>
      </c>
      <c r="O109" s="1480">
        <f t="shared" si="3"/>
        <v>1.3025318504338745</v>
      </c>
      <c r="P109" s="1481">
        <f t="shared" si="4"/>
        <v>350.26380528243379</v>
      </c>
      <c r="Q109" s="1482">
        <f t="shared" si="5"/>
        <v>78.151911026032465</v>
      </c>
      <c r="S109" s="56"/>
      <c r="T109" s="56"/>
    </row>
    <row r="110" spans="1:20" ht="12.75" customHeight="1" x14ac:dyDescent="0.2">
      <c r="A110" s="2075"/>
      <c r="B110" s="25">
        <v>4</v>
      </c>
      <c r="C110" s="1471" t="s">
        <v>90</v>
      </c>
      <c r="D110" s="1472">
        <v>18</v>
      </c>
      <c r="E110" s="1472">
        <v>1959</v>
      </c>
      <c r="F110" s="1473">
        <v>12.14</v>
      </c>
      <c r="G110" s="1473">
        <v>2.12</v>
      </c>
      <c r="H110" s="1475">
        <v>0</v>
      </c>
      <c r="I110" s="1473">
        <f t="shared" si="6"/>
        <v>10.02</v>
      </c>
      <c r="J110" s="1476">
        <v>963.76</v>
      </c>
      <c r="K110" s="1473">
        <f t="shared" si="1"/>
        <v>10.02</v>
      </c>
      <c r="L110" s="1477">
        <v>963.76</v>
      </c>
      <c r="M110" s="1478">
        <f t="shared" si="2"/>
        <v>1.0396779281148833E-2</v>
      </c>
      <c r="N110" s="1479">
        <v>223.12299999999999</v>
      </c>
      <c r="O110" s="1480">
        <f t="shared" si="3"/>
        <v>2.319760583547771</v>
      </c>
      <c r="P110" s="1481">
        <f t="shared" si="4"/>
        <v>623.80675686893005</v>
      </c>
      <c r="Q110" s="1482">
        <f t="shared" si="5"/>
        <v>139.18563501286627</v>
      </c>
      <c r="S110" s="56"/>
      <c r="T110" s="56"/>
    </row>
    <row r="111" spans="1:20" ht="12.75" customHeight="1" x14ac:dyDescent="0.2">
      <c r="A111" s="2075"/>
      <c r="B111" s="25">
        <v>5</v>
      </c>
      <c r="C111" s="1471" t="s">
        <v>67</v>
      </c>
      <c r="D111" s="1472">
        <v>25</v>
      </c>
      <c r="E111" s="1472">
        <v>1957</v>
      </c>
      <c r="F111" s="1473">
        <v>13.81</v>
      </c>
      <c r="G111" s="1473">
        <v>0</v>
      </c>
      <c r="H111" s="1475">
        <v>0</v>
      </c>
      <c r="I111" s="1483">
        <f t="shared" si="6"/>
        <v>13.81</v>
      </c>
      <c r="J111" s="1476">
        <v>1561.46</v>
      </c>
      <c r="K111" s="1473">
        <f t="shared" si="1"/>
        <v>13.809999999999999</v>
      </c>
      <c r="L111" s="1477">
        <v>1561.46</v>
      </c>
      <c r="M111" s="1478">
        <f t="shared" si="2"/>
        <v>8.8442867572656354E-3</v>
      </c>
      <c r="N111" s="1479">
        <v>223.12299999999999</v>
      </c>
      <c r="O111" s="1480">
        <f t="shared" si="3"/>
        <v>1.9733637941413802</v>
      </c>
      <c r="P111" s="1481">
        <f t="shared" si="4"/>
        <v>530.65720543593807</v>
      </c>
      <c r="Q111" s="1482">
        <f t="shared" si="5"/>
        <v>118.40182764848281</v>
      </c>
      <c r="S111" s="56"/>
      <c r="T111" s="56"/>
    </row>
    <row r="112" spans="1:20" ht="12.75" customHeight="1" x14ac:dyDescent="0.2">
      <c r="A112" s="2075"/>
      <c r="B112" s="25">
        <v>6</v>
      </c>
      <c r="C112" s="1471" t="s">
        <v>66</v>
      </c>
      <c r="D112" s="1472">
        <v>55</v>
      </c>
      <c r="E112" s="1472">
        <v>1977</v>
      </c>
      <c r="F112" s="1473">
        <v>30.34</v>
      </c>
      <c r="G112" s="1473">
        <v>4.57</v>
      </c>
      <c r="H112" s="1475">
        <v>8.56</v>
      </c>
      <c r="I112" s="1473">
        <f t="shared" si="6"/>
        <v>17.21</v>
      </c>
      <c r="J112" s="1476">
        <v>2217.3200000000002</v>
      </c>
      <c r="K112" s="1473">
        <f t="shared" si="1"/>
        <v>17.21</v>
      </c>
      <c r="L112" s="1477">
        <v>2217.3200000000002</v>
      </c>
      <c r="M112" s="1478">
        <f t="shared" si="2"/>
        <v>7.7616221384373928E-3</v>
      </c>
      <c r="N112" s="1479">
        <v>223.12299999999999</v>
      </c>
      <c r="O112" s="1480">
        <f t="shared" si="3"/>
        <v>1.7317964163945663</v>
      </c>
      <c r="P112" s="1481">
        <f t="shared" si="4"/>
        <v>465.69732830624355</v>
      </c>
      <c r="Q112" s="1482">
        <f t="shared" si="5"/>
        <v>103.90778498367398</v>
      </c>
      <c r="S112" s="56"/>
      <c r="T112" s="56"/>
    </row>
    <row r="113" spans="1:20" ht="12.75" customHeight="1" x14ac:dyDescent="0.2">
      <c r="A113" s="2075"/>
      <c r="B113" s="25">
        <v>7</v>
      </c>
      <c r="C113" s="1471" t="s">
        <v>91</v>
      </c>
      <c r="D113" s="1472">
        <v>20</v>
      </c>
      <c r="E113" s="1472">
        <v>1959</v>
      </c>
      <c r="F113" s="1473">
        <v>10.4</v>
      </c>
      <c r="G113" s="1473">
        <v>3.01</v>
      </c>
      <c r="H113" s="1475">
        <v>0</v>
      </c>
      <c r="I113" s="1473">
        <f t="shared" si="6"/>
        <v>7.3900000000000006</v>
      </c>
      <c r="J113" s="1476">
        <v>985.37</v>
      </c>
      <c r="K113" s="1473">
        <f t="shared" si="1"/>
        <v>7.3900000000000006</v>
      </c>
      <c r="L113" s="1477">
        <v>985.37</v>
      </c>
      <c r="M113" s="1478">
        <f t="shared" si="2"/>
        <v>7.4997209170159437E-3</v>
      </c>
      <c r="N113" s="1479">
        <v>223.12299999999999</v>
      </c>
      <c r="O113" s="1480">
        <f t="shared" si="3"/>
        <v>1.6733602301673483</v>
      </c>
      <c r="P113" s="1481">
        <f t="shared" si="4"/>
        <v>449.98325502095662</v>
      </c>
      <c r="Q113" s="1482">
        <f t="shared" si="5"/>
        <v>100.4016138100409</v>
      </c>
      <c r="S113" s="56"/>
      <c r="T113" s="56"/>
    </row>
    <row r="114" spans="1:20" ht="13.5" customHeight="1" x14ac:dyDescent="0.2">
      <c r="A114" s="2075"/>
      <c r="B114" s="116">
        <v>8</v>
      </c>
      <c r="C114" s="1471" t="s">
        <v>69</v>
      </c>
      <c r="D114" s="1472">
        <v>63</v>
      </c>
      <c r="E114" s="1472">
        <v>1960</v>
      </c>
      <c r="F114" s="1473">
        <v>14.95</v>
      </c>
      <c r="G114" s="1473">
        <v>4.0199999999999996</v>
      </c>
      <c r="H114" s="1475">
        <v>0</v>
      </c>
      <c r="I114" s="1473">
        <f t="shared" si="6"/>
        <v>10.93</v>
      </c>
      <c r="J114" s="1476">
        <v>923.99</v>
      </c>
      <c r="K114" s="1473">
        <f t="shared" si="1"/>
        <v>10.93</v>
      </c>
      <c r="L114" s="1477">
        <v>923.99</v>
      </c>
      <c r="M114" s="1478">
        <f t="shared" si="2"/>
        <v>1.1829132349917207E-2</v>
      </c>
      <c r="N114" s="1479">
        <v>223.12299999999999</v>
      </c>
      <c r="O114" s="1480">
        <f t="shared" si="3"/>
        <v>2.6393514973105767</v>
      </c>
      <c r="P114" s="1481">
        <f t="shared" si="4"/>
        <v>709.74794099503242</v>
      </c>
      <c r="Q114" s="1482">
        <f t="shared" si="5"/>
        <v>158.36108983863463</v>
      </c>
      <c r="S114" s="56"/>
      <c r="T114" s="56"/>
    </row>
    <row r="115" spans="1:20" ht="12.75" customHeight="1" x14ac:dyDescent="0.2">
      <c r="A115" s="2075"/>
      <c r="B115" s="25">
        <v>9</v>
      </c>
      <c r="C115" s="1471" t="s">
        <v>68</v>
      </c>
      <c r="D115" s="1472">
        <v>19</v>
      </c>
      <c r="E115" s="1472">
        <v>1959</v>
      </c>
      <c r="F115" s="1473">
        <v>9.27</v>
      </c>
      <c r="G115" s="1473">
        <v>2.89</v>
      </c>
      <c r="H115" s="1475">
        <v>0</v>
      </c>
      <c r="I115" s="1473">
        <f t="shared" si="6"/>
        <v>6.379999999999999</v>
      </c>
      <c r="J115" s="1476">
        <v>1005.84</v>
      </c>
      <c r="K115" s="1473">
        <f t="shared" si="1"/>
        <v>6.379999999999999</v>
      </c>
      <c r="L115" s="1477">
        <v>1005.84</v>
      </c>
      <c r="M115" s="1478">
        <f t="shared" si="2"/>
        <v>6.3429571303587036E-3</v>
      </c>
      <c r="N115" s="1479">
        <v>223.12299999999999</v>
      </c>
      <c r="O115" s="1480">
        <f t="shared" si="3"/>
        <v>1.415259623797025</v>
      </c>
      <c r="P115" s="1481">
        <f t="shared" si="4"/>
        <v>380.57742782152224</v>
      </c>
      <c r="Q115" s="1482">
        <f t="shared" si="5"/>
        <v>84.915577427821489</v>
      </c>
      <c r="S115" s="56"/>
      <c r="T115" s="56"/>
    </row>
    <row r="116" spans="1:20" ht="12.75" customHeight="1" thickBot="1" x14ac:dyDescent="0.25">
      <c r="A116" s="2145"/>
      <c r="B116" s="71">
        <v>10</v>
      </c>
      <c r="C116" s="1484" t="s">
        <v>92</v>
      </c>
      <c r="D116" s="1485">
        <v>8</v>
      </c>
      <c r="E116" s="1485">
        <v>1901</v>
      </c>
      <c r="F116" s="1486">
        <v>3.0859999999999999</v>
      </c>
      <c r="G116" s="1487">
        <v>0</v>
      </c>
      <c r="H116" s="1488">
        <v>0</v>
      </c>
      <c r="I116" s="1489">
        <f t="shared" si="6"/>
        <v>3.0859999999999999</v>
      </c>
      <c r="J116" s="1490">
        <v>330.14</v>
      </c>
      <c r="K116" s="1487">
        <f t="shared" si="1"/>
        <v>2.7528533349488096</v>
      </c>
      <c r="L116" s="1491">
        <v>294.5</v>
      </c>
      <c r="M116" s="1492">
        <f t="shared" si="2"/>
        <v>9.3475495244441757E-3</v>
      </c>
      <c r="N116" s="1497">
        <v>223.12299999999999</v>
      </c>
      <c r="O116" s="1493">
        <f t="shared" si="3"/>
        <v>2.0856532925425579</v>
      </c>
      <c r="P116" s="1494">
        <f t="shared" si="4"/>
        <v>560.85297146665062</v>
      </c>
      <c r="Q116" s="1495">
        <f t="shared" si="5"/>
        <v>125.13919755255348</v>
      </c>
      <c r="S116" s="56"/>
      <c r="T116" s="56"/>
    </row>
    <row r="117" spans="1:20" ht="12.75" x14ac:dyDescent="0.2">
      <c r="C117" s="1"/>
      <c r="S117" s="56"/>
      <c r="T117" s="56"/>
    </row>
    <row r="118" spans="1:20" ht="12.75" x14ac:dyDescent="0.2">
      <c r="A118" s="5" t="s">
        <v>178</v>
      </c>
      <c r="B118" s="249" t="s">
        <v>179</v>
      </c>
      <c r="C118" s="1"/>
      <c r="D118" s="1"/>
      <c r="E118" s="1"/>
      <c r="S118" s="56"/>
      <c r="T118" s="56"/>
    </row>
    <row r="119" spans="1:20" ht="12.75" x14ac:dyDescent="0.2">
      <c r="A119" s="1496"/>
      <c r="B119" s="249" t="s">
        <v>180</v>
      </c>
      <c r="C119" s="1"/>
      <c r="D119" s="1"/>
      <c r="E119" s="1"/>
      <c r="S119" s="56"/>
      <c r="T119" s="56"/>
    </row>
    <row r="120" spans="1:20" ht="15" x14ac:dyDescent="0.2">
      <c r="A120" s="2128" t="s">
        <v>45</v>
      </c>
      <c r="B120" s="2128"/>
      <c r="C120" s="2128"/>
      <c r="D120" s="2128"/>
      <c r="E120" s="2128"/>
      <c r="F120" s="2128"/>
      <c r="G120" s="2128"/>
      <c r="H120" s="2128"/>
      <c r="I120" s="2128"/>
      <c r="J120" s="2128"/>
      <c r="K120" s="2128"/>
      <c r="L120" s="2128"/>
      <c r="M120" s="2128"/>
      <c r="N120" s="2128"/>
      <c r="O120" s="2128"/>
      <c r="P120" s="2128"/>
      <c r="Q120" s="2128"/>
      <c r="S120" s="789"/>
      <c r="T120" s="789"/>
    </row>
    <row r="121" spans="1:20" ht="13.5" thickBot="1" x14ac:dyDescent="0.25">
      <c r="A121" s="2129" t="s">
        <v>604</v>
      </c>
      <c r="B121" s="2129"/>
      <c r="C121" s="2129"/>
      <c r="D121" s="2129"/>
      <c r="E121" s="2129"/>
      <c r="F121" s="2129"/>
      <c r="G121" s="2129"/>
      <c r="H121" s="2129"/>
      <c r="I121" s="2129"/>
      <c r="J121" s="2129"/>
      <c r="K121" s="2129"/>
      <c r="L121" s="2129"/>
      <c r="M121" s="2129"/>
      <c r="N121" s="2129"/>
      <c r="O121" s="2129"/>
      <c r="P121" s="2129"/>
      <c r="Q121" s="2129"/>
      <c r="S121" s="56"/>
      <c r="T121" s="56"/>
    </row>
    <row r="122" spans="1:20" ht="12.75" customHeight="1" x14ac:dyDescent="0.2">
      <c r="A122" s="2035" t="s">
        <v>1</v>
      </c>
      <c r="B122" s="2037" t="s">
        <v>0</v>
      </c>
      <c r="C122" s="2016" t="s">
        <v>2</v>
      </c>
      <c r="D122" s="2016" t="s">
        <v>3</v>
      </c>
      <c r="E122" s="2016" t="s">
        <v>13</v>
      </c>
      <c r="F122" s="2039" t="s">
        <v>14</v>
      </c>
      <c r="G122" s="2040"/>
      <c r="H122" s="2040"/>
      <c r="I122" s="2041"/>
      <c r="J122" s="2016" t="s">
        <v>4</v>
      </c>
      <c r="K122" s="2016" t="s">
        <v>15</v>
      </c>
      <c r="L122" s="2016" t="s">
        <v>5</v>
      </c>
      <c r="M122" s="2016" t="s">
        <v>6</v>
      </c>
      <c r="N122" s="2016" t="s">
        <v>16</v>
      </c>
      <c r="O122" s="2016" t="s">
        <v>17</v>
      </c>
      <c r="P122" s="2016" t="s">
        <v>25</v>
      </c>
      <c r="Q122" s="2126" t="s">
        <v>26</v>
      </c>
      <c r="S122" s="56"/>
      <c r="T122" s="56"/>
    </row>
    <row r="123" spans="1:20" ht="55.5" customHeight="1" thickBot="1" x14ac:dyDescent="0.25">
      <c r="A123" s="2113"/>
      <c r="B123" s="2110"/>
      <c r="C123" s="2026"/>
      <c r="D123" s="2026"/>
      <c r="E123" s="2026"/>
      <c r="F123" s="14" t="s">
        <v>18</v>
      </c>
      <c r="G123" s="15" t="s">
        <v>19</v>
      </c>
      <c r="H123" s="15" t="s">
        <v>32</v>
      </c>
      <c r="I123" s="14" t="s">
        <v>21</v>
      </c>
      <c r="J123" s="2026"/>
      <c r="K123" s="2026"/>
      <c r="L123" s="2026"/>
      <c r="M123" s="2026"/>
      <c r="N123" s="2026"/>
      <c r="O123" s="2026"/>
      <c r="P123" s="2026"/>
      <c r="Q123" s="2127"/>
      <c r="S123" s="56"/>
      <c r="T123" s="56"/>
    </row>
    <row r="124" spans="1:20" ht="13.5" customHeight="1" thickBot="1" x14ac:dyDescent="0.25">
      <c r="A124" s="250"/>
      <c r="B124" s="251"/>
      <c r="C124" s="252"/>
      <c r="D124" s="253" t="s">
        <v>7</v>
      </c>
      <c r="E124" s="254" t="s">
        <v>8</v>
      </c>
      <c r="F124" s="254" t="s">
        <v>9</v>
      </c>
      <c r="G124" s="254" t="s">
        <v>9</v>
      </c>
      <c r="H124" s="254" t="s">
        <v>9</v>
      </c>
      <c r="I124" s="254" t="s">
        <v>9</v>
      </c>
      <c r="J124" s="254" t="s">
        <v>22</v>
      </c>
      <c r="K124" s="254" t="s">
        <v>9</v>
      </c>
      <c r="L124" s="254" t="s">
        <v>22</v>
      </c>
      <c r="M124" s="254" t="s">
        <v>83</v>
      </c>
      <c r="N124" s="255" t="s">
        <v>10</v>
      </c>
      <c r="O124" s="254" t="s">
        <v>84</v>
      </c>
      <c r="P124" s="255" t="s">
        <v>27</v>
      </c>
      <c r="Q124" s="256" t="s">
        <v>28</v>
      </c>
      <c r="S124" s="56"/>
      <c r="T124" s="56"/>
    </row>
    <row r="125" spans="1:20" ht="12.75" customHeight="1" x14ac:dyDescent="0.2">
      <c r="A125" s="2080" t="s">
        <v>86</v>
      </c>
      <c r="B125" s="17">
        <v>1</v>
      </c>
      <c r="C125" s="1522" t="s">
        <v>605</v>
      </c>
      <c r="D125" s="1522">
        <v>111</v>
      </c>
      <c r="E125" s="1522">
        <v>2008</v>
      </c>
      <c r="F125" s="1522">
        <v>17.632999999999999</v>
      </c>
      <c r="G125" s="1522">
        <v>16.472999999999999</v>
      </c>
      <c r="H125" s="1522"/>
      <c r="I125" s="1522">
        <v>1.1599999999999999</v>
      </c>
      <c r="J125" s="1523">
        <v>6276.47</v>
      </c>
      <c r="K125" s="1522">
        <v>1.1599999999999999</v>
      </c>
      <c r="L125" s="1523">
        <v>6276.47</v>
      </c>
      <c r="M125" s="758">
        <f>K125/L125</f>
        <v>1.8481726193226444E-4</v>
      </c>
      <c r="N125" s="1546">
        <v>227.3</v>
      </c>
      <c r="O125" s="759">
        <f>M125*N125</f>
        <v>4.200896363720371E-2</v>
      </c>
      <c r="P125" s="759">
        <f>M125*60*1000</f>
        <v>11.089035715935866</v>
      </c>
      <c r="Q125" s="760">
        <f>P125*N125/1000</f>
        <v>2.5205378182322224</v>
      </c>
      <c r="S125" s="56"/>
      <c r="T125" s="56"/>
    </row>
    <row r="126" spans="1:20" ht="12.75" x14ac:dyDescent="0.2">
      <c r="A126" s="2081"/>
      <c r="B126" s="18">
        <v>2</v>
      </c>
      <c r="C126" s="1412" t="s">
        <v>606</v>
      </c>
      <c r="D126" s="1412">
        <v>68</v>
      </c>
      <c r="E126" s="1412">
        <v>2007</v>
      </c>
      <c r="F126" s="1412">
        <v>13.186</v>
      </c>
      <c r="G126" s="1412">
        <v>10.811999999999999</v>
      </c>
      <c r="H126" s="1412"/>
      <c r="I126" s="1412">
        <v>2.3740000000000001</v>
      </c>
      <c r="J126" s="1524">
        <v>4868.8999999999996</v>
      </c>
      <c r="K126" s="1412">
        <v>2.3740000000000001</v>
      </c>
      <c r="L126" s="1524">
        <v>4868.8999999999996</v>
      </c>
      <c r="M126" s="762">
        <f t="shared" ref="M126:M134" si="7">K126/L126</f>
        <v>4.8758446466347642E-4</v>
      </c>
      <c r="N126" s="1413">
        <v>227.3</v>
      </c>
      <c r="O126" s="763">
        <f t="shared" ref="O126:O144" si="8">M126*N126</f>
        <v>0.1108279488180082</v>
      </c>
      <c r="P126" s="763">
        <f t="shared" ref="P126:P144" si="9">M126*60*1000</f>
        <v>29.255067879808585</v>
      </c>
      <c r="Q126" s="764">
        <f t="shared" ref="Q126:Q144" si="10">P126*N126/1000</f>
        <v>6.6496769290804911</v>
      </c>
      <c r="S126" s="56"/>
      <c r="T126" s="56"/>
    </row>
    <row r="127" spans="1:20" ht="12.75" x14ac:dyDescent="0.2">
      <c r="A127" s="2081"/>
      <c r="B127" s="18">
        <v>3</v>
      </c>
      <c r="C127" s="1412" t="s">
        <v>607</v>
      </c>
      <c r="D127" s="1412">
        <v>114</v>
      </c>
      <c r="E127" s="1412">
        <v>2010</v>
      </c>
      <c r="F127" s="1412">
        <v>19.389500000000002</v>
      </c>
      <c r="G127" s="1412">
        <v>13.234500000000001</v>
      </c>
      <c r="H127" s="1412"/>
      <c r="I127" s="1412">
        <v>6.1550000000000002</v>
      </c>
      <c r="J127" s="1524">
        <v>7728.52</v>
      </c>
      <c r="K127" s="1412">
        <v>6.1550000000000002</v>
      </c>
      <c r="L127" s="1524">
        <v>7728.52</v>
      </c>
      <c r="M127" s="762">
        <f t="shared" si="7"/>
        <v>7.9640086329594803E-4</v>
      </c>
      <c r="N127" s="1413">
        <v>227.3</v>
      </c>
      <c r="O127" s="763">
        <f t="shared" si="8"/>
        <v>0.18102191622716898</v>
      </c>
      <c r="P127" s="763">
        <f t="shared" si="9"/>
        <v>47.784051797756881</v>
      </c>
      <c r="Q127" s="764">
        <f t="shared" si="10"/>
        <v>10.86131497363014</v>
      </c>
      <c r="S127" s="56"/>
      <c r="T127" s="56"/>
    </row>
    <row r="128" spans="1:20" ht="12.75" x14ac:dyDescent="0.2">
      <c r="A128" s="2081"/>
      <c r="B128" s="18">
        <v>4</v>
      </c>
      <c r="C128" s="1412" t="s">
        <v>608</v>
      </c>
      <c r="D128" s="1412">
        <v>90</v>
      </c>
      <c r="E128" s="1412">
        <v>1970</v>
      </c>
      <c r="F128" s="1412">
        <v>19.433599999999998</v>
      </c>
      <c r="G128" s="1412">
        <v>6.0541</v>
      </c>
      <c r="H128" s="1412">
        <v>8.9700000000000006</v>
      </c>
      <c r="I128" s="1412">
        <v>4.4095000000000004</v>
      </c>
      <c r="J128" s="1524">
        <v>4523.53</v>
      </c>
      <c r="K128" s="1412">
        <v>4.4095000000000004</v>
      </c>
      <c r="L128" s="1524">
        <v>4523.53</v>
      </c>
      <c r="M128" s="762">
        <f t="shared" si="7"/>
        <v>9.7479181082031087E-4</v>
      </c>
      <c r="N128" s="1413">
        <v>227.3</v>
      </c>
      <c r="O128" s="763">
        <f t="shared" si="8"/>
        <v>0.22157017859945669</v>
      </c>
      <c r="P128" s="763">
        <f t="shared" si="9"/>
        <v>58.487508649218654</v>
      </c>
      <c r="Q128" s="764">
        <f t="shared" si="10"/>
        <v>13.294210715967402</v>
      </c>
      <c r="S128" s="56"/>
      <c r="T128" s="56"/>
    </row>
    <row r="129" spans="1:20" ht="12.75" x14ac:dyDescent="0.2">
      <c r="A129" s="2081"/>
      <c r="B129" s="18">
        <v>5</v>
      </c>
      <c r="C129" s="1412" t="s">
        <v>609</v>
      </c>
      <c r="D129" s="1412">
        <v>85</v>
      </c>
      <c r="E129" s="1412">
        <v>2007</v>
      </c>
      <c r="F129" s="1412">
        <v>29.614599999999999</v>
      </c>
      <c r="G129" s="1412">
        <v>19.793099999999999</v>
      </c>
      <c r="H129" s="1412"/>
      <c r="I129" s="1412">
        <v>9.8215000000000003</v>
      </c>
      <c r="J129" s="1524">
        <v>7376.58</v>
      </c>
      <c r="K129" s="1412">
        <v>9.8215000000000003</v>
      </c>
      <c r="L129" s="1524">
        <v>7376.58</v>
      </c>
      <c r="M129" s="762">
        <f t="shared" si="7"/>
        <v>1.3314435686998583E-3</v>
      </c>
      <c r="N129" s="1413">
        <v>227.3</v>
      </c>
      <c r="O129" s="763">
        <f t="shared" si="8"/>
        <v>0.30263712316547781</v>
      </c>
      <c r="P129" s="763">
        <f t="shared" si="9"/>
        <v>79.886614121991499</v>
      </c>
      <c r="Q129" s="764">
        <f t="shared" si="10"/>
        <v>18.158227389928669</v>
      </c>
      <c r="S129" s="56"/>
      <c r="T129" s="56"/>
    </row>
    <row r="130" spans="1:20" ht="12.75" x14ac:dyDescent="0.2">
      <c r="A130" s="2081"/>
      <c r="B130" s="18">
        <v>6</v>
      </c>
      <c r="C130" s="1412" t="s">
        <v>610</v>
      </c>
      <c r="D130" s="1412">
        <v>9</v>
      </c>
      <c r="E130" s="1412">
        <v>1966</v>
      </c>
      <c r="F130" s="1412">
        <v>2.59</v>
      </c>
      <c r="G130" s="1412">
        <v>1.925</v>
      </c>
      <c r="H130" s="1412"/>
      <c r="I130" s="1412">
        <v>0.66500000000000004</v>
      </c>
      <c r="J130" s="1412">
        <v>545.33000000000004</v>
      </c>
      <c r="K130" s="1412">
        <v>0.66500000000000004</v>
      </c>
      <c r="L130" s="1412">
        <v>545.33000000000004</v>
      </c>
      <c r="M130" s="762">
        <f t="shared" si="7"/>
        <v>1.2194451066326812E-3</v>
      </c>
      <c r="N130" s="1413">
        <v>227.3</v>
      </c>
      <c r="O130" s="763">
        <f t="shared" si="8"/>
        <v>0.27717987273760847</v>
      </c>
      <c r="P130" s="763">
        <f t="shared" si="9"/>
        <v>73.166706397960866</v>
      </c>
      <c r="Q130" s="764">
        <f t="shared" si="10"/>
        <v>16.630792364256504</v>
      </c>
      <c r="S130" s="56"/>
      <c r="T130" s="56"/>
    </row>
    <row r="131" spans="1:20" ht="12.75" x14ac:dyDescent="0.2">
      <c r="A131" s="2081"/>
      <c r="B131" s="18">
        <v>7</v>
      </c>
      <c r="C131" s="1412" t="s">
        <v>611</v>
      </c>
      <c r="D131" s="1412">
        <v>45</v>
      </c>
      <c r="E131" s="1412">
        <v>2008</v>
      </c>
      <c r="F131" s="1412">
        <v>9.5</v>
      </c>
      <c r="G131" s="1412">
        <v>5.7119999999999997</v>
      </c>
      <c r="H131" s="1412"/>
      <c r="I131" s="1412">
        <v>3.7879999999999998</v>
      </c>
      <c r="J131" s="1524">
        <v>2532.31</v>
      </c>
      <c r="K131" s="1412">
        <v>3.7879999999999998</v>
      </c>
      <c r="L131" s="1524">
        <v>2532.31</v>
      </c>
      <c r="M131" s="762">
        <f t="shared" si="7"/>
        <v>1.4958674095983508E-3</v>
      </c>
      <c r="N131" s="1413">
        <v>227.3</v>
      </c>
      <c r="O131" s="763">
        <f t="shared" si="8"/>
        <v>0.34001066220170517</v>
      </c>
      <c r="P131" s="763">
        <f t="shared" si="9"/>
        <v>89.752044575901053</v>
      </c>
      <c r="Q131" s="764">
        <f t="shared" si="10"/>
        <v>20.400639732102309</v>
      </c>
      <c r="S131" s="56"/>
      <c r="T131" s="56"/>
    </row>
    <row r="132" spans="1:20" ht="12.75" x14ac:dyDescent="0.2">
      <c r="A132" s="2081"/>
      <c r="B132" s="18">
        <v>8</v>
      </c>
      <c r="C132" s="1412" t="s">
        <v>612</v>
      </c>
      <c r="D132" s="1412">
        <v>60</v>
      </c>
      <c r="E132" s="1412">
        <v>2009</v>
      </c>
      <c r="F132" s="1412">
        <v>14.5093</v>
      </c>
      <c r="G132" s="1412">
        <v>8.5425000000000004</v>
      </c>
      <c r="H132" s="1412"/>
      <c r="I132" s="1412">
        <v>5.9668000000000001</v>
      </c>
      <c r="J132" s="1524">
        <v>3387.77</v>
      </c>
      <c r="K132" s="1412">
        <v>5.9668000000000001</v>
      </c>
      <c r="L132" s="1524">
        <v>3387.77</v>
      </c>
      <c r="M132" s="762">
        <f t="shared" si="7"/>
        <v>1.7612765919764329E-3</v>
      </c>
      <c r="N132" s="1413">
        <v>227.3</v>
      </c>
      <c r="O132" s="763">
        <f t="shared" si="8"/>
        <v>0.40033816935624322</v>
      </c>
      <c r="P132" s="763">
        <f t="shared" si="9"/>
        <v>105.67659551858598</v>
      </c>
      <c r="Q132" s="764">
        <f t="shared" si="10"/>
        <v>24.020290161374596</v>
      </c>
      <c r="S132" s="56"/>
      <c r="T132" s="56"/>
    </row>
    <row r="133" spans="1:20" ht="12.75" x14ac:dyDescent="0.2">
      <c r="A133" s="2081"/>
      <c r="B133" s="18">
        <v>9</v>
      </c>
      <c r="C133" s="1412" t="s">
        <v>613</v>
      </c>
      <c r="D133" s="1412">
        <v>16</v>
      </c>
      <c r="E133" s="1412">
        <v>2004</v>
      </c>
      <c r="F133" s="1412">
        <v>5.4710999999999999</v>
      </c>
      <c r="G133" s="1412">
        <v>1.6319999999999999</v>
      </c>
      <c r="H133" s="1412">
        <v>1.1211</v>
      </c>
      <c r="I133" s="1412">
        <v>2.718</v>
      </c>
      <c r="J133" s="1524">
        <v>1490.06</v>
      </c>
      <c r="K133" s="1412">
        <v>2.718</v>
      </c>
      <c r="L133" s="1524">
        <v>1490.06</v>
      </c>
      <c r="M133" s="762">
        <f t="shared" si="7"/>
        <v>1.8240876206327263E-3</v>
      </c>
      <c r="N133" s="1413">
        <v>227.3</v>
      </c>
      <c r="O133" s="763">
        <f t="shared" si="8"/>
        <v>0.41461511616981872</v>
      </c>
      <c r="P133" s="763">
        <f t="shared" si="9"/>
        <v>109.44525723796357</v>
      </c>
      <c r="Q133" s="764">
        <f t="shared" si="10"/>
        <v>24.876906970189122</v>
      </c>
      <c r="S133" s="56"/>
      <c r="T133" s="56"/>
    </row>
    <row r="134" spans="1:20" ht="13.5" thickBot="1" x14ac:dyDescent="0.25">
      <c r="A134" s="2082"/>
      <c r="B134" s="45">
        <v>10</v>
      </c>
      <c r="C134" s="1525" t="s">
        <v>614</v>
      </c>
      <c r="D134" s="1525">
        <v>10</v>
      </c>
      <c r="E134" s="1525">
        <v>2004</v>
      </c>
      <c r="F134" s="1525">
        <v>2.9617</v>
      </c>
      <c r="G134" s="1525">
        <v>1.3033999999999999</v>
      </c>
      <c r="H134" s="1525"/>
      <c r="I134" s="1525">
        <v>1.6583000000000001</v>
      </c>
      <c r="J134" s="1525">
        <v>874.69</v>
      </c>
      <c r="K134" s="1525">
        <v>1.6583000000000001</v>
      </c>
      <c r="L134" s="1525">
        <v>874.69</v>
      </c>
      <c r="M134" s="1552">
        <f t="shared" si="7"/>
        <v>1.8958716802524322E-3</v>
      </c>
      <c r="N134" s="1553">
        <v>227.3</v>
      </c>
      <c r="O134" s="1554">
        <f t="shared" si="8"/>
        <v>0.43093163292137787</v>
      </c>
      <c r="P134" s="1554">
        <f t="shared" si="9"/>
        <v>113.75230081514594</v>
      </c>
      <c r="Q134" s="1555">
        <f t="shared" si="10"/>
        <v>25.855897975282673</v>
      </c>
      <c r="S134" s="56"/>
      <c r="T134" s="56"/>
    </row>
    <row r="135" spans="1:20" ht="12.75" customHeight="1" x14ac:dyDescent="0.2">
      <c r="A135" s="2083" t="s">
        <v>33</v>
      </c>
      <c r="B135" s="276">
        <v>1</v>
      </c>
      <c r="C135" s="1442" t="s">
        <v>615</v>
      </c>
      <c r="D135" s="1442">
        <v>12</v>
      </c>
      <c r="E135" s="1442">
        <v>1962</v>
      </c>
      <c r="F135" s="1442">
        <v>2.5106000000000002</v>
      </c>
      <c r="G135" s="1442">
        <v>1.3635999999999999</v>
      </c>
      <c r="H135" s="1442">
        <v>0.12</v>
      </c>
      <c r="I135" s="1442">
        <v>1.0269999999999999</v>
      </c>
      <c r="J135" s="1442">
        <v>522.92999999999995</v>
      </c>
      <c r="K135" s="1442">
        <v>1.0269999999999999</v>
      </c>
      <c r="L135" s="1442">
        <v>522.92999999999995</v>
      </c>
      <c r="M135" s="1378">
        <f>K135/L135</f>
        <v>1.9639339873405619E-3</v>
      </c>
      <c r="N135" s="1379">
        <v>227.3</v>
      </c>
      <c r="O135" s="1380">
        <f t="shared" si="8"/>
        <v>0.44640219532250974</v>
      </c>
      <c r="P135" s="1380">
        <f t="shared" si="9"/>
        <v>117.83603924043372</v>
      </c>
      <c r="Q135" s="1551">
        <f t="shared" si="10"/>
        <v>26.784131719350587</v>
      </c>
      <c r="S135" s="56"/>
      <c r="T135" s="56"/>
    </row>
    <row r="136" spans="1:20" ht="12.75" x14ac:dyDescent="0.2">
      <c r="A136" s="2084"/>
      <c r="B136" s="258">
        <v>2</v>
      </c>
      <c r="C136" s="1418" t="s">
        <v>616</v>
      </c>
      <c r="D136" s="1418">
        <v>36</v>
      </c>
      <c r="E136" s="1418">
        <v>1989</v>
      </c>
      <c r="F136" s="1418">
        <v>13.443</v>
      </c>
      <c r="G136" s="1418">
        <v>4.7816999999999998</v>
      </c>
      <c r="H136" s="1418">
        <v>3.6</v>
      </c>
      <c r="I136" s="1418">
        <v>5.0613000000000001</v>
      </c>
      <c r="J136" s="1549">
        <v>2240.6799999999998</v>
      </c>
      <c r="K136" s="1418">
        <v>5.0613000000000001</v>
      </c>
      <c r="L136" s="1549">
        <v>2240.6799999999998</v>
      </c>
      <c r="M136" s="1381">
        <f>K136/L136</f>
        <v>2.2588232143813487E-3</v>
      </c>
      <c r="N136" s="1419">
        <v>227.3</v>
      </c>
      <c r="O136" s="1420">
        <f t="shared" si="8"/>
        <v>0.51343051662888062</v>
      </c>
      <c r="P136" s="1420">
        <f t="shared" si="9"/>
        <v>135.52939286288094</v>
      </c>
      <c r="Q136" s="1421">
        <f t="shared" si="10"/>
        <v>30.805830997732841</v>
      </c>
      <c r="S136" s="56"/>
      <c r="T136" s="56"/>
    </row>
    <row r="137" spans="1:20" ht="12.75" x14ac:dyDescent="0.2">
      <c r="A137" s="2084"/>
      <c r="B137" s="258">
        <v>3</v>
      </c>
      <c r="C137" s="1418" t="s">
        <v>617</v>
      </c>
      <c r="D137" s="1418">
        <v>80</v>
      </c>
      <c r="E137" s="1418">
        <v>1994</v>
      </c>
      <c r="F137" s="1418">
        <v>39.0715</v>
      </c>
      <c r="G137" s="1418">
        <v>15.000299999999999</v>
      </c>
      <c r="H137" s="1418">
        <v>11.2</v>
      </c>
      <c r="I137" s="1418">
        <v>12.8712</v>
      </c>
      <c r="J137" s="1549">
        <v>5321.3</v>
      </c>
      <c r="K137" s="1418">
        <v>12.8712</v>
      </c>
      <c r="L137" s="1549">
        <v>5321.3</v>
      </c>
      <c r="M137" s="1381">
        <f t="shared" ref="M137:M144" si="11">K137/L137</f>
        <v>2.4188074342735796E-3</v>
      </c>
      <c r="N137" s="1419">
        <v>227.3</v>
      </c>
      <c r="O137" s="1420">
        <f t="shared" si="8"/>
        <v>0.54979492981038469</v>
      </c>
      <c r="P137" s="1420">
        <f t="shared" si="9"/>
        <v>145.12844605641479</v>
      </c>
      <c r="Q137" s="1421">
        <f t="shared" si="10"/>
        <v>32.987695788623078</v>
      </c>
      <c r="S137" s="56"/>
      <c r="T137" s="56"/>
    </row>
    <row r="138" spans="1:20" ht="12.75" x14ac:dyDescent="0.2">
      <c r="A138" s="2084"/>
      <c r="B138" s="258">
        <v>4</v>
      </c>
      <c r="C138" s="1418" t="s">
        <v>618</v>
      </c>
      <c r="D138" s="1418">
        <v>36</v>
      </c>
      <c r="E138" s="1418">
        <v>1984</v>
      </c>
      <c r="F138" s="1418">
        <v>12.41</v>
      </c>
      <c r="G138" s="1418">
        <v>2.5207999999999999</v>
      </c>
      <c r="H138" s="1418">
        <v>3.54</v>
      </c>
      <c r="I138" s="1418">
        <v>6.3491999999999997</v>
      </c>
      <c r="J138" s="1549">
        <v>2244.48</v>
      </c>
      <c r="K138" s="1418">
        <v>6.3491999999999997</v>
      </c>
      <c r="L138" s="1549">
        <v>2244.48</v>
      </c>
      <c r="M138" s="1381">
        <f t="shared" si="11"/>
        <v>2.8288066723695464E-3</v>
      </c>
      <c r="N138" s="1419">
        <v>227.3</v>
      </c>
      <c r="O138" s="1420">
        <f t="shared" si="8"/>
        <v>0.64298775662959795</v>
      </c>
      <c r="P138" s="1420">
        <f t="shared" si="9"/>
        <v>169.72840034217279</v>
      </c>
      <c r="Q138" s="1421">
        <f t="shared" si="10"/>
        <v>38.579265397775877</v>
      </c>
      <c r="S138" s="56"/>
      <c r="T138" s="56"/>
    </row>
    <row r="139" spans="1:20" ht="12.75" x14ac:dyDescent="0.2">
      <c r="A139" s="2084"/>
      <c r="B139" s="258">
        <v>5</v>
      </c>
      <c r="C139" s="1418" t="s">
        <v>619</v>
      </c>
      <c r="D139" s="1418">
        <v>54</v>
      </c>
      <c r="E139" s="1418">
        <v>2008</v>
      </c>
      <c r="F139" s="1418">
        <v>13.6</v>
      </c>
      <c r="G139" s="1418"/>
      <c r="H139" s="1418"/>
      <c r="I139" s="1418">
        <v>13.6</v>
      </c>
      <c r="J139" s="1549">
        <v>3376.44</v>
      </c>
      <c r="K139" s="1418">
        <v>10.218</v>
      </c>
      <c r="L139" s="1549">
        <v>3376.44</v>
      </c>
      <c r="M139" s="1381">
        <f t="shared" si="11"/>
        <v>3.0262643494331307E-3</v>
      </c>
      <c r="N139" s="1419">
        <v>227.3</v>
      </c>
      <c r="O139" s="1420">
        <f t="shared" si="8"/>
        <v>0.68786988662615067</v>
      </c>
      <c r="P139" s="1420">
        <f t="shared" si="9"/>
        <v>181.57586096598786</v>
      </c>
      <c r="Q139" s="1421">
        <f t="shared" si="10"/>
        <v>41.272193197569038</v>
      </c>
      <c r="S139" s="56"/>
      <c r="T139" s="56"/>
    </row>
    <row r="140" spans="1:20" ht="12.75" x14ac:dyDescent="0.2">
      <c r="A140" s="2084"/>
      <c r="B140" s="258">
        <v>6</v>
      </c>
      <c r="C140" s="1418" t="s">
        <v>620</v>
      </c>
      <c r="D140" s="1418">
        <v>18</v>
      </c>
      <c r="E140" s="1418">
        <v>1981</v>
      </c>
      <c r="F140" s="1418">
        <v>7.2</v>
      </c>
      <c r="G140" s="1418">
        <v>1.6937</v>
      </c>
      <c r="H140" s="1418">
        <v>1.8</v>
      </c>
      <c r="I140" s="1418">
        <v>3.7063000000000001</v>
      </c>
      <c r="J140" s="1549">
        <v>1134.6500000000001</v>
      </c>
      <c r="K140" s="1418">
        <v>3.7063000000000001</v>
      </c>
      <c r="L140" s="1549">
        <v>1134.6500000000001</v>
      </c>
      <c r="M140" s="1381">
        <f t="shared" si="11"/>
        <v>3.2664698365134624E-3</v>
      </c>
      <c r="N140" s="1419">
        <v>227.3</v>
      </c>
      <c r="O140" s="1420">
        <f t="shared" si="8"/>
        <v>0.74246859383951003</v>
      </c>
      <c r="P140" s="1420">
        <f t="shared" si="9"/>
        <v>195.98819019080773</v>
      </c>
      <c r="Q140" s="1421">
        <f t="shared" si="10"/>
        <v>44.548115630370603</v>
      </c>
      <c r="S140" s="56"/>
      <c r="T140" s="56"/>
    </row>
    <row r="141" spans="1:20" ht="12.75" x14ac:dyDescent="0.2">
      <c r="A141" s="2084"/>
      <c r="B141" s="258">
        <v>7</v>
      </c>
      <c r="C141" s="1418" t="s">
        <v>621</v>
      </c>
      <c r="D141" s="1418">
        <v>54</v>
      </c>
      <c r="E141" s="1418">
        <v>1965</v>
      </c>
      <c r="F141" s="1418">
        <v>21.5</v>
      </c>
      <c r="G141" s="1418">
        <v>4.4115000000000002</v>
      </c>
      <c r="H141" s="1418">
        <v>8.48</v>
      </c>
      <c r="I141" s="1418">
        <v>8.6084999999999994</v>
      </c>
      <c r="J141" s="1550">
        <v>2561</v>
      </c>
      <c r="K141" s="1418">
        <v>8.6084999999999994</v>
      </c>
      <c r="L141" s="1550">
        <v>2561</v>
      </c>
      <c r="M141" s="1381">
        <f t="shared" si="11"/>
        <v>3.3613822725497848E-3</v>
      </c>
      <c r="N141" s="1419">
        <v>227.3</v>
      </c>
      <c r="O141" s="1420">
        <f t="shared" si="8"/>
        <v>0.7640421905505661</v>
      </c>
      <c r="P141" s="1420">
        <f t="shared" si="9"/>
        <v>201.6829363529871</v>
      </c>
      <c r="Q141" s="1421">
        <f t="shared" si="10"/>
        <v>45.842531433033969</v>
      </c>
      <c r="S141" s="56"/>
      <c r="T141" s="56"/>
    </row>
    <row r="142" spans="1:20" ht="12.75" x14ac:dyDescent="0.2">
      <c r="A142" s="2084"/>
      <c r="B142" s="258">
        <v>8</v>
      </c>
      <c r="C142" s="1418" t="s">
        <v>622</v>
      </c>
      <c r="D142" s="1418">
        <v>60</v>
      </c>
      <c r="E142" s="1418">
        <v>1981</v>
      </c>
      <c r="F142" s="1418">
        <v>22.5501</v>
      </c>
      <c r="G142" s="1418">
        <v>5.6334999999999997</v>
      </c>
      <c r="H142" s="1418">
        <v>5.97</v>
      </c>
      <c r="I142" s="1418">
        <v>10.9466</v>
      </c>
      <c r="J142" s="1549">
        <v>3105.35</v>
      </c>
      <c r="K142" s="1418">
        <v>10.9466</v>
      </c>
      <c r="L142" s="1549">
        <v>3105.35</v>
      </c>
      <c r="M142" s="1381">
        <f t="shared" si="11"/>
        <v>3.5250776885053215E-3</v>
      </c>
      <c r="N142" s="1419">
        <v>227.3</v>
      </c>
      <c r="O142" s="1420">
        <f t="shared" si="8"/>
        <v>0.80125015859725957</v>
      </c>
      <c r="P142" s="1420">
        <f t="shared" si="9"/>
        <v>211.50466131031928</v>
      </c>
      <c r="Q142" s="1421">
        <f t="shared" si="10"/>
        <v>48.075009515835575</v>
      </c>
      <c r="S142" s="56"/>
      <c r="T142" s="56"/>
    </row>
    <row r="143" spans="1:20" ht="12.75" x14ac:dyDescent="0.2">
      <c r="A143" s="2084"/>
      <c r="B143" s="258">
        <v>9</v>
      </c>
      <c r="C143" s="1418" t="s">
        <v>623</v>
      </c>
      <c r="D143" s="1418">
        <v>40</v>
      </c>
      <c r="E143" s="1418">
        <v>1980</v>
      </c>
      <c r="F143" s="1418">
        <v>16.700900000000001</v>
      </c>
      <c r="G143" s="1418">
        <v>6.4725000000000001</v>
      </c>
      <c r="H143" s="1418">
        <v>1.72</v>
      </c>
      <c r="I143" s="1418">
        <v>8.5084</v>
      </c>
      <c r="J143" s="1549">
        <v>2143.56</v>
      </c>
      <c r="K143" s="1418">
        <v>8.5083000000000002</v>
      </c>
      <c r="L143" s="1549">
        <v>2143.56</v>
      </c>
      <c r="M143" s="1381">
        <f t="shared" si="11"/>
        <v>3.969238089906511E-3</v>
      </c>
      <c r="N143" s="1419">
        <v>227.3</v>
      </c>
      <c r="O143" s="1420">
        <f t="shared" si="8"/>
        <v>0.90220781783574999</v>
      </c>
      <c r="P143" s="1420">
        <f t="shared" si="9"/>
        <v>238.15428539439066</v>
      </c>
      <c r="Q143" s="1421">
        <f t="shared" si="10"/>
        <v>54.132469070145</v>
      </c>
      <c r="S143" s="56"/>
      <c r="T143" s="56"/>
    </row>
    <row r="144" spans="1:20" ht="13.5" thickBot="1" x14ac:dyDescent="0.25">
      <c r="A144" s="2085"/>
      <c r="B144" s="272">
        <v>10</v>
      </c>
      <c r="C144" s="1556" t="s">
        <v>624</v>
      </c>
      <c r="D144" s="1556">
        <v>60</v>
      </c>
      <c r="E144" s="1556">
        <v>1970</v>
      </c>
      <c r="F144" s="1556">
        <v>29.1</v>
      </c>
      <c r="G144" s="1556">
        <v>8.5587999999999997</v>
      </c>
      <c r="H144" s="1556">
        <v>6</v>
      </c>
      <c r="I144" s="1556">
        <v>14.5412</v>
      </c>
      <c r="J144" s="1557">
        <v>3095.36</v>
      </c>
      <c r="K144" s="1556">
        <v>14.5412</v>
      </c>
      <c r="L144" s="1557">
        <v>3095.36</v>
      </c>
      <c r="M144" s="1558">
        <f t="shared" si="11"/>
        <v>4.6977411351183706E-3</v>
      </c>
      <c r="N144" s="1559">
        <v>227.3</v>
      </c>
      <c r="O144" s="1560">
        <f t="shared" si="8"/>
        <v>1.0677965600124057</v>
      </c>
      <c r="P144" s="1560">
        <f t="shared" si="9"/>
        <v>281.86446810710225</v>
      </c>
      <c r="Q144" s="1561">
        <f t="shared" si="10"/>
        <v>64.067793600744338</v>
      </c>
      <c r="S144" s="56"/>
      <c r="T144" s="56"/>
    </row>
    <row r="145" spans="1:20" ht="12.75" x14ac:dyDescent="0.2">
      <c r="A145" s="2133" t="s">
        <v>42</v>
      </c>
      <c r="B145" s="100">
        <v>1</v>
      </c>
      <c r="C145" s="1526" t="s">
        <v>625</v>
      </c>
      <c r="D145" s="1526">
        <v>90</v>
      </c>
      <c r="E145" s="1526">
        <v>1971</v>
      </c>
      <c r="F145" s="1526">
        <v>49.886499999999998</v>
      </c>
      <c r="G145" s="1526">
        <v>17.890799999999999</v>
      </c>
      <c r="H145" s="1526">
        <v>9</v>
      </c>
      <c r="I145" s="1526">
        <v>22.995699999999999</v>
      </c>
      <c r="J145" s="1535">
        <v>4587.9399999999996</v>
      </c>
      <c r="K145" s="1526">
        <v>22.995699999999999</v>
      </c>
      <c r="L145" s="1535">
        <v>4587.9399999999996</v>
      </c>
      <c r="M145" s="765">
        <f>K145/L145</f>
        <v>5.0122059137652194E-3</v>
      </c>
      <c r="N145" s="1527">
        <v>227.3</v>
      </c>
      <c r="O145" s="767">
        <f>M145*N145</f>
        <v>1.1392744041988345</v>
      </c>
      <c r="P145" s="767">
        <f>M145*60*1000</f>
        <v>300.73235482591315</v>
      </c>
      <c r="Q145" s="768">
        <f>P145*N145/1000</f>
        <v>68.356464251930063</v>
      </c>
      <c r="S145" s="56"/>
      <c r="T145" s="56"/>
    </row>
    <row r="146" spans="1:20" ht="12.75" customHeight="1" x14ac:dyDescent="0.2">
      <c r="A146" s="2134"/>
      <c r="B146" s="101">
        <v>2</v>
      </c>
      <c r="C146" s="1528" t="s">
        <v>626</v>
      </c>
      <c r="D146" s="1528">
        <v>74</v>
      </c>
      <c r="E146" s="1528">
        <v>1992</v>
      </c>
      <c r="F146" s="1528">
        <v>45.731200000000001</v>
      </c>
      <c r="G146" s="1528">
        <v>15.763500000000001</v>
      </c>
      <c r="H146" s="1528">
        <v>10.36</v>
      </c>
      <c r="I146" s="1528">
        <v>19.607700000000001</v>
      </c>
      <c r="J146" s="1529">
        <v>3908.67</v>
      </c>
      <c r="K146" s="1528">
        <v>19.607700000000001</v>
      </c>
      <c r="L146" s="1529">
        <v>3908.67</v>
      </c>
      <c r="M146" s="769">
        <f t="shared" ref="M146:M154" si="12">K146/L146</f>
        <v>5.0164634005940645E-3</v>
      </c>
      <c r="N146" s="1544">
        <v>227.3</v>
      </c>
      <c r="O146" s="771">
        <f t="shared" ref="O146:O154" si="13">M146*N146</f>
        <v>1.140242130955031</v>
      </c>
      <c r="P146" s="771">
        <f t="shared" ref="P146:P154" si="14">M146*60*1000</f>
        <v>300.98780403564382</v>
      </c>
      <c r="Q146" s="772">
        <f t="shared" ref="Q146:Q154" si="15">P146*N146/1000</f>
        <v>68.414527857301849</v>
      </c>
      <c r="S146" s="56"/>
      <c r="T146" s="56"/>
    </row>
    <row r="147" spans="1:20" ht="12.75" customHeight="1" x14ac:dyDescent="0.2">
      <c r="A147" s="2134"/>
      <c r="B147" s="101">
        <v>3</v>
      </c>
      <c r="C147" s="1528" t="s">
        <v>450</v>
      </c>
      <c r="D147" s="1528">
        <v>110</v>
      </c>
      <c r="E147" s="1528">
        <v>1969</v>
      </c>
      <c r="F147" s="1528">
        <v>34.969000000000001</v>
      </c>
      <c r="G147" s="1528">
        <v>9.4120000000000008</v>
      </c>
      <c r="H147" s="1528">
        <v>10.84</v>
      </c>
      <c r="I147" s="1528">
        <v>14.717000000000001</v>
      </c>
      <c r="J147" s="1529">
        <v>2914.16</v>
      </c>
      <c r="K147" s="1528">
        <v>14.717000000000001</v>
      </c>
      <c r="L147" s="1529">
        <v>2914.16</v>
      </c>
      <c r="M147" s="769">
        <f t="shared" si="12"/>
        <v>5.0501688308123103E-3</v>
      </c>
      <c r="N147" s="1544">
        <v>227.3</v>
      </c>
      <c r="O147" s="771">
        <f t="shared" si="13"/>
        <v>1.1479033752436383</v>
      </c>
      <c r="P147" s="771">
        <f t="shared" si="14"/>
        <v>303.01012984873859</v>
      </c>
      <c r="Q147" s="772">
        <f t="shared" si="15"/>
        <v>68.87420251461829</v>
      </c>
      <c r="S147" s="56"/>
      <c r="T147" s="56"/>
    </row>
    <row r="148" spans="1:20" ht="12.75" customHeight="1" x14ac:dyDescent="0.2">
      <c r="A148" s="2134"/>
      <c r="B148" s="101">
        <v>4</v>
      </c>
      <c r="C148" s="1528" t="s">
        <v>627</v>
      </c>
      <c r="D148" s="1528">
        <v>40</v>
      </c>
      <c r="E148" s="1528">
        <v>1978</v>
      </c>
      <c r="F148" s="1528">
        <v>22.416</v>
      </c>
      <c r="G148" s="1528">
        <v>6.9261999999999997</v>
      </c>
      <c r="H148" s="1528">
        <v>4</v>
      </c>
      <c r="I148" s="1528">
        <v>11.489800000000001</v>
      </c>
      <c r="J148" s="1529">
        <v>2248.86</v>
      </c>
      <c r="K148" s="1528">
        <v>11.489800000000001</v>
      </c>
      <c r="L148" s="1529">
        <v>2248.86</v>
      </c>
      <c r="M148" s="769">
        <f t="shared" si="12"/>
        <v>5.1091664220983077E-3</v>
      </c>
      <c r="N148" s="1544">
        <v>227.3</v>
      </c>
      <c r="O148" s="771">
        <f t="shared" si="13"/>
        <v>1.1613135277429454</v>
      </c>
      <c r="P148" s="771">
        <f t="shared" si="14"/>
        <v>306.54998532589843</v>
      </c>
      <c r="Q148" s="772">
        <f t="shared" si="15"/>
        <v>69.678811664576713</v>
      </c>
      <c r="S148" s="56"/>
      <c r="T148" s="56"/>
    </row>
    <row r="149" spans="1:20" ht="12.75" customHeight="1" x14ac:dyDescent="0.2">
      <c r="A149" s="2134"/>
      <c r="B149" s="101">
        <v>5</v>
      </c>
      <c r="C149" s="1528" t="s">
        <v>449</v>
      </c>
      <c r="D149" s="1528">
        <v>121</v>
      </c>
      <c r="E149" s="1528">
        <v>1960</v>
      </c>
      <c r="F149" s="1528">
        <v>24.814</v>
      </c>
      <c r="G149" s="1528">
        <v>6.2785000000000002</v>
      </c>
      <c r="H149" s="1528"/>
      <c r="I149" s="1528">
        <v>18.535499999999999</v>
      </c>
      <c r="J149" s="1529">
        <v>3541.1</v>
      </c>
      <c r="K149" s="1528">
        <v>18.535499999999999</v>
      </c>
      <c r="L149" s="1529">
        <v>3541.1</v>
      </c>
      <c r="M149" s="769">
        <f t="shared" si="12"/>
        <v>5.2343904436474541E-3</v>
      </c>
      <c r="N149" s="1544">
        <v>227.3</v>
      </c>
      <c r="O149" s="771">
        <f t="shared" si="13"/>
        <v>1.1897769478410665</v>
      </c>
      <c r="P149" s="771">
        <f t="shared" si="14"/>
        <v>314.06342661884725</v>
      </c>
      <c r="Q149" s="772">
        <f t="shared" si="15"/>
        <v>71.386616870463982</v>
      </c>
      <c r="S149" s="56"/>
      <c r="T149" s="56"/>
    </row>
    <row r="150" spans="1:20" ht="12.75" customHeight="1" x14ac:dyDescent="0.2">
      <c r="A150" s="2134"/>
      <c r="B150" s="101">
        <v>6</v>
      </c>
      <c r="C150" s="1528" t="s">
        <v>628</v>
      </c>
      <c r="D150" s="1528">
        <v>114</v>
      </c>
      <c r="E150" s="1528">
        <v>1958</v>
      </c>
      <c r="F150" s="1528">
        <v>24.6</v>
      </c>
      <c r="G150" s="1528">
        <v>7.1109</v>
      </c>
      <c r="H150" s="1528"/>
      <c r="I150" s="1528">
        <v>17.489100000000001</v>
      </c>
      <c r="J150" s="1529">
        <v>3248.16</v>
      </c>
      <c r="K150" s="1528">
        <v>17.489100000000001</v>
      </c>
      <c r="L150" s="1529">
        <v>3248.16</v>
      </c>
      <c r="M150" s="769">
        <f t="shared" si="12"/>
        <v>5.3843098862125021E-3</v>
      </c>
      <c r="N150" s="1544">
        <v>227.3</v>
      </c>
      <c r="O150" s="771">
        <f t="shared" si="13"/>
        <v>1.2238536371361017</v>
      </c>
      <c r="P150" s="771">
        <f t="shared" si="14"/>
        <v>323.05859317275014</v>
      </c>
      <c r="Q150" s="772">
        <f t="shared" si="15"/>
        <v>73.431218228166102</v>
      </c>
      <c r="S150" s="56"/>
      <c r="T150" s="56"/>
    </row>
    <row r="151" spans="1:20" ht="12.75" customHeight="1" x14ac:dyDescent="0.2">
      <c r="A151" s="2134"/>
      <c r="B151" s="101">
        <v>7</v>
      </c>
      <c r="C151" s="1528" t="s">
        <v>460</v>
      </c>
      <c r="D151" s="1528">
        <v>74</v>
      </c>
      <c r="E151" s="1528">
        <v>1961</v>
      </c>
      <c r="F151" s="1528">
        <v>9.9563000000000006</v>
      </c>
      <c r="G151" s="1528">
        <v>1.7628999999999999</v>
      </c>
      <c r="H151" s="1528">
        <v>0.74</v>
      </c>
      <c r="I151" s="1528">
        <v>7.4534000000000002</v>
      </c>
      <c r="J151" s="1529">
        <v>1342.27</v>
      </c>
      <c r="K151" s="1528">
        <v>7.4534000000000002</v>
      </c>
      <c r="L151" s="1529">
        <v>1342.27</v>
      </c>
      <c r="M151" s="769">
        <f t="shared" si="12"/>
        <v>5.5528321425644617E-3</v>
      </c>
      <c r="N151" s="1544">
        <v>227.3</v>
      </c>
      <c r="O151" s="771">
        <f t="shared" si="13"/>
        <v>1.2621587460049022</v>
      </c>
      <c r="P151" s="771">
        <f t="shared" si="14"/>
        <v>333.16992855386769</v>
      </c>
      <c r="Q151" s="772">
        <f t="shared" si="15"/>
        <v>75.729524760294126</v>
      </c>
      <c r="S151" s="56"/>
      <c r="T151" s="56"/>
    </row>
    <row r="152" spans="1:20" ht="12.75" customHeight="1" x14ac:dyDescent="0.2">
      <c r="A152" s="2134"/>
      <c r="B152" s="101">
        <v>8</v>
      </c>
      <c r="C152" s="1528" t="s">
        <v>629</v>
      </c>
      <c r="D152" s="1528">
        <v>18</v>
      </c>
      <c r="E152" s="1528">
        <v>1937</v>
      </c>
      <c r="F152" s="1528">
        <v>4.9995000000000003</v>
      </c>
      <c r="G152" s="1528">
        <v>1.2565</v>
      </c>
      <c r="H152" s="1528">
        <v>0.17630000000000001</v>
      </c>
      <c r="I152" s="1528">
        <v>3.5667</v>
      </c>
      <c r="J152" s="1528">
        <v>615.64</v>
      </c>
      <c r="K152" s="1528">
        <v>3.5667</v>
      </c>
      <c r="L152" s="1528">
        <v>615.64</v>
      </c>
      <c r="M152" s="769">
        <f t="shared" si="12"/>
        <v>5.7934832044701451E-3</v>
      </c>
      <c r="N152" s="1544">
        <v>227.3</v>
      </c>
      <c r="O152" s="771">
        <f t="shared" si="13"/>
        <v>1.3168587323760641</v>
      </c>
      <c r="P152" s="771">
        <f t="shared" si="14"/>
        <v>347.60899226820868</v>
      </c>
      <c r="Q152" s="772">
        <f t="shared" si="15"/>
        <v>79.011523942563841</v>
      </c>
      <c r="S152" s="56"/>
      <c r="T152" s="56"/>
    </row>
    <row r="153" spans="1:20" ht="12.75" customHeight="1" x14ac:dyDescent="0.2">
      <c r="A153" s="2134"/>
      <c r="B153" s="101">
        <v>9</v>
      </c>
      <c r="C153" s="1528" t="s">
        <v>630</v>
      </c>
      <c r="D153" s="1528">
        <v>108</v>
      </c>
      <c r="E153" s="1528">
        <v>1968</v>
      </c>
      <c r="F153" s="1528">
        <v>37.962899999999998</v>
      </c>
      <c r="G153" s="1528">
        <v>11.886200000000001</v>
      </c>
      <c r="H153" s="1528">
        <v>10.74</v>
      </c>
      <c r="I153" s="1528">
        <v>15.3367</v>
      </c>
      <c r="J153" s="1529">
        <v>2593.73</v>
      </c>
      <c r="K153" s="1528">
        <v>15.3367</v>
      </c>
      <c r="L153" s="1529">
        <v>2593.73</v>
      </c>
      <c r="M153" s="769">
        <f t="shared" si="12"/>
        <v>5.9129901724543415E-3</v>
      </c>
      <c r="N153" s="1544">
        <v>227.3</v>
      </c>
      <c r="O153" s="771">
        <f t="shared" si="13"/>
        <v>1.3440226661988719</v>
      </c>
      <c r="P153" s="771">
        <f t="shared" si="14"/>
        <v>354.77941034726052</v>
      </c>
      <c r="Q153" s="772">
        <f t="shared" si="15"/>
        <v>80.641359971932332</v>
      </c>
      <c r="S153" s="56"/>
      <c r="T153" s="56"/>
    </row>
    <row r="154" spans="1:20" ht="12.75" customHeight="1" thickBot="1" x14ac:dyDescent="0.25">
      <c r="A154" s="2135"/>
      <c r="B154" s="104">
        <v>10</v>
      </c>
      <c r="C154" s="1531" t="s">
        <v>631</v>
      </c>
      <c r="D154" s="1531">
        <v>72</v>
      </c>
      <c r="E154" s="1531">
        <v>1989</v>
      </c>
      <c r="F154" s="1531">
        <v>50.656399999999998</v>
      </c>
      <c r="G154" s="1531">
        <v>12.0151</v>
      </c>
      <c r="H154" s="1531">
        <v>10.08</v>
      </c>
      <c r="I154" s="1531">
        <v>28.561299999999999</v>
      </c>
      <c r="J154" s="1532">
        <v>4816.7700000000004</v>
      </c>
      <c r="K154" s="1531">
        <v>28.561299999999999</v>
      </c>
      <c r="L154" s="1532">
        <v>4816.7700000000004</v>
      </c>
      <c r="M154" s="1563">
        <f t="shared" si="12"/>
        <v>5.9295544524650325E-3</v>
      </c>
      <c r="N154" s="1564">
        <v>227.3</v>
      </c>
      <c r="O154" s="1533">
        <f t="shared" si="13"/>
        <v>1.347787727045302</v>
      </c>
      <c r="P154" s="1533">
        <f t="shared" si="14"/>
        <v>355.77326714790195</v>
      </c>
      <c r="Q154" s="1534">
        <f t="shared" si="15"/>
        <v>80.867263622718127</v>
      </c>
      <c r="S154" s="56"/>
      <c r="T154" s="56"/>
    </row>
    <row r="155" spans="1:20" ht="12.75" x14ac:dyDescent="0.2">
      <c r="A155" s="2136" t="s">
        <v>43</v>
      </c>
      <c r="B155" s="53">
        <v>1</v>
      </c>
      <c r="C155" s="1369" t="s">
        <v>632</v>
      </c>
      <c r="D155" s="1369">
        <v>100</v>
      </c>
      <c r="E155" s="1369">
        <v>1981</v>
      </c>
      <c r="F155" s="1369">
        <v>43.187199999999997</v>
      </c>
      <c r="G155" s="1369">
        <v>11.6639</v>
      </c>
      <c r="H155" s="1369">
        <v>10</v>
      </c>
      <c r="I155" s="1369">
        <v>21.523299999999999</v>
      </c>
      <c r="J155" s="1562">
        <v>3691.27</v>
      </c>
      <c r="K155" s="1369">
        <v>21.523299999999999</v>
      </c>
      <c r="L155" s="1562">
        <v>3691.27</v>
      </c>
      <c r="M155" s="1366">
        <f>K155/L155</f>
        <v>5.8308657995757556E-3</v>
      </c>
      <c r="N155" s="1328">
        <v>227.3</v>
      </c>
      <c r="O155" s="1367">
        <f>M155*N155</f>
        <v>1.3253557962435694</v>
      </c>
      <c r="P155" s="1367">
        <f>M155*60*1000</f>
        <v>349.85194797454534</v>
      </c>
      <c r="Q155" s="1368">
        <f>P155*N155/1000</f>
        <v>79.521347774614156</v>
      </c>
      <c r="S155" s="56"/>
      <c r="T155" s="56"/>
    </row>
    <row r="156" spans="1:20" ht="12.75" customHeight="1" x14ac:dyDescent="0.2">
      <c r="A156" s="2137"/>
      <c r="B156" s="26">
        <v>2</v>
      </c>
      <c r="C156" s="1539" t="s">
        <v>633</v>
      </c>
      <c r="D156" s="1539">
        <v>60</v>
      </c>
      <c r="E156" s="1539">
        <v>1989</v>
      </c>
      <c r="F156" s="1539">
        <v>24.8</v>
      </c>
      <c r="G156" s="1539">
        <v>4.8192000000000004</v>
      </c>
      <c r="H156" s="1539">
        <v>5.97</v>
      </c>
      <c r="I156" s="1539">
        <v>14.0108</v>
      </c>
      <c r="J156" s="1540">
        <v>2325.9</v>
      </c>
      <c r="K156" s="1539">
        <v>14.0108</v>
      </c>
      <c r="L156" s="1540">
        <v>2325.9</v>
      </c>
      <c r="M156" s="773">
        <f t="shared" ref="M156:M164" si="16">K156/L156</f>
        <v>6.0238187368330531E-3</v>
      </c>
      <c r="N156" s="1545">
        <v>227.3</v>
      </c>
      <c r="O156" s="775">
        <f t="shared" ref="O156:O164" si="17">M156*N156</f>
        <v>1.369213998882153</v>
      </c>
      <c r="P156" s="775">
        <f t="shared" ref="P156:P164" si="18">M156*60*1000</f>
        <v>361.42912420998317</v>
      </c>
      <c r="Q156" s="776">
        <f t="shared" ref="Q156:Q164" si="19">P156*N156/1000</f>
        <v>82.152839932929183</v>
      </c>
      <c r="S156" s="56"/>
      <c r="T156" s="56"/>
    </row>
    <row r="157" spans="1:20" ht="12.75" customHeight="1" x14ac:dyDescent="0.2">
      <c r="A157" s="2137"/>
      <c r="B157" s="26">
        <v>3</v>
      </c>
      <c r="C157" s="1539" t="s">
        <v>634</v>
      </c>
      <c r="D157" s="1539">
        <v>108</v>
      </c>
      <c r="E157" s="1539">
        <v>1968</v>
      </c>
      <c r="F157" s="1539">
        <v>35.2455</v>
      </c>
      <c r="G157" s="1539">
        <v>8.6486000000000001</v>
      </c>
      <c r="H157" s="1539">
        <v>10.8</v>
      </c>
      <c r="I157" s="1539">
        <v>15.796900000000001</v>
      </c>
      <c r="J157" s="1540">
        <v>2600.9299999999998</v>
      </c>
      <c r="K157" s="1539">
        <v>15.796900000000001</v>
      </c>
      <c r="L157" s="1540">
        <v>2600.9299999999998</v>
      </c>
      <c r="M157" s="773">
        <f t="shared" si="16"/>
        <v>6.0735583041450561E-3</v>
      </c>
      <c r="N157" s="1545">
        <v>227.3</v>
      </c>
      <c r="O157" s="775">
        <f t="shared" si="17"/>
        <v>1.3805198025321712</v>
      </c>
      <c r="P157" s="775">
        <f t="shared" si="18"/>
        <v>364.41349824870338</v>
      </c>
      <c r="Q157" s="776">
        <f t="shared" si="19"/>
        <v>82.831188151930277</v>
      </c>
      <c r="S157" s="56"/>
      <c r="T157" s="56"/>
    </row>
    <row r="158" spans="1:20" ht="12.75" customHeight="1" x14ac:dyDescent="0.2">
      <c r="A158" s="2137"/>
      <c r="B158" s="26">
        <v>4</v>
      </c>
      <c r="C158" s="1539" t="s">
        <v>635</v>
      </c>
      <c r="D158" s="1539">
        <v>50</v>
      </c>
      <c r="E158" s="1539">
        <v>1988</v>
      </c>
      <c r="F158" s="1539">
        <v>23.726099999999999</v>
      </c>
      <c r="G158" s="1539">
        <v>5.9446000000000003</v>
      </c>
      <c r="H158" s="1539">
        <v>5</v>
      </c>
      <c r="I158" s="1539">
        <v>12.781499999999999</v>
      </c>
      <c r="J158" s="1540">
        <v>1988.55</v>
      </c>
      <c r="K158" s="1539">
        <v>12.7814</v>
      </c>
      <c r="L158" s="1540">
        <v>1988.55</v>
      </c>
      <c r="M158" s="773">
        <f t="shared" si="16"/>
        <v>6.4274974227452163E-3</v>
      </c>
      <c r="N158" s="1545">
        <v>227.3</v>
      </c>
      <c r="O158" s="775">
        <f t="shared" si="17"/>
        <v>1.4609701641899877</v>
      </c>
      <c r="P158" s="775">
        <f t="shared" si="18"/>
        <v>385.64984536471297</v>
      </c>
      <c r="Q158" s="776">
        <f t="shared" si="19"/>
        <v>87.658209851399263</v>
      </c>
      <c r="S158" s="56"/>
      <c r="T158" s="56"/>
    </row>
    <row r="159" spans="1:20" ht="12.75" customHeight="1" x14ac:dyDescent="0.2">
      <c r="A159" s="2137"/>
      <c r="B159" s="26">
        <v>5</v>
      </c>
      <c r="C159" s="1539" t="s">
        <v>636</v>
      </c>
      <c r="D159" s="1539">
        <v>32</v>
      </c>
      <c r="E159" s="1539">
        <v>1961</v>
      </c>
      <c r="F159" s="1539">
        <v>11.01</v>
      </c>
      <c r="G159" s="1539">
        <v>2.6116000000000001</v>
      </c>
      <c r="H159" s="1539">
        <v>0.3095</v>
      </c>
      <c r="I159" s="1539">
        <v>8.0889000000000006</v>
      </c>
      <c r="J159" s="1540">
        <v>1225.32</v>
      </c>
      <c r="K159" s="1539">
        <v>8.0889000000000006</v>
      </c>
      <c r="L159" s="1540">
        <v>1225.32</v>
      </c>
      <c r="M159" s="773">
        <f t="shared" si="16"/>
        <v>6.601459210655177E-3</v>
      </c>
      <c r="N159" s="1545">
        <v>227.3</v>
      </c>
      <c r="O159" s="775">
        <f t="shared" si="17"/>
        <v>1.5005116785819217</v>
      </c>
      <c r="P159" s="775">
        <f t="shared" si="18"/>
        <v>396.08755263931062</v>
      </c>
      <c r="Q159" s="776">
        <f t="shared" si="19"/>
        <v>90.030700714915312</v>
      </c>
      <c r="S159" s="56"/>
      <c r="T159" s="56"/>
    </row>
    <row r="160" spans="1:20" ht="12.75" customHeight="1" x14ac:dyDescent="0.2">
      <c r="A160" s="2137"/>
      <c r="B160" s="26">
        <v>6</v>
      </c>
      <c r="C160" s="1539" t="s">
        <v>637</v>
      </c>
      <c r="D160" s="1539">
        <v>40</v>
      </c>
      <c r="E160" s="1539">
        <v>1963</v>
      </c>
      <c r="F160" s="1539">
        <v>13.7278</v>
      </c>
      <c r="G160" s="1539">
        <v>2.9893999999999998</v>
      </c>
      <c r="H160" s="1539"/>
      <c r="I160" s="1539">
        <v>10.7384</v>
      </c>
      <c r="J160" s="1540">
        <v>1523.49</v>
      </c>
      <c r="K160" s="1539">
        <v>10.7384</v>
      </c>
      <c r="L160" s="1540">
        <v>1523.49</v>
      </c>
      <c r="M160" s="773">
        <f t="shared" si="16"/>
        <v>7.0485529934558155E-3</v>
      </c>
      <c r="N160" s="1545">
        <v>227.3</v>
      </c>
      <c r="O160" s="775">
        <f t="shared" si="17"/>
        <v>1.602136095412507</v>
      </c>
      <c r="P160" s="775">
        <f t="shared" si="18"/>
        <v>422.91317960734892</v>
      </c>
      <c r="Q160" s="776">
        <f t="shared" si="19"/>
        <v>96.128165724750417</v>
      </c>
      <c r="S160" s="56"/>
      <c r="T160" s="56"/>
    </row>
    <row r="161" spans="1:20" ht="12.75" customHeight="1" x14ac:dyDescent="0.2">
      <c r="A161" s="2137"/>
      <c r="B161" s="26">
        <v>7</v>
      </c>
      <c r="C161" s="1539" t="s">
        <v>638</v>
      </c>
      <c r="D161" s="1539">
        <v>77</v>
      </c>
      <c r="E161" s="1539">
        <v>1976</v>
      </c>
      <c r="F161" s="1539">
        <v>14.099</v>
      </c>
      <c r="G161" s="1539">
        <v>3.5939999999999999</v>
      </c>
      <c r="H161" s="1539">
        <v>0.77</v>
      </c>
      <c r="I161" s="1539">
        <v>9.7349999999999994</v>
      </c>
      <c r="J161" s="1540">
        <v>1338.95</v>
      </c>
      <c r="K161" s="1539">
        <v>9.7349999999999994</v>
      </c>
      <c r="L161" s="1540">
        <v>1338.95</v>
      </c>
      <c r="M161" s="773">
        <f t="shared" si="16"/>
        <v>7.2706225027073445E-3</v>
      </c>
      <c r="N161" s="1545">
        <v>227.3</v>
      </c>
      <c r="O161" s="775">
        <f t="shared" si="17"/>
        <v>1.6526124948653795</v>
      </c>
      <c r="P161" s="775">
        <f t="shared" si="18"/>
        <v>436.23735016244069</v>
      </c>
      <c r="Q161" s="776">
        <f t="shared" si="19"/>
        <v>99.156749691922769</v>
      </c>
      <c r="S161" s="56"/>
      <c r="T161" s="56"/>
    </row>
    <row r="162" spans="1:20" ht="13.5" customHeight="1" x14ac:dyDescent="0.2">
      <c r="A162" s="2137"/>
      <c r="B162" s="26">
        <v>8</v>
      </c>
      <c r="C162" s="1539" t="s">
        <v>639</v>
      </c>
      <c r="D162" s="1539">
        <v>8</v>
      </c>
      <c r="E162" s="1539">
        <v>1928</v>
      </c>
      <c r="F162" s="1539">
        <v>6.16</v>
      </c>
      <c r="G162" s="1539">
        <v>1.1234999999999999</v>
      </c>
      <c r="H162" s="1539">
        <v>0.77</v>
      </c>
      <c r="I162" s="1539">
        <v>4.2664999999999997</v>
      </c>
      <c r="J162" s="1539">
        <v>558.74</v>
      </c>
      <c r="K162" s="1539">
        <v>4.2664999999999997</v>
      </c>
      <c r="L162" s="1539">
        <v>558.74</v>
      </c>
      <c r="M162" s="773">
        <f t="shared" si="16"/>
        <v>7.6359308443998989E-3</v>
      </c>
      <c r="N162" s="1545">
        <v>227.3</v>
      </c>
      <c r="O162" s="775">
        <f t="shared" si="17"/>
        <v>1.7356470809320972</v>
      </c>
      <c r="P162" s="775">
        <f t="shared" si="18"/>
        <v>458.15585066399393</v>
      </c>
      <c r="Q162" s="776">
        <f t="shared" si="19"/>
        <v>104.13882485592582</v>
      </c>
      <c r="S162" s="56"/>
      <c r="T162" s="56"/>
    </row>
    <row r="163" spans="1:20" ht="12.75" customHeight="1" x14ac:dyDescent="0.2">
      <c r="A163" s="2137"/>
      <c r="B163" s="26">
        <v>9</v>
      </c>
      <c r="C163" s="1539" t="s">
        <v>451</v>
      </c>
      <c r="D163" s="1539">
        <v>76</v>
      </c>
      <c r="E163" s="1539">
        <v>1963</v>
      </c>
      <c r="F163" s="1539">
        <v>18.2699</v>
      </c>
      <c r="G163" s="1539">
        <v>6.8198999999999996</v>
      </c>
      <c r="H163" s="1539">
        <v>0.75</v>
      </c>
      <c r="I163" s="1539">
        <v>10.7</v>
      </c>
      <c r="J163" s="1540">
        <v>1323.17</v>
      </c>
      <c r="K163" s="1539">
        <v>10.7</v>
      </c>
      <c r="L163" s="1540">
        <v>1323.17</v>
      </c>
      <c r="M163" s="773">
        <f t="shared" si="16"/>
        <v>8.0866404165753445E-3</v>
      </c>
      <c r="N163" s="1545">
        <v>227.3</v>
      </c>
      <c r="O163" s="775">
        <f t="shared" si="17"/>
        <v>1.8380933666875758</v>
      </c>
      <c r="P163" s="775">
        <f t="shared" si="18"/>
        <v>485.19842499452062</v>
      </c>
      <c r="Q163" s="776">
        <f t="shared" si="19"/>
        <v>110.28560200125455</v>
      </c>
      <c r="S163" s="56"/>
      <c r="T163" s="56"/>
    </row>
    <row r="164" spans="1:20" ht="12.75" customHeight="1" thickBot="1" x14ac:dyDescent="0.25">
      <c r="A164" s="2138"/>
      <c r="B164" s="29">
        <v>10</v>
      </c>
      <c r="C164" s="1541" t="s">
        <v>461</v>
      </c>
      <c r="D164" s="1541">
        <v>6</v>
      </c>
      <c r="E164" s="1541">
        <v>1900</v>
      </c>
      <c r="F164" s="1541">
        <v>3.0609999999999999</v>
      </c>
      <c r="G164" s="1541">
        <v>1.1200000000000001</v>
      </c>
      <c r="H164" s="1541">
        <v>0.06</v>
      </c>
      <c r="I164" s="1541">
        <v>1.881</v>
      </c>
      <c r="J164" s="1541">
        <v>199.11</v>
      </c>
      <c r="K164" s="1541">
        <v>1.881</v>
      </c>
      <c r="L164" s="1541">
        <v>199.11</v>
      </c>
      <c r="M164" s="1547">
        <f t="shared" si="16"/>
        <v>9.4470393249962321E-3</v>
      </c>
      <c r="N164" s="1548">
        <v>227.3</v>
      </c>
      <c r="O164" s="1542">
        <f t="shared" si="17"/>
        <v>2.1473120385716435</v>
      </c>
      <c r="P164" s="1542">
        <f t="shared" si="18"/>
        <v>566.82235949977394</v>
      </c>
      <c r="Q164" s="1543">
        <f t="shared" si="19"/>
        <v>128.83872231429862</v>
      </c>
      <c r="S164" s="56"/>
      <c r="T164" s="56"/>
    </row>
    <row r="165" spans="1:20" ht="12.75" x14ac:dyDescent="0.2">
      <c r="S165" s="56"/>
      <c r="T165" s="56"/>
    </row>
    <row r="166" spans="1:20" s="12" customFormat="1" ht="16.5" customHeight="1" x14ac:dyDescent="0.2">
      <c r="A166" s="2099" t="s">
        <v>407</v>
      </c>
      <c r="B166" s="2099"/>
      <c r="C166" s="2099"/>
      <c r="D166" s="2099"/>
      <c r="E166" s="2099"/>
      <c r="F166" s="2099"/>
      <c r="G166" s="2099"/>
      <c r="H166" s="2099"/>
      <c r="I166" s="2099"/>
      <c r="J166" s="2099"/>
      <c r="K166" s="2099"/>
      <c r="L166" s="2099"/>
      <c r="M166" s="2099"/>
      <c r="N166" s="2099"/>
      <c r="O166" s="2099"/>
      <c r="P166" s="2099"/>
      <c r="Q166" s="2099"/>
      <c r="S166" s="789"/>
      <c r="T166" s="789"/>
    </row>
    <row r="167" spans="1:20" s="12" customFormat="1" ht="14.25" customHeight="1" thickBot="1" x14ac:dyDescent="0.25">
      <c r="A167" s="2061" t="s">
        <v>683</v>
      </c>
      <c r="B167" s="2061"/>
      <c r="C167" s="2061"/>
      <c r="D167" s="2061"/>
      <c r="E167" s="2061"/>
      <c r="F167" s="2061"/>
      <c r="G167" s="2061"/>
      <c r="H167" s="2061"/>
      <c r="I167" s="2061"/>
      <c r="J167" s="2061"/>
      <c r="K167" s="2061"/>
      <c r="L167" s="2061"/>
      <c r="M167" s="2061"/>
      <c r="N167" s="2061"/>
      <c r="O167" s="2061"/>
      <c r="P167" s="2061"/>
      <c r="Q167" s="2061"/>
      <c r="S167" s="56"/>
      <c r="T167" s="56"/>
    </row>
    <row r="168" spans="1:20" ht="12.75" x14ac:dyDescent="0.2">
      <c r="A168" s="2054" t="s">
        <v>1</v>
      </c>
      <c r="B168" s="2037" t="s">
        <v>0</v>
      </c>
      <c r="C168" s="2016" t="s">
        <v>2</v>
      </c>
      <c r="D168" s="2016" t="s">
        <v>3</v>
      </c>
      <c r="E168" s="2016" t="s">
        <v>13</v>
      </c>
      <c r="F168" s="2039" t="s">
        <v>14</v>
      </c>
      <c r="G168" s="2040"/>
      <c r="H168" s="2040"/>
      <c r="I168" s="2041"/>
      <c r="J168" s="2016" t="s">
        <v>4</v>
      </c>
      <c r="K168" s="2016" t="s">
        <v>15</v>
      </c>
      <c r="L168" s="2016" t="s">
        <v>5</v>
      </c>
      <c r="M168" s="2016" t="s">
        <v>6</v>
      </c>
      <c r="N168" s="2016" t="s">
        <v>16</v>
      </c>
      <c r="O168" s="2051" t="s">
        <v>17</v>
      </c>
      <c r="P168" s="2016" t="s">
        <v>25</v>
      </c>
      <c r="Q168" s="2020" t="s">
        <v>26</v>
      </c>
      <c r="R168" s="6"/>
      <c r="S168" s="56"/>
      <c r="T168" s="56"/>
    </row>
    <row r="169" spans="1:20" ht="33.75" x14ac:dyDescent="0.2">
      <c r="A169" s="2055"/>
      <c r="B169" s="2038"/>
      <c r="C169" s="2025"/>
      <c r="D169" s="2017"/>
      <c r="E169" s="2017"/>
      <c r="F169" s="777" t="s">
        <v>18</v>
      </c>
      <c r="G169" s="777" t="s">
        <v>19</v>
      </c>
      <c r="H169" s="777" t="s">
        <v>20</v>
      </c>
      <c r="I169" s="777" t="s">
        <v>21</v>
      </c>
      <c r="J169" s="2017"/>
      <c r="K169" s="2017"/>
      <c r="L169" s="2017"/>
      <c r="M169" s="2017"/>
      <c r="N169" s="2017"/>
      <c r="O169" s="2052"/>
      <c r="P169" s="2017"/>
      <c r="Q169" s="2021"/>
      <c r="S169" s="56"/>
      <c r="T169" s="56"/>
    </row>
    <row r="170" spans="1:20" ht="12.75" x14ac:dyDescent="0.2">
      <c r="A170" s="2056"/>
      <c r="B170" s="2057"/>
      <c r="C170" s="2017"/>
      <c r="D170" s="131" t="s">
        <v>7</v>
      </c>
      <c r="E170" s="131" t="s">
        <v>8</v>
      </c>
      <c r="F170" s="131" t="s">
        <v>9</v>
      </c>
      <c r="G170" s="131" t="s">
        <v>9</v>
      </c>
      <c r="H170" s="131" t="s">
        <v>9</v>
      </c>
      <c r="I170" s="131" t="s">
        <v>9</v>
      </c>
      <c r="J170" s="131" t="s">
        <v>22</v>
      </c>
      <c r="K170" s="131" t="s">
        <v>9</v>
      </c>
      <c r="L170" s="131" t="s">
        <v>22</v>
      </c>
      <c r="M170" s="131" t="s">
        <v>83</v>
      </c>
      <c r="N170" s="131" t="s">
        <v>10</v>
      </c>
      <c r="O170" s="131" t="s">
        <v>84</v>
      </c>
      <c r="P170" s="132" t="s">
        <v>27</v>
      </c>
      <c r="Q170" s="133" t="s">
        <v>28</v>
      </c>
      <c r="S170" s="56"/>
      <c r="T170" s="56"/>
    </row>
    <row r="171" spans="1:20" ht="13.5" thickBot="1" x14ac:dyDescent="0.25">
      <c r="A171" s="1678">
        <v>1</v>
      </c>
      <c r="B171" s="1679">
        <v>2</v>
      </c>
      <c r="C171" s="1680">
        <v>3</v>
      </c>
      <c r="D171" s="1681">
        <v>4</v>
      </c>
      <c r="E171" s="1681">
        <v>5</v>
      </c>
      <c r="F171" s="1681">
        <v>6</v>
      </c>
      <c r="G171" s="1681">
        <v>7</v>
      </c>
      <c r="H171" s="1681">
        <v>8</v>
      </c>
      <c r="I171" s="1681">
        <v>9</v>
      </c>
      <c r="J171" s="1681">
        <v>10</v>
      </c>
      <c r="K171" s="1681">
        <v>11</v>
      </c>
      <c r="L171" s="1680">
        <v>12</v>
      </c>
      <c r="M171" s="1681">
        <v>13</v>
      </c>
      <c r="N171" s="1681">
        <v>14</v>
      </c>
      <c r="O171" s="1682">
        <v>15</v>
      </c>
      <c r="P171" s="1680">
        <v>16</v>
      </c>
      <c r="Q171" s="1683">
        <v>17</v>
      </c>
      <c r="S171" s="56"/>
      <c r="T171" s="56"/>
    </row>
    <row r="172" spans="1:20" ht="22.5" x14ac:dyDescent="0.2">
      <c r="A172" s="2062" t="s">
        <v>408</v>
      </c>
      <c r="B172" s="17">
        <v>1</v>
      </c>
      <c r="C172" s="1692" t="s">
        <v>670</v>
      </c>
      <c r="D172" s="1627">
        <v>20</v>
      </c>
      <c r="E172" s="1628" t="s">
        <v>48</v>
      </c>
      <c r="F172" s="1629">
        <v>5.7</v>
      </c>
      <c r="G172" s="1629">
        <v>1.72</v>
      </c>
      <c r="H172" s="1629">
        <v>3.2</v>
      </c>
      <c r="I172" s="1629">
        <v>0.78</v>
      </c>
      <c r="J172" s="1630">
        <v>899.93</v>
      </c>
      <c r="K172" s="1629">
        <v>0.78</v>
      </c>
      <c r="L172" s="1630">
        <v>899.93</v>
      </c>
      <c r="M172" s="758">
        <f>K172/L172</f>
        <v>8.6673407931728036E-4</v>
      </c>
      <c r="N172" s="1631">
        <v>207.5</v>
      </c>
      <c r="O172" s="759">
        <f>M172*N172</f>
        <v>0.17984732145833568</v>
      </c>
      <c r="P172" s="759">
        <f>M172*60*1000</f>
        <v>52.004044759036816</v>
      </c>
      <c r="Q172" s="760">
        <f>P172*N172/1000</f>
        <v>10.790839287500139</v>
      </c>
      <c r="S172" s="56"/>
      <c r="T172" s="56"/>
    </row>
    <row r="173" spans="1:20" s="60" customFormat="1" ht="12.75" customHeight="1" x14ac:dyDescent="0.2">
      <c r="A173" s="2063"/>
      <c r="B173" s="18">
        <v>2</v>
      </c>
      <c r="C173" s="1690" t="s">
        <v>183</v>
      </c>
      <c r="D173" s="1632">
        <v>40</v>
      </c>
      <c r="E173" s="1633" t="s">
        <v>48</v>
      </c>
      <c r="F173" s="1634">
        <v>15.2</v>
      </c>
      <c r="G173" s="1634">
        <v>5.92</v>
      </c>
      <c r="H173" s="1634">
        <v>6.4</v>
      </c>
      <c r="I173" s="1634">
        <v>2.88</v>
      </c>
      <c r="J173" s="1635">
        <v>2495.71</v>
      </c>
      <c r="K173" s="1634">
        <v>2.88</v>
      </c>
      <c r="L173" s="1635">
        <v>2495.71</v>
      </c>
      <c r="M173" s="762">
        <f t="shared" ref="M173:M181" si="20">K173/L173</f>
        <v>1.1539802300748084E-3</v>
      </c>
      <c r="N173" s="1636">
        <v>207.5</v>
      </c>
      <c r="O173" s="763">
        <f t="shared" ref="O173:O191" si="21">M173*N173</f>
        <v>0.23945089774052272</v>
      </c>
      <c r="P173" s="763">
        <f t="shared" ref="P173:P191" si="22">M173*60*1000</f>
        <v>69.238813804488501</v>
      </c>
      <c r="Q173" s="764">
        <f t="shared" ref="Q173:Q191" si="23">P173*N173/1000</f>
        <v>14.367053864431364</v>
      </c>
      <c r="S173" s="56"/>
      <c r="T173" s="56"/>
    </row>
    <row r="174" spans="1:20" ht="22.5" x14ac:dyDescent="0.2">
      <c r="A174" s="2063"/>
      <c r="B174" s="18">
        <v>3</v>
      </c>
      <c r="C174" s="1690" t="s">
        <v>181</v>
      </c>
      <c r="D174" s="1632">
        <v>45</v>
      </c>
      <c r="E174" s="1633" t="s">
        <v>182</v>
      </c>
      <c r="F174" s="1634">
        <v>14.95</v>
      </c>
      <c r="G174" s="1634">
        <v>4.68</v>
      </c>
      <c r="H174" s="1634">
        <v>7.2</v>
      </c>
      <c r="I174" s="1634">
        <v>3.07</v>
      </c>
      <c r="J174" s="1635">
        <v>2319.88</v>
      </c>
      <c r="K174" s="1634">
        <v>3.07</v>
      </c>
      <c r="L174" s="1635">
        <v>2319.88</v>
      </c>
      <c r="M174" s="762">
        <f t="shared" si="20"/>
        <v>1.3233443109126333E-3</v>
      </c>
      <c r="N174" s="1636">
        <v>207.5</v>
      </c>
      <c r="O174" s="763">
        <f t="shared" si="21"/>
        <v>0.27459394451437141</v>
      </c>
      <c r="P174" s="763">
        <f t="shared" si="22"/>
        <v>79.40065865475799</v>
      </c>
      <c r="Q174" s="764">
        <f t="shared" si="23"/>
        <v>16.475636670862283</v>
      </c>
      <c r="S174" s="56"/>
      <c r="T174" s="56"/>
    </row>
    <row r="175" spans="1:20" s="60" customFormat="1" ht="22.5" x14ac:dyDescent="0.2">
      <c r="A175" s="2063"/>
      <c r="B175" s="18">
        <v>4</v>
      </c>
      <c r="C175" s="1690" t="s">
        <v>671</v>
      </c>
      <c r="D175" s="1632">
        <v>40</v>
      </c>
      <c r="E175" s="1633" t="s">
        <v>48</v>
      </c>
      <c r="F175" s="1634">
        <v>13.9</v>
      </c>
      <c r="G175" s="1634">
        <v>3.48</v>
      </c>
      <c r="H175" s="1634">
        <v>6.4</v>
      </c>
      <c r="I175" s="1634">
        <v>4.0199999999999996</v>
      </c>
      <c r="J175" s="1635">
        <v>2612.13</v>
      </c>
      <c r="K175" s="1634">
        <v>4.0199999999999996</v>
      </c>
      <c r="L175" s="1635">
        <v>2612.13</v>
      </c>
      <c r="M175" s="762">
        <f t="shared" si="20"/>
        <v>1.5389739408069275E-3</v>
      </c>
      <c r="N175" s="1636">
        <v>207.5</v>
      </c>
      <c r="O175" s="763">
        <f t="shared" si="21"/>
        <v>0.31933709271743743</v>
      </c>
      <c r="P175" s="763">
        <f t="shared" si="22"/>
        <v>92.338436448415649</v>
      </c>
      <c r="Q175" s="764">
        <f t="shared" si="23"/>
        <v>19.160225563046247</v>
      </c>
      <c r="S175" s="56"/>
      <c r="T175" s="56"/>
    </row>
    <row r="176" spans="1:20" s="60" customFormat="1" ht="12.75" x14ac:dyDescent="0.2">
      <c r="A176" s="2063"/>
      <c r="B176" s="18">
        <v>5</v>
      </c>
      <c r="C176" s="1690" t="s">
        <v>187</v>
      </c>
      <c r="D176" s="1632">
        <v>52</v>
      </c>
      <c r="E176" s="1633">
        <v>2007</v>
      </c>
      <c r="F176" s="1634">
        <v>12.49</v>
      </c>
      <c r="G176" s="1634">
        <v>0</v>
      </c>
      <c r="H176" s="1634">
        <v>4.47</v>
      </c>
      <c r="I176" s="1634">
        <v>8.02</v>
      </c>
      <c r="J176" s="1635">
        <v>3767.48</v>
      </c>
      <c r="K176" s="1634">
        <v>8.01</v>
      </c>
      <c r="L176" s="1635">
        <v>3767.48</v>
      </c>
      <c r="M176" s="762">
        <f t="shared" si="20"/>
        <v>2.1260895877350376E-3</v>
      </c>
      <c r="N176" s="1636">
        <v>207.5</v>
      </c>
      <c r="O176" s="763">
        <f t="shared" si="21"/>
        <v>0.44116358945502032</v>
      </c>
      <c r="P176" s="763">
        <f t="shared" si="22"/>
        <v>127.56537526410224</v>
      </c>
      <c r="Q176" s="764">
        <f t="shared" si="23"/>
        <v>26.469815367301216</v>
      </c>
      <c r="S176" s="56"/>
      <c r="T176" s="56"/>
    </row>
    <row r="177" spans="1:20" s="60" customFormat="1" ht="12.75" customHeight="1" x14ac:dyDescent="0.2">
      <c r="A177" s="2063"/>
      <c r="B177" s="18">
        <v>6</v>
      </c>
      <c r="C177" s="1690" t="s">
        <v>184</v>
      </c>
      <c r="D177" s="1632">
        <v>18</v>
      </c>
      <c r="E177" s="1633" t="s">
        <v>182</v>
      </c>
      <c r="F177" s="1634">
        <v>7.1</v>
      </c>
      <c r="G177" s="1634">
        <v>2.2799999999999998</v>
      </c>
      <c r="H177" s="1634">
        <v>2.73</v>
      </c>
      <c r="I177" s="1634">
        <v>2.0859999999999999</v>
      </c>
      <c r="J177" s="1635">
        <v>935.5</v>
      </c>
      <c r="K177" s="1634">
        <v>1.86</v>
      </c>
      <c r="L177" s="1637">
        <v>831.83</v>
      </c>
      <c r="M177" s="762">
        <f t="shared" si="20"/>
        <v>2.2360338049841914E-3</v>
      </c>
      <c r="N177" s="1636">
        <v>207.5</v>
      </c>
      <c r="O177" s="763">
        <f t="shared" si="21"/>
        <v>0.46397701453421969</v>
      </c>
      <c r="P177" s="763">
        <f t="shared" si="22"/>
        <v>134.16202829905149</v>
      </c>
      <c r="Q177" s="764">
        <f t="shared" si="23"/>
        <v>27.838620872053184</v>
      </c>
      <c r="S177" s="56"/>
      <c r="T177" s="56"/>
    </row>
    <row r="178" spans="1:20" ht="12.75" x14ac:dyDescent="0.2">
      <c r="A178" s="2063"/>
      <c r="B178" s="18">
        <v>7</v>
      </c>
      <c r="C178" s="1691" t="s">
        <v>186</v>
      </c>
      <c r="D178" s="1632">
        <v>92</v>
      </c>
      <c r="E178" s="1633">
        <v>2007</v>
      </c>
      <c r="F178" s="1634">
        <v>23.55</v>
      </c>
      <c r="G178" s="1634">
        <v>0</v>
      </c>
      <c r="H178" s="1634">
        <v>7.45</v>
      </c>
      <c r="I178" s="1634">
        <v>16.100000000000001</v>
      </c>
      <c r="J178" s="1635">
        <v>6320.16</v>
      </c>
      <c r="K178" s="1634">
        <v>16.09</v>
      </c>
      <c r="L178" s="1635">
        <v>6320.16</v>
      </c>
      <c r="M178" s="762">
        <f t="shared" si="20"/>
        <v>2.5458216247689932E-3</v>
      </c>
      <c r="N178" s="1636">
        <v>207.5</v>
      </c>
      <c r="O178" s="763">
        <f t="shared" si="21"/>
        <v>0.52825798713956607</v>
      </c>
      <c r="P178" s="763">
        <f t="shared" si="22"/>
        <v>152.7492974861396</v>
      </c>
      <c r="Q178" s="764">
        <f t="shared" si="23"/>
        <v>31.695479228373966</v>
      </c>
      <c r="S178" s="56"/>
      <c r="T178" s="56"/>
    </row>
    <row r="179" spans="1:20" ht="12.75" x14ac:dyDescent="0.2">
      <c r="A179" s="2063"/>
      <c r="B179" s="18">
        <v>8</v>
      </c>
      <c r="C179" s="1691" t="s">
        <v>185</v>
      </c>
      <c r="D179" s="1632">
        <v>78</v>
      </c>
      <c r="E179" s="1633">
        <v>2009</v>
      </c>
      <c r="F179" s="1634">
        <v>19.010000000000002</v>
      </c>
      <c r="G179" s="1634">
        <v>0</v>
      </c>
      <c r="H179" s="1634">
        <v>5.1100000000000003</v>
      </c>
      <c r="I179" s="1634">
        <v>13.9</v>
      </c>
      <c r="J179" s="1635">
        <v>5193.04</v>
      </c>
      <c r="K179" s="1634">
        <v>13.9</v>
      </c>
      <c r="L179" s="1635">
        <v>5193.04</v>
      </c>
      <c r="M179" s="762">
        <f t="shared" si="20"/>
        <v>2.6766595289079232E-3</v>
      </c>
      <c r="N179" s="1636">
        <v>207.5</v>
      </c>
      <c r="O179" s="763">
        <f t="shared" si="21"/>
        <v>0.55540685224839403</v>
      </c>
      <c r="P179" s="763">
        <f t="shared" si="22"/>
        <v>160.5995717344754</v>
      </c>
      <c r="Q179" s="764">
        <f t="shared" si="23"/>
        <v>33.324411134903649</v>
      </c>
      <c r="S179" s="56"/>
      <c r="T179" s="56"/>
    </row>
    <row r="180" spans="1:20" ht="12.75" x14ac:dyDescent="0.2">
      <c r="A180" s="2063"/>
      <c r="B180" s="18">
        <v>9</v>
      </c>
      <c r="C180" s="1690" t="s">
        <v>188</v>
      </c>
      <c r="D180" s="1632">
        <v>17</v>
      </c>
      <c r="E180" s="1633">
        <v>2009</v>
      </c>
      <c r="F180" s="1634">
        <v>7.37</v>
      </c>
      <c r="G180" s="1634">
        <v>0</v>
      </c>
      <c r="H180" s="1634">
        <v>3.2498999999999998</v>
      </c>
      <c r="I180" s="1634">
        <v>4.1200999999999999</v>
      </c>
      <c r="J180" s="1635">
        <v>1463.65</v>
      </c>
      <c r="K180" s="1634">
        <v>4.1200999999999999</v>
      </c>
      <c r="L180" s="1635">
        <v>1463.65</v>
      </c>
      <c r="M180" s="762">
        <f t="shared" si="20"/>
        <v>2.8149489290472448E-3</v>
      </c>
      <c r="N180" s="1636">
        <v>207.5</v>
      </c>
      <c r="O180" s="763">
        <f t="shared" si="21"/>
        <v>0.58410190277730334</v>
      </c>
      <c r="P180" s="763">
        <f t="shared" si="22"/>
        <v>168.89693574283467</v>
      </c>
      <c r="Q180" s="764">
        <f t="shared" si="23"/>
        <v>35.046114166638198</v>
      </c>
      <c r="S180" s="56"/>
      <c r="T180" s="56"/>
    </row>
    <row r="181" spans="1:20" ht="23.25" thickBot="1" x14ac:dyDescent="0.25">
      <c r="A181" s="2064"/>
      <c r="B181" s="45">
        <v>10</v>
      </c>
      <c r="C181" s="1693" t="s">
        <v>672</v>
      </c>
      <c r="D181" s="1694">
        <v>4</v>
      </c>
      <c r="E181" s="1695" t="s">
        <v>48</v>
      </c>
      <c r="F181" s="1696">
        <v>1.1499999999999999</v>
      </c>
      <c r="G181" s="1696">
        <v>0.37</v>
      </c>
      <c r="H181" s="1696">
        <v>0.04</v>
      </c>
      <c r="I181" s="1696">
        <v>0.74</v>
      </c>
      <c r="J181" s="1697">
        <v>193.25</v>
      </c>
      <c r="K181" s="1696">
        <v>0.74</v>
      </c>
      <c r="L181" s="1697">
        <v>193.25</v>
      </c>
      <c r="M181" s="1552">
        <f t="shared" si="20"/>
        <v>3.8292367399741269E-3</v>
      </c>
      <c r="N181" s="1698">
        <v>207.5</v>
      </c>
      <c r="O181" s="1554">
        <f t="shared" si="21"/>
        <v>0.79456662354463137</v>
      </c>
      <c r="P181" s="1554">
        <f t="shared" si="22"/>
        <v>229.75420439844763</v>
      </c>
      <c r="Q181" s="1555">
        <f t="shared" si="23"/>
        <v>47.673997412677885</v>
      </c>
      <c r="S181" s="56"/>
      <c r="T181" s="56"/>
    </row>
    <row r="182" spans="1:20" ht="12.75" x14ac:dyDescent="0.2">
      <c r="A182" s="2065" t="s">
        <v>409</v>
      </c>
      <c r="B182" s="276">
        <v>1</v>
      </c>
      <c r="C182" s="1684" t="s">
        <v>673</v>
      </c>
      <c r="D182" s="1685">
        <v>30</v>
      </c>
      <c r="E182" s="1686" t="s">
        <v>48</v>
      </c>
      <c r="F182" s="1687">
        <v>14.52</v>
      </c>
      <c r="G182" s="1687">
        <v>5.56</v>
      </c>
      <c r="H182" s="1687">
        <v>4.8</v>
      </c>
      <c r="I182" s="1687">
        <v>4.16</v>
      </c>
      <c r="J182" s="1688">
        <v>2051.9499999999998</v>
      </c>
      <c r="K182" s="1687">
        <v>4.1500000000000004</v>
      </c>
      <c r="L182" s="1688">
        <v>2051.9499999999998</v>
      </c>
      <c r="M182" s="1345">
        <f>K182/L182</f>
        <v>2.0224664343673096E-3</v>
      </c>
      <c r="N182" s="1689">
        <v>207.5</v>
      </c>
      <c r="O182" s="1346">
        <f t="shared" si="21"/>
        <v>0.41966178513121671</v>
      </c>
      <c r="P182" s="1346">
        <f t="shared" si="22"/>
        <v>121.34798606203857</v>
      </c>
      <c r="Q182" s="1347">
        <f t="shared" si="23"/>
        <v>25.179707107873003</v>
      </c>
      <c r="S182" s="56"/>
      <c r="T182" s="56"/>
    </row>
    <row r="183" spans="1:20" ht="12.75" x14ac:dyDescent="0.2">
      <c r="A183" s="2066"/>
      <c r="B183" s="258">
        <v>2</v>
      </c>
      <c r="C183" s="1639" t="s">
        <v>674</v>
      </c>
      <c r="D183" s="1640">
        <v>54</v>
      </c>
      <c r="E183" s="1641" t="s">
        <v>48</v>
      </c>
      <c r="F183" s="1642">
        <v>19.8</v>
      </c>
      <c r="G183" s="1642">
        <v>4.93</v>
      </c>
      <c r="H183" s="1642">
        <v>8.64</v>
      </c>
      <c r="I183" s="1642">
        <v>6.23</v>
      </c>
      <c r="J183" s="1643">
        <v>2985.12</v>
      </c>
      <c r="K183" s="1642">
        <v>6.23</v>
      </c>
      <c r="L183" s="1643">
        <v>2985.12</v>
      </c>
      <c r="M183" s="1345">
        <f>K183/L183</f>
        <v>2.0870182773221851E-3</v>
      </c>
      <c r="N183" s="1644">
        <v>207.5</v>
      </c>
      <c r="O183" s="1346">
        <f t="shared" si="21"/>
        <v>0.43305629254435341</v>
      </c>
      <c r="P183" s="1346">
        <f t="shared" si="22"/>
        <v>125.22109663933112</v>
      </c>
      <c r="Q183" s="1347">
        <f t="shared" si="23"/>
        <v>25.983377552661207</v>
      </c>
      <c r="S183" s="56"/>
      <c r="T183" s="56"/>
    </row>
    <row r="184" spans="1:20" ht="22.5" x14ac:dyDescent="0.2">
      <c r="A184" s="2066"/>
      <c r="B184" s="258">
        <v>3</v>
      </c>
      <c r="C184" s="1639" t="s">
        <v>675</v>
      </c>
      <c r="D184" s="1640">
        <v>54</v>
      </c>
      <c r="E184" s="1641" t="s">
        <v>48</v>
      </c>
      <c r="F184" s="1642">
        <v>20.84</v>
      </c>
      <c r="G184" s="1642">
        <v>5.07</v>
      </c>
      <c r="H184" s="1642">
        <v>8.64</v>
      </c>
      <c r="I184" s="1642">
        <v>7.13</v>
      </c>
      <c r="J184" s="1643">
        <v>2987.33</v>
      </c>
      <c r="K184" s="1642">
        <v>7.13</v>
      </c>
      <c r="L184" s="1643">
        <v>2987.33</v>
      </c>
      <c r="M184" s="1354">
        <f t="shared" ref="M184:M191" si="24">K184/L184</f>
        <v>2.3867466935356993E-3</v>
      </c>
      <c r="N184" s="1644">
        <v>207.5</v>
      </c>
      <c r="O184" s="1346">
        <f t="shared" si="21"/>
        <v>0.49524993890865759</v>
      </c>
      <c r="P184" s="1346">
        <f t="shared" si="22"/>
        <v>143.20480161214198</v>
      </c>
      <c r="Q184" s="1355">
        <f t="shared" si="23"/>
        <v>29.714996334519459</v>
      </c>
      <c r="S184" s="56"/>
      <c r="T184" s="56"/>
    </row>
    <row r="185" spans="1:20" ht="12.75" x14ac:dyDescent="0.2">
      <c r="A185" s="2066"/>
      <c r="B185" s="258">
        <v>4</v>
      </c>
      <c r="C185" s="1639" t="s">
        <v>191</v>
      </c>
      <c r="D185" s="1640">
        <v>52</v>
      </c>
      <c r="E185" s="1641" t="s">
        <v>48</v>
      </c>
      <c r="F185" s="1642">
        <v>20.57</v>
      </c>
      <c r="G185" s="1642">
        <v>4.8499999999999996</v>
      </c>
      <c r="H185" s="1642">
        <v>8.32</v>
      </c>
      <c r="I185" s="1642">
        <v>7.4</v>
      </c>
      <c r="J185" s="1643">
        <v>2936.04</v>
      </c>
      <c r="K185" s="1642">
        <v>7.07</v>
      </c>
      <c r="L185" s="1643">
        <v>2936.04</v>
      </c>
      <c r="M185" s="1354">
        <f t="shared" si="24"/>
        <v>2.4080053405266958E-3</v>
      </c>
      <c r="N185" s="1644">
        <v>207.5</v>
      </c>
      <c r="O185" s="1597">
        <f t="shared" si="21"/>
        <v>0.49966110815928938</v>
      </c>
      <c r="P185" s="1346">
        <f t="shared" si="22"/>
        <v>144.48032043160174</v>
      </c>
      <c r="Q185" s="1355">
        <f t="shared" si="23"/>
        <v>29.97966648955736</v>
      </c>
      <c r="S185" s="56"/>
      <c r="T185" s="56"/>
    </row>
    <row r="186" spans="1:20" ht="12.75" x14ac:dyDescent="0.2">
      <c r="A186" s="2066"/>
      <c r="B186" s="258">
        <v>5</v>
      </c>
      <c r="C186" s="1639" t="s">
        <v>189</v>
      </c>
      <c r="D186" s="1640">
        <v>56</v>
      </c>
      <c r="E186" s="1641" t="s">
        <v>48</v>
      </c>
      <c r="F186" s="1642">
        <v>21.32</v>
      </c>
      <c r="G186" s="1642">
        <v>4.8</v>
      </c>
      <c r="H186" s="1642">
        <v>8.64</v>
      </c>
      <c r="I186" s="1642">
        <v>7.88</v>
      </c>
      <c r="J186" s="1643">
        <v>3028.84</v>
      </c>
      <c r="K186" s="1642">
        <v>7.88</v>
      </c>
      <c r="L186" s="1643">
        <v>3028.84</v>
      </c>
      <c r="M186" s="1354">
        <f t="shared" si="24"/>
        <v>2.6016560795552091E-3</v>
      </c>
      <c r="N186" s="1644">
        <v>207.5</v>
      </c>
      <c r="O186" s="1597">
        <f t="shared" si="21"/>
        <v>0.53984363650770595</v>
      </c>
      <c r="P186" s="1346">
        <f t="shared" si="22"/>
        <v>156.09936477331254</v>
      </c>
      <c r="Q186" s="1355">
        <f t="shared" si="23"/>
        <v>32.390618190462355</v>
      </c>
      <c r="S186" s="56"/>
      <c r="T186" s="56"/>
    </row>
    <row r="187" spans="1:20" ht="12.75" x14ac:dyDescent="0.2">
      <c r="A187" s="2066"/>
      <c r="B187" s="258">
        <v>6</v>
      </c>
      <c r="C187" s="1639" t="s">
        <v>676</v>
      </c>
      <c r="D187" s="1640">
        <v>30</v>
      </c>
      <c r="E187" s="1641" t="s">
        <v>48</v>
      </c>
      <c r="F187" s="1642">
        <v>14.96</v>
      </c>
      <c r="G187" s="1642">
        <v>4.7300000000000004</v>
      </c>
      <c r="H187" s="1642">
        <v>4.8</v>
      </c>
      <c r="I187" s="1642">
        <v>5.43</v>
      </c>
      <c r="J187" s="1643">
        <v>2013.33</v>
      </c>
      <c r="K187" s="1642">
        <v>5.43</v>
      </c>
      <c r="L187" s="1643">
        <v>2013.33</v>
      </c>
      <c r="M187" s="1354">
        <f t="shared" si="24"/>
        <v>2.6970243328217429E-3</v>
      </c>
      <c r="N187" s="1644">
        <v>207.5</v>
      </c>
      <c r="O187" s="1597">
        <f t="shared" si="21"/>
        <v>0.55963254906051163</v>
      </c>
      <c r="P187" s="1346">
        <f t="shared" si="22"/>
        <v>161.82145996930458</v>
      </c>
      <c r="Q187" s="1355">
        <f t="shared" si="23"/>
        <v>33.577952943630699</v>
      </c>
      <c r="S187" s="56"/>
      <c r="T187" s="56"/>
    </row>
    <row r="188" spans="1:20" ht="12.75" x14ac:dyDescent="0.2">
      <c r="A188" s="2066"/>
      <c r="B188" s="258">
        <v>7</v>
      </c>
      <c r="C188" s="1639" t="s">
        <v>192</v>
      </c>
      <c r="D188" s="1640">
        <v>54</v>
      </c>
      <c r="E188" s="1641" t="s">
        <v>48</v>
      </c>
      <c r="F188" s="1642">
        <v>24.03</v>
      </c>
      <c r="G188" s="1642">
        <v>6.63</v>
      </c>
      <c r="H188" s="1642">
        <v>8.64</v>
      </c>
      <c r="I188" s="1642">
        <v>8.76</v>
      </c>
      <c r="J188" s="1643">
        <v>3008.9</v>
      </c>
      <c r="K188" s="1642">
        <v>8.76</v>
      </c>
      <c r="L188" s="1643">
        <v>3008.9</v>
      </c>
      <c r="M188" s="1354">
        <f t="shared" si="24"/>
        <v>2.9113629565621986E-3</v>
      </c>
      <c r="N188" s="1644">
        <v>207.5</v>
      </c>
      <c r="O188" s="1597">
        <f t="shared" si="21"/>
        <v>0.60410781348665621</v>
      </c>
      <c r="P188" s="1346">
        <f t="shared" si="22"/>
        <v>174.68177739373192</v>
      </c>
      <c r="Q188" s="1355">
        <f t="shared" si="23"/>
        <v>36.246468809199371</v>
      </c>
      <c r="S188" s="56"/>
      <c r="T188" s="56"/>
    </row>
    <row r="189" spans="1:20" ht="12.75" x14ac:dyDescent="0.2">
      <c r="A189" s="2066"/>
      <c r="B189" s="258">
        <v>8</v>
      </c>
      <c r="C189" s="1639" t="s">
        <v>190</v>
      </c>
      <c r="D189" s="1640">
        <v>15</v>
      </c>
      <c r="E189" s="1641" t="s">
        <v>48</v>
      </c>
      <c r="F189" s="1642">
        <v>7.72</v>
      </c>
      <c r="G189" s="1642">
        <v>2</v>
      </c>
      <c r="H189" s="1642">
        <v>2.4</v>
      </c>
      <c r="I189" s="1642">
        <v>3.32</v>
      </c>
      <c r="J189" s="1643">
        <v>1120.1099999999999</v>
      </c>
      <c r="K189" s="1642">
        <v>3.33</v>
      </c>
      <c r="L189" s="1643">
        <v>1120.1099999999999</v>
      </c>
      <c r="M189" s="1354">
        <f t="shared" si="24"/>
        <v>2.9729223022738841E-3</v>
      </c>
      <c r="N189" s="1644">
        <v>207.5</v>
      </c>
      <c r="O189" s="1597">
        <f t="shared" si="21"/>
        <v>0.61688137772183094</v>
      </c>
      <c r="P189" s="1346">
        <f t="shared" si="22"/>
        <v>178.37533813643304</v>
      </c>
      <c r="Q189" s="1355">
        <f t="shared" si="23"/>
        <v>37.01288266330986</v>
      </c>
      <c r="S189" s="56"/>
      <c r="T189" s="56"/>
    </row>
    <row r="190" spans="1:20" ht="22.5" x14ac:dyDescent="0.2">
      <c r="A190" s="2066"/>
      <c r="B190" s="258">
        <v>9</v>
      </c>
      <c r="C190" s="1639" t="s">
        <v>677</v>
      </c>
      <c r="D190" s="1640">
        <v>53</v>
      </c>
      <c r="E190" s="1641" t="s">
        <v>48</v>
      </c>
      <c r="F190" s="1642">
        <v>22.49</v>
      </c>
      <c r="G190" s="1642">
        <v>4.3600000000000003</v>
      </c>
      <c r="H190" s="1642">
        <v>8.4</v>
      </c>
      <c r="I190" s="1642">
        <v>9.73</v>
      </c>
      <c r="J190" s="1643">
        <v>2943.21</v>
      </c>
      <c r="K190" s="1642">
        <v>9.4600000000000009</v>
      </c>
      <c r="L190" s="1643">
        <v>2943.21</v>
      </c>
      <c r="M190" s="1354">
        <f t="shared" si="24"/>
        <v>3.2141777175261027E-3</v>
      </c>
      <c r="N190" s="1644">
        <v>207.5</v>
      </c>
      <c r="O190" s="1597">
        <f t="shared" si="21"/>
        <v>0.66694187638666635</v>
      </c>
      <c r="P190" s="1346">
        <f t="shared" si="22"/>
        <v>192.85066305156619</v>
      </c>
      <c r="Q190" s="1355">
        <f t="shared" si="23"/>
        <v>40.016512583199983</v>
      </c>
      <c r="S190" s="56"/>
      <c r="T190" s="56"/>
    </row>
    <row r="191" spans="1:20" ht="13.5" thickBot="1" x14ac:dyDescent="0.25">
      <c r="A191" s="2067"/>
      <c r="B191" s="265">
        <v>10</v>
      </c>
      <c r="C191" s="1645" t="s">
        <v>193</v>
      </c>
      <c r="D191" s="1646">
        <v>18</v>
      </c>
      <c r="E191" s="1647" t="s">
        <v>48</v>
      </c>
      <c r="F191" s="1648">
        <v>9.61</v>
      </c>
      <c r="G191" s="1648">
        <v>1.34</v>
      </c>
      <c r="H191" s="1648">
        <v>2.88</v>
      </c>
      <c r="I191" s="1648">
        <v>5.3850100000000003</v>
      </c>
      <c r="J191" s="1649">
        <v>946.37</v>
      </c>
      <c r="K191" s="1648">
        <v>5.3850100000000003</v>
      </c>
      <c r="L191" s="1649">
        <v>946.37</v>
      </c>
      <c r="M191" s="1604">
        <f t="shared" si="24"/>
        <v>5.6901740334118793E-3</v>
      </c>
      <c r="N191" s="1650">
        <v>207.5</v>
      </c>
      <c r="O191" s="1605">
        <f t="shared" si="21"/>
        <v>1.180711111932965</v>
      </c>
      <c r="P191" s="1605">
        <f t="shared" si="22"/>
        <v>341.41044200471276</v>
      </c>
      <c r="Q191" s="1606">
        <f t="shared" si="23"/>
        <v>70.842666715977899</v>
      </c>
      <c r="S191" s="56"/>
      <c r="T191" s="56"/>
    </row>
    <row r="192" spans="1:20" ht="12.75" x14ac:dyDescent="0.2">
      <c r="A192" s="2068" t="s">
        <v>377</v>
      </c>
      <c r="B192" s="100">
        <v>1</v>
      </c>
      <c r="C192" s="1651" t="s">
        <v>199</v>
      </c>
      <c r="D192" s="1652">
        <v>107</v>
      </c>
      <c r="E192" s="1653" t="s">
        <v>48</v>
      </c>
      <c r="F192" s="1654">
        <v>31.54</v>
      </c>
      <c r="G192" s="1654">
        <v>6.76</v>
      </c>
      <c r="H192" s="1654">
        <v>17.04</v>
      </c>
      <c r="I192" s="1654">
        <v>7.74</v>
      </c>
      <c r="J192" s="1655">
        <v>2563.58</v>
      </c>
      <c r="K192" s="1654">
        <v>7.53</v>
      </c>
      <c r="L192" s="1655">
        <v>2563.58</v>
      </c>
      <c r="M192" s="1358">
        <f>K192/L192</f>
        <v>2.9372986214590536E-3</v>
      </c>
      <c r="N192" s="1656">
        <v>207.5</v>
      </c>
      <c r="O192" s="1359">
        <f>M192*N192</f>
        <v>0.60948946395275361</v>
      </c>
      <c r="P192" s="1359">
        <f>M192*60*1000</f>
        <v>176.23791728754321</v>
      </c>
      <c r="Q192" s="1360">
        <f>P192*N192/1000</f>
        <v>36.56936783716521</v>
      </c>
      <c r="S192" s="56"/>
      <c r="T192" s="56"/>
    </row>
    <row r="193" spans="1:20" ht="12.75" x14ac:dyDescent="0.2">
      <c r="A193" s="2069"/>
      <c r="B193" s="101">
        <v>2</v>
      </c>
      <c r="C193" s="1657" t="s">
        <v>198</v>
      </c>
      <c r="D193" s="1658">
        <v>76</v>
      </c>
      <c r="E193" s="1659" t="s">
        <v>48</v>
      </c>
      <c r="F193" s="1660">
        <v>16.190000000000001</v>
      </c>
      <c r="G193" s="1660">
        <v>7.34</v>
      </c>
      <c r="H193" s="1660">
        <v>0.75</v>
      </c>
      <c r="I193" s="1660">
        <v>8.1</v>
      </c>
      <c r="J193" s="1661">
        <v>1931.61</v>
      </c>
      <c r="K193" s="1660">
        <v>8.1</v>
      </c>
      <c r="L193" s="1661">
        <v>1931.61</v>
      </c>
      <c r="M193" s="769">
        <f t="shared" ref="M193:M201" si="25">K193/L193</f>
        <v>4.1933930762420987E-3</v>
      </c>
      <c r="N193" s="1662">
        <v>207.5</v>
      </c>
      <c r="O193" s="771">
        <f t="shared" ref="O193:O201" si="26">M193*N193</f>
        <v>0.87012906332023543</v>
      </c>
      <c r="P193" s="1359">
        <f t="shared" ref="P193:P201" si="27">M193*60*1000</f>
        <v>251.60358457452591</v>
      </c>
      <c r="Q193" s="772">
        <f t="shared" ref="Q193:Q201" si="28">P193*N193/1000</f>
        <v>52.207743799214128</v>
      </c>
      <c r="S193" s="56"/>
      <c r="T193" s="56"/>
    </row>
    <row r="194" spans="1:20" ht="12.75" x14ac:dyDescent="0.2">
      <c r="A194" s="2069"/>
      <c r="B194" s="101">
        <v>3</v>
      </c>
      <c r="C194" s="1657" t="s">
        <v>678</v>
      </c>
      <c r="D194" s="1658">
        <v>32</v>
      </c>
      <c r="E194" s="1659" t="s">
        <v>48</v>
      </c>
      <c r="F194" s="1660">
        <v>9.5</v>
      </c>
      <c r="G194" s="1660">
        <v>2.68</v>
      </c>
      <c r="H194" s="1660">
        <v>0.28999999999999998</v>
      </c>
      <c r="I194" s="1660">
        <v>6.53</v>
      </c>
      <c r="J194" s="1661">
        <v>1286.95</v>
      </c>
      <c r="K194" s="1660">
        <v>5.92</v>
      </c>
      <c r="L194" s="1661">
        <v>1168.72</v>
      </c>
      <c r="M194" s="769">
        <f t="shared" si="25"/>
        <v>5.065370661920734E-3</v>
      </c>
      <c r="N194" s="1662">
        <v>207.5</v>
      </c>
      <c r="O194" s="771">
        <f t="shared" si="26"/>
        <v>1.0510644123485522</v>
      </c>
      <c r="P194" s="1359">
        <f t="shared" si="27"/>
        <v>303.92223971524402</v>
      </c>
      <c r="Q194" s="772">
        <f t="shared" si="28"/>
        <v>63.063864740913139</v>
      </c>
      <c r="S194" s="56"/>
      <c r="T194" s="56"/>
    </row>
    <row r="195" spans="1:20" ht="12.75" x14ac:dyDescent="0.2">
      <c r="A195" s="2069"/>
      <c r="B195" s="101">
        <v>4</v>
      </c>
      <c r="C195" s="1657" t="s">
        <v>200</v>
      </c>
      <c r="D195" s="1658">
        <v>33</v>
      </c>
      <c r="E195" s="1659" t="s">
        <v>48</v>
      </c>
      <c r="F195" s="1660">
        <v>15.61</v>
      </c>
      <c r="G195" s="1660">
        <v>2.2799999999999998</v>
      </c>
      <c r="H195" s="1660">
        <v>5.12</v>
      </c>
      <c r="I195" s="1660">
        <v>8.2100000000000009</v>
      </c>
      <c r="J195" s="1661">
        <v>1419.26</v>
      </c>
      <c r="K195" s="1660">
        <v>8.2100000000000009</v>
      </c>
      <c r="L195" s="1661">
        <v>1419.26</v>
      </c>
      <c r="M195" s="769">
        <f t="shared" si="25"/>
        <v>5.7847047052689438E-3</v>
      </c>
      <c r="N195" s="1662">
        <v>207.5</v>
      </c>
      <c r="O195" s="771">
        <f t="shared" si="26"/>
        <v>1.2003262263433059</v>
      </c>
      <c r="P195" s="1359">
        <f t="shared" si="27"/>
        <v>347.08228231613663</v>
      </c>
      <c r="Q195" s="772">
        <f t="shared" si="28"/>
        <v>72.019573580598362</v>
      </c>
      <c r="S195" s="56"/>
      <c r="T195" s="56"/>
    </row>
    <row r="196" spans="1:20" ht="12.75" x14ac:dyDescent="0.2">
      <c r="A196" s="2069"/>
      <c r="B196" s="101">
        <v>5</v>
      </c>
      <c r="C196" s="1657" t="s">
        <v>197</v>
      </c>
      <c r="D196" s="1658">
        <v>107</v>
      </c>
      <c r="E196" s="1659" t="s">
        <v>48</v>
      </c>
      <c r="F196" s="1660">
        <v>38.75</v>
      </c>
      <c r="G196" s="1660">
        <v>5.86</v>
      </c>
      <c r="H196" s="1660">
        <v>17.12</v>
      </c>
      <c r="I196" s="1660">
        <v>15.77</v>
      </c>
      <c r="J196" s="1661">
        <v>2632.02</v>
      </c>
      <c r="K196" s="1660">
        <v>15.48</v>
      </c>
      <c r="L196" s="1661">
        <v>2611.6799999999998</v>
      </c>
      <c r="M196" s="769">
        <f t="shared" si="25"/>
        <v>5.9272192611652275E-3</v>
      </c>
      <c r="N196" s="1662">
        <v>207.5</v>
      </c>
      <c r="O196" s="771">
        <f t="shared" si="26"/>
        <v>1.2298979966917847</v>
      </c>
      <c r="P196" s="1359">
        <f t="shared" si="27"/>
        <v>355.63315566991366</v>
      </c>
      <c r="Q196" s="772">
        <f t="shared" si="28"/>
        <v>73.793879801507074</v>
      </c>
      <c r="S196" s="56"/>
      <c r="T196" s="56"/>
    </row>
    <row r="197" spans="1:20" ht="12.75" x14ac:dyDescent="0.2">
      <c r="A197" s="2069"/>
      <c r="B197" s="101">
        <v>6</v>
      </c>
      <c r="C197" s="1657" t="s">
        <v>201</v>
      </c>
      <c r="D197" s="1658">
        <v>105</v>
      </c>
      <c r="E197" s="1663" t="s">
        <v>48</v>
      </c>
      <c r="F197" s="1660">
        <v>41.21</v>
      </c>
      <c r="G197" s="1660">
        <v>8.1999999999999993</v>
      </c>
      <c r="H197" s="1660">
        <v>16.8</v>
      </c>
      <c r="I197" s="1660">
        <v>16.21</v>
      </c>
      <c r="J197" s="1661">
        <v>2608.98</v>
      </c>
      <c r="K197" s="1660">
        <v>16.21</v>
      </c>
      <c r="L197" s="1661">
        <v>2539.69</v>
      </c>
      <c r="M197" s="769">
        <f t="shared" si="25"/>
        <v>6.382668750910544E-3</v>
      </c>
      <c r="N197" s="1662">
        <v>207.5</v>
      </c>
      <c r="O197" s="771">
        <f t="shared" si="26"/>
        <v>1.3244037658139378</v>
      </c>
      <c r="P197" s="1359">
        <f t="shared" si="27"/>
        <v>382.96012505463261</v>
      </c>
      <c r="Q197" s="772">
        <f t="shared" si="28"/>
        <v>79.464225948836258</v>
      </c>
      <c r="S197" s="56"/>
      <c r="T197" s="56"/>
    </row>
    <row r="198" spans="1:20" ht="12.75" x14ac:dyDescent="0.2">
      <c r="A198" s="2069"/>
      <c r="B198" s="101">
        <v>7</v>
      </c>
      <c r="C198" s="1657" t="s">
        <v>194</v>
      </c>
      <c r="D198" s="1658">
        <v>48</v>
      </c>
      <c r="E198" s="1659" t="s">
        <v>48</v>
      </c>
      <c r="F198" s="1660">
        <v>23.04</v>
      </c>
      <c r="G198" s="1660">
        <v>2.82</v>
      </c>
      <c r="H198" s="1660">
        <v>7.52</v>
      </c>
      <c r="I198" s="1660">
        <v>12.7</v>
      </c>
      <c r="J198" s="1661">
        <v>1955.1</v>
      </c>
      <c r="K198" s="1660">
        <v>12.44</v>
      </c>
      <c r="L198" s="1661">
        <v>1926.39</v>
      </c>
      <c r="M198" s="769">
        <f t="shared" si="25"/>
        <v>6.4576747179958364E-3</v>
      </c>
      <c r="N198" s="1662">
        <v>207.5</v>
      </c>
      <c r="O198" s="771">
        <f t="shared" si="26"/>
        <v>1.3399675039841361</v>
      </c>
      <c r="P198" s="1359">
        <f t="shared" si="27"/>
        <v>387.46048307975019</v>
      </c>
      <c r="Q198" s="772">
        <f t="shared" si="28"/>
        <v>80.398050239048175</v>
      </c>
      <c r="S198" s="56"/>
      <c r="T198" s="56"/>
    </row>
    <row r="199" spans="1:20" ht="12.75" x14ac:dyDescent="0.2">
      <c r="A199" s="2069"/>
      <c r="B199" s="101">
        <v>8</v>
      </c>
      <c r="C199" s="1657" t="s">
        <v>679</v>
      </c>
      <c r="D199" s="1658">
        <v>59</v>
      </c>
      <c r="E199" s="1659" t="s">
        <v>48</v>
      </c>
      <c r="F199" s="1660">
        <v>23.15</v>
      </c>
      <c r="G199" s="1660">
        <v>6.9</v>
      </c>
      <c r="H199" s="1660">
        <v>0.59</v>
      </c>
      <c r="I199" s="1660">
        <v>15.66</v>
      </c>
      <c r="J199" s="1661">
        <v>2449.7199999999998</v>
      </c>
      <c r="K199" s="1660">
        <v>15.66</v>
      </c>
      <c r="L199" s="1661">
        <v>2403.11</v>
      </c>
      <c r="M199" s="769">
        <f t="shared" si="25"/>
        <v>6.5165556299961293E-3</v>
      </c>
      <c r="N199" s="1662">
        <v>207.5</v>
      </c>
      <c r="O199" s="771">
        <f t="shared" si="26"/>
        <v>1.3521852932241969</v>
      </c>
      <c r="P199" s="1359">
        <f t="shared" si="27"/>
        <v>390.99333779976774</v>
      </c>
      <c r="Q199" s="772">
        <f t="shared" si="28"/>
        <v>81.131117593451805</v>
      </c>
      <c r="S199" s="56"/>
      <c r="T199" s="56"/>
    </row>
    <row r="200" spans="1:20" ht="12.75" x14ac:dyDescent="0.2">
      <c r="A200" s="2069"/>
      <c r="B200" s="101">
        <v>9</v>
      </c>
      <c r="C200" s="1657" t="s">
        <v>195</v>
      </c>
      <c r="D200" s="1658">
        <v>12</v>
      </c>
      <c r="E200" s="1659" t="s">
        <v>48</v>
      </c>
      <c r="F200" s="1660">
        <v>7.11</v>
      </c>
      <c r="G200" s="1660">
        <v>1.45</v>
      </c>
      <c r="H200" s="1660">
        <v>1.76</v>
      </c>
      <c r="I200" s="1660">
        <v>3.9</v>
      </c>
      <c r="J200" s="1661">
        <v>604.23</v>
      </c>
      <c r="K200" s="1660">
        <v>3.9</v>
      </c>
      <c r="L200" s="1661">
        <v>552.99</v>
      </c>
      <c r="M200" s="769">
        <f t="shared" si="25"/>
        <v>7.0525687625454343E-3</v>
      </c>
      <c r="N200" s="1662">
        <v>207.5</v>
      </c>
      <c r="O200" s="771">
        <f t="shared" si="26"/>
        <v>1.4634080182281777</v>
      </c>
      <c r="P200" s="1359">
        <f t="shared" si="27"/>
        <v>423.15412575272603</v>
      </c>
      <c r="Q200" s="772">
        <f t="shared" si="28"/>
        <v>87.804481093690654</v>
      </c>
      <c r="S200" s="56"/>
      <c r="T200" s="56"/>
    </row>
    <row r="201" spans="1:20" ht="13.5" thickBot="1" x14ac:dyDescent="0.25">
      <c r="A201" s="2070"/>
      <c r="B201" s="103">
        <v>10</v>
      </c>
      <c r="C201" s="1664" t="s">
        <v>196</v>
      </c>
      <c r="D201" s="1665">
        <v>108</v>
      </c>
      <c r="E201" s="1666" t="s">
        <v>48</v>
      </c>
      <c r="F201" s="1667">
        <v>42.54</v>
      </c>
      <c r="G201" s="1667">
        <v>5.86</v>
      </c>
      <c r="H201" s="1667">
        <v>17.28</v>
      </c>
      <c r="I201" s="1667">
        <v>19.399999999999999</v>
      </c>
      <c r="J201" s="1668">
        <v>2561.06</v>
      </c>
      <c r="K201" s="1667">
        <v>19.399999999999999</v>
      </c>
      <c r="L201" s="1668">
        <v>2561.06</v>
      </c>
      <c r="M201" s="1699">
        <f t="shared" si="25"/>
        <v>7.5749884813319478E-3</v>
      </c>
      <c r="N201" s="1669">
        <v>207.5</v>
      </c>
      <c r="O201" s="1536">
        <f t="shared" si="26"/>
        <v>1.5718101098763793</v>
      </c>
      <c r="P201" s="1536">
        <f t="shared" si="27"/>
        <v>454.49930887991684</v>
      </c>
      <c r="Q201" s="1537">
        <f t="shared" si="28"/>
        <v>94.308606592582748</v>
      </c>
      <c r="S201" s="56"/>
      <c r="T201" s="56"/>
    </row>
    <row r="202" spans="1:20" ht="12.75" x14ac:dyDescent="0.2">
      <c r="A202" s="2071" t="s">
        <v>387</v>
      </c>
      <c r="B202" s="24">
        <v>1</v>
      </c>
      <c r="C202" s="1701" t="s">
        <v>203</v>
      </c>
      <c r="D202" s="1702">
        <v>6</v>
      </c>
      <c r="E202" s="1703" t="s">
        <v>48</v>
      </c>
      <c r="F202" s="1704">
        <v>3.61</v>
      </c>
      <c r="G202" s="1704">
        <v>0.48</v>
      </c>
      <c r="H202" s="1704">
        <v>0.96</v>
      </c>
      <c r="I202" s="1704">
        <v>2.17</v>
      </c>
      <c r="J202" s="1705">
        <v>305.61</v>
      </c>
      <c r="K202" s="1704">
        <v>2.17</v>
      </c>
      <c r="L202" s="1705">
        <v>305.61</v>
      </c>
      <c r="M202" s="929">
        <f>K202/L202</f>
        <v>7.1005529923759032E-3</v>
      </c>
      <c r="N202" s="1706">
        <v>207.5</v>
      </c>
      <c r="O202" s="931">
        <f>M202*N202</f>
        <v>1.4733647459179999</v>
      </c>
      <c r="P202" s="931">
        <f>M202*60*1000</f>
        <v>426.03317954255419</v>
      </c>
      <c r="Q202" s="932">
        <f>P202*N202/1000</f>
        <v>88.401884755080005</v>
      </c>
      <c r="S202" s="56"/>
      <c r="T202" s="56"/>
    </row>
    <row r="203" spans="1:20" ht="12.75" x14ac:dyDescent="0.2">
      <c r="A203" s="2072"/>
      <c r="B203" s="26">
        <v>2</v>
      </c>
      <c r="C203" s="1700" t="s">
        <v>205</v>
      </c>
      <c r="D203" s="1670">
        <v>11</v>
      </c>
      <c r="E203" s="1671" t="s">
        <v>48</v>
      </c>
      <c r="F203" s="1672">
        <v>6.42</v>
      </c>
      <c r="G203" s="1672">
        <v>0</v>
      </c>
      <c r="H203" s="1672">
        <v>0</v>
      </c>
      <c r="I203" s="1672">
        <v>6.42</v>
      </c>
      <c r="J203" s="1673">
        <v>790.37</v>
      </c>
      <c r="K203" s="1672">
        <v>6.35</v>
      </c>
      <c r="L203" s="1673">
        <v>790.37</v>
      </c>
      <c r="M203" s="773">
        <f t="shared" ref="M203:M211" si="29">K203/L203</f>
        <v>8.0342118248415296E-3</v>
      </c>
      <c r="N203" s="1674">
        <v>207.5</v>
      </c>
      <c r="O203" s="775">
        <f t="shared" ref="O203:O211" si="30">M203*N203</f>
        <v>1.6670989536546175</v>
      </c>
      <c r="P203" s="775">
        <f t="shared" ref="P203:P211" si="31">M203*60*1000</f>
        <v>482.05270949049179</v>
      </c>
      <c r="Q203" s="776">
        <f t="shared" ref="Q203:Q211" si="32">P203*N203/1000</f>
        <v>100.02593721927705</v>
      </c>
      <c r="S203" s="56"/>
      <c r="T203" s="56"/>
    </row>
    <row r="204" spans="1:20" ht="12.75" x14ac:dyDescent="0.2">
      <c r="A204" s="2072"/>
      <c r="B204" s="26">
        <v>3</v>
      </c>
      <c r="C204" s="1700" t="s">
        <v>207</v>
      </c>
      <c r="D204" s="1670">
        <v>19</v>
      </c>
      <c r="E204" s="1671" t="s">
        <v>48</v>
      </c>
      <c r="F204" s="1672">
        <v>8.1199999999999992</v>
      </c>
      <c r="G204" s="1672">
        <v>1.98</v>
      </c>
      <c r="H204" s="1672">
        <v>0.49</v>
      </c>
      <c r="I204" s="1672">
        <v>5.65</v>
      </c>
      <c r="J204" s="1673">
        <v>670.33</v>
      </c>
      <c r="K204" s="1672">
        <v>5.65</v>
      </c>
      <c r="L204" s="1673">
        <v>670.33</v>
      </c>
      <c r="M204" s="773">
        <f t="shared" si="29"/>
        <v>8.4286843793355513E-3</v>
      </c>
      <c r="N204" s="1674">
        <v>207.5</v>
      </c>
      <c r="O204" s="775">
        <f t="shared" si="30"/>
        <v>1.7489520087121269</v>
      </c>
      <c r="P204" s="775">
        <f t="shared" si="31"/>
        <v>505.72106276013307</v>
      </c>
      <c r="Q204" s="776">
        <f t="shared" si="32"/>
        <v>104.93712052272761</v>
      </c>
      <c r="S204" s="56"/>
      <c r="T204" s="56"/>
    </row>
    <row r="205" spans="1:20" ht="12.75" x14ac:dyDescent="0.2">
      <c r="A205" s="2072"/>
      <c r="B205" s="26">
        <v>4</v>
      </c>
      <c r="C205" s="1700" t="s">
        <v>680</v>
      </c>
      <c r="D205" s="1675">
        <v>12</v>
      </c>
      <c r="E205" s="1671" t="s">
        <v>48</v>
      </c>
      <c r="F205" s="1672">
        <v>8.69</v>
      </c>
      <c r="G205" s="1672">
        <v>1.55</v>
      </c>
      <c r="H205" s="1672">
        <v>1.92</v>
      </c>
      <c r="I205" s="1672">
        <v>5.22</v>
      </c>
      <c r="J205" s="1673">
        <v>617.34</v>
      </c>
      <c r="K205" s="1672">
        <v>5.22</v>
      </c>
      <c r="L205" s="1673">
        <v>617.34</v>
      </c>
      <c r="M205" s="773">
        <f t="shared" si="29"/>
        <v>8.4556322285936434E-3</v>
      </c>
      <c r="N205" s="1674">
        <v>207.5</v>
      </c>
      <c r="O205" s="775">
        <f t="shared" si="30"/>
        <v>1.754543687433181</v>
      </c>
      <c r="P205" s="775">
        <f t="shared" si="31"/>
        <v>507.33793371561865</v>
      </c>
      <c r="Q205" s="776">
        <f t="shared" si="32"/>
        <v>105.27262124599088</v>
      </c>
      <c r="S205" s="56"/>
      <c r="T205" s="56"/>
    </row>
    <row r="206" spans="1:20" ht="12.75" x14ac:dyDescent="0.2">
      <c r="A206" s="2072"/>
      <c r="B206" s="26">
        <v>5</v>
      </c>
      <c r="C206" s="1700" t="s">
        <v>681</v>
      </c>
      <c r="D206" s="1675">
        <v>20</v>
      </c>
      <c r="E206" s="1671" t="s">
        <v>48</v>
      </c>
      <c r="F206" s="1672">
        <v>15.95</v>
      </c>
      <c r="G206" s="1672">
        <v>3.5</v>
      </c>
      <c r="H206" s="1672">
        <v>3.2</v>
      </c>
      <c r="I206" s="1672">
        <v>9.25</v>
      </c>
      <c r="J206" s="1673">
        <v>1079.8800000000001</v>
      </c>
      <c r="K206" s="1672">
        <v>9.25</v>
      </c>
      <c r="L206" s="1673">
        <v>1079.8800000000001</v>
      </c>
      <c r="M206" s="773">
        <f t="shared" si="29"/>
        <v>8.565766566655553E-3</v>
      </c>
      <c r="N206" s="1674">
        <v>207.5</v>
      </c>
      <c r="O206" s="775">
        <f t="shared" si="30"/>
        <v>1.7773965625810273</v>
      </c>
      <c r="P206" s="775">
        <f t="shared" si="31"/>
        <v>513.94599399933315</v>
      </c>
      <c r="Q206" s="776">
        <f t="shared" si="32"/>
        <v>106.64379375486163</v>
      </c>
      <c r="S206" s="56"/>
      <c r="T206" s="56"/>
    </row>
    <row r="207" spans="1:20" ht="12.75" x14ac:dyDescent="0.2">
      <c r="A207" s="2072"/>
      <c r="B207" s="26">
        <v>6</v>
      </c>
      <c r="C207" s="1700" t="s">
        <v>682</v>
      </c>
      <c r="D207" s="1675">
        <v>16</v>
      </c>
      <c r="E207" s="1671" t="s">
        <v>48</v>
      </c>
      <c r="F207" s="1672">
        <v>12.41</v>
      </c>
      <c r="G207" s="1672">
        <v>1.9</v>
      </c>
      <c r="H207" s="1672">
        <v>2.33</v>
      </c>
      <c r="I207" s="1672">
        <v>8.18</v>
      </c>
      <c r="J207" s="1673">
        <v>872.36</v>
      </c>
      <c r="K207" s="1672">
        <v>7.59</v>
      </c>
      <c r="L207" s="1673">
        <v>872.36</v>
      </c>
      <c r="M207" s="773">
        <f t="shared" si="29"/>
        <v>8.7005364757668843E-3</v>
      </c>
      <c r="N207" s="1674">
        <v>207.5</v>
      </c>
      <c r="O207" s="775">
        <f t="shared" si="30"/>
        <v>1.8053613187216284</v>
      </c>
      <c r="P207" s="775">
        <f t="shared" si="31"/>
        <v>522.03218854601312</v>
      </c>
      <c r="Q207" s="776">
        <f t="shared" si="32"/>
        <v>108.32167912329773</v>
      </c>
      <c r="S207" s="56"/>
      <c r="T207" s="56"/>
    </row>
    <row r="208" spans="1:20" ht="12.75" x14ac:dyDescent="0.2">
      <c r="A208" s="2072"/>
      <c r="B208" s="26">
        <v>7</v>
      </c>
      <c r="C208" s="1700" t="s">
        <v>204</v>
      </c>
      <c r="D208" s="1670">
        <v>5</v>
      </c>
      <c r="E208" s="1671" t="s">
        <v>48</v>
      </c>
      <c r="F208" s="1672">
        <v>7.7</v>
      </c>
      <c r="G208" s="1672">
        <v>1.1200000000000001</v>
      </c>
      <c r="H208" s="1672">
        <v>0.8</v>
      </c>
      <c r="I208" s="1672">
        <v>5.78</v>
      </c>
      <c r="J208" s="1676">
        <v>611.46</v>
      </c>
      <c r="K208" s="1672">
        <v>5.78</v>
      </c>
      <c r="L208" s="1676">
        <v>611.46</v>
      </c>
      <c r="M208" s="773">
        <f t="shared" si="29"/>
        <v>9.4527851372125729E-3</v>
      </c>
      <c r="N208" s="1674">
        <v>207.5</v>
      </c>
      <c r="O208" s="775">
        <f t="shared" si="30"/>
        <v>1.961452915971609</v>
      </c>
      <c r="P208" s="775">
        <f t="shared" si="31"/>
        <v>567.16710823275446</v>
      </c>
      <c r="Q208" s="776">
        <f t="shared" si="32"/>
        <v>117.68717495829655</v>
      </c>
      <c r="S208" s="56"/>
      <c r="T208" s="56"/>
    </row>
    <row r="209" spans="1:20" ht="12.75" x14ac:dyDescent="0.2">
      <c r="A209" s="2072"/>
      <c r="B209" s="26">
        <v>8</v>
      </c>
      <c r="C209" s="1700" t="s">
        <v>208</v>
      </c>
      <c r="D209" s="1670">
        <v>4</v>
      </c>
      <c r="E209" s="1671" t="s">
        <v>48</v>
      </c>
      <c r="F209" s="1672">
        <v>3.4</v>
      </c>
      <c r="G209" s="1672">
        <v>0.56999999999999995</v>
      </c>
      <c r="H209" s="1672">
        <v>0.64</v>
      </c>
      <c r="I209" s="1672">
        <v>2.19</v>
      </c>
      <c r="J209" s="1673">
        <v>215.91</v>
      </c>
      <c r="K209" s="1672">
        <v>2.19</v>
      </c>
      <c r="L209" s="1673">
        <v>215.91</v>
      </c>
      <c r="M209" s="773">
        <f t="shared" si="29"/>
        <v>1.0143115186883423E-2</v>
      </c>
      <c r="N209" s="1674">
        <v>207.5</v>
      </c>
      <c r="O209" s="775">
        <f t="shared" si="30"/>
        <v>2.1046964012783103</v>
      </c>
      <c r="P209" s="775">
        <f t="shared" si="31"/>
        <v>608.58691121300535</v>
      </c>
      <c r="Q209" s="776">
        <f t="shared" si="32"/>
        <v>126.2817840766986</v>
      </c>
      <c r="S209" s="56"/>
      <c r="T209" s="56"/>
    </row>
    <row r="210" spans="1:20" ht="12.75" x14ac:dyDescent="0.2">
      <c r="A210" s="2072"/>
      <c r="B210" s="26">
        <v>9</v>
      </c>
      <c r="C210" s="1700" t="s">
        <v>202</v>
      </c>
      <c r="D210" s="1670">
        <v>4</v>
      </c>
      <c r="E210" s="1677" t="s">
        <v>48</v>
      </c>
      <c r="F210" s="1672">
        <v>2.81</v>
      </c>
      <c r="G210" s="1672">
        <v>0.09</v>
      </c>
      <c r="H210" s="1672">
        <v>0.4</v>
      </c>
      <c r="I210" s="1672">
        <v>2.3199999999999998</v>
      </c>
      <c r="J210" s="1673">
        <v>191.55</v>
      </c>
      <c r="K210" s="1672">
        <v>2.3199999999999998</v>
      </c>
      <c r="L210" s="1673">
        <v>191.55</v>
      </c>
      <c r="M210" s="773">
        <f t="shared" si="29"/>
        <v>1.2111720177499346E-2</v>
      </c>
      <c r="N210" s="1674">
        <v>207.5</v>
      </c>
      <c r="O210" s="775">
        <f t="shared" si="30"/>
        <v>2.5131819368311143</v>
      </c>
      <c r="P210" s="775">
        <f t="shared" si="31"/>
        <v>726.70321064996085</v>
      </c>
      <c r="Q210" s="776">
        <f t="shared" si="32"/>
        <v>150.79091620986688</v>
      </c>
      <c r="S210" s="56"/>
      <c r="T210" s="56"/>
    </row>
    <row r="211" spans="1:20" ht="13.5" thickBot="1" x14ac:dyDescent="0.25">
      <c r="A211" s="2073"/>
      <c r="B211" s="29">
        <v>10</v>
      </c>
      <c r="C211" s="1707" t="s">
        <v>206</v>
      </c>
      <c r="D211" s="1708">
        <v>4</v>
      </c>
      <c r="E211" s="1709" t="s">
        <v>48</v>
      </c>
      <c r="F211" s="1710">
        <v>2.44</v>
      </c>
      <c r="G211" s="1710">
        <v>0.26</v>
      </c>
      <c r="H211" s="1710">
        <v>0.04</v>
      </c>
      <c r="I211" s="1710">
        <v>2.14</v>
      </c>
      <c r="J211" s="1711">
        <v>158.1</v>
      </c>
      <c r="K211" s="1710">
        <v>2.14</v>
      </c>
      <c r="L211" s="1711">
        <v>158.1</v>
      </c>
      <c r="M211" s="1547">
        <f t="shared" si="29"/>
        <v>1.353573687539532E-2</v>
      </c>
      <c r="N211" s="1712">
        <v>207.5</v>
      </c>
      <c r="O211" s="1542">
        <f t="shared" si="30"/>
        <v>2.8086654016445287</v>
      </c>
      <c r="P211" s="1542">
        <f t="shared" si="31"/>
        <v>812.14421252371915</v>
      </c>
      <c r="Q211" s="1543">
        <f t="shared" si="32"/>
        <v>168.51992409867174</v>
      </c>
      <c r="S211" s="56"/>
      <c r="T211" s="56"/>
    </row>
    <row r="212" spans="1:20" ht="12.75" x14ac:dyDescent="0.2">
      <c r="S212" s="56"/>
      <c r="T212" s="56"/>
    </row>
    <row r="213" spans="1:20" s="12" customFormat="1" ht="20.25" customHeight="1" x14ac:dyDescent="0.2">
      <c r="A213" s="2099" t="s">
        <v>35</v>
      </c>
      <c r="B213" s="2099"/>
      <c r="C213" s="2099"/>
      <c r="D213" s="2099"/>
      <c r="E213" s="2099"/>
      <c r="F213" s="2099"/>
      <c r="G213" s="2099"/>
      <c r="H213" s="2099"/>
      <c r="I213" s="2099"/>
      <c r="J213" s="2099"/>
      <c r="K213" s="2099"/>
      <c r="L213" s="2099"/>
      <c r="M213" s="2099"/>
      <c r="N213" s="2099"/>
      <c r="O213" s="2099"/>
      <c r="P213" s="2099"/>
      <c r="Q213" s="2099"/>
      <c r="S213" s="789"/>
      <c r="T213" s="789"/>
    </row>
    <row r="214" spans="1:20" s="12" customFormat="1" ht="14.25" customHeight="1" thickBot="1" x14ac:dyDescent="0.25">
      <c r="A214" s="2061" t="s">
        <v>702</v>
      </c>
      <c r="B214" s="2061"/>
      <c r="C214" s="2061"/>
      <c r="D214" s="2061"/>
      <c r="E214" s="2061"/>
      <c r="F214" s="2061"/>
      <c r="G214" s="2061"/>
      <c r="H214" s="2061"/>
      <c r="I214" s="2061"/>
      <c r="J214" s="2061"/>
      <c r="K214" s="2061"/>
      <c r="L214" s="2061"/>
      <c r="M214" s="2061"/>
      <c r="N214" s="2061"/>
      <c r="O214" s="2061"/>
      <c r="P214" s="2061"/>
      <c r="Q214" s="2061"/>
      <c r="S214" s="56"/>
      <c r="T214" s="56"/>
    </row>
    <row r="215" spans="1:20" ht="12.75" customHeight="1" x14ac:dyDescent="0.2">
      <c r="A215" s="2035" t="s">
        <v>1</v>
      </c>
      <c r="B215" s="2037" t="s">
        <v>0</v>
      </c>
      <c r="C215" s="2016" t="s">
        <v>2</v>
      </c>
      <c r="D215" s="2016" t="s">
        <v>3</v>
      </c>
      <c r="E215" s="2016" t="s">
        <v>13</v>
      </c>
      <c r="F215" s="2039" t="s">
        <v>14</v>
      </c>
      <c r="G215" s="2040"/>
      <c r="H215" s="2040"/>
      <c r="I215" s="2041"/>
      <c r="J215" s="2016" t="s">
        <v>4</v>
      </c>
      <c r="K215" s="2016" t="s">
        <v>15</v>
      </c>
      <c r="L215" s="2016" t="s">
        <v>5</v>
      </c>
      <c r="M215" s="2016" t="s">
        <v>6</v>
      </c>
      <c r="N215" s="2016" t="s">
        <v>16</v>
      </c>
      <c r="O215" s="2051" t="s">
        <v>17</v>
      </c>
      <c r="P215" s="2051" t="s">
        <v>36</v>
      </c>
      <c r="Q215" s="2020" t="s">
        <v>26</v>
      </c>
      <c r="S215" s="56"/>
      <c r="T215" s="56"/>
    </row>
    <row r="216" spans="1:20" s="2" customFormat="1" ht="33.75" x14ac:dyDescent="0.2">
      <c r="A216" s="2036"/>
      <c r="B216" s="2038"/>
      <c r="C216" s="2025"/>
      <c r="D216" s="2017"/>
      <c r="E216" s="2017"/>
      <c r="F216" s="332" t="s">
        <v>18</v>
      </c>
      <c r="G216" s="332" t="s">
        <v>19</v>
      </c>
      <c r="H216" s="332" t="s">
        <v>20</v>
      </c>
      <c r="I216" s="332" t="s">
        <v>21</v>
      </c>
      <c r="J216" s="2017"/>
      <c r="K216" s="2017"/>
      <c r="L216" s="2017"/>
      <c r="M216" s="2017"/>
      <c r="N216" s="2017"/>
      <c r="O216" s="2052"/>
      <c r="P216" s="2052"/>
      <c r="Q216" s="2021"/>
      <c r="S216" s="56"/>
      <c r="T216" s="56"/>
    </row>
    <row r="217" spans="1:20" s="3" customFormat="1" ht="17.25" customHeight="1" thickBot="1" x14ac:dyDescent="0.25">
      <c r="A217" s="2113"/>
      <c r="B217" s="2110"/>
      <c r="C217" s="2026"/>
      <c r="D217" s="41" t="s">
        <v>7</v>
      </c>
      <c r="E217" s="41" t="s">
        <v>8</v>
      </c>
      <c r="F217" s="41" t="s">
        <v>9</v>
      </c>
      <c r="G217" s="41" t="s">
        <v>9</v>
      </c>
      <c r="H217" s="41" t="s">
        <v>9</v>
      </c>
      <c r="I217" s="41" t="s">
        <v>9</v>
      </c>
      <c r="J217" s="41" t="s">
        <v>22</v>
      </c>
      <c r="K217" s="41" t="s">
        <v>9</v>
      </c>
      <c r="L217" s="41" t="s">
        <v>22</v>
      </c>
      <c r="M217" s="41" t="s">
        <v>83</v>
      </c>
      <c r="N217" s="41" t="s">
        <v>10</v>
      </c>
      <c r="O217" s="41" t="s">
        <v>24</v>
      </c>
      <c r="P217" s="42" t="s">
        <v>37</v>
      </c>
      <c r="Q217" s="43" t="s">
        <v>28</v>
      </c>
      <c r="S217" s="56"/>
      <c r="T217" s="56"/>
    </row>
    <row r="218" spans="1:20" ht="12.75" x14ac:dyDescent="0.2">
      <c r="A218" s="2122" t="s">
        <v>270</v>
      </c>
      <c r="B218" s="44">
        <v>1</v>
      </c>
      <c r="C218" s="1409" t="s">
        <v>704</v>
      </c>
      <c r="D218" s="1322">
        <v>29</v>
      </c>
      <c r="E218" s="1322">
        <v>1991</v>
      </c>
      <c r="F218" s="1576">
        <v>8.1</v>
      </c>
      <c r="G218" s="1577">
        <v>2.41</v>
      </c>
      <c r="H218" s="1577">
        <v>4.4000000000000004</v>
      </c>
      <c r="I218" s="1576">
        <v>1.05</v>
      </c>
      <c r="J218" s="1410">
        <v>1509.61</v>
      </c>
      <c r="K218" s="1577">
        <v>1.05</v>
      </c>
      <c r="L218" s="1822">
        <v>1509.61</v>
      </c>
      <c r="M218" s="1327">
        <f>K218/L218</f>
        <v>6.955438821947391E-4</v>
      </c>
      <c r="N218" s="1822">
        <v>185.40899999999999</v>
      </c>
      <c r="O218" s="1411">
        <f>M218*N218</f>
        <v>0.12896009565384436</v>
      </c>
      <c r="P218" s="1411">
        <f>M218*60*1000</f>
        <v>41.73263293168435</v>
      </c>
      <c r="Q218" s="760">
        <f>P218*N218/1000</f>
        <v>7.7376057392306627</v>
      </c>
      <c r="R218" s="6"/>
      <c r="S218" s="56"/>
      <c r="T218" s="56"/>
    </row>
    <row r="219" spans="1:20" ht="12.75" x14ac:dyDescent="0.2">
      <c r="A219" s="2122"/>
      <c r="B219" s="44">
        <v>2</v>
      </c>
      <c r="C219" s="1412" t="s">
        <v>705</v>
      </c>
      <c r="D219" s="1332">
        <v>60</v>
      </c>
      <c r="E219" s="1332">
        <v>1971</v>
      </c>
      <c r="F219" s="1578">
        <v>16.341999999999999</v>
      </c>
      <c r="G219" s="1579">
        <v>4.71</v>
      </c>
      <c r="H219" s="1579">
        <v>9.6</v>
      </c>
      <c r="I219" s="1578">
        <v>2.032</v>
      </c>
      <c r="J219" s="1413">
        <v>2799.04</v>
      </c>
      <c r="K219" s="1579">
        <v>2.032</v>
      </c>
      <c r="L219" s="1823">
        <v>2799.04</v>
      </c>
      <c r="M219" s="762">
        <f t="shared" ref="M219:M227" si="33">K219/L219</f>
        <v>7.2596318737852984E-4</v>
      </c>
      <c r="N219" s="1822">
        <v>185.40899999999999</v>
      </c>
      <c r="O219" s="763">
        <f t="shared" ref="O219:O237" si="34">M219*N219</f>
        <v>0.13460010860866584</v>
      </c>
      <c r="P219" s="1411">
        <f t="shared" ref="P219:P237" si="35">M219*60*1000</f>
        <v>43.557791242711794</v>
      </c>
      <c r="Q219" s="764">
        <f t="shared" ref="Q219:Q237" si="36">P219*N219/1000</f>
        <v>8.0760065165199499</v>
      </c>
      <c r="S219" s="56"/>
      <c r="T219" s="56"/>
    </row>
    <row r="220" spans="1:20" ht="12.75" x14ac:dyDescent="0.2">
      <c r="A220" s="2122"/>
      <c r="B220" s="44">
        <v>3</v>
      </c>
      <c r="C220" s="1824" t="s">
        <v>706</v>
      </c>
      <c r="D220" s="1332">
        <v>34</v>
      </c>
      <c r="E220" s="1332">
        <v>1991</v>
      </c>
      <c r="F220" s="1578">
        <v>10.997</v>
      </c>
      <c r="G220" s="1579">
        <v>3.2229999999999999</v>
      </c>
      <c r="H220" s="1579">
        <v>5.44</v>
      </c>
      <c r="I220" s="1578">
        <v>2.3340000000000001</v>
      </c>
      <c r="J220" s="1413">
        <v>2370.19</v>
      </c>
      <c r="K220" s="1579">
        <v>2.1920000000000002</v>
      </c>
      <c r="L220" s="1823">
        <v>2295.2600000000002</v>
      </c>
      <c r="M220" s="762">
        <f t="shared" si="33"/>
        <v>9.5501163266906576E-4</v>
      </c>
      <c r="N220" s="1822">
        <v>185.40899999999999</v>
      </c>
      <c r="O220" s="763">
        <f t="shared" si="34"/>
        <v>0.1770677518015388</v>
      </c>
      <c r="P220" s="1411">
        <f t="shared" si="35"/>
        <v>57.30069796014395</v>
      </c>
      <c r="Q220" s="764">
        <f t="shared" si="36"/>
        <v>10.62406510809233</v>
      </c>
      <c r="S220" s="56"/>
      <c r="T220" s="56"/>
    </row>
    <row r="221" spans="1:20" ht="12.75" x14ac:dyDescent="0.2">
      <c r="A221" s="2122"/>
      <c r="B221" s="44">
        <v>4</v>
      </c>
      <c r="C221" s="1412" t="s">
        <v>707</v>
      </c>
      <c r="D221" s="1332">
        <v>45</v>
      </c>
      <c r="E221" s="1332">
        <v>1973</v>
      </c>
      <c r="F221" s="1578">
        <v>13.739000000000001</v>
      </c>
      <c r="G221" s="1579">
        <v>3.9809999999999999</v>
      </c>
      <c r="H221" s="1579">
        <v>7.2</v>
      </c>
      <c r="I221" s="1578">
        <v>2.5579999999999998</v>
      </c>
      <c r="J221" s="1413">
        <v>2317.75</v>
      </c>
      <c r="K221" s="1579">
        <v>2.5579999999999998</v>
      </c>
      <c r="L221" s="1823">
        <v>2317.75</v>
      </c>
      <c r="M221" s="762">
        <f t="shared" si="33"/>
        <v>1.1036565634775105E-3</v>
      </c>
      <c r="N221" s="1822">
        <v>185.40899999999999</v>
      </c>
      <c r="O221" s="763">
        <f t="shared" si="34"/>
        <v>0.20462785977780173</v>
      </c>
      <c r="P221" s="1411">
        <f t="shared" si="35"/>
        <v>66.219393808650636</v>
      </c>
      <c r="Q221" s="764">
        <f t="shared" si="36"/>
        <v>12.277671586668106</v>
      </c>
      <c r="S221" s="56"/>
      <c r="T221" s="56"/>
    </row>
    <row r="222" spans="1:20" ht="12.75" x14ac:dyDescent="0.2">
      <c r="A222" s="2122"/>
      <c r="B222" s="44">
        <v>5</v>
      </c>
      <c r="C222" s="1412" t="s">
        <v>708</v>
      </c>
      <c r="D222" s="1332">
        <v>60</v>
      </c>
      <c r="E222" s="1332">
        <v>1970</v>
      </c>
      <c r="F222" s="1578">
        <v>19.815000000000001</v>
      </c>
      <c r="G222" s="1579">
        <v>6.5419999999999998</v>
      </c>
      <c r="H222" s="1579">
        <v>9.6</v>
      </c>
      <c r="I222" s="1578">
        <v>3.673</v>
      </c>
      <c r="J222" s="1413">
        <v>2808.22</v>
      </c>
      <c r="K222" s="1579">
        <v>3.673</v>
      </c>
      <c r="L222" s="1823">
        <v>2808.22</v>
      </c>
      <c r="M222" s="762">
        <f t="shared" si="33"/>
        <v>1.3079459586499635E-3</v>
      </c>
      <c r="N222" s="1822">
        <v>185.40899999999999</v>
      </c>
      <c r="O222" s="763">
        <f t="shared" si="34"/>
        <v>0.24250495224733107</v>
      </c>
      <c r="P222" s="1411">
        <f t="shared" si="35"/>
        <v>78.476757518997815</v>
      </c>
      <c r="Q222" s="764">
        <f t="shared" si="36"/>
        <v>14.550297134839866</v>
      </c>
      <c r="S222" s="56"/>
      <c r="T222" s="56"/>
    </row>
    <row r="223" spans="1:20" ht="12.75" x14ac:dyDescent="0.2">
      <c r="A223" s="2122"/>
      <c r="B223" s="44">
        <v>6</v>
      </c>
      <c r="C223" s="1412" t="s">
        <v>709</v>
      </c>
      <c r="D223" s="1332">
        <v>31</v>
      </c>
      <c r="E223" s="1332">
        <v>1987</v>
      </c>
      <c r="F223" s="1578">
        <v>10.41</v>
      </c>
      <c r="G223" s="1579">
        <v>3.2080000000000002</v>
      </c>
      <c r="H223" s="1579">
        <v>4.8</v>
      </c>
      <c r="I223" s="1578">
        <v>2.4020000000000001</v>
      </c>
      <c r="J223" s="1413">
        <v>1595.47</v>
      </c>
      <c r="K223" s="1579">
        <v>2.4020000000000001</v>
      </c>
      <c r="L223" s="1823">
        <v>1595.47</v>
      </c>
      <c r="M223" s="762">
        <f t="shared" si="33"/>
        <v>1.5055124822152721E-3</v>
      </c>
      <c r="N223" s="1822">
        <v>185.40899999999999</v>
      </c>
      <c r="O223" s="763">
        <f t="shared" si="34"/>
        <v>0.27913556381505139</v>
      </c>
      <c r="P223" s="1411">
        <f t="shared" si="35"/>
        <v>90.330748932916336</v>
      </c>
      <c r="Q223" s="764">
        <f t="shared" si="36"/>
        <v>16.748133828903082</v>
      </c>
      <c r="S223" s="56"/>
      <c r="T223" s="56"/>
    </row>
    <row r="224" spans="1:20" ht="12.75" x14ac:dyDescent="0.2">
      <c r="A224" s="2101"/>
      <c r="B224" s="44">
        <v>7</v>
      </c>
      <c r="C224" s="1412" t="s">
        <v>710</v>
      </c>
      <c r="D224" s="1332">
        <v>22</v>
      </c>
      <c r="E224" s="1332">
        <v>1989</v>
      </c>
      <c r="F224" s="1578">
        <v>7.89</v>
      </c>
      <c r="G224" s="1579">
        <v>2.5099999999999998</v>
      </c>
      <c r="H224" s="1579">
        <v>3.52</v>
      </c>
      <c r="I224" s="1578">
        <v>1.86</v>
      </c>
      <c r="J224" s="1413">
        <v>1176.23</v>
      </c>
      <c r="K224" s="1579">
        <v>1.86</v>
      </c>
      <c r="L224" s="1823">
        <v>1176.23</v>
      </c>
      <c r="M224" s="762">
        <f t="shared" si="33"/>
        <v>1.5813233806313391E-3</v>
      </c>
      <c r="N224" s="1822">
        <v>185.40899999999999</v>
      </c>
      <c r="O224" s="763">
        <f t="shared" si="34"/>
        <v>0.29319158667947592</v>
      </c>
      <c r="P224" s="1411">
        <f t="shared" si="35"/>
        <v>94.879402837880349</v>
      </c>
      <c r="Q224" s="764">
        <f t="shared" si="36"/>
        <v>17.591495200768556</v>
      </c>
      <c r="S224" s="56"/>
      <c r="T224" s="56"/>
    </row>
    <row r="225" spans="1:20" ht="12.75" x14ac:dyDescent="0.2">
      <c r="A225" s="2101"/>
      <c r="B225" s="44">
        <v>8</v>
      </c>
      <c r="C225" s="1412" t="s">
        <v>703</v>
      </c>
      <c r="D225" s="1332">
        <v>32</v>
      </c>
      <c r="E225" s="1332">
        <v>1980</v>
      </c>
      <c r="F225" s="1578">
        <v>11.164999999999999</v>
      </c>
      <c r="G225" s="1579">
        <v>3.1829999999999998</v>
      </c>
      <c r="H225" s="1579">
        <v>5.12</v>
      </c>
      <c r="I225" s="1578">
        <v>2.8620000000000001</v>
      </c>
      <c r="J225" s="1413">
        <v>1792.6</v>
      </c>
      <c r="K225" s="1579">
        <v>2.8620000000000001</v>
      </c>
      <c r="L225" s="1823">
        <v>1792.6</v>
      </c>
      <c r="M225" s="762">
        <f t="shared" si="33"/>
        <v>1.5965636505634276E-3</v>
      </c>
      <c r="N225" s="1822">
        <v>185.40899999999999</v>
      </c>
      <c r="O225" s="763">
        <f t="shared" si="34"/>
        <v>0.29601726988731453</v>
      </c>
      <c r="P225" s="1411">
        <f t="shared" si="35"/>
        <v>95.793819033805661</v>
      </c>
      <c r="Q225" s="764">
        <f t="shared" si="36"/>
        <v>17.761036193238873</v>
      </c>
      <c r="S225" s="56"/>
      <c r="T225" s="56"/>
    </row>
    <row r="226" spans="1:20" ht="12.75" x14ac:dyDescent="0.2">
      <c r="A226" s="2101"/>
      <c r="B226" s="44">
        <v>9</v>
      </c>
      <c r="C226" s="1412" t="s">
        <v>711</v>
      </c>
      <c r="D226" s="1332">
        <v>29</v>
      </c>
      <c r="E226" s="1332">
        <v>1984</v>
      </c>
      <c r="F226" s="1578">
        <v>6.52</v>
      </c>
      <c r="G226" s="1579">
        <v>2.73</v>
      </c>
      <c r="H226" s="1579">
        <v>1.383</v>
      </c>
      <c r="I226" s="1578">
        <v>2.407</v>
      </c>
      <c r="J226" s="1413">
        <v>1486.56</v>
      </c>
      <c r="K226" s="1579">
        <v>2.407</v>
      </c>
      <c r="L226" s="1823">
        <v>1486.56</v>
      </c>
      <c r="M226" s="762">
        <f t="shared" si="33"/>
        <v>1.6191744699171242E-3</v>
      </c>
      <c r="N226" s="1822">
        <v>185.40899999999999</v>
      </c>
      <c r="O226" s="763">
        <f t="shared" si="34"/>
        <v>0.30020951929286405</v>
      </c>
      <c r="P226" s="1411">
        <f t="shared" si="35"/>
        <v>97.150468195027457</v>
      </c>
      <c r="Q226" s="764">
        <f t="shared" si="36"/>
        <v>18.012571157571845</v>
      </c>
      <c r="S226" s="56"/>
      <c r="T226" s="56"/>
    </row>
    <row r="227" spans="1:20" ht="13.5" thickBot="1" x14ac:dyDescent="0.25">
      <c r="A227" s="2101"/>
      <c r="B227" s="44">
        <v>10</v>
      </c>
      <c r="C227" s="1525" t="s">
        <v>712</v>
      </c>
      <c r="D227" s="1582">
        <v>75</v>
      </c>
      <c r="E227" s="1582">
        <v>1976</v>
      </c>
      <c r="F227" s="1825">
        <v>25.29</v>
      </c>
      <c r="G227" s="1826">
        <v>6.7919999999999998</v>
      </c>
      <c r="H227" s="1826">
        <v>12</v>
      </c>
      <c r="I227" s="1825">
        <v>6.4980000000000002</v>
      </c>
      <c r="J227" s="1553">
        <v>3969.84</v>
      </c>
      <c r="K227" s="1826">
        <v>6.4980000000000002</v>
      </c>
      <c r="L227" s="1827">
        <v>3969.84</v>
      </c>
      <c r="M227" s="1552">
        <f t="shared" si="33"/>
        <v>1.636841787074542E-3</v>
      </c>
      <c r="N227" s="1827">
        <v>185.40899999999999</v>
      </c>
      <c r="O227" s="1638">
        <f t="shared" si="34"/>
        <v>0.30348519889970377</v>
      </c>
      <c r="P227" s="1554">
        <f t="shared" si="35"/>
        <v>98.210507224472522</v>
      </c>
      <c r="Q227" s="1555">
        <f t="shared" si="36"/>
        <v>18.209111933982225</v>
      </c>
      <c r="S227" s="56"/>
      <c r="T227" s="56"/>
    </row>
    <row r="228" spans="1:20" ht="12.75" x14ac:dyDescent="0.2">
      <c r="A228" s="2123" t="s">
        <v>271</v>
      </c>
      <c r="B228" s="19">
        <v>1</v>
      </c>
      <c r="C228" s="1828" t="s">
        <v>713</v>
      </c>
      <c r="D228" s="1339">
        <v>34</v>
      </c>
      <c r="E228" s="1339">
        <v>1983</v>
      </c>
      <c r="F228" s="1592">
        <v>13.47</v>
      </c>
      <c r="G228" s="1592">
        <v>3.5329999999999999</v>
      </c>
      <c r="H228" s="1592">
        <v>5.12</v>
      </c>
      <c r="I228" s="1595">
        <v>4.8170000000000002</v>
      </c>
      <c r="J228" s="1829">
        <v>2162.61</v>
      </c>
      <c r="K228" s="1592">
        <v>3.75</v>
      </c>
      <c r="L228" s="1829">
        <v>1814.57</v>
      </c>
      <c r="M228" s="1345">
        <f>K228/L228</f>
        <v>2.0666053114511977E-3</v>
      </c>
      <c r="N228" s="1830">
        <v>185.40899999999999</v>
      </c>
      <c r="O228" s="1346">
        <f t="shared" si="34"/>
        <v>0.38316722419085508</v>
      </c>
      <c r="P228" s="1346">
        <f t="shared" si="35"/>
        <v>123.99631868707186</v>
      </c>
      <c r="Q228" s="1347">
        <f t="shared" si="36"/>
        <v>22.990033451451303</v>
      </c>
      <c r="S228" s="56"/>
      <c r="T228" s="56"/>
    </row>
    <row r="229" spans="1:20" ht="12.75" x14ac:dyDescent="0.2">
      <c r="A229" s="2124"/>
      <c r="B229" s="20">
        <v>2</v>
      </c>
      <c r="C229" s="1596" t="s">
        <v>714</v>
      </c>
      <c r="D229" s="1339">
        <v>108</v>
      </c>
      <c r="E229" s="1339">
        <v>1980</v>
      </c>
      <c r="F229" s="1595">
        <v>42.301000000000002</v>
      </c>
      <c r="G229" s="1595">
        <v>11.009</v>
      </c>
      <c r="H229" s="1595">
        <v>17.12</v>
      </c>
      <c r="I229" s="1595">
        <v>14.172000000000001</v>
      </c>
      <c r="J229" s="1831">
        <v>6228.98</v>
      </c>
      <c r="K229" s="1595">
        <v>14.151</v>
      </c>
      <c r="L229" s="1831">
        <v>6165.02</v>
      </c>
      <c r="M229" s="1345">
        <f>K229/L229</f>
        <v>2.2953696824990024E-3</v>
      </c>
      <c r="N229" s="1830">
        <v>185.40899999999999</v>
      </c>
      <c r="O229" s="1346">
        <f t="shared" si="34"/>
        <v>0.42558219746245751</v>
      </c>
      <c r="P229" s="1346">
        <f t="shared" si="35"/>
        <v>137.72218094994017</v>
      </c>
      <c r="Q229" s="1347">
        <f t="shared" si="36"/>
        <v>25.534931847747455</v>
      </c>
      <c r="S229" s="56"/>
      <c r="T229" s="56"/>
    </row>
    <row r="230" spans="1:20" ht="12.75" x14ac:dyDescent="0.2">
      <c r="A230" s="2124"/>
      <c r="B230" s="20"/>
      <c r="C230" s="1596" t="s">
        <v>715</v>
      </c>
      <c r="D230" s="1339">
        <v>60</v>
      </c>
      <c r="E230" s="1339">
        <v>1970</v>
      </c>
      <c r="F230" s="1595">
        <v>20.71</v>
      </c>
      <c r="G230" s="1595">
        <v>4.5119999999999996</v>
      </c>
      <c r="H230" s="1595">
        <v>9.6</v>
      </c>
      <c r="I230" s="1595">
        <v>6.5979999999999999</v>
      </c>
      <c r="J230" s="1831">
        <v>2722.74</v>
      </c>
      <c r="K230" s="1595">
        <v>6.5979999999999999</v>
      </c>
      <c r="L230" s="1831">
        <v>2722.74</v>
      </c>
      <c r="M230" s="1354">
        <f t="shared" ref="M230:M237" si="37">K230/L230</f>
        <v>2.4232941815964804E-3</v>
      </c>
      <c r="N230" s="1830">
        <v>185.40899999999999</v>
      </c>
      <c r="O230" s="1346">
        <f t="shared" si="34"/>
        <v>0.44930055091562182</v>
      </c>
      <c r="P230" s="1346">
        <f t="shared" si="35"/>
        <v>145.39765089578881</v>
      </c>
      <c r="Q230" s="1355">
        <f t="shared" si="36"/>
        <v>26.958033054937307</v>
      </c>
      <c r="S230" s="56"/>
      <c r="T230" s="56"/>
    </row>
    <row r="231" spans="1:20" ht="12.75" x14ac:dyDescent="0.2">
      <c r="A231" s="2124"/>
      <c r="B231" s="20"/>
      <c r="C231" s="1596" t="s">
        <v>716</v>
      </c>
      <c r="D231" s="1339">
        <v>45</v>
      </c>
      <c r="E231" s="1339">
        <v>1983</v>
      </c>
      <c r="F231" s="1595">
        <v>20.265999999999998</v>
      </c>
      <c r="G231" s="1595">
        <v>7.2009999999999996</v>
      </c>
      <c r="H231" s="1595">
        <v>7.2</v>
      </c>
      <c r="I231" s="1595">
        <v>5.8650000000000002</v>
      </c>
      <c r="J231" s="1831">
        <v>2328.2800000000002</v>
      </c>
      <c r="K231" s="1595">
        <v>5.8650000000000002</v>
      </c>
      <c r="L231" s="1831">
        <v>2328.2800000000002</v>
      </c>
      <c r="M231" s="1354">
        <f t="shared" si="37"/>
        <v>2.5190269211606852E-3</v>
      </c>
      <c r="N231" s="1830">
        <v>185.40899999999999</v>
      </c>
      <c r="O231" s="1597">
        <f t="shared" si="34"/>
        <v>0.46705026242548148</v>
      </c>
      <c r="P231" s="1346">
        <f t="shared" si="35"/>
        <v>151.14161526964114</v>
      </c>
      <c r="Q231" s="1355">
        <f t="shared" si="36"/>
        <v>28.023015745528895</v>
      </c>
      <c r="S231" s="56"/>
      <c r="T231" s="56"/>
    </row>
    <row r="232" spans="1:20" ht="12.75" x14ac:dyDescent="0.2">
      <c r="A232" s="2124"/>
      <c r="B232" s="20"/>
      <c r="C232" s="1596" t="s">
        <v>717</v>
      </c>
      <c r="D232" s="1339">
        <v>30</v>
      </c>
      <c r="E232" s="1339">
        <v>1980</v>
      </c>
      <c r="F232" s="1595">
        <v>11.262</v>
      </c>
      <c r="G232" s="1595">
        <v>2.5</v>
      </c>
      <c r="H232" s="1595">
        <v>4.8</v>
      </c>
      <c r="I232" s="1595">
        <v>3.9620000000000002</v>
      </c>
      <c r="J232" s="1831">
        <v>1495.88</v>
      </c>
      <c r="K232" s="1595">
        <v>3.9620000000000002</v>
      </c>
      <c r="L232" s="1831">
        <v>1495.88</v>
      </c>
      <c r="M232" s="1354">
        <f t="shared" si="37"/>
        <v>2.6486081771265073E-3</v>
      </c>
      <c r="N232" s="1830">
        <v>185.40899999999999</v>
      </c>
      <c r="O232" s="1597">
        <f t="shared" si="34"/>
        <v>0.49107579351284858</v>
      </c>
      <c r="P232" s="1346">
        <f t="shared" si="35"/>
        <v>158.91649062759043</v>
      </c>
      <c r="Q232" s="1355">
        <f t="shared" si="36"/>
        <v>29.464547610770914</v>
      </c>
      <c r="S232" s="56"/>
      <c r="T232" s="56"/>
    </row>
    <row r="233" spans="1:20" ht="12.75" x14ac:dyDescent="0.2">
      <c r="A233" s="2124"/>
      <c r="B233" s="20">
        <v>3</v>
      </c>
      <c r="C233" s="1596" t="s">
        <v>718</v>
      </c>
      <c r="D233" s="1339">
        <v>99</v>
      </c>
      <c r="E233" s="1339">
        <v>1966</v>
      </c>
      <c r="F233" s="1595">
        <v>36.383000000000003</v>
      </c>
      <c r="G233" s="1595">
        <v>9.9719999999999995</v>
      </c>
      <c r="H233" s="1595">
        <v>15.52</v>
      </c>
      <c r="I233" s="1595">
        <v>11.891</v>
      </c>
      <c r="J233" s="1831">
        <v>4430.01</v>
      </c>
      <c r="K233" s="1595">
        <v>11.236000000000001</v>
      </c>
      <c r="L233" s="1831">
        <v>4186.03</v>
      </c>
      <c r="M233" s="1354">
        <f t="shared" si="37"/>
        <v>2.6841661430997868E-3</v>
      </c>
      <c r="N233" s="1830">
        <v>185.40899999999999</v>
      </c>
      <c r="O233" s="1597">
        <f t="shared" si="34"/>
        <v>0.49766856042598834</v>
      </c>
      <c r="P233" s="1346">
        <f t="shared" si="35"/>
        <v>161.04996858598722</v>
      </c>
      <c r="Q233" s="1355">
        <f t="shared" si="36"/>
        <v>29.8601136255593</v>
      </c>
      <c r="S233" s="56"/>
      <c r="T233" s="56"/>
    </row>
    <row r="234" spans="1:20" ht="12.75" x14ac:dyDescent="0.2">
      <c r="A234" s="2124"/>
      <c r="B234" s="20">
        <v>4</v>
      </c>
      <c r="C234" s="1596" t="s">
        <v>719</v>
      </c>
      <c r="D234" s="1339">
        <v>55</v>
      </c>
      <c r="E234" s="1339">
        <v>1981</v>
      </c>
      <c r="F234" s="1595">
        <v>20.803999999999998</v>
      </c>
      <c r="G234" s="1595">
        <v>4.0259999999999998</v>
      </c>
      <c r="H234" s="1595">
        <v>8.64</v>
      </c>
      <c r="I234" s="1595">
        <v>8.1379999999999999</v>
      </c>
      <c r="J234" s="1831">
        <v>2965.03</v>
      </c>
      <c r="K234" s="1595">
        <v>7.9550000000000001</v>
      </c>
      <c r="L234" s="1831">
        <v>2898.52</v>
      </c>
      <c r="M234" s="1354">
        <f t="shared" si="37"/>
        <v>2.7445040917433725E-3</v>
      </c>
      <c r="N234" s="1830">
        <v>185.40899999999999</v>
      </c>
      <c r="O234" s="1597">
        <f t="shared" si="34"/>
        <v>0.50885575914604697</v>
      </c>
      <c r="P234" s="1346">
        <f t="shared" si="35"/>
        <v>164.67024550460235</v>
      </c>
      <c r="Q234" s="1355">
        <f t="shared" si="36"/>
        <v>30.531345548762815</v>
      </c>
      <c r="S234" s="56"/>
      <c r="T234" s="56"/>
    </row>
    <row r="235" spans="1:20" ht="12.75" x14ac:dyDescent="0.2">
      <c r="A235" s="2124"/>
      <c r="B235" s="20">
        <v>5</v>
      </c>
      <c r="C235" s="1596" t="s">
        <v>720</v>
      </c>
      <c r="D235" s="1339">
        <v>21</v>
      </c>
      <c r="E235" s="1339">
        <v>1987</v>
      </c>
      <c r="F235" s="1595">
        <v>8.0399999999999991</v>
      </c>
      <c r="G235" s="1595">
        <v>1.6259999999999999</v>
      </c>
      <c r="H235" s="1595">
        <v>3.36</v>
      </c>
      <c r="I235" s="1595">
        <v>3.0539999999999998</v>
      </c>
      <c r="J235" s="1831">
        <v>1097.0999999999999</v>
      </c>
      <c r="K235" s="1595">
        <v>3.0539999999999998</v>
      </c>
      <c r="L235" s="1831">
        <v>1097.0999999999999</v>
      </c>
      <c r="M235" s="1354">
        <f t="shared" si="37"/>
        <v>2.7837024883784521E-3</v>
      </c>
      <c r="N235" s="1830">
        <v>185.40899999999999</v>
      </c>
      <c r="O235" s="1597">
        <f t="shared" si="34"/>
        <v>0.51612349466776042</v>
      </c>
      <c r="P235" s="1346">
        <f t="shared" si="35"/>
        <v>167.02214930270711</v>
      </c>
      <c r="Q235" s="1355">
        <f t="shared" si="36"/>
        <v>30.967409680065618</v>
      </c>
      <c r="S235" s="56"/>
      <c r="T235" s="56"/>
    </row>
    <row r="236" spans="1:20" ht="12.75" x14ac:dyDescent="0.2">
      <c r="A236" s="2124"/>
      <c r="B236" s="20">
        <v>6</v>
      </c>
      <c r="C236" s="1596" t="s">
        <v>721</v>
      </c>
      <c r="D236" s="1339">
        <v>108</v>
      </c>
      <c r="E236" s="1339">
        <v>1983</v>
      </c>
      <c r="F236" s="1595">
        <v>46.311</v>
      </c>
      <c r="G236" s="1595">
        <v>11.292</v>
      </c>
      <c r="H236" s="1595">
        <v>17.28</v>
      </c>
      <c r="I236" s="1595">
        <v>17.739000000000001</v>
      </c>
      <c r="J236" s="1831">
        <v>6248.68</v>
      </c>
      <c r="K236" s="1595">
        <v>17.739000000000001</v>
      </c>
      <c r="L236" s="1831">
        <v>6248.68</v>
      </c>
      <c r="M236" s="1354">
        <f t="shared" si="37"/>
        <v>2.8388395629156877E-3</v>
      </c>
      <c r="N236" s="1830">
        <v>185.40899999999999</v>
      </c>
      <c r="O236" s="1597">
        <f t="shared" si="34"/>
        <v>0.52634640452063475</v>
      </c>
      <c r="P236" s="1346">
        <f t="shared" si="35"/>
        <v>170.33037377494125</v>
      </c>
      <c r="Q236" s="1355">
        <f t="shared" si="36"/>
        <v>31.58078427123808</v>
      </c>
      <c r="S236" s="56"/>
      <c r="T236" s="56"/>
    </row>
    <row r="237" spans="1:20" ht="13.5" thickBot="1" x14ac:dyDescent="0.25">
      <c r="A237" s="2124"/>
      <c r="B237" s="20">
        <v>7</v>
      </c>
      <c r="C237" s="1599" t="s">
        <v>722</v>
      </c>
      <c r="D237" s="1600">
        <v>100</v>
      </c>
      <c r="E237" s="1600">
        <v>1969</v>
      </c>
      <c r="F237" s="1603">
        <v>37.72</v>
      </c>
      <c r="G237" s="1603">
        <v>8.548</v>
      </c>
      <c r="H237" s="1603">
        <v>16</v>
      </c>
      <c r="I237" s="1603">
        <v>13.172000000000001</v>
      </c>
      <c r="J237" s="1832">
        <v>4625.66</v>
      </c>
      <c r="K237" s="1603">
        <v>13.172000000000001</v>
      </c>
      <c r="L237" s="1832">
        <v>4625.66</v>
      </c>
      <c r="M237" s="1604">
        <f t="shared" si="37"/>
        <v>2.8475936406912746E-3</v>
      </c>
      <c r="N237" s="1832">
        <v>185.40899999999999</v>
      </c>
      <c r="O237" s="1605">
        <f t="shared" si="34"/>
        <v>0.52796948932692855</v>
      </c>
      <c r="P237" s="1605">
        <f t="shared" si="35"/>
        <v>170.85561844147648</v>
      </c>
      <c r="Q237" s="1606">
        <f t="shared" si="36"/>
        <v>31.678169359615712</v>
      </c>
      <c r="S237" s="56"/>
      <c r="T237" s="56"/>
    </row>
    <row r="238" spans="1:20" ht="11.25" customHeight="1" x14ac:dyDescent="0.2">
      <c r="A238" s="2125" t="s">
        <v>383</v>
      </c>
      <c r="B238" s="100">
        <v>1</v>
      </c>
      <c r="C238" s="1526" t="s">
        <v>723</v>
      </c>
      <c r="D238" s="1607">
        <v>69</v>
      </c>
      <c r="E238" s="1607">
        <v>1963</v>
      </c>
      <c r="F238" s="1609">
        <v>28.009</v>
      </c>
      <c r="G238" s="1609">
        <v>5.4049800000000001</v>
      </c>
      <c r="H238" s="1609">
        <v>0.69</v>
      </c>
      <c r="I238" s="1612">
        <f t="shared" ref="I238:I245" si="38">F238-G238-H238</f>
        <v>21.914019999999997</v>
      </c>
      <c r="J238" s="1833">
        <v>3031.55</v>
      </c>
      <c r="K238" s="1609">
        <v>21.914000000000001</v>
      </c>
      <c r="L238" s="1834">
        <v>3031.55</v>
      </c>
      <c r="M238" s="1358">
        <f>K238/L238</f>
        <v>7.228645412412792E-3</v>
      </c>
      <c r="N238" s="1834">
        <v>185.40899999999999</v>
      </c>
      <c r="O238" s="1359">
        <f>M238*N238</f>
        <v>1.3402559172700432</v>
      </c>
      <c r="P238" s="1359">
        <f>M238*60*1000</f>
        <v>433.71872474476754</v>
      </c>
      <c r="Q238" s="1360">
        <f>P238*N238/1000</f>
        <v>80.415355036202598</v>
      </c>
      <c r="S238" s="56"/>
      <c r="T238" s="56"/>
    </row>
    <row r="239" spans="1:20" ht="12.75" x14ac:dyDescent="0.2">
      <c r="A239" s="2118"/>
      <c r="B239" s="101">
        <v>2</v>
      </c>
      <c r="C239" s="1528" t="s">
        <v>724</v>
      </c>
      <c r="D239" s="1610">
        <v>60</v>
      </c>
      <c r="E239" s="1610">
        <v>1963</v>
      </c>
      <c r="F239" s="1612">
        <v>23.62</v>
      </c>
      <c r="G239" s="1612">
        <v>5.4790000000000001</v>
      </c>
      <c r="H239" s="1612">
        <v>0.6</v>
      </c>
      <c r="I239" s="1612">
        <f t="shared" si="38"/>
        <v>17.541</v>
      </c>
      <c r="J239" s="1835">
        <v>2363.7600000000002</v>
      </c>
      <c r="K239" s="1612">
        <v>17.540559999999999</v>
      </c>
      <c r="L239" s="1835">
        <v>2363.7600000000002</v>
      </c>
      <c r="M239" s="769">
        <f t="shared" ref="M239:M247" si="39">K239/L239</f>
        <v>7.4206179984431572E-3</v>
      </c>
      <c r="N239" s="1834">
        <v>185.40899999999999</v>
      </c>
      <c r="O239" s="771">
        <f t="shared" ref="O239:O247" si="40">M239*N239</f>
        <v>1.3758493624733472</v>
      </c>
      <c r="P239" s="1359">
        <f t="shared" ref="P239:P247" si="41">M239*60*1000</f>
        <v>445.23707990658943</v>
      </c>
      <c r="Q239" s="772">
        <f t="shared" ref="Q239:Q247" si="42">P239*N239/1000</f>
        <v>82.550961748400837</v>
      </c>
      <c r="S239" s="56"/>
      <c r="T239" s="56"/>
    </row>
    <row r="240" spans="1:20" ht="12.75" x14ac:dyDescent="0.2">
      <c r="A240" s="2118"/>
      <c r="B240" s="101">
        <v>3</v>
      </c>
      <c r="C240" s="1528" t="s">
        <v>725</v>
      </c>
      <c r="D240" s="1610">
        <v>32</v>
      </c>
      <c r="E240" s="1610">
        <v>1961</v>
      </c>
      <c r="F240" s="1612">
        <v>9.6940000000000008</v>
      </c>
      <c r="G240" s="1612"/>
      <c r="H240" s="1612"/>
      <c r="I240" s="1612">
        <f t="shared" si="38"/>
        <v>9.6940000000000008</v>
      </c>
      <c r="J240" s="1835">
        <v>1239.43</v>
      </c>
      <c r="K240" s="1612">
        <v>9.6940000000000008</v>
      </c>
      <c r="L240" s="1835">
        <v>1239.43</v>
      </c>
      <c r="M240" s="769">
        <f t="shared" si="39"/>
        <v>7.8213372275965573E-3</v>
      </c>
      <c r="N240" s="1834">
        <v>185.40899999999999</v>
      </c>
      <c r="O240" s="771">
        <f t="shared" si="40"/>
        <v>1.4501463140314501</v>
      </c>
      <c r="P240" s="1359">
        <f t="shared" si="41"/>
        <v>469.28023365579344</v>
      </c>
      <c r="Q240" s="772">
        <f t="shared" si="42"/>
        <v>87.008778841887008</v>
      </c>
      <c r="S240" s="56"/>
      <c r="T240" s="56"/>
    </row>
    <row r="241" spans="1:20" ht="12.75" x14ac:dyDescent="0.2">
      <c r="A241" s="2118"/>
      <c r="B241" s="101">
        <v>4</v>
      </c>
      <c r="C241" s="1528" t="s">
        <v>726</v>
      </c>
      <c r="D241" s="1610">
        <v>34</v>
      </c>
      <c r="E241" s="1610">
        <v>1954</v>
      </c>
      <c r="F241" s="1612">
        <v>17.46</v>
      </c>
      <c r="G241" s="1612">
        <v>3.51186</v>
      </c>
      <c r="H241" s="1612">
        <v>0.31</v>
      </c>
      <c r="I241" s="1612">
        <f t="shared" si="38"/>
        <v>13.63814</v>
      </c>
      <c r="J241" s="1835">
        <v>1830.04</v>
      </c>
      <c r="K241" s="1612">
        <v>13.436</v>
      </c>
      <c r="L241" s="1835">
        <v>1679.35</v>
      </c>
      <c r="M241" s="769">
        <f t="shared" si="39"/>
        <v>8.0007145621817967E-3</v>
      </c>
      <c r="N241" s="1834">
        <v>185.40899999999999</v>
      </c>
      <c r="O241" s="771">
        <f t="shared" si="40"/>
        <v>1.4834044862595648</v>
      </c>
      <c r="P241" s="1359">
        <f t="shared" si="41"/>
        <v>480.04287373090784</v>
      </c>
      <c r="Q241" s="772">
        <f t="shared" si="42"/>
        <v>89.004269175573896</v>
      </c>
      <c r="S241" s="56"/>
      <c r="T241" s="56"/>
    </row>
    <row r="242" spans="1:20" ht="12.75" x14ac:dyDescent="0.2">
      <c r="A242" s="2118"/>
      <c r="B242" s="101">
        <v>5</v>
      </c>
      <c r="C242" s="1528" t="s">
        <v>727</v>
      </c>
      <c r="D242" s="1610">
        <v>20</v>
      </c>
      <c r="E242" s="1610">
        <v>1964</v>
      </c>
      <c r="F242" s="1612">
        <v>9.0869999999999997</v>
      </c>
      <c r="G242" s="1612">
        <v>1.4999100000000001</v>
      </c>
      <c r="H242" s="1612">
        <v>0.2</v>
      </c>
      <c r="I242" s="1612">
        <f t="shared" si="38"/>
        <v>7.3870899999999997</v>
      </c>
      <c r="J242" s="1835">
        <v>895.93</v>
      </c>
      <c r="K242" s="1612">
        <v>7.3869999999999996</v>
      </c>
      <c r="L242" s="1835">
        <v>895.93</v>
      </c>
      <c r="M242" s="769">
        <f t="shared" si="39"/>
        <v>8.2450637884656161E-3</v>
      </c>
      <c r="N242" s="1834">
        <v>185.40899999999999</v>
      </c>
      <c r="O242" s="771">
        <f t="shared" si="40"/>
        <v>1.5287090319556214</v>
      </c>
      <c r="P242" s="1359">
        <f t="shared" si="41"/>
        <v>494.70382730793693</v>
      </c>
      <c r="Q242" s="772">
        <f t="shared" si="42"/>
        <v>91.722541917337281</v>
      </c>
      <c r="S242" s="56"/>
      <c r="T242" s="56"/>
    </row>
    <row r="243" spans="1:20" ht="12.75" x14ac:dyDescent="0.2">
      <c r="A243" s="2118"/>
      <c r="B243" s="101">
        <v>6</v>
      </c>
      <c r="C243" s="1528" t="s">
        <v>728</v>
      </c>
      <c r="D243" s="1610">
        <v>70</v>
      </c>
      <c r="E243" s="1610">
        <v>1963</v>
      </c>
      <c r="F243" s="1612">
        <v>32.088000000000001</v>
      </c>
      <c r="G243" s="1612">
        <v>5.6</v>
      </c>
      <c r="H243" s="1612">
        <v>0.7</v>
      </c>
      <c r="I243" s="1612">
        <f t="shared" si="38"/>
        <v>25.788</v>
      </c>
      <c r="J243" s="1835">
        <v>3006.73</v>
      </c>
      <c r="K243" s="1612">
        <v>25.786999999999999</v>
      </c>
      <c r="L243" s="1835">
        <v>3006.73</v>
      </c>
      <c r="M243" s="769">
        <f t="shared" si="39"/>
        <v>8.5764268823605716E-3</v>
      </c>
      <c r="N243" s="1834">
        <v>185.40899999999999</v>
      </c>
      <c r="O243" s="771">
        <f t="shared" si="40"/>
        <v>1.5901467318315912</v>
      </c>
      <c r="P243" s="1359">
        <f t="shared" si="41"/>
        <v>514.58561294163428</v>
      </c>
      <c r="Q243" s="772">
        <f t="shared" si="42"/>
        <v>95.408803909895468</v>
      </c>
      <c r="S243" s="56"/>
      <c r="T243" s="56"/>
    </row>
    <row r="244" spans="1:20" ht="12.75" x14ac:dyDescent="0.2">
      <c r="A244" s="2118"/>
      <c r="B244" s="101">
        <v>7</v>
      </c>
      <c r="C244" s="1528" t="s">
        <v>729</v>
      </c>
      <c r="D244" s="1610">
        <v>13</v>
      </c>
      <c r="E244" s="1610">
        <v>1954</v>
      </c>
      <c r="F244" s="1612">
        <v>7.9950000000000001</v>
      </c>
      <c r="G244" s="1612">
        <v>1.2765299999999999</v>
      </c>
      <c r="H244" s="1612">
        <v>1.84</v>
      </c>
      <c r="I244" s="1612">
        <f t="shared" si="38"/>
        <v>4.8784700000000001</v>
      </c>
      <c r="J244" s="1835">
        <v>562.47</v>
      </c>
      <c r="K244" s="1612">
        <v>4.8784700000000001</v>
      </c>
      <c r="L244" s="1835">
        <v>562.47</v>
      </c>
      <c r="M244" s="769">
        <f t="shared" si="39"/>
        <v>8.6732981314558994E-3</v>
      </c>
      <c r="N244" s="1834">
        <v>185.40899999999999</v>
      </c>
      <c r="O244" s="771">
        <f t="shared" si="40"/>
        <v>1.6081075332551067</v>
      </c>
      <c r="P244" s="1359">
        <f t="shared" si="41"/>
        <v>520.39788788735393</v>
      </c>
      <c r="Q244" s="772">
        <f t="shared" si="42"/>
        <v>96.486451995306396</v>
      </c>
      <c r="S244" s="56"/>
      <c r="T244" s="56"/>
    </row>
    <row r="245" spans="1:20" ht="12.75" x14ac:dyDescent="0.2">
      <c r="A245" s="2118"/>
      <c r="B245" s="101">
        <v>8</v>
      </c>
      <c r="C245" s="1528" t="s">
        <v>730</v>
      </c>
      <c r="D245" s="1610">
        <v>20</v>
      </c>
      <c r="E245" s="1610">
        <v>1961</v>
      </c>
      <c r="F245" s="1612">
        <v>10.334</v>
      </c>
      <c r="G245" s="1612">
        <v>2.008</v>
      </c>
      <c r="H245" s="1612">
        <v>0.2</v>
      </c>
      <c r="I245" s="1612">
        <f t="shared" si="38"/>
        <v>8.1260000000000012</v>
      </c>
      <c r="J245" s="1835">
        <v>886.96</v>
      </c>
      <c r="K245" s="1612">
        <v>8.1256199999999996</v>
      </c>
      <c r="L245" s="1835">
        <v>886.96</v>
      </c>
      <c r="M245" s="769">
        <f t="shared" si="39"/>
        <v>9.1612023090105518E-3</v>
      </c>
      <c r="N245" s="1834">
        <v>185.40899999999999</v>
      </c>
      <c r="O245" s="771">
        <f t="shared" si="40"/>
        <v>1.6985693589113373</v>
      </c>
      <c r="P245" s="1359">
        <f t="shared" si="41"/>
        <v>549.67213854063311</v>
      </c>
      <c r="Q245" s="772">
        <f t="shared" si="42"/>
        <v>101.91416153468025</v>
      </c>
      <c r="S245" s="56"/>
      <c r="T245" s="56"/>
    </row>
    <row r="246" spans="1:20" ht="12.75" x14ac:dyDescent="0.2">
      <c r="A246" s="2118"/>
      <c r="B246" s="101">
        <v>9</v>
      </c>
      <c r="C246" s="1528" t="s">
        <v>731</v>
      </c>
      <c r="D246" s="1610">
        <v>20</v>
      </c>
      <c r="E246" s="1610">
        <v>1961</v>
      </c>
      <c r="F246" s="1612">
        <v>10.837999999999999</v>
      </c>
      <c r="G246" s="1612">
        <v>1.8879999999999999</v>
      </c>
      <c r="H246" s="1612">
        <v>0.2</v>
      </c>
      <c r="I246" s="1612">
        <f>F246-G246-H246</f>
        <v>8.75</v>
      </c>
      <c r="J246" s="1835">
        <v>900.48</v>
      </c>
      <c r="K246" s="1612">
        <v>8.7499800000000008</v>
      </c>
      <c r="L246" s="1835">
        <v>900.48</v>
      </c>
      <c r="M246" s="769">
        <f t="shared" si="39"/>
        <v>9.7170175906183369E-3</v>
      </c>
      <c r="N246" s="1834">
        <v>185.40899999999999</v>
      </c>
      <c r="O246" s="771">
        <f t="shared" si="40"/>
        <v>1.801622514458955</v>
      </c>
      <c r="P246" s="1359">
        <f t="shared" si="41"/>
        <v>583.02105543710024</v>
      </c>
      <c r="Q246" s="772">
        <f t="shared" si="42"/>
        <v>108.09735086753732</v>
      </c>
      <c r="S246" s="56"/>
      <c r="T246" s="56"/>
    </row>
    <row r="247" spans="1:20" ht="13.5" thickBot="1" x14ac:dyDescent="0.25">
      <c r="A247" s="2118"/>
      <c r="B247" s="101">
        <v>10</v>
      </c>
      <c r="C247" s="1531" t="s">
        <v>732</v>
      </c>
      <c r="D247" s="1613">
        <v>20</v>
      </c>
      <c r="E247" s="1613">
        <v>1962</v>
      </c>
      <c r="F247" s="1615">
        <v>11.465</v>
      </c>
      <c r="G247" s="1615">
        <v>1.67</v>
      </c>
      <c r="H247" s="1615">
        <v>0.2</v>
      </c>
      <c r="I247" s="1836">
        <f>F247-G247-H247</f>
        <v>9.5950000000000006</v>
      </c>
      <c r="J247" s="1837">
        <v>927.86</v>
      </c>
      <c r="K247" s="1615">
        <v>9.5947499999999994</v>
      </c>
      <c r="L247" s="1837">
        <v>927.86</v>
      </c>
      <c r="M247" s="1563">
        <f t="shared" si="39"/>
        <v>1.0340730282585734E-2</v>
      </c>
      <c r="N247" s="1837">
        <v>185.40899999999999</v>
      </c>
      <c r="O247" s="1533">
        <f t="shared" si="40"/>
        <v>1.9172644609639382</v>
      </c>
      <c r="P247" s="1533">
        <f t="shared" si="41"/>
        <v>620.44381695514403</v>
      </c>
      <c r="Q247" s="1534">
        <f t="shared" si="42"/>
        <v>115.03586765783629</v>
      </c>
      <c r="S247" s="56"/>
      <c r="T247" s="56"/>
    </row>
    <row r="248" spans="1:20" ht="12.75" customHeight="1" x14ac:dyDescent="0.2">
      <c r="A248" s="2074" t="s">
        <v>384</v>
      </c>
      <c r="B248" s="24">
        <v>1</v>
      </c>
      <c r="C248" s="1362" t="s">
        <v>733</v>
      </c>
      <c r="D248" s="1363">
        <v>7</v>
      </c>
      <c r="E248" s="1363">
        <v>1967</v>
      </c>
      <c r="F248" s="1617">
        <v>5.0380000000000003</v>
      </c>
      <c r="G248" s="1617">
        <v>0.69099999999999995</v>
      </c>
      <c r="H248" s="1617">
        <v>1.1200000000000001</v>
      </c>
      <c r="I248" s="1620">
        <f t="shared" ref="I248:I255" si="43">F248-G248-H248</f>
        <v>3.2270000000000003</v>
      </c>
      <c r="J248" s="1838">
        <v>307.07</v>
      </c>
      <c r="K248" s="1617">
        <v>3.2269999999999999</v>
      </c>
      <c r="L248" s="1839">
        <v>307.10000000000002</v>
      </c>
      <c r="M248" s="1366">
        <f>K248/L248</f>
        <v>1.0507977857375447E-2</v>
      </c>
      <c r="N248" s="1839">
        <v>185.40899999999999</v>
      </c>
      <c r="O248" s="1367">
        <f>M248*N248</f>
        <v>1.9482736665581242</v>
      </c>
      <c r="P248" s="1367">
        <f>M248*60*1000</f>
        <v>630.47867144252677</v>
      </c>
      <c r="Q248" s="1368">
        <f>P248*N248/1000</f>
        <v>116.89641999348746</v>
      </c>
      <c r="S248" s="56"/>
      <c r="T248" s="56"/>
    </row>
    <row r="249" spans="1:20" ht="12.75" x14ac:dyDescent="0.2">
      <c r="A249" s="2075"/>
      <c r="B249" s="26">
        <v>2</v>
      </c>
      <c r="C249" s="1539" t="s">
        <v>734</v>
      </c>
      <c r="D249" s="1618">
        <v>81</v>
      </c>
      <c r="E249" s="1618">
        <v>1961</v>
      </c>
      <c r="F249" s="1620">
        <v>18.812999999999999</v>
      </c>
      <c r="G249" s="1620">
        <v>3.7930000000000001</v>
      </c>
      <c r="H249" s="1620">
        <v>0.8</v>
      </c>
      <c r="I249" s="1840">
        <f t="shared" si="43"/>
        <v>14.219999999999999</v>
      </c>
      <c r="J249" s="1841">
        <v>1344.76</v>
      </c>
      <c r="K249" s="1620">
        <v>14.22</v>
      </c>
      <c r="L249" s="1841">
        <v>1344.76</v>
      </c>
      <c r="M249" s="773">
        <f t="shared" ref="M249:M257" si="44">K249/L249</f>
        <v>1.0574377584104228E-2</v>
      </c>
      <c r="N249" s="1839">
        <v>185.40899999999999</v>
      </c>
      <c r="O249" s="775">
        <f t="shared" ref="O249:O257" si="45">M249*N249</f>
        <v>1.9605847734911808</v>
      </c>
      <c r="P249" s="1367">
        <f t="shared" ref="P249:P257" si="46">M249*60*1000</f>
        <v>634.46265504625364</v>
      </c>
      <c r="Q249" s="776">
        <f t="shared" ref="Q249:Q257" si="47">P249*N249/1000</f>
        <v>117.63508640947084</v>
      </c>
      <c r="S249" s="56"/>
      <c r="T249" s="56"/>
    </row>
    <row r="250" spans="1:20" ht="12.75" x14ac:dyDescent="0.2">
      <c r="A250" s="2075"/>
      <c r="B250" s="26">
        <v>3</v>
      </c>
      <c r="C250" s="1539" t="s">
        <v>735</v>
      </c>
      <c r="D250" s="1618">
        <v>11</v>
      </c>
      <c r="E250" s="1618">
        <v>1920</v>
      </c>
      <c r="F250" s="1620">
        <v>7.98</v>
      </c>
      <c r="G250" s="1620">
        <v>0.43297999999999998</v>
      </c>
      <c r="H250" s="1620">
        <v>1.76</v>
      </c>
      <c r="I250" s="1620">
        <f t="shared" si="43"/>
        <v>5.7870200000000009</v>
      </c>
      <c r="J250" s="1841">
        <v>541.36</v>
      </c>
      <c r="K250" s="1620">
        <v>3.74</v>
      </c>
      <c r="L250" s="1841">
        <v>349.88</v>
      </c>
      <c r="M250" s="773">
        <f t="shared" si="44"/>
        <v>1.0689379215731109E-2</v>
      </c>
      <c r="N250" s="1839">
        <v>185.40899999999999</v>
      </c>
      <c r="O250" s="775">
        <f t="shared" si="45"/>
        <v>1.981907111009489</v>
      </c>
      <c r="P250" s="1367">
        <f t="shared" si="46"/>
        <v>641.36275294386655</v>
      </c>
      <c r="Q250" s="776">
        <f t="shared" si="47"/>
        <v>118.91442666056936</v>
      </c>
      <c r="S250" s="56"/>
      <c r="T250" s="56"/>
    </row>
    <row r="251" spans="1:20" ht="12.75" x14ac:dyDescent="0.2">
      <c r="A251" s="2075"/>
      <c r="B251" s="26">
        <v>4</v>
      </c>
      <c r="C251" s="1539" t="s">
        <v>736</v>
      </c>
      <c r="D251" s="1618">
        <v>6</v>
      </c>
      <c r="E251" s="1618">
        <v>1955</v>
      </c>
      <c r="F251" s="1620">
        <v>2.8919999999999999</v>
      </c>
      <c r="G251" s="1620">
        <v>0.15959999999999999</v>
      </c>
      <c r="H251" s="1620">
        <v>0.06</v>
      </c>
      <c r="I251" s="1620">
        <f t="shared" si="43"/>
        <v>2.6723999999999997</v>
      </c>
      <c r="J251" s="1841">
        <v>249.66</v>
      </c>
      <c r="K251" s="1620">
        <v>2.21</v>
      </c>
      <c r="L251" s="1841">
        <v>206.48</v>
      </c>
      <c r="M251" s="773">
        <f t="shared" si="44"/>
        <v>1.0703215807826424E-2</v>
      </c>
      <c r="N251" s="1839">
        <v>185.40899999999999</v>
      </c>
      <c r="O251" s="775">
        <f t="shared" si="45"/>
        <v>1.9844725397132894</v>
      </c>
      <c r="P251" s="1367">
        <f t="shared" si="46"/>
        <v>642.19294846958542</v>
      </c>
      <c r="Q251" s="776">
        <f t="shared" si="47"/>
        <v>119.06835238279736</v>
      </c>
      <c r="S251" s="56"/>
      <c r="T251" s="56"/>
    </row>
    <row r="252" spans="1:20" ht="12.75" x14ac:dyDescent="0.2">
      <c r="A252" s="2075"/>
      <c r="B252" s="26">
        <v>5</v>
      </c>
      <c r="C252" s="1539" t="s">
        <v>737</v>
      </c>
      <c r="D252" s="1618">
        <v>8</v>
      </c>
      <c r="E252" s="1618">
        <v>1953</v>
      </c>
      <c r="F252" s="1620">
        <v>3.97</v>
      </c>
      <c r="G252" s="1620">
        <v>0.90900000000000003</v>
      </c>
      <c r="H252" s="1620">
        <v>0.08</v>
      </c>
      <c r="I252" s="1840">
        <f>F252-G252-H252</f>
        <v>2.9809999999999999</v>
      </c>
      <c r="J252" s="1841">
        <v>273.27999999999997</v>
      </c>
      <c r="K252" s="1620">
        <v>2.2389999999999999</v>
      </c>
      <c r="L252" s="1841">
        <v>205.31</v>
      </c>
      <c r="M252" s="773">
        <f t="shared" si="44"/>
        <v>1.0905460036043056E-2</v>
      </c>
      <c r="N252" s="1839">
        <v>185.40899999999999</v>
      </c>
      <c r="O252" s="775">
        <f t="shared" si="45"/>
        <v>2.0219704398227067</v>
      </c>
      <c r="P252" s="1367">
        <f t="shared" si="46"/>
        <v>654.32760216258339</v>
      </c>
      <c r="Q252" s="776">
        <f t="shared" si="47"/>
        <v>121.31822638936242</v>
      </c>
      <c r="S252" s="56"/>
      <c r="T252" s="56"/>
    </row>
    <row r="253" spans="1:20" ht="12.75" x14ac:dyDescent="0.2">
      <c r="A253" s="2075"/>
      <c r="B253" s="26">
        <v>6</v>
      </c>
      <c r="C253" s="1539" t="s">
        <v>738</v>
      </c>
      <c r="D253" s="1618">
        <v>6</v>
      </c>
      <c r="E253" s="1618">
        <v>1959</v>
      </c>
      <c r="F253" s="1620">
        <v>2.66</v>
      </c>
      <c r="G253" s="1620">
        <v>0.47899999999999998</v>
      </c>
      <c r="H253" s="1620">
        <v>0.06</v>
      </c>
      <c r="I253" s="1840">
        <f t="shared" si="43"/>
        <v>2.121</v>
      </c>
      <c r="J253" s="1841">
        <v>225.56</v>
      </c>
      <c r="K253" s="1620">
        <v>1.64097</v>
      </c>
      <c r="L253" s="1841">
        <v>149.31</v>
      </c>
      <c r="M253" s="773">
        <f t="shared" si="44"/>
        <v>1.0990355635925255E-2</v>
      </c>
      <c r="N253" s="1839">
        <v>185.40899999999999</v>
      </c>
      <c r="O253" s="775">
        <f t="shared" si="45"/>
        <v>2.0377108481012658</v>
      </c>
      <c r="P253" s="1367">
        <f t="shared" si="46"/>
        <v>659.42133815551529</v>
      </c>
      <c r="Q253" s="776">
        <f t="shared" si="47"/>
        <v>122.26265088607593</v>
      </c>
      <c r="S253" s="56"/>
      <c r="T253" s="56"/>
    </row>
    <row r="254" spans="1:20" ht="12.75" x14ac:dyDescent="0.2">
      <c r="A254" s="2075"/>
      <c r="B254" s="26">
        <v>7</v>
      </c>
      <c r="C254" s="1539" t="s">
        <v>739</v>
      </c>
      <c r="D254" s="1618">
        <v>6</v>
      </c>
      <c r="E254" s="1618">
        <v>1959</v>
      </c>
      <c r="F254" s="1620">
        <v>4.8380000000000001</v>
      </c>
      <c r="G254" s="1620">
        <v>0.34560000000000002</v>
      </c>
      <c r="H254" s="1620">
        <v>0.8</v>
      </c>
      <c r="I254" s="1620">
        <f t="shared" si="43"/>
        <v>3.6924000000000001</v>
      </c>
      <c r="J254" s="1841">
        <v>324.56</v>
      </c>
      <c r="K254" s="1620">
        <v>3.6920000000000002</v>
      </c>
      <c r="L254" s="1841">
        <v>324.56</v>
      </c>
      <c r="M254" s="773">
        <f t="shared" si="44"/>
        <v>1.1375400542272616E-2</v>
      </c>
      <c r="N254" s="1839">
        <v>185.40899999999999</v>
      </c>
      <c r="O254" s="775">
        <f t="shared" si="45"/>
        <v>2.1091016391422235</v>
      </c>
      <c r="P254" s="1367">
        <f t="shared" si="46"/>
        <v>682.52403253635691</v>
      </c>
      <c r="Q254" s="776">
        <f t="shared" si="47"/>
        <v>126.54609834853341</v>
      </c>
      <c r="S254" s="56"/>
      <c r="T254" s="56"/>
    </row>
    <row r="255" spans="1:20" ht="12.75" x14ac:dyDescent="0.2">
      <c r="A255" s="2075"/>
      <c r="B255" s="26">
        <v>8</v>
      </c>
      <c r="C255" s="1539" t="s">
        <v>740</v>
      </c>
      <c r="D255" s="1618">
        <v>7</v>
      </c>
      <c r="E255" s="1618">
        <v>1925</v>
      </c>
      <c r="F255" s="1620">
        <v>4.5540000000000003</v>
      </c>
      <c r="G255" s="1620">
        <v>0.17499999999999999</v>
      </c>
      <c r="H255" s="1620">
        <v>0.06</v>
      </c>
      <c r="I255" s="1620">
        <f t="shared" si="43"/>
        <v>4.3190000000000008</v>
      </c>
      <c r="J255" s="1841">
        <v>368.39</v>
      </c>
      <c r="K255" s="1620">
        <v>1.4662900000000001</v>
      </c>
      <c r="L255" s="1841">
        <v>125.08</v>
      </c>
      <c r="M255" s="773">
        <f t="shared" si="44"/>
        <v>1.1722817396866007E-2</v>
      </c>
      <c r="N255" s="1839">
        <v>185.40899999999999</v>
      </c>
      <c r="O255" s="775">
        <f t="shared" si="45"/>
        <v>2.1735158507355292</v>
      </c>
      <c r="P255" s="1367">
        <f t="shared" si="46"/>
        <v>703.36904381196041</v>
      </c>
      <c r="Q255" s="776">
        <f t="shared" si="47"/>
        <v>130.41095104413176</v>
      </c>
      <c r="S255" s="56"/>
      <c r="T255" s="56"/>
    </row>
    <row r="256" spans="1:20" ht="12.75" x14ac:dyDescent="0.2">
      <c r="A256" s="2075"/>
      <c r="B256" s="26">
        <v>9</v>
      </c>
      <c r="C256" s="1539" t="s">
        <v>741</v>
      </c>
      <c r="D256" s="1618">
        <v>6</v>
      </c>
      <c r="E256" s="1618">
        <v>1926</v>
      </c>
      <c r="F256" s="1620">
        <v>4.57</v>
      </c>
      <c r="G256" s="1620">
        <v>0.39800000000000002</v>
      </c>
      <c r="H256" s="1620">
        <v>0.8</v>
      </c>
      <c r="I256" s="1620">
        <f>F256-G256-H256</f>
        <v>3.3720000000000008</v>
      </c>
      <c r="J256" s="1841">
        <v>254.15</v>
      </c>
      <c r="K256" s="1620">
        <v>2.577</v>
      </c>
      <c r="L256" s="1841">
        <v>194.28</v>
      </c>
      <c r="M256" s="773">
        <f t="shared" si="44"/>
        <v>1.326436071649166E-2</v>
      </c>
      <c r="N256" s="1839">
        <v>185.40899999999999</v>
      </c>
      <c r="O256" s="775">
        <f t="shared" si="45"/>
        <v>2.4593318560840021</v>
      </c>
      <c r="P256" s="1367">
        <f t="shared" si="46"/>
        <v>795.86164298949961</v>
      </c>
      <c r="Q256" s="776">
        <f t="shared" si="47"/>
        <v>147.55991136504014</v>
      </c>
      <c r="S256" s="56"/>
      <c r="T256" s="56"/>
    </row>
    <row r="257" spans="1:20" ht="13.5" thickBot="1" x14ac:dyDescent="0.25">
      <c r="A257" s="2075"/>
      <c r="B257" s="26">
        <v>10</v>
      </c>
      <c r="C257" s="1541" t="s">
        <v>742</v>
      </c>
      <c r="D257" s="1623">
        <v>23</v>
      </c>
      <c r="E257" s="1623">
        <v>1963</v>
      </c>
      <c r="F257" s="1626">
        <v>7.1340000000000003</v>
      </c>
      <c r="G257" s="1626"/>
      <c r="H257" s="1626"/>
      <c r="I257" s="1842">
        <f>F257-G257-H257</f>
        <v>7.1340000000000003</v>
      </c>
      <c r="J257" s="1843">
        <v>502.6</v>
      </c>
      <c r="K257" s="1626">
        <v>7.1340000000000003</v>
      </c>
      <c r="L257" s="1843">
        <v>502.6</v>
      </c>
      <c r="M257" s="1547">
        <f t="shared" si="44"/>
        <v>1.4194190210903302E-2</v>
      </c>
      <c r="N257" s="1843">
        <v>185.40899999999999</v>
      </c>
      <c r="O257" s="1542">
        <f t="shared" si="45"/>
        <v>2.6317306128133704</v>
      </c>
      <c r="P257" s="1542">
        <f t="shared" si="46"/>
        <v>851.65141265419823</v>
      </c>
      <c r="Q257" s="1543">
        <f t="shared" si="47"/>
        <v>157.90383676880222</v>
      </c>
      <c r="S257" s="56"/>
      <c r="T257" s="56"/>
    </row>
    <row r="258" spans="1:20" ht="12.75" x14ac:dyDescent="0.2">
      <c r="S258" s="56"/>
      <c r="T258" s="56"/>
    </row>
    <row r="259" spans="1:20" ht="12.75" x14ac:dyDescent="0.2">
      <c r="S259" s="56"/>
      <c r="T259" s="56"/>
    </row>
    <row r="260" spans="1:20" ht="12.75" x14ac:dyDescent="0.2">
      <c r="S260" s="56"/>
      <c r="T260" s="56"/>
    </row>
    <row r="261" spans="1:20" s="12" customFormat="1" ht="15" x14ac:dyDescent="0.2">
      <c r="A261" s="2099" t="s">
        <v>38</v>
      </c>
      <c r="B261" s="2099"/>
      <c r="C261" s="2099"/>
      <c r="D261" s="2099"/>
      <c r="E261" s="2099"/>
      <c r="F261" s="2099"/>
      <c r="G261" s="2099"/>
      <c r="H261" s="2099"/>
      <c r="I261" s="2099"/>
      <c r="J261" s="2099"/>
      <c r="K261" s="2099"/>
      <c r="L261" s="2099"/>
      <c r="M261" s="2099"/>
      <c r="N261" s="2099"/>
      <c r="O261" s="2099"/>
      <c r="P261" s="2099"/>
      <c r="Q261" s="2099"/>
      <c r="S261" s="789"/>
      <c r="T261" s="789"/>
    </row>
    <row r="262" spans="1:20" s="12" customFormat="1" ht="13.5" customHeight="1" thickBot="1" x14ac:dyDescent="0.25">
      <c r="A262" s="2061" t="s">
        <v>669</v>
      </c>
      <c r="B262" s="2061"/>
      <c r="C262" s="2061"/>
      <c r="D262" s="2061"/>
      <c r="E262" s="2061"/>
      <c r="F262" s="2061"/>
      <c r="G262" s="2061"/>
      <c r="H262" s="2061"/>
      <c r="I262" s="2061"/>
      <c r="J262" s="2061"/>
      <c r="K262" s="2061"/>
      <c r="L262" s="2061"/>
      <c r="M262" s="2061"/>
      <c r="N262" s="2061"/>
      <c r="O262" s="2061"/>
      <c r="P262" s="2061"/>
      <c r="Q262" s="2061"/>
      <c r="S262" s="56"/>
      <c r="T262" s="56"/>
    </row>
    <row r="263" spans="1:20" ht="12.75" customHeight="1" x14ac:dyDescent="0.2">
      <c r="A263" s="2035" t="s">
        <v>1</v>
      </c>
      <c r="B263" s="2037" t="s">
        <v>0</v>
      </c>
      <c r="C263" s="2016" t="s">
        <v>2</v>
      </c>
      <c r="D263" s="2016" t="s">
        <v>3</v>
      </c>
      <c r="E263" s="2016" t="s">
        <v>13</v>
      </c>
      <c r="F263" s="2039" t="s">
        <v>14</v>
      </c>
      <c r="G263" s="2040"/>
      <c r="H263" s="2040"/>
      <c r="I263" s="2041"/>
      <c r="J263" s="2016" t="s">
        <v>4</v>
      </c>
      <c r="K263" s="2016" t="s">
        <v>15</v>
      </c>
      <c r="L263" s="2016" t="s">
        <v>5</v>
      </c>
      <c r="M263" s="2016" t="s">
        <v>6</v>
      </c>
      <c r="N263" s="2016" t="s">
        <v>16</v>
      </c>
      <c r="O263" s="2051" t="s">
        <v>17</v>
      </c>
      <c r="P263" s="2016" t="s">
        <v>25</v>
      </c>
      <c r="Q263" s="2020" t="s">
        <v>26</v>
      </c>
      <c r="S263" s="56"/>
      <c r="T263" s="56"/>
    </row>
    <row r="264" spans="1:20" s="2" customFormat="1" ht="33.75" x14ac:dyDescent="0.2">
      <c r="A264" s="2036"/>
      <c r="B264" s="2038"/>
      <c r="C264" s="2025"/>
      <c r="D264" s="2017"/>
      <c r="E264" s="2017"/>
      <c r="F264" s="783" t="s">
        <v>18</v>
      </c>
      <c r="G264" s="783" t="s">
        <v>19</v>
      </c>
      <c r="H264" s="783" t="s">
        <v>20</v>
      </c>
      <c r="I264" s="783" t="s">
        <v>21</v>
      </c>
      <c r="J264" s="2017"/>
      <c r="K264" s="2017"/>
      <c r="L264" s="2017"/>
      <c r="M264" s="2017"/>
      <c r="N264" s="2017"/>
      <c r="O264" s="2052"/>
      <c r="P264" s="2017"/>
      <c r="Q264" s="2021"/>
      <c r="S264" s="56"/>
      <c r="T264" s="56"/>
    </row>
    <row r="265" spans="1:20" s="3" customFormat="1" ht="13.5" customHeight="1" thickBot="1" x14ac:dyDescent="0.25">
      <c r="A265" s="2113"/>
      <c r="B265" s="2110"/>
      <c r="C265" s="2026"/>
      <c r="D265" s="41" t="s">
        <v>7</v>
      </c>
      <c r="E265" s="41" t="s">
        <v>8</v>
      </c>
      <c r="F265" s="41" t="s">
        <v>9</v>
      </c>
      <c r="G265" s="41" t="s">
        <v>9</v>
      </c>
      <c r="H265" s="41" t="s">
        <v>9</v>
      </c>
      <c r="I265" s="41" t="s">
        <v>9</v>
      </c>
      <c r="J265" s="41" t="s">
        <v>22</v>
      </c>
      <c r="K265" s="41" t="s">
        <v>9</v>
      </c>
      <c r="L265" s="41" t="s">
        <v>22</v>
      </c>
      <c r="M265" s="41" t="s">
        <v>71</v>
      </c>
      <c r="N265" s="41" t="s">
        <v>10</v>
      </c>
      <c r="O265" s="41" t="s">
        <v>72</v>
      </c>
      <c r="P265" s="42" t="s">
        <v>27</v>
      </c>
      <c r="Q265" s="43" t="s">
        <v>28</v>
      </c>
      <c r="S265" s="56"/>
      <c r="T265" s="56"/>
    </row>
    <row r="266" spans="1:20" s="60" customFormat="1" ht="12.75" x14ac:dyDescent="0.2">
      <c r="A266" s="2100" t="s">
        <v>381</v>
      </c>
      <c r="B266" s="67">
        <v>1</v>
      </c>
      <c r="C266" s="1409" t="s">
        <v>641</v>
      </c>
      <c r="D266" s="1322">
        <v>10</v>
      </c>
      <c r="E266" s="1322" t="s">
        <v>48</v>
      </c>
      <c r="F266" s="905">
        <f>G266+H266+I266</f>
        <v>2.6934550000000002</v>
      </c>
      <c r="G266" s="1576">
        <v>0.99281700000000006</v>
      </c>
      <c r="H266" s="1576">
        <v>1.6</v>
      </c>
      <c r="I266" s="1576">
        <v>0.10063800000000001</v>
      </c>
      <c r="J266" s="1410">
        <v>641.61</v>
      </c>
      <c r="K266" s="1577">
        <v>0.10063800000000001</v>
      </c>
      <c r="L266" s="1410">
        <v>641.61</v>
      </c>
      <c r="M266" s="1327">
        <f>K266/L266</f>
        <v>1.5685229344929164E-4</v>
      </c>
      <c r="N266" s="1410">
        <v>214.2</v>
      </c>
      <c r="O266" s="1329">
        <f>M266*N266</f>
        <v>3.359776125683827E-2</v>
      </c>
      <c r="P266" s="1329">
        <f>M266*60*1000</f>
        <v>9.4111376069574977</v>
      </c>
      <c r="Q266" s="1330">
        <f>P266*N266/1000</f>
        <v>2.0158656754102959</v>
      </c>
      <c r="S266" s="56"/>
      <c r="T266" s="56"/>
    </row>
    <row r="267" spans="1:20" s="60" customFormat="1" ht="12.75" x14ac:dyDescent="0.2">
      <c r="A267" s="2101"/>
      <c r="B267" s="59">
        <v>2</v>
      </c>
      <c r="C267" s="1412" t="s">
        <v>455</v>
      </c>
      <c r="D267" s="1332">
        <v>76</v>
      </c>
      <c r="E267" s="1332" t="s">
        <v>48</v>
      </c>
      <c r="F267" s="905">
        <f t="shared" ref="F267:F275" si="48">G267+H267+I267</f>
        <v>18.860873999999999</v>
      </c>
      <c r="G267" s="1578">
        <v>5.7629999999999999</v>
      </c>
      <c r="H267" s="1578">
        <v>11.92</v>
      </c>
      <c r="I267" s="1578">
        <v>1.1778740000000001</v>
      </c>
      <c r="J267" s="1413">
        <v>3987.52</v>
      </c>
      <c r="K267" s="1579">
        <v>1.1778740000000001</v>
      </c>
      <c r="L267" s="1413">
        <v>3987.52</v>
      </c>
      <c r="M267" s="762">
        <f t="shared" ref="M267:M275" si="49">K267/L267</f>
        <v>2.9539011716555658E-4</v>
      </c>
      <c r="N267" s="1413">
        <v>214.2</v>
      </c>
      <c r="O267" s="1336">
        <f t="shared" ref="O267:O285" si="50">M267*N267</f>
        <v>6.3272563096862217E-2</v>
      </c>
      <c r="P267" s="1329">
        <f t="shared" ref="P267:P285" si="51">M267*60*1000</f>
        <v>17.723407029933394</v>
      </c>
      <c r="Q267" s="1337">
        <f t="shared" ref="Q267:Q285" si="52">P267*N267/1000</f>
        <v>3.7963537858117329</v>
      </c>
      <c r="S267" s="56"/>
      <c r="T267" s="56"/>
    </row>
    <row r="268" spans="1:20" ht="12.75" x14ac:dyDescent="0.2">
      <c r="A268" s="2101"/>
      <c r="B268" s="18">
        <v>3</v>
      </c>
      <c r="C268" s="1412" t="s">
        <v>642</v>
      </c>
      <c r="D268" s="1332">
        <v>45</v>
      </c>
      <c r="E268" s="1332" t="s">
        <v>48</v>
      </c>
      <c r="F268" s="905">
        <f t="shared" si="48"/>
        <v>10.710000999999998</v>
      </c>
      <c r="G268" s="1578">
        <v>2.9580000000000002</v>
      </c>
      <c r="H268" s="1578">
        <v>7.05</v>
      </c>
      <c r="I268" s="1578">
        <v>0.7020010000000001</v>
      </c>
      <c r="J268" s="1413">
        <v>2331.34</v>
      </c>
      <c r="K268" s="1579">
        <v>0.7020010000000001</v>
      </c>
      <c r="L268" s="1413">
        <v>2331.34</v>
      </c>
      <c r="M268" s="762">
        <f t="shared" si="49"/>
        <v>3.0111480950869462E-4</v>
      </c>
      <c r="N268" s="1413">
        <v>214.2</v>
      </c>
      <c r="O268" s="1336">
        <f t="shared" si="50"/>
        <v>6.4498792196762383E-2</v>
      </c>
      <c r="P268" s="1329">
        <f t="shared" si="51"/>
        <v>18.066888570521677</v>
      </c>
      <c r="Q268" s="1337">
        <f t="shared" si="52"/>
        <v>3.8699275318057431</v>
      </c>
      <c r="S268" s="56"/>
      <c r="T268" s="56"/>
    </row>
    <row r="269" spans="1:20" ht="12.75" x14ac:dyDescent="0.2">
      <c r="A269" s="2101"/>
      <c r="B269" s="18">
        <v>4</v>
      </c>
      <c r="C269" s="1412" t="s">
        <v>643</v>
      </c>
      <c r="D269" s="1332">
        <v>100</v>
      </c>
      <c r="E269" s="1332" t="s">
        <v>48</v>
      </c>
      <c r="F269" s="905">
        <f t="shared" si="48"/>
        <v>25.803253000000002</v>
      </c>
      <c r="G269" s="1578">
        <v>8.2773000000000003</v>
      </c>
      <c r="H269" s="1578">
        <v>16</v>
      </c>
      <c r="I269" s="1578">
        <v>1.5259530000000001</v>
      </c>
      <c r="J269" s="1413">
        <v>4428.2300000000005</v>
      </c>
      <c r="K269" s="1579">
        <v>1.5259530000000001</v>
      </c>
      <c r="L269" s="1413">
        <v>4428.2300000000005</v>
      </c>
      <c r="M269" s="762">
        <f t="shared" si="49"/>
        <v>3.4459659954428744E-4</v>
      </c>
      <c r="N269" s="1413">
        <v>214.2</v>
      </c>
      <c r="O269" s="1336">
        <f t="shared" si="50"/>
        <v>7.3812591622386362E-2</v>
      </c>
      <c r="P269" s="1329">
        <f t="shared" si="51"/>
        <v>20.675795972657248</v>
      </c>
      <c r="Q269" s="1337">
        <f t="shared" si="52"/>
        <v>4.4287554973431824</v>
      </c>
      <c r="S269" s="56"/>
      <c r="T269" s="56"/>
    </row>
    <row r="270" spans="1:20" ht="12.75" x14ac:dyDescent="0.2">
      <c r="A270" s="2101"/>
      <c r="B270" s="18">
        <v>5</v>
      </c>
      <c r="C270" s="1412" t="s">
        <v>644</v>
      </c>
      <c r="D270" s="1332">
        <v>28</v>
      </c>
      <c r="E270" s="1332" t="s">
        <v>48</v>
      </c>
      <c r="F270" s="905">
        <f t="shared" si="48"/>
        <v>6.6700510000000008</v>
      </c>
      <c r="G270" s="1578">
        <v>1.9025550000000002</v>
      </c>
      <c r="H270" s="1578">
        <v>4.08</v>
      </c>
      <c r="I270" s="1578">
        <v>0.687496</v>
      </c>
      <c r="J270" s="1413">
        <v>1539.28</v>
      </c>
      <c r="K270" s="1579">
        <v>0.687496</v>
      </c>
      <c r="L270" s="1413">
        <v>1539.28</v>
      </c>
      <c r="M270" s="762">
        <f t="shared" si="49"/>
        <v>4.4663479029156489E-4</v>
      </c>
      <c r="N270" s="1413">
        <v>214.2</v>
      </c>
      <c r="O270" s="1336">
        <f t="shared" si="50"/>
        <v>9.5669172080453196E-2</v>
      </c>
      <c r="P270" s="1329">
        <f t="shared" si="51"/>
        <v>26.798087417493893</v>
      </c>
      <c r="Q270" s="1337">
        <f t="shared" si="52"/>
        <v>5.7401503248271908</v>
      </c>
      <c r="S270" s="56"/>
      <c r="T270" s="56"/>
    </row>
    <row r="271" spans="1:20" ht="12.75" x14ac:dyDescent="0.2">
      <c r="A271" s="2101"/>
      <c r="B271" s="18">
        <v>6</v>
      </c>
      <c r="C271" s="1412" t="s">
        <v>645</v>
      </c>
      <c r="D271" s="1332">
        <v>75</v>
      </c>
      <c r="E271" s="1332" t="s">
        <v>48</v>
      </c>
      <c r="F271" s="905">
        <f t="shared" si="48"/>
        <v>20.781000000000002</v>
      </c>
      <c r="G271" s="1578">
        <v>6.2220000000000004</v>
      </c>
      <c r="H271" s="1578">
        <v>11.84</v>
      </c>
      <c r="I271" s="1578">
        <v>2.7189999999999999</v>
      </c>
      <c r="J271" s="1413">
        <v>3992.51</v>
      </c>
      <c r="K271" s="1579">
        <v>2.7189999999999999</v>
      </c>
      <c r="L271" s="1413">
        <v>3992.51</v>
      </c>
      <c r="M271" s="762">
        <f t="shared" si="49"/>
        <v>6.8102521972393298E-4</v>
      </c>
      <c r="N271" s="1413">
        <v>214.2</v>
      </c>
      <c r="O271" s="1336">
        <f t="shared" si="50"/>
        <v>0.14587560206486644</v>
      </c>
      <c r="P271" s="1329">
        <f t="shared" si="51"/>
        <v>40.861513183435974</v>
      </c>
      <c r="Q271" s="1337">
        <f t="shared" si="52"/>
        <v>8.7525361238919857</v>
      </c>
      <c r="S271" s="56"/>
      <c r="T271" s="56"/>
    </row>
    <row r="272" spans="1:20" ht="12.75" x14ac:dyDescent="0.2">
      <c r="A272" s="2101"/>
      <c r="B272" s="18">
        <v>7</v>
      </c>
      <c r="C272" s="1412" t="s">
        <v>646</v>
      </c>
      <c r="D272" s="1332">
        <v>55</v>
      </c>
      <c r="E272" s="1332" t="s">
        <v>48</v>
      </c>
      <c r="F272" s="905">
        <f t="shared" si="48"/>
        <v>15.699996000000001</v>
      </c>
      <c r="G272" s="1578">
        <v>4.08</v>
      </c>
      <c r="H272" s="1578">
        <v>8.56</v>
      </c>
      <c r="I272" s="1578">
        <v>3.0599959999999999</v>
      </c>
      <c r="J272" s="1413">
        <v>2537.7200000000003</v>
      </c>
      <c r="K272" s="1579">
        <v>3.0599959999999999</v>
      </c>
      <c r="L272" s="1413">
        <v>2537.7200000000003</v>
      </c>
      <c r="M272" s="762">
        <f t="shared" si="49"/>
        <v>1.2058052109767822E-3</v>
      </c>
      <c r="N272" s="1413">
        <v>214.2</v>
      </c>
      <c r="O272" s="1336">
        <f t="shared" si="50"/>
        <v>0.25828347619122671</v>
      </c>
      <c r="P272" s="1329">
        <f t="shared" si="51"/>
        <v>72.348312658606929</v>
      </c>
      <c r="Q272" s="1337">
        <f t="shared" si="52"/>
        <v>15.497008571473604</v>
      </c>
      <c r="S272" s="56"/>
      <c r="T272" s="56"/>
    </row>
    <row r="273" spans="1:20" ht="12.75" x14ac:dyDescent="0.2">
      <c r="A273" s="2101"/>
      <c r="B273" s="18">
        <v>8</v>
      </c>
      <c r="C273" s="1412" t="s">
        <v>647</v>
      </c>
      <c r="D273" s="1332">
        <v>24</v>
      </c>
      <c r="E273" s="1332" t="s">
        <v>48</v>
      </c>
      <c r="F273" s="905">
        <f t="shared" si="48"/>
        <v>6.5344890000000007</v>
      </c>
      <c r="G273" s="1578">
        <v>1.363791</v>
      </c>
      <c r="H273" s="1578">
        <v>3.7600000000000002</v>
      </c>
      <c r="I273" s="1578">
        <v>1.4106979999999998</v>
      </c>
      <c r="J273" s="1413">
        <v>1107.43</v>
      </c>
      <c r="K273" s="1579">
        <v>1.4106979999999998</v>
      </c>
      <c r="L273" s="1413">
        <v>1107.43</v>
      </c>
      <c r="M273" s="762">
        <f t="shared" si="49"/>
        <v>1.2738484599478068E-3</v>
      </c>
      <c r="N273" s="1413">
        <v>214.2</v>
      </c>
      <c r="O273" s="1336">
        <f t="shared" si="50"/>
        <v>0.27285834012082022</v>
      </c>
      <c r="P273" s="1329">
        <f t="shared" si="51"/>
        <v>76.430907596868408</v>
      </c>
      <c r="Q273" s="1337">
        <f t="shared" si="52"/>
        <v>16.371500407249211</v>
      </c>
      <c r="S273" s="56"/>
      <c r="T273" s="56"/>
    </row>
    <row r="274" spans="1:20" ht="12.75" x14ac:dyDescent="0.2">
      <c r="A274" s="2101"/>
      <c r="B274" s="18">
        <v>9</v>
      </c>
      <c r="C274" s="1412" t="s">
        <v>648</v>
      </c>
      <c r="D274" s="1332">
        <v>32</v>
      </c>
      <c r="E274" s="1332" t="s">
        <v>48</v>
      </c>
      <c r="F274" s="905">
        <f t="shared" si="48"/>
        <v>8.7557779999999994</v>
      </c>
      <c r="G274" s="1578">
        <v>1.823097</v>
      </c>
      <c r="H274" s="1578">
        <v>5.12</v>
      </c>
      <c r="I274" s="1578">
        <v>1.812681</v>
      </c>
      <c r="J274" s="1413">
        <v>1417.51</v>
      </c>
      <c r="K274" s="1579">
        <v>1.812681</v>
      </c>
      <c r="L274" s="1413">
        <v>1417.51</v>
      </c>
      <c r="M274" s="762">
        <f t="shared" si="49"/>
        <v>1.2787782802237727E-3</v>
      </c>
      <c r="N274" s="1413">
        <v>214.2</v>
      </c>
      <c r="O274" s="1336">
        <f t="shared" si="50"/>
        <v>0.2739143076239321</v>
      </c>
      <c r="P274" s="1329">
        <f t="shared" si="51"/>
        <v>76.726696813426372</v>
      </c>
      <c r="Q274" s="1337">
        <f t="shared" si="52"/>
        <v>16.434858457435926</v>
      </c>
      <c r="S274" s="56"/>
      <c r="T274" s="56"/>
    </row>
    <row r="275" spans="1:20" ht="13.5" thickBot="1" x14ac:dyDescent="0.25">
      <c r="A275" s="2102"/>
      <c r="B275" s="45">
        <v>10</v>
      </c>
      <c r="C275" s="1580" t="s">
        <v>649</v>
      </c>
      <c r="D275" s="1581">
        <v>53</v>
      </c>
      <c r="E275" s="1582" t="s">
        <v>48</v>
      </c>
      <c r="F275" s="905">
        <f t="shared" si="48"/>
        <v>14.444000000000001</v>
      </c>
      <c r="G275" s="1583">
        <v>2.9580000000000002</v>
      </c>
      <c r="H275" s="1583">
        <v>8.24</v>
      </c>
      <c r="I275" s="1583">
        <v>3.246</v>
      </c>
      <c r="J275" s="1584">
        <v>2517.62</v>
      </c>
      <c r="K275" s="1585">
        <v>3.246</v>
      </c>
      <c r="L275" s="1584">
        <v>2517.62</v>
      </c>
      <c r="M275" s="1552">
        <f t="shared" si="49"/>
        <v>1.2893129225220645E-3</v>
      </c>
      <c r="N275" s="1553">
        <v>214.2</v>
      </c>
      <c r="O275" s="1586">
        <f t="shared" si="50"/>
        <v>0.27617082800422621</v>
      </c>
      <c r="P275" s="1587">
        <f t="shared" si="51"/>
        <v>77.358775351323871</v>
      </c>
      <c r="Q275" s="1588">
        <f t="shared" si="52"/>
        <v>16.570249680253571</v>
      </c>
      <c r="S275" s="56"/>
      <c r="T275" s="56"/>
    </row>
    <row r="276" spans="1:20" ht="12.75" x14ac:dyDescent="0.2">
      <c r="A276" s="2114" t="s">
        <v>382</v>
      </c>
      <c r="B276" s="264">
        <v>1</v>
      </c>
      <c r="C276" s="1348" t="s">
        <v>650</v>
      </c>
      <c r="D276" s="1339">
        <v>65</v>
      </c>
      <c r="E276" s="1339" t="s">
        <v>48</v>
      </c>
      <c r="F276" s="1343">
        <f>G276+H276+I276</f>
        <v>24.319001</v>
      </c>
      <c r="G276" s="1589">
        <v>11.22</v>
      </c>
      <c r="H276" s="1589">
        <v>10.24</v>
      </c>
      <c r="I276" s="1590">
        <v>2.8590010000000001</v>
      </c>
      <c r="J276" s="1591">
        <v>2366.1799999999998</v>
      </c>
      <c r="K276" s="1592">
        <v>2.8590010000000001</v>
      </c>
      <c r="L276" s="1591">
        <v>2366.1799999999998</v>
      </c>
      <c r="M276" s="1345">
        <f>K276/L276</f>
        <v>1.2082770541547983E-3</v>
      </c>
      <c r="N276" s="1593">
        <v>214.2</v>
      </c>
      <c r="O276" s="1346">
        <f t="shared" si="50"/>
        <v>0.25881294499995777</v>
      </c>
      <c r="P276" s="1346">
        <f t="shared" si="51"/>
        <v>72.496623249287893</v>
      </c>
      <c r="Q276" s="1347">
        <f t="shared" si="52"/>
        <v>15.528776699997467</v>
      </c>
      <c r="S276" s="56"/>
      <c r="T276" s="56"/>
    </row>
    <row r="277" spans="1:20" ht="12.75" x14ac:dyDescent="0.2">
      <c r="A277" s="2115"/>
      <c r="B277" s="258">
        <v>2</v>
      </c>
      <c r="C277" s="1348" t="s">
        <v>651</v>
      </c>
      <c r="D277" s="1339">
        <v>30</v>
      </c>
      <c r="E277" s="1339" t="s">
        <v>48</v>
      </c>
      <c r="F277" s="1342">
        <f t="shared" ref="F277:F285" si="53">G277+H277+I277</f>
        <v>15.151005</v>
      </c>
      <c r="G277" s="1590">
        <v>8.3129999999999988</v>
      </c>
      <c r="H277" s="1590">
        <v>4.8</v>
      </c>
      <c r="I277" s="1590">
        <v>2.0380050000000001</v>
      </c>
      <c r="J277" s="1594">
        <v>1515.68</v>
      </c>
      <c r="K277" s="1595">
        <v>2.0380050000000001</v>
      </c>
      <c r="L277" s="1594">
        <v>1515.68</v>
      </c>
      <c r="M277" s="1345">
        <f>K277/L277</f>
        <v>1.3446142985326717E-3</v>
      </c>
      <c r="N277" s="1594">
        <v>214.2</v>
      </c>
      <c r="O277" s="1346">
        <f t="shared" si="50"/>
        <v>0.28801638274569824</v>
      </c>
      <c r="P277" s="1346">
        <f t="shared" si="51"/>
        <v>80.676857911960298</v>
      </c>
      <c r="Q277" s="1347">
        <f t="shared" si="52"/>
        <v>17.280982964741895</v>
      </c>
      <c r="S277" s="56"/>
      <c r="T277" s="56"/>
    </row>
    <row r="278" spans="1:20" ht="12.75" x14ac:dyDescent="0.2">
      <c r="A278" s="2115"/>
      <c r="B278" s="258">
        <v>3</v>
      </c>
      <c r="C278" s="1596" t="s">
        <v>652</v>
      </c>
      <c r="D278" s="1339">
        <v>119</v>
      </c>
      <c r="E278" s="1339" t="s">
        <v>48</v>
      </c>
      <c r="F278" s="1342">
        <f t="shared" si="53"/>
        <v>40.75</v>
      </c>
      <c r="G278" s="1590">
        <v>11.518000000000001</v>
      </c>
      <c r="H278" s="1590">
        <v>18.96</v>
      </c>
      <c r="I278" s="1590">
        <v>10.272</v>
      </c>
      <c r="J278" s="1594">
        <v>5881.32</v>
      </c>
      <c r="K278" s="1595">
        <v>10.272</v>
      </c>
      <c r="L278" s="1594">
        <v>5881.32</v>
      </c>
      <c r="M278" s="1354">
        <f t="shared" ref="M278:M285" si="54">K278/L278</f>
        <v>1.7465466935993961E-3</v>
      </c>
      <c r="N278" s="1594">
        <v>214.2</v>
      </c>
      <c r="O278" s="1346">
        <f t="shared" si="50"/>
        <v>0.37411030176899063</v>
      </c>
      <c r="P278" s="1346">
        <f t="shared" si="51"/>
        <v>104.79280161596377</v>
      </c>
      <c r="Q278" s="1355">
        <f t="shared" si="52"/>
        <v>22.446618106139439</v>
      </c>
      <c r="S278" s="56"/>
      <c r="T278" s="56"/>
    </row>
    <row r="279" spans="1:20" ht="12.75" x14ac:dyDescent="0.2">
      <c r="A279" s="2115"/>
      <c r="B279" s="258">
        <v>4</v>
      </c>
      <c r="C279" s="1596" t="s">
        <v>458</v>
      </c>
      <c r="D279" s="1339">
        <v>45</v>
      </c>
      <c r="E279" s="1339" t="s">
        <v>48</v>
      </c>
      <c r="F279" s="1342">
        <f t="shared" si="53"/>
        <v>14.972999999999999</v>
      </c>
      <c r="G279" s="1590">
        <v>3.6720000000000002</v>
      </c>
      <c r="H279" s="1590">
        <v>7.2</v>
      </c>
      <c r="I279" s="1590">
        <v>4.101</v>
      </c>
      <c r="J279" s="1594">
        <v>2328.9</v>
      </c>
      <c r="K279" s="1595">
        <v>4.101</v>
      </c>
      <c r="L279" s="1594">
        <v>2328.9</v>
      </c>
      <c r="M279" s="1354">
        <f t="shared" si="54"/>
        <v>1.7609171711967023E-3</v>
      </c>
      <c r="N279" s="1594">
        <v>214.2</v>
      </c>
      <c r="O279" s="1597">
        <f t="shared" si="50"/>
        <v>0.37718845807033363</v>
      </c>
      <c r="P279" s="1346">
        <f t="shared" si="51"/>
        <v>105.65503027180213</v>
      </c>
      <c r="Q279" s="1355">
        <f t="shared" si="52"/>
        <v>22.631307484220017</v>
      </c>
      <c r="S279" s="56"/>
      <c r="T279" s="56"/>
    </row>
    <row r="280" spans="1:20" ht="12.75" x14ac:dyDescent="0.2">
      <c r="A280" s="2115"/>
      <c r="B280" s="258">
        <v>5</v>
      </c>
      <c r="C280" s="1596" t="s">
        <v>653</v>
      </c>
      <c r="D280" s="1339">
        <v>20</v>
      </c>
      <c r="E280" s="1339" t="s">
        <v>48</v>
      </c>
      <c r="F280" s="1342">
        <f t="shared" si="53"/>
        <v>7.9220000000000006</v>
      </c>
      <c r="G280" s="1590">
        <v>2.9580000000000002</v>
      </c>
      <c r="H280" s="1590">
        <v>3.2</v>
      </c>
      <c r="I280" s="1590">
        <v>1.764</v>
      </c>
      <c r="J280" s="1594">
        <v>952.58</v>
      </c>
      <c r="K280" s="1595">
        <v>1.764</v>
      </c>
      <c r="L280" s="1594">
        <v>952.58</v>
      </c>
      <c r="M280" s="1354">
        <f t="shared" si="54"/>
        <v>1.8518129710890423E-3</v>
      </c>
      <c r="N280" s="1594">
        <v>214.2</v>
      </c>
      <c r="O280" s="1597">
        <f t="shared" si="50"/>
        <v>0.39665833840727283</v>
      </c>
      <c r="P280" s="1346">
        <f t="shared" si="51"/>
        <v>111.10877826534254</v>
      </c>
      <c r="Q280" s="1355">
        <f t="shared" si="52"/>
        <v>23.799500304436368</v>
      </c>
      <c r="S280" s="56"/>
      <c r="T280" s="56"/>
    </row>
    <row r="281" spans="1:20" ht="12.75" x14ac:dyDescent="0.2">
      <c r="A281" s="2115"/>
      <c r="B281" s="258">
        <v>6</v>
      </c>
      <c r="C281" s="1596" t="s">
        <v>654</v>
      </c>
      <c r="D281" s="1339">
        <v>15</v>
      </c>
      <c r="E281" s="1339" t="s">
        <v>48</v>
      </c>
      <c r="F281" s="1598">
        <f t="shared" si="53"/>
        <v>1.85</v>
      </c>
      <c r="G281" s="1590">
        <v>0</v>
      </c>
      <c r="H281" s="1590">
        <v>0</v>
      </c>
      <c r="I281" s="1590">
        <v>1.85</v>
      </c>
      <c r="J281" s="1594">
        <v>846.62</v>
      </c>
      <c r="K281" s="1595">
        <v>1.85</v>
      </c>
      <c r="L281" s="1594">
        <v>846.62</v>
      </c>
      <c r="M281" s="1354">
        <f t="shared" si="54"/>
        <v>2.1851598119581395E-3</v>
      </c>
      <c r="N281" s="1594">
        <v>214.2</v>
      </c>
      <c r="O281" s="1597">
        <f t="shared" si="50"/>
        <v>0.46806123172143344</v>
      </c>
      <c r="P281" s="1346">
        <f t="shared" si="51"/>
        <v>131.10958871748838</v>
      </c>
      <c r="Q281" s="1355">
        <f t="shared" si="52"/>
        <v>28.083673903286009</v>
      </c>
      <c r="S281" s="56"/>
      <c r="T281" s="56"/>
    </row>
    <row r="282" spans="1:20" ht="12.75" x14ac:dyDescent="0.2">
      <c r="A282" s="2115"/>
      <c r="B282" s="258">
        <v>7</v>
      </c>
      <c r="C282" s="1596" t="s">
        <v>655</v>
      </c>
      <c r="D282" s="1339">
        <v>45</v>
      </c>
      <c r="E282" s="1339" t="s">
        <v>48</v>
      </c>
      <c r="F282" s="1342">
        <f t="shared" si="53"/>
        <v>17.160002000000002</v>
      </c>
      <c r="G282" s="1590">
        <v>4.641</v>
      </c>
      <c r="H282" s="1590">
        <v>7.2</v>
      </c>
      <c r="I282" s="1590">
        <v>5.3190020000000002</v>
      </c>
      <c r="J282" s="1594">
        <v>2329.79</v>
      </c>
      <c r="K282" s="1595">
        <v>5.3190020000000002</v>
      </c>
      <c r="L282" s="1594">
        <v>2329.79</v>
      </c>
      <c r="M282" s="1354">
        <f t="shared" si="54"/>
        <v>2.2830392438803497E-3</v>
      </c>
      <c r="N282" s="1594">
        <v>214.2</v>
      </c>
      <c r="O282" s="1597">
        <f t="shared" si="50"/>
        <v>0.48902700603917088</v>
      </c>
      <c r="P282" s="1346">
        <f t="shared" si="51"/>
        <v>136.982354632821</v>
      </c>
      <c r="Q282" s="1355">
        <f t="shared" si="52"/>
        <v>29.341620362350255</v>
      </c>
      <c r="S282" s="56"/>
      <c r="T282" s="56"/>
    </row>
    <row r="283" spans="1:20" ht="12.75" x14ac:dyDescent="0.2">
      <c r="A283" s="2115"/>
      <c r="B283" s="258">
        <v>8</v>
      </c>
      <c r="C283" s="1596" t="s">
        <v>656</v>
      </c>
      <c r="D283" s="1339">
        <v>45</v>
      </c>
      <c r="E283" s="1339" t="s">
        <v>48</v>
      </c>
      <c r="F283" s="1598">
        <f t="shared" si="53"/>
        <v>20.669001000000002</v>
      </c>
      <c r="G283" s="1590">
        <v>7.8540000000000001</v>
      </c>
      <c r="H283" s="1590">
        <v>7.2</v>
      </c>
      <c r="I283" s="1590">
        <v>5.6150009999999995</v>
      </c>
      <c r="J283" s="1594">
        <v>2343.5500000000002</v>
      </c>
      <c r="K283" s="1595">
        <v>5.6150009999999995</v>
      </c>
      <c r="L283" s="1594">
        <v>2343.5500000000002</v>
      </c>
      <c r="M283" s="1354">
        <f t="shared" si="54"/>
        <v>2.3959382133942092E-3</v>
      </c>
      <c r="N283" s="1594">
        <v>214.2</v>
      </c>
      <c r="O283" s="1597">
        <f t="shared" si="50"/>
        <v>0.51320996530903962</v>
      </c>
      <c r="P283" s="1346">
        <f t="shared" si="51"/>
        <v>143.75629280365254</v>
      </c>
      <c r="Q283" s="1355">
        <f t="shared" si="52"/>
        <v>30.79259791854237</v>
      </c>
      <c r="S283" s="56"/>
      <c r="T283" s="56"/>
    </row>
    <row r="284" spans="1:20" ht="12.75" x14ac:dyDescent="0.2">
      <c r="A284" s="2115"/>
      <c r="B284" s="258">
        <v>9</v>
      </c>
      <c r="C284" s="1596" t="s">
        <v>657</v>
      </c>
      <c r="D284" s="1339">
        <v>30</v>
      </c>
      <c r="E284" s="1339" t="s">
        <v>48</v>
      </c>
      <c r="F284" s="1342">
        <f t="shared" si="53"/>
        <v>13.94</v>
      </c>
      <c r="G284" s="1590">
        <v>5.2529999999999992</v>
      </c>
      <c r="H284" s="1590">
        <v>4.8</v>
      </c>
      <c r="I284" s="1590">
        <v>3.887</v>
      </c>
      <c r="J284" s="1594">
        <v>1518.16</v>
      </c>
      <c r="K284" s="1595">
        <v>3.887</v>
      </c>
      <c r="L284" s="1594">
        <v>1518.16</v>
      </c>
      <c r="M284" s="1354">
        <f t="shared" si="54"/>
        <v>2.5603361964483319E-3</v>
      </c>
      <c r="N284" s="1594">
        <v>214.2</v>
      </c>
      <c r="O284" s="1597">
        <f t="shared" si="50"/>
        <v>0.54842401327923262</v>
      </c>
      <c r="P284" s="1346">
        <f t="shared" si="51"/>
        <v>153.6201717868999</v>
      </c>
      <c r="Q284" s="1355">
        <f t="shared" si="52"/>
        <v>32.905440796753957</v>
      </c>
      <c r="S284" s="56"/>
      <c r="T284" s="56"/>
    </row>
    <row r="285" spans="1:20" ht="13.5" customHeight="1" thickBot="1" x14ac:dyDescent="0.25">
      <c r="A285" s="2116"/>
      <c r="B285" s="265">
        <v>10</v>
      </c>
      <c r="C285" s="1599" t="s">
        <v>658</v>
      </c>
      <c r="D285" s="1600">
        <v>52</v>
      </c>
      <c r="E285" s="1600" t="s">
        <v>48</v>
      </c>
      <c r="F285" s="1598">
        <f t="shared" si="53"/>
        <v>19.787002999999999</v>
      </c>
      <c r="G285" s="1601">
        <v>3.468</v>
      </c>
      <c r="H285" s="1601">
        <v>8.48</v>
      </c>
      <c r="I285" s="1601">
        <v>7.8390029999999999</v>
      </c>
      <c r="J285" s="1602">
        <v>2928.4</v>
      </c>
      <c r="K285" s="1603">
        <v>7.8390029999999999</v>
      </c>
      <c r="L285" s="1602">
        <v>2928.4</v>
      </c>
      <c r="M285" s="1604">
        <f t="shared" si="54"/>
        <v>2.6768894276738148E-3</v>
      </c>
      <c r="N285" s="1602">
        <v>214.2</v>
      </c>
      <c r="O285" s="1605">
        <f t="shared" si="50"/>
        <v>0.57338971540773109</v>
      </c>
      <c r="P285" s="1605">
        <f t="shared" si="51"/>
        <v>160.61336566042888</v>
      </c>
      <c r="Q285" s="1606">
        <f t="shared" si="52"/>
        <v>34.403382924463862</v>
      </c>
      <c r="S285" s="56"/>
      <c r="T285" s="56"/>
    </row>
    <row r="286" spans="1:20" ht="12.75" x14ac:dyDescent="0.2">
      <c r="A286" s="2117" t="s">
        <v>376</v>
      </c>
      <c r="B286" s="100">
        <v>1</v>
      </c>
      <c r="C286" s="1526" t="s">
        <v>93</v>
      </c>
      <c r="D286" s="1607">
        <v>109</v>
      </c>
      <c r="E286" s="1607" t="s">
        <v>48</v>
      </c>
      <c r="F286" s="766">
        <f>G286+H286+I286</f>
        <v>36.439996999999998</v>
      </c>
      <c r="G286" s="1608">
        <v>3.7664520000000001</v>
      </c>
      <c r="H286" s="1608">
        <v>16.38</v>
      </c>
      <c r="I286" s="1608">
        <v>16.293544999999998</v>
      </c>
      <c r="J286" s="1527">
        <v>2560.75</v>
      </c>
      <c r="K286" s="1609">
        <v>16.293544999999998</v>
      </c>
      <c r="L286" s="1530">
        <v>2560.75</v>
      </c>
      <c r="M286" s="1358">
        <f>K286/L286</f>
        <v>6.362801913501903E-3</v>
      </c>
      <c r="N286" s="1530">
        <v>214.2</v>
      </c>
      <c r="O286" s="1359">
        <f>M286*N286</f>
        <v>1.3629121698721076</v>
      </c>
      <c r="P286" s="1359">
        <f>M286*60*1000</f>
        <v>381.76811481011418</v>
      </c>
      <c r="Q286" s="1360">
        <f>P286*N286/1000</f>
        <v>81.774730192326459</v>
      </c>
      <c r="S286" s="56"/>
      <c r="T286" s="56"/>
    </row>
    <row r="287" spans="1:20" ht="12.75" x14ac:dyDescent="0.2">
      <c r="A287" s="2118"/>
      <c r="B287" s="101">
        <v>2</v>
      </c>
      <c r="C287" s="1528" t="s">
        <v>95</v>
      </c>
      <c r="D287" s="1610">
        <v>44</v>
      </c>
      <c r="E287" s="1610" t="s">
        <v>48</v>
      </c>
      <c r="F287" s="770">
        <f t="shared" ref="F287:F295" si="55">G287+H287+I287</f>
        <v>11.960004</v>
      </c>
      <c r="G287" s="1611">
        <v>0</v>
      </c>
      <c r="H287" s="1611">
        <v>0</v>
      </c>
      <c r="I287" s="1611">
        <v>11.960004</v>
      </c>
      <c r="J287" s="1544">
        <v>1876.15</v>
      </c>
      <c r="K287" s="1612">
        <v>11.960004</v>
      </c>
      <c r="L287" s="1544">
        <v>1876.15</v>
      </c>
      <c r="M287" s="769">
        <f t="shared" ref="M287:M295" si="56">K287/L287</f>
        <v>6.3747589478453208E-3</v>
      </c>
      <c r="N287" s="1544">
        <v>214.2</v>
      </c>
      <c r="O287" s="771">
        <f t="shared" ref="O287:O295" si="57">M287*N287</f>
        <v>1.3654733666284677</v>
      </c>
      <c r="P287" s="1359">
        <f t="shared" ref="P287:P295" si="58">M287*60*1000</f>
        <v>382.48553687071922</v>
      </c>
      <c r="Q287" s="772">
        <f t="shared" ref="Q287:Q295" si="59">P287*N287/1000</f>
        <v>81.92840199770805</v>
      </c>
      <c r="S287" s="56"/>
      <c r="T287" s="56"/>
    </row>
    <row r="288" spans="1:20" ht="12.75" x14ac:dyDescent="0.2">
      <c r="A288" s="2118"/>
      <c r="B288" s="101">
        <v>3</v>
      </c>
      <c r="C288" s="1528" t="s">
        <v>659</v>
      </c>
      <c r="D288" s="1610">
        <v>36</v>
      </c>
      <c r="E288" s="1610" t="s">
        <v>48</v>
      </c>
      <c r="F288" s="770">
        <f t="shared" si="55"/>
        <v>23.61</v>
      </c>
      <c r="G288" s="1611">
        <v>2.907</v>
      </c>
      <c r="H288" s="1611">
        <v>5.76</v>
      </c>
      <c r="I288" s="1611">
        <v>14.943</v>
      </c>
      <c r="J288" s="1544">
        <v>2277.89</v>
      </c>
      <c r="K288" s="1612">
        <v>14.943</v>
      </c>
      <c r="L288" s="1544">
        <v>2277.89</v>
      </c>
      <c r="M288" s="769">
        <f t="shared" si="56"/>
        <v>6.5600182625148717E-3</v>
      </c>
      <c r="N288" s="1544">
        <v>214.2</v>
      </c>
      <c r="O288" s="771">
        <f t="shared" si="57"/>
        <v>1.4051559118306856</v>
      </c>
      <c r="P288" s="1359">
        <f t="shared" si="58"/>
        <v>393.60109575089228</v>
      </c>
      <c r="Q288" s="772">
        <f t="shared" si="59"/>
        <v>84.309354709841116</v>
      </c>
      <c r="S288" s="56"/>
      <c r="T288" s="56"/>
    </row>
    <row r="289" spans="1:20" ht="12.75" x14ac:dyDescent="0.2">
      <c r="A289" s="2118"/>
      <c r="B289" s="101">
        <v>4</v>
      </c>
      <c r="C289" s="1528" t="s">
        <v>660</v>
      </c>
      <c r="D289" s="1610">
        <v>27</v>
      </c>
      <c r="E289" s="1610" t="s">
        <v>48</v>
      </c>
      <c r="F289" s="770">
        <f t="shared" si="55"/>
        <v>9.069998</v>
      </c>
      <c r="G289" s="1611">
        <v>0</v>
      </c>
      <c r="H289" s="1611">
        <v>0.10451700000000001</v>
      </c>
      <c r="I289" s="1611">
        <v>8.9654810000000005</v>
      </c>
      <c r="J289" s="1544">
        <v>1364.56</v>
      </c>
      <c r="K289" s="1612">
        <v>8.9654810000000005</v>
      </c>
      <c r="L289" s="1544">
        <v>1364.56</v>
      </c>
      <c r="M289" s="769">
        <f t="shared" si="56"/>
        <v>6.5702358269332248E-3</v>
      </c>
      <c r="N289" s="1544">
        <v>214.2</v>
      </c>
      <c r="O289" s="771">
        <f t="shared" si="57"/>
        <v>1.4073445141290968</v>
      </c>
      <c r="P289" s="1359">
        <f t="shared" si="58"/>
        <v>394.21414961599351</v>
      </c>
      <c r="Q289" s="772">
        <f t="shared" si="59"/>
        <v>84.440670847745807</v>
      </c>
      <c r="S289" s="56"/>
      <c r="T289" s="56"/>
    </row>
    <row r="290" spans="1:20" ht="12.75" x14ac:dyDescent="0.2">
      <c r="A290" s="2118"/>
      <c r="B290" s="101">
        <v>5</v>
      </c>
      <c r="C290" s="1528" t="s">
        <v>210</v>
      </c>
      <c r="D290" s="1610">
        <v>20</v>
      </c>
      <c r="E290" s="1610" t="s">
        <v>48</v>
      </c>
      <c r="F290" s="770">
        <f t="shared" si="55"/>
        <v>8.5920000000000005</v>
      </c>
      <c r="G290" s="1611">
        <v>0.20399999999999999</v>
      </c>
      <c r="H290" s="1611">
        <v>1.2077330000000002</v>
      </c>
      <c r="I290" s="1611">
        <v>7.1802670000000006</v>
      </c>
      <c r="J290" s="1544">
        <v>1076.74</v>
      </c>
      <c r="K290" s="1612">
        <v>7.1802670000000006</v>
      </c>
      <c r="L290" s="1544">
        <v>1076.74</v>
      </c>
      <c r="M290" s="769">
        <f t="shared" si="56"/>
        <v>6.6685244348682138E-3</v>
      </c>
      <c r="N290" s="1544">
        <v>214.2</v>
      </c>
      <c r="O290" s="771">
        <f t="shared" si="57"/>
        <v>1.4283979339487713</v>
      </c>
      <c r="P290" s="1359">
        <f t="shared" si="58"/>
        <v>400.11146609209283</v>
      </c>
      <c r="Q290" s="772">
        <f t="shared" si="59"/>
        <v>85.703876036926275</v>
      </c>
      <c r="S290" s="56"/>
      <c r="T290" s="56"/>
    </row>
    <row r="291" spans="1:20" ht="12.75" x14ac:dyDescent="0.2">
      <c r="A291" s="2118"/>
      <c r="B291" s="101">
        <v>6</v>
      </c>
      <c r="C291" s="1528" t="s">
        <v>661</v>
      </c>
      <c r="D291" s="1610">
        <v>54</v>
      </c>
      <c r="E291" s="1610" t="s">
        <v>48</v>
      </c>
      <c r="F291" s="770">
        <f t="shared" si="55"/>
        <v>32.039993000000003</v>
      </c>
      <c r="G291" s="1611">
        <v>3.6210000000000004</v>
      </c>
      <c r="H291" s="1611">
        <v>8.56</v>
      </c>
      <c r="I291" s="1611">
        <v>19.858993000000002</v>
      </c>
      <c r="J291" s="1544">
        <v>2977.35</v>
      </c>
      <c r="K291" s="1612">
        <v>19.858993000000002</v>
      </c>
      <c r="L291" s="1544">
        <v>2977.35</v>
      </c>
      <c r="M291" s="769">
        <f t="shared" si="56"/>
        <v>6.6700230070364597E-3</v>
      </c>
      <c r="N291" s="1544">
        <v>214.2</v>
      </c>
      <c r="O291" s="771">
        <f t="shared" si="57"/>
        <v>1.4287189281072097</v>
      </c>
      <c r="P291" s="1359">
        <f t="shared" si="58"/>
        <v>400.20138042218758</v>
      </c>
      <c r="Q291" s="772">
        <f t="shared" si="59"/>
        <v>85.723135686432585</v>
      </c>
      <c r="S291" s="56"/>
      <c r="T291" s="56"/>
    </row>
    <row r="292" spans="1:20" ht="12.75" x14ac:dyDescent="0.2">
      <c r="A292" s="2118"/>
      <c r="B292" s="101">
        <v>7</v>
      </c>
      <c r="C292" s="1528" t="s">
        <v>459</v>
      </c>
      <c r="D292" s="1610">
        <v>93</v>
      </c>
      <c r="E292" s="1610" t="s">
        <v>48</v>
      </c>
      <c r="F292" s="770">
        <f t="shared" si="55"/>
        <v>25.52</v>
      </c>
      <c r="G292" s="1611">
        <v>2.6520000000000001</v>
      </c>
      <c r="H292" s="1611">
        <v>0.83000000000000007</v>
      </c>
      <c r="I292" s="1611">
        <v>22.038</v>
      </c>
      <c r="J292" s="1544">
        <v>3290.77</v>
      </c>
      <c r="K292" s="1612">
        <v>22.038</v>
      </c>
      <c r="L292" s="1544">
        <v>3290.77</v>
      </c>
      <c r="M292" s="769">
        <f t="shared" si="56"/>
        <v>6.6969128805720243E-3</v>
      </c>
      <c r="N292" s="1544">
        <v>214.2</v>
      </c>
      <c r="O292" s="771">
        <f t="shared" si="57"/>
        <v>1.4344787390185276</v>
      </c>
      <c r="P292" s="1359">
        <f t="shared" si="58"/>
        <v>401.81477283432145</v>
      </c>
      <c r="Q292" s="772">
        <f t="shared" si="59"/>
        <v>86.068724341111647</v>
      </c>
      <c r="S292" s="56"/>
      <c r="T292" s="56"/>
    </row>
    <row r="293" spans="1:20" ht="12.75" x14ac:dyDescent="0.2">
      <c r="A293" s="2118"/>
      <c r="B293" s="101">
        <v>8</v>
      </c>
      <c r="C293" s="1528" t="s">
        <v>662</v>
      </c>
      <c r="D293" s="1610">
        <v>24</v>
      </c>
      <c r="E293" s="1610" t="s">
        <v>48</v>
      </c>
      <c r="F293" s="770">
        <f t="shared" si="55"/>
        <v>8.5370000000000008</v>
      </c>
      <c r="G293" s="1611">
        <v>0.40799999999999997</v>
      </c>
      <c r="H293" s="1611">
        <v>8.9033000000000001E-2</v>
      </c>
      <c r="I293" s="1611">
        <v>8.0399670000000008</v>
      </c>
      <c r="J293" s="1544">
        <v>1195.58</v>
      </c>
      <c r="K293" s="1612">
        <v>8.0399670000000008</v>
      </c>
      <c r="L293" s="1544">
        <v>1195.58</v>
      </c>
      <c r="M293" s="769">
        <f t="shared" si="56"/>
        <v>6.7247419662423268E-3</v>
      </c>
      <c r="N293" s="1544">
        <v>214.2</v>
      </c>
      <c r="O293" s="771">
        <f t="shared" si="57"/>
        <v>1.4404397291691062</v>
      </c>
      <c r="P293" s="1359">
        <f t="shared" si="58"/>
        <v>403.48451797453959</v>
      </c>
      <c r="Q293" s="772">
        <f t="shared" si="59"/>
        <v>86.426383750146371</v>
      </c>
      <c r="S293" s="56"/>
      <c r="T293" s="56"/>
    </row>
    <row r="294" spans="1:20" ht="12.75" x14ac:dyDescent="0.2">
      <c r="A294" s="2118"/>
      <c r="B294" s="101">
        <v>9</v>
      </c>
      <c r="C294" s="1528" t="s">
        <v>663</v>
      </c>
      <c r="D294" s="1610">
        <v>36</v>
      </c>
      <c r="E294" s="1610" t="s">
        <v>48</v>
      </c>
      <c r="F294" s="770">
        <f t="shared" si="55"/>
        <v>24.5</v>
      </c>
      <c r="G294" s="1611">
        <v>3.4169999999999998</v>
      </c>
      <c r="H294" s="1611">
        <v>5.38</v>
      </c>
      <c r="I294" s="1611">
        <v>15.702999999999999</v>
      </c>
      <c r="J294" s="1544">
        <v>2288.92</v>
      </c>
      <c r="K294" s="1612">
        <v>15.7</v>
      </c>
      <c r="L294" s="1544">
        <v>2288.92</v>
      </c>
      <c r="M294" s="769">
        <f t="shared" si="56"/>
        <v>6.8591300700767167E-3</v>
      </c>
      <c r="N294" s="1544">
        <v>214.2</v>
      </c>
      <c r="O294" s="771">
        <f t="shared" si="57"/>
        <v>1.4692256610104326</v>
      </c>
      <c r="P294" s="1359">
        <f t="shared" si="58"/>
        <v>411.54780420460304</v>
      </c>
      <c r="Q294" s="772">
        <f t="shared" si="59"/>
        <v>88.153539660625967</v>
      </c>
      <c r="S294" s="56"/>
      <c r="T294" s="56"/>
    </row>
    <row r="295" spans="1:20" ht="13.5" thickBot="1" x14ac:dyDescent="0.25">
      <c r="A295" s="2118"/>
      <c r="B295" s="101">
        <v>10</v>
      </c>
      <c r="C295" s="1531" t="s">
        <v>664</v>
      </c>
      <c r="D295" s="1613">
        <v>29</v>
      </c>
      <c r="E295" s="1613" t="s">
        <v>48</v>
      </c>
      <c r="F295" s="770">
        <f t="shared" si="55"/>
        <v>8.9999990000000007</v>
      </c>
      <c r="G295" s="1614">
        <v>5.6304E-2</v>
      </c>
      <c r="H295" s="1614">
        <v>0.10838800000000001</v>
      </c>
      <c r="I295" s="1614">
        <v>8.8353070000000002</v>
      </c>
      <c r="J295" s="1564">
        <v>1288.78</v>
      </c>
      <c r="K295" s="1615">
        <v>8.8353070000000002</v>
      </c>
      <c r="L295" s="1564">
        <v>1288.78</v>
      </c>
      <c r="M295" s="1563">
        <f t="shared" si="56"/>
        <v>6.8555587454802221E-3</v>
      </c>
      <c r="N295" s="1564">
        <v>214.2</v>
      </c>
      <c r="O295" s="1533">
        <f t="shared" si="57"/>
        <v>1.4684606832818634</v>
      </c>
      <c r="P295" s="1533">
        <f t="shared" si="58"/>
        <v>411.33352472881336</v>
      </c>
      <c r="Q295" s="1534">
        <f t="shared" si="59"/>
        <v>88.107640996911812</v>
      </c>
      <c r="S295" s="56"/>
      <c r="T295" s="56"/>
    </row>
    <row r="296" spans="1:20" ht="12.75" x14ac:dyDescent="0.2">
      <c r="A296" s="2119" t="s">
        <v>380</v>
      </c>
      <c r="B296" s="53">
        <v>1</v>
      </c>
      <c r="C296" s="1362" t="s">
        <v>665</v>
      </c>
      <c r="D296" s="1363">
        <v>10</v>
      </c>
      <c r="E296" s="1363" t="s">
        <v>48</v>
      </c>
      <c r="F296" s="930">
        <f>G296+H296+I296</f>
        <v>5.3999990000000002</v>
      </c>
      <c r="G296" s="1616">
        <v>0.10199999999999999</v>
      </c>
      <c r="H296" s="1616">
        <v>1.1300000000000001</v>
      </c>
      <c r="I296" s="1616">
        <v>4.167999</v>
      </c>
      <c r="J296" s="1538">
        <v>584.30000000000007</v>
      </c>
      <c r="K296" s="1617">
        <v>4.167999</v>
      </c>
      <c r="L296" s="1328">
        <v>584.30000000000007</v>
      </c>
      <c r="M296" s="1366">
        <f>K296/L296</f>
        <v>7.133320212219749E-3</v>
      </c>
      <c r="N296" s="1328">
        <v>214.2</v>
      </c>
      <c r="O296" s="1367">
        <f>M296*N296</f>
        <v>1.5279571894574702</v>
      </c>
      <c r="P296" s="1367">
        <f>M296*60*1000</f>
        <v>427.99921273318495</v>
      </c>
      <c r="Q296" s="1368">
        <f>P296*N296/1000</f>
        <v>91.677431367448207</v>
      </c>
      <c r="S296" s="56"/>
      <c r="T296" s="56"/>
    </row>
    <row r="297" spans="1:20" ht="12.75" x14ac:dyDescent="0.2">
      <c r="A297" s="2120"/>
      <c r="B297" s="26">
        <v>2</v>
      </c>
      <c r="C297" s="1539" t="s">
        <v>211</v>
      </c>
      <c r="D297" s="1618">
        <v>8</v>
      </c>
      <c r="E297" s="1618" t="s">
        <v>48</v>
      </c>
      <c r="F297" s="1365">
        <f>G297+H297+I297</f>
        <v>2.9000000000000004</v>
      </c>
      <c r="G297" s="1619">
        <v>0</v>
      </c>
      <c r="H297" s="1619">
        <v>3.0967999999999999E-2</v>
      </c>
      <c r="I297" s="1619">
        <v>2.8690320000000002</v>
      </c>
      <c r="J297" s="1545">
        <v>396.8</v>
      </c>
      <c r="K297" s="1620">
        <v>2.8690320000000002</v>
      </c>
      <c r="L297" s="1545">
        <v>396.8</v>
      </c>
      <c r="M297" s="773">
        <f t="shared" ref="M297:M305" si="60">K297/L297</f>
        <v>7.2304233870967745E-3</v>
      </c>
      <c r="N297" s="1545">
        <v>214.2</v>
      </c>
      <c r="O297" s="775">
        <f t="shared" ref="O297:O305" si="61">M297*N297</f>
        <v>1.5487566895161291</v>
      </c>
      <c r="P297" s="1367">
        <f t="shared" ref="P297:P305" si="62">M297*60*1000</f>
        <v>433.8254032258065</v>
      </c>
      <c r="Q297" s="776">
        <f t="shared" ref="Q297:Q305" si="63">P297*N297/1000</f>
        <v>92.925401370967748</v>
      </c>
      <c r="S297" s="56"/>
      <c r="T297" s="56"/>
    </row>
    <row r="298" spans="1:20" ht="12.75" x14ac:dyDescent="0.2">
      <c r="A298" s="2120"/>
      <c r="B298" s="26">
        <v>3</v>
      </c>
      <c r="C298" s="1539" t="s">
        <v>456</v>
      </c>
      <c r="D298" s="1618">
        <v>46</v>
      </c>
      <c r="E298" s="1370" t="s">
        <v>48</v>
      </c>
      <c r="F298" s="1365">
        <f t="shared" ref="F298:F305" si="64">G298+H298+I298</f>
        <v>32.747</v>
      </c>
      <c r="G298" s="1619">
        <v>4.4370000000000003</v>
      </c>
      <c r="H298" s="1619">
        <v>7.2</v>
      </c>
      <c r="I298" s="1619">
        <v>21.11</v>
      </c>
      <c r="J298" s="1545">
        <v>2904.65</v>
      </c>
      <c r="K298" s="1620">
        <v>21.11</v>
      </c>
      <c r="L298" s="1545">
        <v>2904.65</v>
      </c>
      <c r="M298" s="773">
        <f t="shared" si="60"/>
        <v>7.2676570326889638E-3</v>
      </c>
      <c r="N298" s="1545">
        <v>214.2</v>
      </c>
      <c r="O298" s="775">
        <f t="shared" si="61"/>
        <v>1.5567321364019759</v>
      </c>
      <c r="P298" s="1367">
        <f t="shared" si="62"/>
        <v>436.05942196133782</v>
      </c>
      <c r="Q298" s="776">
        <f t="shared" si="63"/>
        <v>93.403928184118556</v>
      </c>
      <c r="S298" s="56"/>
      <c r="T298" s="56"/>
    </row>
    <row r="299" spans="1:20" ht="12.75" x14ac:dyDescent="0.2">
      <c r="A299" s="2120"/>
      <c r="B299" s="26">
        <v>4</v>
      </c>
      <c r="C299" s="1539" t="s">
        <v>209</v>
      </c>
      <c r="D299" s="1618">
        <v>12</v>
      </c>
      <c r="E299" s="1618" t="s">
        <v>48</v>
      </c>
      <c r="F299" s="1365">
        <f t="shared" si="64"/>
        <v>4.5999980000000003</v>
      </c>
      <c r="G299" s="1619">
        <v>0</v>
      </c>
      <c r="H299" s="1619">
        <v>4.6452E-2</v>
      </c>
      <c r="I299" s="1619">
        <v>4.5535459999999999</v>
      </c>
      <c r="J299" s="1545">
        <v>600.89</v>
      </c>
      <c r="K299" s="1620">
        <v>4.5535459999999999</v>
      </c>
      <c r="L299" s="1545">
        <v>600.89</v>
      </c>
      <c r="M299" s="773">
        <f t="shared" si="60"/>
        <v>7.5780026294330078E-3</v>
      </c>
      <c r="N299" s="1545">
        <v>214.2</v>
      </c>
      <c r="O299" s="775">
        <f t="shared" si="61"/>
        <v>1.6232081632245501</v>
      </c>
      <c r="P299" s="1367">
        <f t="shared" si="62"/>
        <v>454.68015776598048</v>
      </c>
      <c r="Q299" s="776">
        <f t="shared" si="63"/>
        <v>97.392489793473004</v>
      </c>
      <c r="S299" s="56"/>
      <c r="T299" s="56"/>
    </row>
    <row r="300" spans="1:20" ht="12.75" x14ac:dyDescent="0.2">
      <c r="A300" s="2120"/>
      <c r="B300" s="26">
        <v>5</v>
      </c>
      <c r="C300" s="1539" t="s">
        <v>94</v>
      </c>
      <c r="D300" s="1618">
        <v>12</v>
      </c>
      <c r="E300" s="1370" t="s">
        <v>48</v>
      </c>
      <c r="F300" s="1365">
        <f t="shared" si="64"/>
        <v>6.7970009999999998</v>
      </c>
      <c r="G300" s="1619">
        <v>0.71400000000000008</v>
      </c>
      <c r="H300" s="1619">
        <v>1.92</v>
      </c>
      <c r="I300" s="1619">
        <v>4.1630009999999995</v>
      </c>
      <c r="J300" s="1545">
        <v>540.32000000000005</v>
      </c>
      <c r="K300" s="1620">
        <v>4.1630009999999995</v>
      </c>
      <c r="L300" s="1545">
        <v>540.32000000000005</v>
      </c>
      <c r="M300" s="773">
        <f t="shared" si="60"/>
        <v>7.7046953657092078E-3</v>
      </c>
      <c r="N300" s="1545">
        <v>214.2</v>
      </c>
      <c r="O300" s="775">
        <f t="shared" si="61"/>
        <v>1.6503457473349121</v>
      </c>
      <c r="P300" s="1367">
        <f t="shared" si="62"/>
        <v>462.28172194255245</v>
      </c>
      <c r="Q300" s="776">
        <f t="shared" si="63"/>
        <v>99.020744840094736</v>
      </c>
      <c r="S300" s="56"/>
      <c r="T300" s="56"/>
    </row>
    <row r="301" spans="1:20" ht="12.75" x14ac:dyDescent="0.2">
      <c r="A301" s="2120"/>
      <c r="B301" s="26">
        <v>6</v>
      </c>
      <c r="C301" s="1539" t="s">
        <v>447</v>
      </c>
      <c r="D301" s="1618">
        <v>28</v>
      </c>
      <c r="E301" s="1618" t="s">
        <v>48</v>
      </c>
      <c r="F301" s="1365">
        <f t="shared" si="64"/>
        <v>12.073001</v>
      </c>
      <c r="G301" s="1619">
        <v>0</v>
      </c>
      <c r="H301" s="1619">
        <v>0</v>
      </c>
      <c r="I301" s="1619">
        <v>12.073001</v>
      </c>
      <c r="J301" s="1545">
        <v>1512.77</v>
      </c>
      <c r="K301" s="1620">
        <v>12.073001</v>
      </c>
      <c r="L301" s="1545">
        <v>1512.77</v>
      </c>
      <c r="M301" s="773">
        <f t="shared" si="60"/>
        <v>7.9807247631827703E-3</v>
      </c>
      <c r="N301" s="1545">
        <v>214.2</v>
      </c>
      <c r="O301" s="775">
        <f t="shared" si="61"/>
        <v>1.7094712442737492</v>
      </c>
      <c r="P301" s="1367">
        <f t="shared" si="62"/>
        <v>478.84348579096621</v>
      </c>
      <c r="Q301" s="776">
        <f t="shared" si="63"/>
        <v>102.56827465642495</v>
      </c>
      <c r="S301" s="56"/>
      <c r="T301" s="56"/>
    </row>
    <row r="302" spans="1:20" ht="12.75" x14ac:dyDescent="0.2">
      <c r="A302" s="2120"/>
      <c r="B302" s="26">
        <v>7</v>
      </c>
      <c r="C302" s="1539" t="s">
        <v>666</v>
      </c>
      <c r="D302" s="1618">
        <v>31</v>
      </c>
      <c r="E302" s="1370" t="s">
        <v>48</v>
      </c>
      <c r="F302" s="1365">
        <f t="shared" si="64"/>
        <v>18.812003999999998</v>
      </c>
      <c r="G302" s="1619">
        <v>1.7850000000000001</v>
      </c>
      <c r="H302" s="1619">
        <v>4.8</v>
      </c>
      <c r="I302" s="1619">
        <v>12.227003999999999</v>
      </c>
      <c r="J302" s="1545">
        <v>1515.1100000000001</v>
      </c>
      <c r="K302" s="1620">
        <v>12.227003999999999</v>
      </c>
      <c r="L302" s="1545">
        <v>1515.1100000000001</v>
      </c>
      <c r="M302" s="773">
        <f t="shared" si="60"/>
        <v>8.0700437591990012E-3</v>
      </c>
      <c r="N302" s="1545">
        <v>214.2</v>
      </c>
      <c r="O302" s="775">
        <f t="shared" si="61"/>
        <v>1.728603373220426</v>
      </c>
      <c r="P302" s="1367">
        <f t="shared" si="62"/>
        <v>484.20262555194006</v>
      </c>
      <c r="Q302" s="776">
        <f t="shared" si="63"/>
        <v>103.71620239322556</v>
      </c>
      <c r="S302" s="56"/>
      <c r="T302" s="56"/>
    </row>
    <row r="303" spans="1:20" ht="12.75" x14ac:dyDescent="0.2">
      <c r="A303" s="2120"/>
      <c r="B303" s="26">
        <v>8</v>
      </c>
      <c r="C303" s="1539" t="s">
        <v>457</v>
      </c>
      <c r="D303" s="1618">
        <v>45</v>
      </c>
      <c r="E303" s="1618" t="s">
        <v>48</v>
      </c>
      <c r="F303" s="1365">
        <f t="shared" si="64"/>
        <v>37.410004999999998</v>
      </c>
      <c r="G303" s="1619">
        <v>5.7120000000000006</v>
      </c>
      <c r="H303" s="1619">
        <v>7.2</v>
      </c>
      <c r="I303" s="1619">
        <v>24.498004999999999</v>
      </c>
      <c r="J303" s="1545">
        <v>2936.83</v>
      </c>
      <c r="K303" s="1620">
        <v>24.498004999999999</v>
      </c>
      <c r="L303" s="1545">
        <v>2936.83</v>
      </c>
      <c r="M303" s="773">
        <f t="shared" si="60"/>
        <v>8.3416489888757609E-3</v>
      </c>
      <c r="N303" s="1545">
        <v>214.2</v>
      </c>
      <c r="O303" s="775">
        <f t="shared" si="61"/>
        <v>1.7867812134171879</v>
      </c>
      <c r="P303" s="1367">
        <f t="shared" si="62"/>
        <v>500.49893933254566</v>
      </c>
      <c r="Q303" s="776">
        <f t="shared" si="63"/>
        <v>107.20687280503128</v>
      </c>
      <c r="S303" s="56"/>
      <c r="T303" s="56"/>
    </row>
    <row r="304" spans="1:20" ht="12.75" x14ac:dyDescent="0.2">
      <c r="A304" s="2120"/>
      <c r="B304" s="26">
        <v>9</v>
      </c>
      <c r="C304" s="1621" t="s">
        <v>667</v>
      </c>
      <c r="D304" s="1618">
        <v>45</v>
      </c>
      <c r="E304" s="1370" t="s">
        <v>48</v>
      </c>
      <c r="F304" s="1365">
        <f t="shared" si="64"/>
        <v>40.467999000000006</v>
      </c>
      <c r="G304" s="1619">
        <v>3.6720000000000002</v>
      </c>
      <c r="H304" s="1619">
        <v>7.2</v>
      </c>
      <c r="I304" s="1619">
        <v>29.595999000000003</v>
      </c>
      <c r="J304" s="1545">
        <v>2889.38</v>
      </c>
      <c r="K304" s="1620">
        <v>29.595999000000003</v>
      </c>
      <c r="L304" s="1545">
        <v>2889.38</v>
      </c>
      <c r="M304" s="773">
        <f t="shared" si="60"/>
        <v>1.0243027569928497E-2</v>
      </c>
      <c r="N304" s="1545">
        <v>214.2</v>
      </c>
      <c r="O304" s="775">
        <f t="shared" si="61"/>
        <v>2.194056505478684</v>
      </c>
      <c r="P304" s="1367">
        <f t="shared" si="62"/>
        <v>614.5816541957098</v>
      </c>
      <c r="Q304" s="776">
        <f t="shared" si="63"/>
        <v>131.64339032872104</v>
      </c>
      <c r="S304" s="56"/>
      <c r="T304" s="56"/>
    </row>
    <row r="305" spans="1:20" ht="13.5" thickBot="1" x14ac:dyDescent="0.25">
      <c r="A305" s="2121"/>
      <c r="B305" s="29">
        <v>10</v>
      </c>
      <c r="C305" s="1622" t="s">
        <v>668</v>
      </c>
      <c r="D305" s="1623">
        <v>4</v>
      </c>
      <c r="E305" s="1623" t="s">
        <v>48</v>
      </c>
      <c r="F305" s="1624">
        <f t="shared" si="64"/>
        <v>1.7</v>
      </c>
      <c r="G305" s="1625">
        <v>0</v>
      </c>
      <c r="H305" s="1625">
        <v>0</v>
      </c>
      <c r="I305" s="1625">
        <v>1.7</v>
      </c>
      <c r="J305" s="1548">
        <v>135.59</v>
      </c>
      <c r="K305" s="1626">
        <v>1.7</v>
      </c>
      <c r="L305" s="1548">
        <v>135.59</v>
      </c>
      <c r="M305" s="1547">
        <f t="shared" si="60"/>
        <v>1.2537797772697101E-2</v>
      </c>
      <c r="N305" s="1548">
        <v>214.2</v>
      </c>
      <c r="O305" s="1542">
        <f t="shared" si="61"/>
        <v>2.6855962829117188</v>
      </c>
      <c r="P305" s="1542">
        <f t="shared" si="62"/>
        <v>752.26786636182612</v>
      </c>
      <c r="Q305" s="1543">
        <f t="shared" si="63"/>
        <v>161.13577697470316</v>
      </c>
      <c r="S305" s="56"/>
      <c r="T305" s="56"/>
    </row>
    <row r="306" spans="1:20" ht="12.75" x14ac:dyDescent="0.2">
      <c r="S306" s="56"/>
      <c r="T306" s="56"/>
    </row>
    <row r="307" spans="1:20" ht="12.75" x14ac:dyDescent="0.2">
      <c r="C307" s="1"/>
      <c r="D307" s="1"/>
      <c r="E307" s="1"/>
      <c r="S307" s="56"/>
      <c r="T307" s="56"/>
    </row>
    <row r="308" spans="1:20" s="12" customFormat="1" ht="12.75" customHeight="1" x14ac:dyDescent="0.2">
      <c r="A308" s="2099" t="s">
        <v>39</v>
      </c>
      <c r="B308" s="2099"/>
      <c r="C308" s="2099"/>
      <c r="D308" s="2099"/>
      <c r="E308" s="2099"/>
      <c r="F308" s="2099"/>
      <c r="G308" s="2099"/>
      <c r="H308" s="2099"/>
      <c r="I308" s="2099"/>
      <c r="J308" s="2099"/>
      <c r="K308" s="2099"/>
      <c r="L308" s="2099"/>
      <c r="M308" s="2099"/>
      <c r="N308" s="2099"/>
      <c r="O308" s="2099"/>
      <c r="P308" s="2099"/>
      <c r="Q308" s="2099"/>
      <c r="S308" s="789"/>
      <c r="T308" s="789"/>
    </row>
    <row r="309" spans="1:20" s="12" customFormat="1" ht="15" customHeight="1" thickBot="1" x14ac:dyDescent="0.25">
      <c r="A309" s="2061" t="s">
        <v>810</v>
      </c>
      <c r="B309" s="2061"/>
      <c r="C309" s="2061"/>
      <c r="D309" s="2061"/>
      <c r="E309" s="2061"/>
      <c r="F309" s="2061"/>
      <c r="G309" s="2061"/>
      <c r="H309" s="2061"/>
      <c r="I309" s="2061"/>
      <c r="J309" s="2061"/>
      <c r="K309" s="2061"/>
      <c r="L309" s="2061"/>
      <c r="M309" s="2061"/>
      <c r="N309" s="2061"/>
      <c r="O309" s="2061"/>
      <c r="P309" s="2061"/>
      <c r="Q309" s="2061"/>
      <c r="S309" s="56"/>
      <c r="T309" s="56"/>
    </row>
    <row r="310" spans="1:20" ht="12.75" customHeight="1" x14ac:dyDescent="0.2">
      <c r="A310" s="2107" t="s">
        <v>1</v>
      </c>
      <c r="B310" s="2037" t="s">
        <v>0</v>
      </c>
      <c r="C310" s="2097" t="s">
        <v>2</v>
      </c>
      <c r="D310" s="2097" t="s">
        <v>3</v>
      </c>
      <c r="E310" s="2097" t="s">
        <v>40</v>
      </c>
      <c r="F310" s="2096" t="s">
        <v>14</v>
      </c>
      <c r="G310" s="2096"/>
      <c r="H310" s="2096"/>
      <c r="I310" s="2096"/>
      <c r="J310" s="2097" t="s">
        <v>4</v>
      </c>
      <c r="K310" s="2097" t="s">
        <v>15</v>
      </c>
      <c r="L310" s="2097" t="s">
        <v>5</v>
      </c>
      <c r="M310" s="2097" t="s">
        <v>6</v>
      </c>
      <c r="N310" s="2097" t="s">
        <v>16</v>
      </c>
      <c r="O310" s="2097" t="s">
        <v>17</v>
      </c>
      <c r="P310" s="2018" t="s">
        <v>25</v>
      </c>
      <c r="Q310" s="2020" t="s">
        <v>26</v>
      </c>
      <c r="S310" s="56"/>
      <c r="T310" s="56"/>
    </row>
    <row r="311" spans="1:20" s="2" customFormat="1" ht="33.75" x14ac:dyDescent="0.2">
      <c r="A311" s="2108"/>
      <c r="B311" s="2038"/>
      <c r="C311" s="2098"/>
      <c r="D311" s="2098"/>
      <c r="E311" s="2098"/>
      <c r="F311" s="21" t="s">
        <v>18</v>
      </c>
      <c r="G311" s="21" t="s">
        <v>19</v>
      </c>
      <c r="H311" s="21" t="s">
        <v>32</v>
      </c>
      <c r="I311" s="21" t="s">
        <v>21</v>
      </c>
      <c r="J311" s="2098"/>
      <c r="K311" s="2098"/>
      <c r="L311" s="2098"/>
      <c r="M311" s="2098"/>
      <c r="N311" s="2098"/>
      <c r="O311" s="2098"/>
      <c r="P311" s="2019"/>
      <c r="Q311" s="2021"/>
      <c r="S311" s="56"/>
      <c r="T311" s="56"/>
    </row>
    <row r="312" spans="1:20" s="3" customFormat="1" ht="13.5" customHeight="1" thickBot="1" x14ac:dyDescent="0.25">
      <c r="A312" s="2109"/>
      <c r="B312" s="2110"/>
      <c r="C312" s="2103"/>
      <c r="D312" s="41" t="s">
        <v>7</v>
      </c>
      <c r="E312" s="41" t="s">
        <v>8</v>
      </c>
      <c r="F312" s="41" t="s">
        <v>9</v>
      </c>
      <c r="G312" s="41" t="s">
        <v>9</v>
      </c>
      <c r="H312" s="41" t="s">
        <v>9</v>
      </c>
      <c r="I312" s="41" t="s">
        <v>9</v>
      </c>
      <c r="J312" s="41" t="s">
        <v>22</v>
      </c>
      <c r="K312" s="41" t="s">
        <v>9</v>
      </c>
      <c r="L312" s="41" t="s">
        <v>22</v>
      </c>
      <c r="M312" s="41" t="s">
        <v>23</v>
      </c>
      <c r="N312" s="41" t="s">
        <v>10</v>
      </c>
      <c r="O312" s="41" t="s">
        <v>24</v>
      </c>
      <c r="P312" s="47" t="s">
        <v>27</v>
      </c>
      <c r="Q312" s="43" t="s">
        <v>28</v>
      </c>
      <c r="S312" s="56"/>
      <c r="T312" s="56"/>
    </row>
    <row r="313" spans="1:20" ht="12.75" x14ac:dyDescent="0.2">
      <c r="A313" s="2086" t="s">
        <v>375</v>
      </c>
      <c r="B313" s="44">
        <v>1</v>
      </c>
      <c r="C313" s="1849" t="s">
        <v>770</v>
      </c>
      <c r="D313" s="1850">
        <v>50</v>
      </c>
      <c r="E313" s="1850">
        <v>2009</v>
      </c>
      <c r="F313" s="1851">
        <f>G313+H313+I313</f>
        <v>7.6</v>
      </c>
      <c r="G313" s="1851">
        <v>3.766</v>
      </c>
      <c r="H313" s="1851">
        <v>0</v>
      </c>
      <c r="I313" s="1851">
        <v>3.8340000000000001</v>
      </c>
      <c r="J313" s="1851">
        <v>3504.81</v>
      </c>
      <c r="K313" s="1852">
        <f>I313</f>
        <v>3.8340000000000001</v>
      </c>
      <c r="L313" s="1851">
        <f>J313</f>
        <v>3504.81</v>
      </c>
      <c r="M313" s="1853">
        <f>K313/L313</f>
        <v>1.0939252056459553E-3</v>
      </c>
      <c r="N313" s="1854">
        <v>165.8</v>
      </c>
      <c r="O313" s="1855">
        <f>M313*N313</f>
        <v>0.18137279909609941</v>
      </c>
      <c r="P313" s="1855">
        <f>M313*60*1000</f>
        <v>65.635512338757323</v>
      </c>
      <c r="Q313" s="1856">
        <f>P313*N313/1000</f>
        <v>10.882367945765965</v>
      </c>
      <c r="R313" s="6"/>
      <c r="S313" s="56"/>
      <c r="T313" s="56"/>
    </row>
    <row r="314" spans="1:20" ht="12.75" x14ac:dyDescent="0.2">
      <c r="A314" s="2087"/>
      <c r="B314" s="18">
        <v>2</v>
      </c>
      <c r="C314" s="1857" t="s">
        <v>771</v>
      </c>
      <c r="D314" s="1858">
        <v>17</v>
      </c>
      <c r="E314" s="1858">
        <v>2007</v>
      </c>
      <c r="F314" s="1851">
        <f t="shared" ref="F314:F322" si="65">G314+H314+I314</f>
        <v>8.61</v>
      </c>
      <c r="G314" s="1859">
        <v>1.9649000000000001</v>
      </c>
      <c r="H314" s="1859">
        <v>3.12</v>
      </c>
      <c r="I314" s="1859">
        <v>3.5251000000000001</v>
      </c>
      <c r="J314" s="1859">
        <v>1666.34</v>
      </c>
      <c r="K314" s="1852">
        <f t="shared" ref="K314:L322" si="66">I314</f>
        <v>3.5251000000000001</v>
      </c>
      <c r="L314" s="1851">
        <f t="shared" si="66"/>
        <v>1666.34</v>
      </c>
      <c r="M314" s="1860">
        <f t="shared" ref="M314:M322" si="67">K314/L314</f>
        <v>2.1154746330280735E-3</v>
      </c>
      <c r="N314" s="1854">
        <v>165.8</v>
      </c>
      <c r="O314" s="1861">
        <f t="shared" ref="O314:O332" si="68">M314*N314</f>
        <v>0.35074569415605461</v>
      </c>
      <c r="P314" s="1855">
        <f t="shared" ref="P314:P332" si="69">M314*60*1000</f>
        <v>126.92847798168441</v>
      </c>
      <c r="Q314" s="1862">
        <f t="shared" ref="Q314:Q332" si="70">P314*N314/1000</f>
        <v>21.044741649363278</v>
      </c>
      <c r="S314" s="56"/>
      <c r="T314" s="56"/>
    </row>
    <row r="315" spans="1:20" ht="12.75" x14ac:dyDescent="0.2">
      <c r="A315" s="2087"/>
      <c r="B315" s="18">
        <v>3</v>
      </c>
      <c r="C315" s="1857" t="s">
        <v>772</v>
      </c>
      <c r="D315" s="1858">
        <v>30</v>
      </c>
      <c r="E315" s="1858" t="s">
        <v>48</v>
      </c>
      <c r="F315" s="1851">
        <f t="shared" si="65"/>
        <v>12.82</v>
      </c>
      <c r="G315" s="1859">
        <v>3.5476999999999999</v>
      </c>
      <c r="H315" s="1859">
        <v>4.8</v>
      </c>
      <c r="I315" s="1859">
        <v>4.4722999999999997</v>
      </c>
      <c r="J315" s="1859">
        <v>1717.43</v>
      </c>
      <c r="K315" s="1852">
        <f t="shared" si="66"/>
        <v>4.4722999999999997</v>
      </c>
      <c r="L315" s="1851">
        <f t="shared" si="66"/>
        <v>1717.43</v>
      </c>
      <c r="M315" s="1860">
        <f t="shared" si="67"/>
        <v>2.6040653767548019E-3</v>
      </c>
      <c r="N315" s="1854">
        <v>165.8</v>
      </c>
      <c r="O315" s="1861">
        <f t="shared" si="68"/>
        <v>0.4317540394659462</v>
      </c>
      <c r="P315" s="1855">
        <f t="shared" si="69"/>
        <v>156.24392260528811</v>
      </c>
      <c r="Q315" s="1862">
        <f t="shared" si="70"/>
        <v>25.90524236795677</v>
      </c>
      <c r="S315" s="56"/>
      <c r="T315" s="56"/>
    </row>
    <row r="316" spans="1:20" ht="12.75" x14ac:dyDescent="0.2">
      <c r="A316" s="2087"/>
      <c r="B316" s="18">
        <v>4</v>
      </c>
      <c r="C316" s="1857" t="s">
        <v>773</v>
      </c>
      <c r="D316" s="1858">
        <v>20</v>
      </c>
      <c r="E316" s="1858">
        <v>1989</v>
      </c>
      <c r="F316" s="1851">
        <f t="shared" si="65"/>
        <v>7.5190000000000001</v>
      </c>
      <c r="G316" s="1859">
        <v>1.581</v>
      </c>
      <c r="H316" s="1859">
        <v>3.2</v>
      </c>
      <c r="I316" s="1859">
        <v>2.738</v>
      </c>
      <c r="J316" s="1859">
        <v>1053.1400000000001</v>
      </c>
      <c r="K316" s="1852">
        <f t="shared" si="66"/>
        <v>2.738</v>
      </c>
      <c r="L316" s="1851">
        <f t="shared" si="66"/>
        <v>1053.1400000000001</v>
      </c>
      <c r="M316" s="1860">
        <f t="shared" si="67"/>
        <v>2.5998442752150708E-3</v>
      </c>
      <c r="N316" s="1854">
        <v>165.8</v>
      </c>
      <c r="O316" s="1861">
        <f t="shared" si="68"/>
        <v>0.43105418083065877</v>
      </c>
      <c r="P316" s="1855">
        <f t="shared" si="69"/>
        <v>155.99065651290425</v>
      </c>
      <c r="Q316" s="1862">
        <f t="shared" si="70"/>
        <v>25.863250849839524</v>
      </c>
      <c r="S316" s="56"/>
      <c r="T316" s="56"/>
    </row>
    <row r="317" spans="1:20" ht="12.75" x14ac:dyDescent="0.2">
      <c r="A317" s="2087"/>
      <c r="B317" s="18">
        <v>5</v>
      </c>
      <c r="C317" s="1857" t="s">
        <v>774</v>
      </c>
      <c r="D317" s="1858">
        <v>20</v>
      </c>
      <c r="E317" s="1858">
        <v>1995</v>
      </c>
      <c r="F317" s="1851">
        <f t="shared" si="65"/>
        <v>8</v>
      </c>
      <c r="G317" s="1859">
        <v>2.0194999999999999</v>
      </c>
      <c r="H317" s="1859">
        <v>3.2</v>
      </c>
      <c r="I317" s="1859">
        <v>2.7805</v>
      </c>
      <c r="J317" s="1859">
        <v>1035.75</v>
      </c>
      <c r="K317" s="1852">
        <f t="shared" si="66"/>
        <v>2.7805</v>
      </c>
      <c r="L317" s="1851">
        <f t="shared" si="66"/>
        <v>1035.75</v>
      </c>
      <c r="M317" s="1860">
        <f t="shared" si="67"/>
        <v>2.6845281197200098E-3</v>
      </c>
      <c r="N317" s="1854">
        <v>165.8</v>
      </c>
      <c r="O317" s="1861">
        <f t="shared" si="68"/>
        <v>0.44509476224957767</v>
      </c>
      <c r="P317" s="1855">
        <f t="shared" si="69"/>
        <v>161.07168718320059</v>
      </c>
      <c r="Q317" s="1862">
        <f t="shared" si="70"/>
        <v>26.705685734974661</v>
      </c>
      <c r="S317" s="56"/>
      <c r="T317" s="56"/>
    </row>
    <row r="318" spans="1:20" ht="12.75" x14ac:dyDescent="0.2">
      <c r="A318" s="2087"/>
      <c r="B318" s="18">
        <v>6</v>
      </c>
      <c r="C318" s="1857" t="s">
        <v>775</v>
      </c>
      <c r="D318" s="1858">
        <v>41</v>
      </c>
      <c r="E318" s="1858">
        <v>1996</v>
      </c>
      <c r="F318" s="1851">
        <f t="shared" si="65"/>
        <v>18.533999999999999</v>
      </c>
      <c r="G318" s="1859">
        <v>4.4210000000000003</v>
      </c>
      <c r="H318" s="1859">
        <v>6.56</v>
      </c>
      <c r="I318" s="1859">
        <v>7.5529999999999999</v>
      </c>
      <c r="J318" s="1859">
        <v>2326.63</v>
      </c>
      <c r="K318" s="1852">
        <f t="shared" si="66"/>
        <v>7.5529999999999999</v>
      </c>
      <c r="L318" s="1851">
        <f t="shared" si="66"/>
        <v>2326.63</v>
      </c>
      <c r="M318" s="1860">
        <f t="shared" si="67"/>
        <v>3.2463262315022153E-3</v>
      </c>
      <c r="N318" s="1854">
        <v>165.8</v>
      </c>
      <c r="O318" s="1861">
        <f t="shared" si="68"/>
        <v>0.53824088918306734</v>
      </c>
      <c r="P318" s="1855">
        <f t="shared" si="69"/>
        <v>194.77957389013292</v>
      </c>
      <c r="Q318" s="1862">
        <f t="shared" si="70"/>
        <v>32.294453350984043</v>
      </c>
      <c r="S318" s="56"/>
      <c r="T318" s="56"/>
    </row>
    <row r="319" spans="1:20" ht="12.75" x14ac:dyDescent="0.2">
      <c r="A319" s="2087"/>
      <c r="B319" s="18">
        <v>7</v>
      </c>
      <c r="C319" s="1857" t="s">
        <v>776</v>
      </c>
      <c r="D319" s="1858">
        <v>18</v>
      </c>
      <c r="E319" s="1858">
        <v>1993</v>
      </c>
      <c r="F319" s="1851">
        <f t="shared" si="65"/>
        <v>9.9899999999999984</v>
      </c>
      <c r="G319" s="1859">
        <v>2.5051999999999999</v>
      </c>
      <c r="H319" s="1859">
        <v>2.88</v>
      </c>
      <c r="I319" s="1859">
        <v>4.6048</v>
      </c>
      <c r="J319" s="1859">
        <v>1330.03</v>
      </c>
      <c r="K319" s="1852">
        <f t="shared" si="66"/>
        <v>4.6048</v>
      </c>
      <c r="L319" s="1851">
        <f t="shared" si="66"/>
        <v>1330.03</v>
      </c>
      <c r="M319" s="1860">
        <f t="shared" si="67"/>
        <v>3.4621775448674089E-3</v>
      </c>
      <c r="N319" s="1854">
        <v>165.8</v>
      </c>
      <c r="O319" s="1861">
        <f t="shared" si="68"/>
        <v>0.57402903693901641</v>
      </c>
      <c r="P319" s="1855">
        <f t="shared" si="69"/>
        <v>207.73065269204452</v>
      </c>
      <c r="Q319" s="1862">
        <f t="shared" si="70"/>
        <v>34.441742216340984</v>
      </c>
      <c r="S319" s="56"/>
      <c r="T319" s="56"/>
    </row>
    <row r="320" spans="1:20" ht="12.75" x14ac:dyDescent="0.2">
      <c r="A320" s="2087"/>
      <c r="B320" s="18">
        <v>8</v>
      </c>
      <c r="C320" s="1857" t="s">
        <v>777</v>
      </c>
      <c r="D320" s="1858">
        <v>36</v>
      </c>
      <c r="E320" s="1858" t="s">
        <v>48</v>
      </c>
      <c r="F320" s="1851">
        <f t="shared" si="65"/>
        <v>17.5</v>
      </c>
      <c r="G320" s="1859">
        <v>5.4034000000000004</v>
      </c>
      <c r="H320" s="1859">
        <v>5.44</v>
      </c>
      <c r="I320" s="1859">
        <v>6.6566000000000001</v>
      </c>
      <c r="J320" s="1859">
        <v>1867.52</v>
      </c>
      <c r="K320" s="1852">
        <f t="shared" si="66"/>
        <v>6.6566000000000001</v>
      </c>
      <c r="L320" s="1851">
        <f t="shared" si="66"/>
        <v>1867.52</v>
      </c>
      <c r="M320" s="1860">
        <f t="shared" si="67"/>
        <v>3.5644062714187802E-3</v>
      </c>
      <c r="N320" s="1854">
        <v>165.8</v>
      </c>
      <c r="O320" s="1861">
        <f t="shared" si="68"/>
        <v>0.59097855980123382</v>
      </c>
      <c r="P320" s="1855">
        <f t="shared" si="69"/>
        <v>213.86437628512681</v>
      </c>
      <c r="Q320" s="1862">
        <f t="shared" si="70"/>
        <v>35.458713588074026</v>
      </c>
      <c r="S320" s="56"/>
      <c r="T320" s="56"/>
    </row>
    <row r="321" spans="1:20" ht="12.75" x14ac:dyDescent="0.2">
      <c r="A321" s="2087"/>
      <c r="B321" s="18">
        <v>9</v>
      </c>
      <c r="C321" s="1857" t="s">
        <v>778</v>
      </c>
      <c r="D321" s="1858">
        <v>40</v>
      </c>
      <c r="E321" s="1858" t="s">
        <v>48</v>
      </c>
      <c r="F321" s="1851">
        <f t="shared" si="65"/>
        <v>19.885999999999999</v>
      </c>
      <c r="G321" s="1859">
        <v>5.4034000000000004</v>
      </c>
      <c r="H321" s="1859">
        <v>6.4</v>
      </c>
      <c r="I321" s="1859">
        <v>8.0825999999999993</v>
      </c>
      <c r="J321" s="1859">
        <v>2229.96</v>
      </c>
      <c r="K321" s="1852">
        <f t="shared" si="66"/>
        <v>8.0825999999999993</v>
      </c>
      <c r="L321" s="1851">
        <f t="shared" si="66"/>
        <v>2229.96</v>
      </c>
      <c r="M321" s="1860">
        <f t="shared" si="67"/>
        <v>3.6245493192703006E-3</v>
      </c>
      <c r="N321" s="1863">
        <v>165.8</v>
      </c>
      <c r="O321" s="1861">
        <f t="shared" si="68"/>
        <v>0.60095027713501592</v>
      </c>
      <c r="P321" s="1855">
        <f t="shared" si="69"/>
        <v>217.47295915621802</v>
      </c>
      <c r="Q321" s="1862">
        <f t="shared" si="70"/>
        <v>36.057016628100953</v>
      </c>
      <c r="S321" s="56"/>
      <c r="T321" s="56"/>
    </row>
    <row r="322" spans="1:20" s="60" customFormat="1" ht="13.5" thickBot="1" x14ac:dyDescent="0.25">
      <c r="A322" s="2088"/>
      <c r="B322" s="68">
        <v>10</v>
      </c>
      <c r="C322" s="1864" t="s">
        <v>779</v>
      </c>
      <c r="D322" s="1865">
        <v>22</v>
      </c>
      <c r="E322" s="1865" t="s">
        <v>48</v>
      </c>
      <c r="F322" s="1866">
        <f t="shared" si="65"/>
        <v>10.52</v>
      </c>
      <c r="G322" s="1867">
        <v>2.5215999999999998</v>
      </c>
      <c r="H322" s="1867">
        <v>3.52</v>
      </c>
      <c r="I322" s="1867">
        <v>4.4783999999999997</v>
      </c>
      <c r="J322" s="1867">
        <v>1189.94</v>
      </c>
      <c r="K322" s="1868">
        <f t="shared" si="66"/>
        <v>4.4783999999999997</v>
      </c>
      <c r="L322" s="1866">
        <f t="shared" si="66"/>
        <v>1189.94</v>
      </c>
      <c r="M322" s="1869">
        <f t="shared" si="67"/>
        <v>3.7635511034169785E-3</v>
      </c>
      <c r="N322" s="1870">
        <v>165.8</v>
      </c>
      <c r="O322" s="1871">
        <f t="shared" si="68"/>
        <v>0.62399677294653511</v>
      </c>
      <c r="P322" s="1872">
        <f t="shared" si="69"/>
        <v>225.81306620501871</v>
      </c>
      <c r="Q322" s="1873">
        <f t="shared" si="70"/>
        <v>37.439806376792106</v>
      </c>
      <c r="S322" s="56"/>
      <c r="T322" s="56"/>
    </row>
    <row r="323" spans="1:20" ht="12.75" x14ac:dyDescent="0.2">
      <c r="A323" s="2089" t="s">
        <v>378</v>
      </c>
      <c r="B323" s="19">
        <v>1</v>
      </c>
      <c r="C323" s="1970" t="s">
        <v>780</v>
      </c>
      <c r="D323" s="1971">
        <v>20</v>
      </c>
      <c r="E323" s="1972">
        <v>1992</v>
      </c>
      <c r="F323" s="1973">
        <f>G323+H323+I323</f>
        <v>10.832000000000001</v>
      </c>
      <c r="G323" s="1974">
        <v>3.2747999999999999</v>
      </c>
      <c r="H323" s="1975">
        <v>3.2</v>
      </c>
      <c r="I323" s="1976">
        <v>4.3571999999999997</v>
      </c>
      <c r="J323" s="1977">
        <v>1116.28</v>
      </c>
      <c r="K323" s="1978">
        <f>I323</f>
        <v>4.3571999999999997</v>
      </c>
      <c r="L323" s="1876">
        <f>J323</f>
        <v>1116.28</v>
      </c>
      <c r="M323" s="1878">
        <f>K323/L323</f>
        <v>3.903321747231877E-3</v>
      </c>
      <c r="N323" s="1879">
        <v>165.8</v>
      </c>
      <c r="O323" s="1880">
        <f t="shared" si="68"/>
        <v>0.64717074569104527</v>
      </c>
      <c r="P323" s="1880">
        <f t="shared" si="69"/>
        <v>234.19930483391263</v>
      </c>
      <c r="Q323" s="1881">
        <f t="shared" si="70"/>
        <v>38.830244741462714</v>
      </c>
      <c r="S323" s="56"/>
      <c r="T323" s="56"/>
    </row>
    <row r="324" spans="1:20" ht="12.75" x14ac:dyDescent="0.2">
      <c r="A324" s="2090"/>
      <c r="B324" s="20">
        <v>2</v>
      </c>
      <c r="C324" s="1970" t="s">
        <v>781</v>
      </c>
      <c r="D324" s="1971">
        <v>22</v>
      </c>
      <c r="E324" s="1972" t="s">
        <v>48</v>
      </c>
      <c r="F324" s="1979">
        <f t="shared" ref="F324:F332" si="71">G324+H324+I324</f>
        <v>10.32</v>
      </c>
      <c r="G324" s="1980">
        <v>2.0739999999999998</v>
      </c>
      <c r="H324" s="1976">
        <v>3.52</v>
      </c>
      <c r="I324" s="1976">
        <v>4.726</v>
      </c>
      <c r="J324" s="1981">
        <v>1190.1400000000001</v>
      </c>
      <c r="K324" s="1982">
        <f t="shared" ref="K324:L332" si="72">I324</f>
        <v>4.726</v>
      </c>
      <c r="L324" s="1882">
        <f t="shared" si="72"/>
        <v>1190.1400000000001</v>
      </c>
      <c r="M324" s="1878">
        <f>K324/L324</f>
        <v>3.9709613994992178E-3</v>
      </c>
      <c r="N324" s="1879">
        <v>165.8</v>
      </c>
      <c r="O324" s="1880">
        <f t="shared" si="68"/>
        <v>0.65838540003697033</v>
      </c>
      <c r="P324" s="1880">
        <f t="shared" si="69"/>
        <v>238.25768396995306</v>
      </c>
      <c r="Q324" s="1886">
        <f t="shared" si="70"/>
        <v>39.503124002218215</v>
      </c>
      <c r="S324" s="56"/>
      <c r="T324" s="56"/>
    </row>
    <row r="325" spans="1:20" s="60" customFormat="1" ht="12.75" x14ac:dyDescent="0.2">
      <c r="A325" s="2090"/>
      <c r="B325" s="70">
        <v>3</v>
      </c>
      <c r="C325" s="1983" t="s">
        <v>782</v>
      </c>
      <c r="D325" s="1971">
        <v>20</v>
      </c>
      <c r="E325" s="1972">
        <v>1993</v>
      </c>
      <c r="F325" s="1979">
        <f t="shared" si="71"/>
        <v>10.010899999999999</v>
      </c>
      <c r="G325" s="1980">
        <v>2.2650999999999999</v>
      </c>
      <c r="H325" s="1976">
        <v>3.2</v>
      </c>
      <c r="I325" s="1976">
        <v>4.5457999999999998</v>
      </c>
      <c r="J325" s="1981">
        <v>1108.8499999999999</v>
      </c>
      <c r="K325" s="1982">
        <f t="shared" si="72"/>
        <v>4.5457999999999998</v>
      </c>
      <c r="L325" s="1882">
        <f t="shared" si="72"/>
        <v>1108.8499999999999</v>
      </c>
      <c r="M325" s="1888">
        <f t="shared" ref="M325:M332" si="73">K325/L325</f>
        <v>4.0995626099111695E-3</v>
      </c>
      <c r="N325" s="1879">
        <v>165.8</v>
      </c>
      <c r="O325" s="1880">
        <f t="shared" si="68"/>
        <v>0.67970748072327192</v>
      </c>
      <c r="P325" s="1880">
        <f t="shared" si="69"/>
        <v>245.97375659467016</v>
      </c>
      <c r="Q325" s="1886">
        <f t="shared" si="70"/>
        <v>40.78244884339631</v>
      </c>
      <c r="S325" s="56"/>
      <c r="T325" s="56"/>
    </row>
    <row r="326" spans="1:20" ht="12.75" x14ac:dyDescent="0.2">
      <c r="A326" s="2090"/>
      <c r="B326" s="20">
        <v>4</v>
      </c>
      <c r="C326" s="1983" t="s">
        <v>783</v>
      </c>
      <c r="D326" s="1971">
        <v>20</v>
      </c>
      <c r="E326" s="1972">
        <v>1994</v>
      </c>
      <c r="F326" s="1979">
        <f t="shared" si="71"/>
        <v>11.190000000000001</v>
      </c>
      <c r="G326" s="1980">
        <v>3.3294000000000001</v>
      </c>
      <c r="H326" s="1976">
        <v>3.2</v>
      </c>
      <c r="I326" s="1976">
        <v>4.6605999999999996</v>
      </c>
      <c r="J326" s="1981">
        <v>1094.33</v>
      </c>
      <c r="K326" s="1982">
        <f t="shared" si="72"/>
        <v>4.6605999999999996</v>
      </c>
      <c r="L326" s="1882">
        <f t="shared" si="72"/>
        <v>1094.33</v>
      </c>
      <c r="M326" s="1888">
        <f t="shared" si="73"/>
        <v>4.2588615865415368E-3</v>
      </c>
      <c r="N326" s="1879">
        <v>165.8</v>
      </c>
      <c r="O326" s="1889">
        <f t="shared" si="68"/>
        <v>0.70611925104858686</v>
      </c>
      <c r="P326" s="1880">
        <f t="shared" si="69"/>
        <v>255.53169519249218</v>
      </c>
      <c r="Q326" s="1886">
        <f t="shared" si="70"/>
        <v>42.367155062915202</v>
      </c>
      <c r="S326" s="56"/>
      <c r="T326" s="56"/>
    </row>
    <row r="327" spans="1:20" ht="12.75" x14ac:dyDescent="0.2">
      <c r="A327" s="2090"/>
      <c r="B327" s="20">
        <v>5</v>
      </c>
      <c r="C327" s="1887" t="s">
        <v>784</v>
      </c>
      <c r="D327" s="1874">
        <v>44</v>
      </c>
      <c r="E327" s="1875" t="s">
        <v>48</v>
      </c>
      <c r="F327" s="1882">
        <f t="shared" si="71"/>
        <v>23.810000000000002</v>
      </c>
      <c r="G327" s="1883">
        <v>6.8388999999999998</v>
      </c>
      <c r="H327" s="1877">
        <v>7.04</v>
      </c>
      <c r="I327" s="1877">
        <v>9.9311000000000007</v>
      </c>
      <c r="J327" s="1884">
        <v>2334.67</v>
      </c>
      <c r="K327" s="1885">
        <f t="shared" si="72"/>
        <v>9.9311000000000007</v>
      </c>
      <c r="L327" s="1882">
        <f t="shared" si="72"/>
        <v>2334.67</v>
      </c>
      <c r="M327" s="1888">
        <f t="shared" si="73"/>
        <v>4.2537489238307774E-3</v>
      </c>
      <c r="N327" s="1879">
        <v>165.8</v>
      </c>
      <c r="O327" s="1889">
        <f t="shared" si="68"/>
        <v>0.70527157157114295</v>
      </c>
      <c r="P327" s="1880">
        <f t="shared" si="69"/>
        <v>255.22493542984665</v>
      </c>
      <c r="Q327" s="1886">
        <f t="shared" si="70"/>
        <v>42.31629429426858</v>
      </c>
      <c r="S327" s="56"/>
      <c r="T327" s="56"/>
    </row>
    <row r="328" spans="1:20" ht="12.75" x14ac:dyDescent="0.2">
      <c r="A328" s="2090"/>
      <c r="B328" s="20">
        <v>6</v>
      </c>
      <c r="C328" s="1887" t="s">
        <v>785</v>
      </c>
      <c r="D328" s="1874">
        <v>15</v>
      </c>
      <c r="E328" s="1875">
        <v>1993</v>
      </c>
      <c r="F328" s="1882">
        <f t="shared" si="71"/>
        <v>8</v>
      </c>
      <c r="G328" s="1883">
        <v>1.4737</v>
      </c>
      <c r="H328" s="1877">
        <v>2.4</v>
      </c>
      <c r="I328" s="1877">
        <v>4.1262999999999996</v>
      </c>
      <c r="J328" s="1884">
        <v>911.13</v>
      </c>
      <c r="K328" s="1885">
        <f t="shared" si="72"/>
        <v>4.1262999999999996</v>
      </c>
      <c r="L328" s="1882">
        <f t="shared" si="72"/>
        <v>911.13</v>
      </c>
      <c r="M328" s="1888">
        <f t="shared" si="73"/>
        <v>4.5287719644836631E-3</v>
      </c>
      <c r="N328" s="1879">
        <v>165.8</v>
      </c>
      <c r="O328" s="1889">
        <f t="shared" si="68"/>
        <v>0.75087039171139136</v>
      </c>
      <c r="P328" s="1880">
        <f t="shared" si="69"/>
        <v>271.72631786901979</v>
      </c>
      <c r="Q328" s="1886">
        <f t="shared" si="70"/>
        <v>45.052223502683482</v>
      </c>
      <c r="S328" s="56"/>
      <c r="T328" s="56"/>
    </row>
    <row r="329" spans="1:20" ht="12.75" x14ac:dyDescent="0.2">
      <c r="A329" s="2090"/>
      <c r="B329" s="20">
        <v>7</v>
      </c>
      <c r="C329" s="1887" t="s">
        <v>786</v>
      </c>
      <c r="D329" s="1874">
        <v>22</v>
      </c>
      <c r="E329" s="1875" t="s">
        <v>48</v>
      </c>
      <c r="F329" s="1882">
        <f t="shared" si="71"/>
        <v>12.559999999999999</v>
      </c>
      <c r="G329" s="1883">
        <v>3.3839999999999999</v>
      </c>
      <c r="H329" s="1877">
        <v>3.52</v>
      </c>
      <c r="I329" s="1877">
        <v>5.6559999999999997</v>
      </c>
      <c r="J329" s="1884">
        <v>1237.6199999999999</v>
      </c>
      <c r="K329" s="1885">
        <f t="shared" si="72"/>
        <v>5.6559999999999997</v>
      </c>
      <c r="L329" s="1882">
        <f t="shared" si="72"/>
        <v>1237.6199999999999</v>
      </c>
      <c r="M329" s="1888">
        <f t="shared" si="73"/>
        <v>4.570061892988155E-3</v>
      </c>
      <c r="N329" s="1879">
        <v>165.8</v>
      </c>
      <c r="O329" s="1889">
        <f t="shared" si="68"/>
        <v>0.75771626185743612</v>
      </c>
      <c r="P329" s="1880">
        <f t="shared" si="69"/>
        <v>274.20371357928929</v>
      </c>
      <c r="Q329" s="1886">
        <f t="shared" si="70"/>
        <v>45.46297571144617</v>
      </c>
      <c r="S329" s="56"/>
      <c r="T329" s="56"/>
    </row>
    <row r="330" spans="1:20" ht="12.75" x14ac:dyDescent="0.2">
      <c r="A330" s="2090"/>
      <c r="B330" s="20">
        <v>8</v>
      </c>
      <c r="C330" s="1887" t="s">
        <v>787</v>
      </c>
      <c r="D330" s="1874">
        <v>9</v>
      </c>
      <c r="E330" s="1875">
        <v>1993</v>
      </c>
      <c r="F330" s="1882">
        <f t="shared" si="71"/>
        <v>4.7</v>
      </c>
      <c r="G330" s="1883">
        <v>1.2008000000000001</v>
      </c>
      <c r="H330" s="1877">
        <v>1.44</v>
      </c>
      <c r="I330" s="1877">
        <v>2.0592000000000001</v>
      </c>
      <c r="J330" s="1884">
        <v>443.61</v>
      </c>
      <c r="K330" s="1885">
        <f t="shared" si="72"/>
        <v>2.0592000000000001</v>
      </c>
      <c r="L330" s="1882">
        <f t="shared" si="72"/>
        <v>443.61</v>
      </c>
      <c r="M330" s="1888">
        <f t="shared" si="73"/>
        <v>4.641915195780077E-3</v>
      </c>
      <c r="N330" s="1879">
        <v>165.8</v>
      </c>
      <c r="O330" s="1889">
        <f t="shared" si="68"/>
        <v>0.76962953946033685</v>
      </c>
      <c r="P330" s="1880">
        <f t="shared" si="69"/>
        <v>278.51491174680461</v>
      </c>
      <c r="Q330" s="1886">
        <f t="shared" si="70"/>
        <v>46.177772367620207</v>
      </c>
      <c r="S330" s="56"/>
      <c r="T330" s="56"/>
    </row>
    <row r="331" spans="1:20" ht="12.75" x14ac:dyDescent="0.2">
      <c r="A331" s="2090"/>
      <c r="B331" s="20">
        <v>9</v>
      </c>
      <c r="C331" s="1887" t="s">
        <v>788</v>
      </c>
      <c r="D331" s="1874">
        <v>60</v>
      </c>
      <c r="E331" s="1875" t="s">
        <v>48</v>
      </c>
      <c r="F331" s="1882">
        <f t="shared" si="71"/>
        <v>35.449999999999996</v>
      </c>
      <c r="G331" s="1883">
        <v>9.7806999999999995</v>
      </c>
      <c r="H331" s="1877">
        <v>9.6</v>
      </c>
      <c r="I331" s="1877">
        <v>16.069299999999998</v>
      </c>
      <c r="J331" s="1884">
        <v>3363.5</v>
      </c>
      <c r="K331" s="1885">
        <f t="shared" si="72"/>
        <v>16.069299999999998</v>
      </c>
      <c r="L331" s="1882">
        <f t="shared" si="72"/>
        <v>3363.5</v>
      </c>
      <c r="M331" s="1888">
        <f t="shared" si="73"/>
        <v>4.7775531440463793E-3</v>
      </c>
      <c r="N331" s="1890">
        <v>165.8</v>
      </c>
      <c r="O331" s="1889">
        <f t="shared" si="68"/>
        <v>0.79211831128288979</v>
      </c>
      <c r="P331" s="1880">
        <f t="shared" si="69"/>
        <v>286.65318864278277</v>
      </c>
      <c r="Q331" s="1886">
        <f t="shared" si="70"/>
        <v>47.527098676973388</v>
      </c>
      <c r="S331" s="56"/>
      <c r="T331" s="56"/>
    </row>
    <row r="332" spans="1:20" ht="13.5" thickBot="1" x14ac:dyDescent="0.25">
      <c r="A332" s="2091"/>
      <c r="B332" s="23">
        <v>10</v>
      </c>
      <c r="C332" s="1891" t="s">
        <v>789</v>
      </c>
      <c r="D332" s="1892">
        <v>20</v>
      </c>
      <c r="E332" s="1892" t="s">
        <v>48</v>
      </c>
      <c r="F332" s="1893">
        <f t="shared" si="71"/>
        <v>10.7201</v>
      </c>
      <c r="G332" s="1894">
        <v>2.3197000000000001</v>
      </c>
      <c r="H332" s="1894">
        <v>3.2</v>
      </c>
      <c r="I332" s="1894">
        <v>5.2004000000000001</v>
      </c>
      <c r="J332" s="1895">
        <v>1084.22</v>
      </c>
      <c r="K332" s="1896">
        <f t="shared" si="72"/>
        <v>5.2004000000000001</v>
      </c>
      <c r="L332" s="1897">
        <f t="shared" si="72"/>
        <v>1084.22</v>
      </c>
      <c r="M332" s="1898">
        <f t="shared" si="73"/>
        <v>4.7964435262216158E-3</v>
      </c>
      <c r="N332" s="1899">
        <v>165.8</v>
      </c>
      <c r="O332" s="1900">
        <f t="shared" si="68"/>
        <v>0.79525033664754397</v>
      </c>
      <c r="P332" s="1900">
        <f t="shared" si="69"/>
        <v>287.78661157329691</v>
      </c>
      <c r="Q332" s="1901">
        <f t="shared" si="70"/>
        <v>47.715020198852635</v>
      </c>
      <c r="S332" s="56"/>
      <c r="T332" s="56"/>
    </row>
    <row r="333" spans="1:20" ht="12.75" x14ac:dyDescent="0.2">
      <c r="A333" s="2092" t="s">
        <v>379</v>
      </c>
      <c r="B333" s="109">
        <v>1</v>
      </c>
      <c r="C333" s="1902" t="s">
        <v>790</v>
      </c>
      <c r="D333" s="1903">
        <v>25</v>
      </c>
      <c r="E333" s="1904" t="s">
        <v>48</v>
      </c>
      <c r="F333" s="1905">
        <f>G333+H333+I333</f>
        <v>13.535</v>
      </c>
      <c r="G333" s="1906">
        <v>1.8556999999999999</v>
      </c>
      <c r="H333" s="1907">
        <v>4</v>
      </c>
      <c r="I333" s="1907">
        <v>7.6792999999999996</v>
      </c>
      <c r="J333" s="1907">
        <v>1284.2</v>
      </c>
      <c r="K333" s="1908">
        <f>I333</f>
        <v>7.6792999999999996</v>
      </c>
      <c r="L333" s="1909">
        <f>J333</f>
        <v>1284.2</v>
      </c>
      <c r="M333" s="1910">
        <f>K333/L333</f>
        <v>5.9798318019000148E-3</v>
      </c>
      <c r="N333" s="1911">
        <v>165.8</v>
      </c>
      <c r="O333" s="1912">
        <f>M333*N333</f>
        <v>0.99145611275502255</v>
      </c>
      <c r="P333" s="1912">
        <f>M333*60*1000</f>
        <v>358.78990811400092</v>
      </c>
      <c r="Q333" s="1913">
        <f>P333*N333/1000</f>
        <v>59.487366765301353</v>
      </c>
      <c r="S333" s="56"/>
      <c r="T333" s="56"/>
    </row>
    <row r="334" spans="1:20" ht="12.75" x14ac:dyDescent="0.2">
      <c r="A334" s="2093"/>
      <c r="B334" s="101">
        <v>2</v>
      </c>
      <c r="C334" s="1914" t="s">
        <v>791</v>
      </c>
      <c r="D334" s="1915">
        <v>37</v>
      </c>
      <c r="E334" s="1916" t="s">
        <v>48</v>
      </c>
      <c r="F334" s="1917">
        <f t="shared" ref="F334:F342" si="74">G334+H334+I334</f>
        <v>23.27</v>
      </c>
      <c r="G334" s="1918">
        <v>3.9298000000000002</v>
      </c>
      <c r="H334" s="1919">
        <v>5.92</v>
      </c>
      <c r="I334" s="1919">
        <v>13.420199999999999</v>
      </c>
      <c r="J334" s="1919">
        <v>2248.7199999999998</v>
      </c>
      <c r="K334" s="1908">
        <f t="shared" ref="K334:L342" si="75">I334</f>
        <v>13.420199999999999</v>
      </c>
      <c r="L334" s="1909">
        <f t="shared" si="75"/>
        <v>2248.7199999999998</v>
      </c>
      <c r="M334" s="1920">
        <f t="shared" ref="M334:M342" si="76">K334/L334</f>
        <v>5.9679284215020103E-3</v>
      </c>
      <c r="N334" s="1911">
        <v>165.8</v>
      </c>
      <c r="O334" s="1921">
        <f t="shared" ref="O334:O342" si="77">M334*N334</f>
        <v>0.98948253228503336</v>
      </c>
      <c r="P334" s="1912">
        <f t="shared" ref="P334:P342" si="78">M334*60*1000</f>
        <v>358.0757052901206</v>
      </c>
      <c r="Q334" s="1922">
        <f t="shared" ref="Q334:Q342" si="79">P334*N334/1000</f>
        <v>59.368951937101997</v>
      </c>
      <c r="S334" s="56"/>
      <c r="T334" s="56"/>
    </row>
    <row r="335" spans="1:20" ht="12.75" x14ac:dyDescent="0.2">
      <c r="A335" s="2093"/>
      <c r="B335" s="101">
        <v>3</v>
      </c>
      <c r="C335" s="1914" t="s">
        <v>792</v>
      </c>
      <c r="D335" s="1915">
        <v>20</v>
      </c>
      <c r="E335" s="1916" t="s">
        <v>48</v>
      </c>
      <c r="F335" s="1917">
        <f t="shared" si="74"/>
        <v>12.11</v>
      </c>
      <c r="G335" s="1918">
        <v>2.5106999999999999</v>
      </c>
      <c r="H335" s="1919">
        <v>3.2</v>
      </c>
      <c r="I335" s="1919">
        <v>6.3993000000000002</v>
      </c>
      <c r="J335" s="1919">
        <v>1070.9000000000001</v>
      </c>
      <c r="K335" s="1908">
        <f t="shared" si="75"/>
        <v>6.3993000000000002</v>
      </c>
      <c r="L335" s="1909">
        <f t="shared" si="75"/>
        <v>1070.9000000000001</v>
      </c>
      <c r="M335" s="1920">
        <f t="shared" si="76"/>
        <v>5.9756279764683904E-3</v>
      </c>
      <c r="N335" s="1911">
        <v>165.8</v>
      </c>
      <c r="O335" s="1921">
        <f t="shared" si="77"/>
        <v>0.99075911849845921</v>
      </c>
      <c r="P335" s="1912">
        <f t="shared" si="78"/>
        <v>358.5376785881034</v>
      </c>
      <c r="Q335" s="1922">
        <f t="shared" si="79"/>
        <v>59.445547109907551</v>
      </c>
      <c r="S335" s="56"/>
      <c r="T335" s="56"/>
    </row>
    <row r="336" spans="1:20" ht="12.75" x14ac:dyDescent="0.2">
      <c r="A336" s="2093"/>
      <c r="B336" s="101">
        <v>4</v>
      </c>
      <c r="C336" s="1914" t="s">
        <v>793</v>
      </c>
      <c r="D336" s="1915">
        <v>21</v>
      </c>
      <c r="E336" s="1916" t="s">
        <v>48</v>
      </c>
      <c r="F336" s="1917">
        <f t="shared" si="74"/>
        <v>11.859</v>
      </c>
      <c r="G336" s="1918">
        <v>2.0194999999999999</v>
      </c>
      <c r="H336" s="1919">
        <v>3.36</v>
      </c>
      <c r="I336" s="1919">
        <v>6.4794999999999998</v>
      </c>
      <c r="J336" s="1919">
        <v>1076.8</v>
      </c>
      <c r="K336" s="1908">
        <f t="shared" si="75"/>
        <v>6.4794999999999998</v>
      </c>
      <c r="L336" s="1909">
        <f t="shared" si="75"/>
        <v>1076.8</v>
      </c>
      <c r="M336" s="1920">
        <f t="shared" si="76"/>
        <v>6.0173662704309065E-3</v>
      </c>
      <c r="N336" s="1911">
        <v>165.8</v>
      </c>
      <c r="O336" s="1921">
        <f t="shared" si="77"/>
        <v>0.99767932763744438</v>
      </c>
      <c r="P336" s="1912">
        <f t="shared" si="78"/>
        <v>361.0419762258544</v>
      </c>
      <c r="Q336" s="1922">
        <f t="shared" si="79"/>
        <v>59.860759658246664</v>
      </c>
      <c r="S336" s="56"/>
      <c r="T336" s="56"/>
    </row>
    <row r="337" spans="1:20" ht="12.75" x14ac:dyDescent="0.2">
      <c r="A337" s="2093"/>
      <c r="B337" s="101">
        <v>5</v>
      </c>
      <c r="C337" s="1914" t="s">
        <v>794</v>
      </c>
      <c r="D337" s="1915">
        <v>55</v>
      </c>
      <c r="E337" s="1916" t="s">
        <v>48</v>
      </c>
      <c r="F337" s="1917">
        <f t="shared" si="74"/>
        <v>28.630000000000003</v>
      </c>
      <c r="G337" s="1918">
        <v>4.6393000000000004</v>
      </c>
      <c r="H337" s="1919">
        <v>8.8000000000000007</v>
      </c>
      <c r="I337" s="1919">
        <v>15.1907</v>
      </c>
      <c r="J337" s="1919">
        <v>2498.98</v>
      </c>
      <c r="K337" s="1908">
        <f t="shared" si="75"/>
        <v>15.1907</v>
      </c>
      <c r="L337" s="1909">
        <f t="shared" si="75"/>
        <v>2498.98</v>
      </c>
      <c r="M337" s="1920">
        <f t="shared" si="76"/>
        <v>6.0787601341347267E-3</v>
      </c>
      <c r="N337" s="1911">
        <v>165.8</v>
      </c>
      <c r="O337" s="1921">
        <f t="shared" si="77"/>
        <v>1.0078584302395377</v>
      </c>
      <c r="P337" s="1912">
        <f t="shared" si="78"/>
        <v>364.72560804808364</v>
      </c>
      <c r="Q337" s="1922">
        <f t="shared" si="79"/>
        <v>60.471505814372271</v>
      </c>
      <c r="S337" s="56"/>
      <c r="T337" s="56"/>
    </row>
    <row r="338" spans="1:20" ht="12.75" x14ac:dyDescent="0.2">
      <c r="A338" s="2093"/>
      <c r="B338" s="101">
        <v>6</v>
      </c>
      <c r="C338" s="1914" t="s">
        <v>795</v>
      </c>
      <c r="D338" s="1915">
        <v>20</v>
      </c>
      <c r="E338" s="1916" t="s">
        <v>48</v>
      </c>
      <c r="F338" s="1917">
        <f t="shared" si="74"/>
        <v>10.9559</v>
      </c>
      <c r="G338" s="1918">
        <v>1.9649000000000001</v>
      </c>
      <c r="H338" s="1919">
        <v>3.2</v>
      </c>
      <c r="I338" s="1919">
        <v>5.7910000000000004</v>
      </c>
      <c r="J338" s="1919">
        <v>936.33</v>
      </c>
      <c r="K338" s="1908">
        <f t="shared" si="75"/>
        <v>5.7910000000000004</v>
      </c>
      <c r="L338" s="1909">
        <f t="shared" si="75"/>
        <v>936.33</v>
      </c>
      <c r="M338" s="1920">
        <f t="shared" si="76"/>
        <v>6.1847852786944772E-3</v>
      </c>
      <c r="N338" s="1911">
        <v>165.8</v>
      </c>
      <c r="O338" s="1921">
        <f t="shared" si="77"/>
        <v>1.0254373992075443</v>
      </c>
      <c r="P338" s="1912">
        <f t="shared" si="78"/>
        <v>371.08711672166862</v>
      </c>
      <c r="Q338" s="1922">
        <f t="shared" si="79"/>
        <v>61.526243952452667</v>
      </c>
      <c r="S338" s="56"/>
      <c r="T338" s="56"/>
    </row>
    <row r="339" spans="1:20" ht="12.75" x14ac:dyDescent="0.2">
      <c r="A339" s="2093"/>
      <c r="B339" s="101">
        <v>7</v>
      </c>
      <c r="C339" s="1914" t="s">
        <v>796</v>
      </c>
      <c r="D339" s="1915">
        <v>19</v>
      </c>
      <c r="E339" s="1916" t="s">
        <v>48</v>
      </c>
      <c r="F339" s="1917">
        <f t="shared" si="74"/>
        <v>13.3</v>
      </c>
      <c r="G339" s="1918">
        <v>1.5936999999999999</v>
      </c>
      <c r="H339" s="1919">
        <v>3.04</v>
      </c>
      <c r="I339" s="1919">
        <v>8.6662999999999997</v>
      </c>
      <c r="J339" s="1919">
        <v>1384.8</v>
      </c>
      <c r="K339" s="1908">
        <f t="shared" si="75"/>
        <v>8.6662999999999997</v>
      </c>
      <c r="L339" s="1909">
        <f t="shared" si="75"/>
        <v>1384.8</v>
      </c>
      <c r="M339" s="1920">
        <f t="shared" si="76"/>
        <v>6.2581600231080298E-3</v>
      </c>
      <c r="N339" s="1911">
        <v>165.8</v>
      </c>
      <c r="O339" s="1921">
        <f t="shared" si="77"/>
        <v>1.0376029318313114</v>
      </c>
      <c r="P339" s="1912">
        <f t="shared" si="78"/>
        <v>375.48960138648181</v>
      </c>
      <c r="Q339" s="1922">
        <f t="shared" si="79"/>
        <v>62.256175909878685</v>
      </c>
      <c r="S339" s="56"/>
      <c r="T339" s="56"/>
    </row>
    <row r="340" spans="1:20" ht="12.75" x14ac:dyDescent="0.2">
      <c r="A340" s="2093"/>
      <c r="B340" s="101">
        <v>8</v>
      </c>
      <c r="C340" s="1914" t="s">
        <v>797</v>
      </c>
      <c r="D340" s="1915">
        <v>22</v>
      </c>
      <c r="E340" s="1916" t="s">
        <v>48</v>
      </c>
      <c r="F340" s="1917">
        <f t="shared" si="74"/>
        <v>12.43</v>
      </c>
      <c r="G340" s="1918">
        <v>1.5719000000000001</v>
      </c>
      <c r="H340" s="1919">
        <v>3.52</v>
      </c>
      <c r="I340" s="1919">
        <v>7.3380999999999998</v>
      </c>
      <c r="J340" s="1919">
        <v>1155.6300000000001</v>
      </c>
      <c r="K340" s="1908">
        <f t="shared" si="75"/>
        <v>7.3380999999999998</v>
      </c>
      <c r="L340" s="1909">
        <f t="shared" si="75"/>
        <v>1155.6300000000001</v>
      </c>
      <c r="M340" s="1920">
        <f t="shared" si="76"/>
        <v>6.3498697680053296E-3</v>
      </c>
      <c r="N340" s="1911">
        <v>165.8</v>
      </c>
      <c r="O340" s="1921">
        <f t="shared" si="77"/>
        <v>1.0528084075352837</v>
      </c>
      <c r="P340" s="1912">
        <f t="shared" si="78"/>
        <v>380.99218608031975</v>
      </c>
      <c r="Q340" s="1922">
        <f t="shared" si="79"/>
        <v>63.16850445211702</v>
      </c>
      <c r="S340" s="56"/>
      <c r="T340" s="56"/>
    </row>
    <row r="341" spans="1:20" ht="12.75" x14ac:dyDescent="0.2">
      <c r="A341" s="2094"/>
      <c r="B341" s="101">
        <v>9</v>
      </c>
      <c r="C341" s="1914" t="s">
        <v>798</v>
      </c>
      <c r="D341" s="1915">
        <v>22</v>
      </c>
      <c r="E341" s="1916" t="s">
        <v>48</v>
      </c>
      <c r="F341" s="1917">
        <f t="shared" si="74"/>
        <v>13.120000000000001</v>
      </c>
      <c r="G341" s="1918">
        <v>2.4561000000000002</v>
      </c>
      <c r="H341" s="1919">
        <v>3.52</v>
      </c>
      <c r="I341" s="1919">
        <v>7.1439000000000004</v>
      </c>
      <c r="J341" s="1919">
        <v>1107.8599999999999</v>
      </c>
      <c r="K341" s="1908">
        <f t="shared" si="75"/>
        <v>7.1439000000000004</v>
      </c>
      <c r="L341" s="1909">
        <f t="shared" si="75"/>
        <v>1107.8599999999999</v>
      </c>
      <c r="M341" s="1920">
        <f t="shared" si="76"/>
        <v>6.448377953893092E-3</v>
      </c>
      <c r="N341" s="1923">
        <v>165.8</v>
      </c>
      <c r="O341" s="1921">
        <f t="shared" si="77"/>
        <v>1.0691410647554747</v>
      </c>
      <c r="P341" s="1912">
        <f t="shared" si="78"/>
        <v>386.90267723358551</v>
      </c>
      <c r="Q341" s="1922">
        <f t="shared" si="79"/>
        <v>64.148463885328482</v>
      </c>
      <c r="S341" s="56"/>
      <c r="T341" s="56"/>
    </row>
    <row r="342" spans="1:20" ht="13.5" thickBot="1" x14ac:dyDescent="0.25">
      <c r="A342" s="2095"/>
      <c r="B342" s="101">
        <v>10</v>
      </c>
      <c r="C342" s="1924" t="s">
        <v>799</v>
      </c>
      <c r="D342" s="1925">
        <v>48</v>
      </c>
      <c r="E342" s="1925" t="s">
        <v>48</v>
      </c>
      <c r="F342" s="1926">
        <f t="shared" si="74"/>
        <v>24.689999999999998</v>
      </c>
      <c r="G342" s="1927">
        <v>4.4512999999999998</v>
      </c>
      <c r="H342" s="1927">
        <v>7.68</v>
      </c>
      <c r="I342" s="1927">
        <v>12.5587</v>
      </c>
      <c r="J342" s="1927">
        <v>1934.15</v>
      </c>
      <c r="K342" s="1928">
        <f t="shared" si="75"/>
        <v>12.5587</v>
      </c>
      <c r="L342" s="1929">
        <f t="shared" si="75"/>
        <v>1934.15</v>
      </c>
      <c r="M342" s="1930">
        <f t="shared" si="76"/>
        <v>6.4931365199183098E-3</v>
      </c>
      <c r="N342" s="1931">
        <v>165.8</v>
      </c>
      <c r="O342" s="1932">
        <f t="shared" si="77"/>
        <v>1.0765620350024558</v>
      </c>
      <c r="P342" s="1932">
        <f t="shared" si="78"/>
        <v>389.5881911950986</v>
      </c>
      <c r="Q342" s="1933">
        <f t="shared" si="79"/>
        <v>64.593722100147346</v>
      </c>
      <c r="S342" s="56"/>
      <c r="T342" s="56"/>
    </row>
    <row r="343" spans="1:20" ht="12.75" x14ac:dyDescent="0.2">
      <c r="A343" s="2111" t="s">
        <v>380</v>
      </c>
      <c r="B343" s="24">
        <v>1</v>
      </c>
      <c r="C343" s="1934" t="s">
        <v>800</v>
      </c>
      <c r="D343" s="1935">
        <v>7</v>
      </c>
      <c r="E343" s="1936" t="s">
        <v>48</v>
      </c>
      <c r="F343" s="1937">
        <f>G343+H343+I343</f>
        <v>4.2</v>
      </c>
      <c r="G343" s="1938">
        <v>0.92789999999999995</v>
      </c>
      <c r="H343" s="1939">
        <v>0.96</v>
      </c>
      <c r="I343" s="1939">
        <v>2.3121</v>
      </c>
      <c r="J343" s="1940">
        <v>328.92</v>
      </c>
      <c r="K343" s="1941">
        <f>I343</f>
        <v>2.3121</v>
      </c>
      <c r="L343" s="1942">
        <f>J343</f>
        <v>328.92</v>
      </c>
      <c r="M343" s="1943">
        <f>K343/L343</f>
        <v>7.0293688434877781E-3</v>
      </c>
      <c r="N343" s="1944">
        <v>165.8</v>
      </c>
      <c r="O343" s="1945">
        <f>M343*N343</f>
        <v>1.1654693542502736</v>
      </c>
      <c r="P343" s="1945">
        <f>M343*60*1000</f>
        <v>421.76213060926671</v>
      </c>
      <c r="Q343" s="1946">
        <f>P343*N343/1000</f>
        <v>69.928161255016434</v>
      </c>
      <c r="S343" s="56"/>
      <c r="T343" s="56"/>
    </row>
    <row r="344" spans="1:20" ht="12.75" x14ac:dyDescent="0.2">
      <c r="A344" s="2075"/>
      <c r="B344" s="26">
        <v>2</v>
      </c>
      <c r="C344" s="1947" t="s">
        <v>801</v>
      </c>
      <c r="D344" s="1948">
        <v>8</v>
      </c>
      <c r="E344" s="1949" t="s">
        <v>48</v>
      </c>
      <c r="F344" s="1950">
        <f t="shared" ref="F344:F352" si="80">G344+H344+I344</f>
        <v>5.3000000000000007</v>
      </c>
      <c r="G344" s="1951">
        <v>0.5131</v>
      </c>
      <c r="H344" s="1952">
        <v>1.1200000000000001</v>
      </c>
      <c r="I344" s="1952">
        <v>3.6669</v>
      </c>
      <c r="J344" s="1953">
        <v>509.44</v>
      </c>
      <c r="K344" s="1954">
        <f t="shared" ref="K344:L352" si="81">I344</f>
        <v>3.6669</v>
      </c>
      <c r="L344" s="1942">
        <f t="shared" si="81"/>
        <v>509.44</v>
      </c>
      <c r="M344" s="1955">
        <f t="shared" ref="M344:M352" si="82">K344/L344</f>
        <v>7.1979035804020106E-3</v>
      </c>
      <c r="N344" s="1944">
        <v>165.8</v>
      </c>
      <c r="O344" s="1956">
        <f t="shared" ref="O344:O352" si="83">M344*N344</f>
        <v>1.1934124136306534</v>
      </c>
      <c r="P344" s="1945">
        <f t="shared" ref="P344:P352" si="84">M344*60*1000</f>
        <v>431.87421482412066</v>
      </c>
      <c r="Q344" s="1957">
        <f t="shared" ref="Q344:Q352" si="85">P344*N344/1000</f>
        <v>71.604744817839205</v>
      </c>
      <c r="S344" s="56"/>
      <c r="T344" s="56"/>
    </row>
    <row r="345" spans="1:20" ht="12.75" x14ac:dyDescent="0.2">
      <c r="A345" s="2075"/>
      <c r="B345" s="26">
        <v>3</v>
      </c>
      <c r="C345" s="1947" t="s">
        <v>802</v>
      </c>
      <c r="D345" s="1948">
        <v>4</v>
      </c>
      <c r="E345" s="1949" t="s">
        <v>48</v>
      </c>
      <c r="F345" s="1950">
        <f t="shared" si="80"/>
        <v>2.2679999999999998</v>
      </c>
      <c r="G345" s="1951">
        <v>0.43659999999999999</v>
      </c>
      <c r="H345" s="1952">
        <v>0.64</v>
      </c>
      <c r="I345" s="1952">
        <v>1.1914</v>
      </c>
      <c r="J345" s="1953">
        <v>156.81</v>
      </c>
      <c r="K345" s="1954">
        <f t="shared" si="81"/>
        <v>1.1914</v>
      </c>
      <c r="L345" s="1942">
        <f t="shared" si="81"/>
        <v>156.81</v>
      </c>
      <c r="M345" s="1955">
        <f t="shared" si="82"/>
        <v>7.5977297366239399E-3</v>
      </c>
      <c r="N345" s="1944">
        <v>165.8</v>
      </c>
      <c r="O345" s="1956">
        <f t="shared" si="83"/>
        <v>1.2597035903322493</v>
      </c>
      <c r="P345" s="1945">
        <f t="shared" si="84"/>
        <v>455.86378419743642</v>
      </c>
      <c r="Q345" s="1957">
        <f t="shared" si="85"/>
        <v>75.582215419934954</v>
      </c>
      <c r="S345" s="56"/>
      <c r="T345" s="56"/>
    </row>
    <row r="346" spans="1:20" ht="12.75" x14ac:dyDescent="0.2">
      <c r="A346" s="2075"/>
      <c r="B346" s="26">
        <v>4</v>
      </c>
      <c r="C346" s="1947" t="s">
        <v>803</v>
      </c>
      <c r="D346" s="1948">
        <v>45</v>
      </c>
      <c r="E346" s="1949" t="s">
        <v>48</v>
      </c>
      <c r="F346" s="1950">
        <f t="shared" si="80"/>
        <v>25.979999999999997</v>
      </c>
      <c r="G346" s="1951">
        <v>4.2027000000000001</v>
      </c>
      <c r="H346" s="1952">
        <v>7.2</v>
      </c>
      <c r="I346" s="1952">
        <v>14.577299999999999</v>
      </c>
      <c r="J346" s="1953">
        <v>1884.53</v>
      </c>
      <c r="K346" s="1954">
        <f t="shared" si="81"/>
        <v>14.577299999999999</v>
      </c>
      <c r="L346" s="1942">
        <f t="shared" si="81"/>
        <v>1884.53</v>
      </c>
      <c r="M346" s="1955">
        <f t="shared" si="82"/>
        <v>7.7352443314778752E-3</v>
      </c>
      <c r="N346" s="1944">
        <v>165.8</v>
      </c>
      <c r="O346" s="1956">
        <f t="shared" si="83"/>
        <v>1.2825035101590319</v>
      </c>
      <c r="P346" s="1945">
        <f t="shared" si="84"/>
        <v>464.11465988867252</v>
      </c>
      <c r="Q346" s="1957">
        <f t="shared" si="85"/>
        <v>76.950210609541912</v>
      </c>
      <c r="S346" s="56"/>
      <c r="T346" s="56"/>
    </row>
    <row r="347" spans="1:20" ht="12.75" x14ac:dyDescent="0.2">
      <c r="A347" s="2075"/>
      <c r="B347" s="26">
        <v>5</v>
      </c>
      <c r="C347" s="1947" t="s">
        <v>804</v>
      </c>
      <c r="D347" s="1948">
        <v>17</v>
      </c>
      <c r="E347" s="1949" t="s">
        <v>48</v>
      </c>
      <c r="F347" s="1950">
        <f t="shared" si="80"/>
        <v>7.7</v>
      </c>
      <c r="G347" s="1951">
        <v>1.3754</v>
      </c>
      <c r="H347" s="1952">
        <v>0</v>
      </c>
      <c r="I347" s="1952">
        <v>6.3246000000000002</v>
      </c>
      <c r="J347" s="1953">
        <v>781.98</v>
      </c>
      <c r="K347" s="1954">
        <f t="shared" si="81"/>
        <v>6.3246000000000002</v>
      </c>
      <c r="L347" s="1942">
        <f t="shared" si="81"/>
        <v>781.98</v>
      </c>
      <c r="M347" s="1955">
        <f t="shared" si="82"/>
        <v>8.0879306376122149E-3</v>
      </c>
      <c r="N347" s="1944">
        <v>165.8</v>
      </c>
      <c r="O347" s="1956">
        <f t="shared" si="83"/>
        <v>1.3409788997161054</v>
      </c>
      <c r="P347" s="1945">
        <f t="shared" si="84"/>
        <v>485.27583825673287</v>
      </c>
      <c r="Q347" s="1957">
        <f t="shared" si="85"/>
        <v>80.458733982966308</v>
      </c>
      <c r="S347" s="56"/>
      <c r="T347" s="56"/>
    </row>
    <row r="348" spans="1:20" ht="12.75" x14ac:dyDescent="0.2">
      <c r="A348" s="2075"/>
      <c r="B348" s="26">
        <v>6</v>
      </c>
      <c r="C348" s="1947" t="s">
        <v>805</v>
      </c>
      <c r="D348" s="1948">
        <v>7</v>
      </c>
      <c r="E348" s="1949" t="s">
        <v>48</v>
      </c>
      <c r="F348" s="1950">
        <f t="shared" si="80"/>
        <v>4.2889999999999997</v>
      </c>
      <c r="G348" s="1951">
        <v>0.32750000000000001</v>
      </c>
      <c r="H348" s="1952">
        <v>1.1200000000000001</v>
      </c>
      <c r="I348" s="1952">
        <v>2.8414999999999999</v>
      </c>
      <c r="J348" s="1953">
        <v>337.32</v>
      </c>
      <c r="K348" s="1954">
        <f t="shared" si="81"/>
        <v>2.8414999999999999</v>
      </c>
      <c r="L348" s="1942">
        <f t="shared" si="81"/>
        <v>337.32</v>
      </c>
      <c r="M348" s="1955">
        <f t="shared" si="82"/>
        <v>8.4237519269536338E-3</v>
      </c>
      <c r="N348" s="1944">
        <v>165.8</v>
      </c>
      <c r="O348" s="1956">
        <f t="shared" si="83"/>
        <v>1.3966580694889126</v>
      </c>
      <c r="P348" s="1945">
        <f t="shared" si="84"/>
        <v>505.42511561721801</v>
      </c>
      <c r="Q348" s="1957">
        <f t="shared" si="85"/>
        <v>83.799484169334761</v>
      </c>
      <c r="S348" s="56"/>
      <c r="T348" s="56"/>
    </row>
    <row r="349" spans="1:20" ht="12.75" x14ac:dyDescent="0.2">
      <c r="A349" s="2075"/>
      <c r="B349" s="26">
        <v>7</v>
      </c>
      <c r="C349" s="1947" t="s">
        <v>806</v>
      </c>
      <c r="D349" s="1948">
        <v>12</v>
      </c>
      <c r="E349" s="1949" t="s">
        <v>48</v>
      </c>
      <c r="F349" s="1950">
        <f t="shared" si="80"/>
        <v>5.82</v>
      </c>
      <c r="G349" s="1951">
        <v>1.3099000000000001</v>
      </c>
      <c r="H349" s="1952">
        <v>0</v>
      </c>
      <c r="I349" s="1952">
        <v>4.5101000000000004</v>
      </c>
      <c r="J349" s="1953">
        <v>529.6</v>
      </c>
      <c r="K349" s="1954">
        <f t="shared" si="81"/>
        <v>4.5101000000000004</v>
      </c>
      <c r="L349" s="1942">
        <f t="shared" si="81"/>
        <v>529.6</v>
      </c>
      <c r="M349" s="1955">
        <f t="shared" si="82"/>
        <v>8.516049848942598E-3</v>
      </c>
      <c r="N349" s="1944">
        <v>165.8</v>
      </c>
      <c r="O349" s="1956">
        <f t="shared" si="83"/>
        <v>1.4119610649546828</v>
      </c>
      <c r="P349" s="1945">
        <f t="shared" si="84"/>
        <v>510.96299093655585</v>
      </c>
      <c r="Q349" s="1957">
        <f t="shared" si="85"/>
        <v>84.717663897280957</v>
      </c>
      <c r="S349" s="56"/>
      <c r="T349" s="56"/>
    </row>
    <row r="350" spans="1:20" ht="12.75" x14ac:dyDescent="0.2">
      <c r="A350" s="2075"/>
      <c r="B350" s="26">
        <v>8</v>
      </c>
      <c r="C350" s="1947" t="s">
        <v>807</v>
      </c>
      <c r="D350" s="1948">
        <v>4</v>
      </c>
      <c r="E350" s="1949" t="s">
        <v>48</v>
      </c>
      <c r="F350" s="1950">
        <f t="shared" si="80"/>
        <v>3.1340000000000003</v>
      </c>
      <c r="G350" s="1951">
        <v>0.21829999999999999</v>
      </c>
      <c r="H350" s="1952">
        <v>0.64</v>
      </c>
      <c r="I350" s="1952">
        <v>2.2757000000000001</v>
      </c>
      <c r="J350" s="1953">
        <v>254.45</v>
      </c>
      <c r="K350" s="1954">
        <f t="shared" si="81"/>
        <v>2.2757000000000001</v>
      </c>
      <c r="L350" s="1942">
        <f t="shared" si="81"/>
        <v>254.45</v>
      </c>
      <c r="M350" s="1955">
        <f t="shared" si="82"/>
        <v>8.9436038514442914E-3</v>
      </c>
      <c r="N350" s="1944">
        <v>165.8</v>
      </c>
      <c r="O350" s="1956">
        <f t="shared" si="83"/>
        <v>1.4828495185694637</v>
      </c>
      <c r="P350" s="1945">
        <f t="shared" si="84"/>
        <v>536.61623108665742</v>
      </c>
      <c r="Q350" s="1957">
        <f t="shared" si="85"/>
        <v>88.97097111416781</v>
      </c>
      <c r="S350" s="56"/>
      <c r="T350" s="56"/>
    </row>
    <row r="351" spans="1:20" ht="12.75" x14ac:dyDescent="0.2">
      <c r="A351" s="2075"/>
      <c r="B351" s="26">
        <v>9</v>
      </c>
      <c r="C351" s="1947" t="s">
        <v>808</v>
      </c>
      <c r="D351" s="1948">
        <v>6</v>
      </c>
      <c r="E351" s="1949" t="s">
        <v>48</v>
      </c>
      <c r="F351" s="1950">
        <f t="shared" si="80"/>
        <v>4.7</v>
      </c>
      <c r="G351" s="1958">
        <v>0.70950000000000002</v>
      </c>
      <c r="H351" s="1947">
        <v>0.96</v>
      </c>
      <c r="I351" s="1952">
        <v>3.0305</v>
      </c>
      <c r="J351" s="1959">
        <v>337.61</v>
      </c>
      <c r="K351" s="1954">
        <f t="shared" si="81"/>
        <v>3.0305</v>
      </c>
      <c r="L351" s="1942">
        <f t="shared" si="81"/>
        <v>337.61</v>
      </c>
      <c r="M351" s="1955">
        <f t="shared" si="82"/>
        <v>8.9763336394064145E-3</v>
      </c>
      <c r="N351" s="1944">
        <v>165.8</v>
      </c>
      <c r="O351" s="1956">
        <f t="shared" si="83"/>
        <v>1.4882761174135837</v>
      </c>
      <c r="P351" s="1945">
        <f t="shared" si="84"/>
        <v>538.58001836438484</v>
      </c>
      <c r="Q351" s="1957">
        <f t="shared" si="85"/>
        <v>89.296567044815021</v>
      </c>
      <c r="S351" s="56"/>
      <c r="T351" s="56"/>
    </row>
    <row r="352" spans="1:20" ht="13.5" thickBot="1" x14ac:dyDescent="0.25">
      <c r="A352" s="2112"/>
      <c r="B352" s="26">
        <v>10</v>
      </c>
      <c r="C352" s="1960" t="s">
        <v>809</v>
      </c>
      <c r="D352" s="1961">
        <v>7</v>
      </c>
      <c r="E352" s="1961" t="s">
        <v>48</v>
      </c>
      <c r="F352" s="1962">
        <f t="shared" si="80"/>
        <v>3.85</v>
      </c>
      <c r="G352" s="1963">
        <v>0.10920000000000001</v>
      </c>
      <c r="H352" s="1960">
        <v>0</v>
      </c>
      <c r="I352" s="1964">
        <v>3.7408000000000001</v>
      </c>
      <c r="J352" s="1963">
        <v>305.18</v>
      </c>
      <c r="K352" s="1965">
        <f t="shared" si="81"/>
        <v>3.7408000000000001</v>
      </c>
      <c r="L352" s="1966">
        <f t="shared" si="81"/>
        <v>305.18</v>
      </c>
      <c r="M352" s="1967">
        <f t="shared" si="82"/>
        <v>1.2257683989776525E-2</v>
      </c>
      <c r="N352" s="1944">
        <v>165.8</v>
      </c>
      <c r="O352" s="1968">
        <f t="shared" si="83"/>
        <v>2.0323240055049481</v>
      </c>
      <c r="P352" s="1968">
        <f t="shared" si="84"/>
        <v>735.46103938659144</v>
      </c>
      <c r="Q352" s="1969">
        <f t="shared" si="85"/>
        <v>121.93944033029688</v>
      </c>
      <c r="S352" s="56"/>
      <c r="T352" s="56"/>
    </row>
    <row r="353" spans="1:20" ht="12.75" x14ac:dyDescent="0.2">
      <c r="F353" s="121"/>
      <c r="G353" s="121"/>
      <c r="H353" s="121"/>
      <c r="I353" s="121"/>
      <c r="S353" s="56"/>
      <c r="T353" s="56"/>
    </row>
    <row r="354" spans="1:20" ht="12.75" x14ac:dyDescent="0.2">
      <c r="F354" s="121"/>
      <c r="G354" s="121"/>
      <c r="H354" s="121"/>
      <c r="I354" s="121"/>
      <c r="S354" s="56"/>
      <c r="T354" s="56"/>
    </row>
    <row r="355" spans="1:20" ht="15" x14ac:dyDescent="0.2">
      <c r="A355" s="2033" t="s">
        <v>269</v>
      </c>
      <c r="B355" s="2033"/>
      <c r="C355" s="2033"/>
      <c r="D355" s="2033"/>
      <c r="E355" s="2033"/>
      <c r="F355" s="2033"/>
      <c r="G355" s="2033"/>
      <c r="H355" s="2033"/>
      <c r="I355" s="2033"/>
      <c r="J355" s="2033"/>
      <c r="K355" s="2033"/>
      <c r="L355" s="2033"/>
      <c r="M355" s="2033"/>
      <c r="N355" s="2033"/>
      <c r="O355" s="2033"/>
      <c r="P355" s="2033"/>
      <c r="Q355" s="2033"/>
      <c r="S355" s="789"/>
      <c r="T355" s="789"/>
    </row>
    <row r="356" spans="1:20" ht="13.5" thickBot="1" x14ac:dyDescent="0.25">
      <c r="A356" s="2061" t="s">
        <v>519</v>
      </c>
      <c r="B356" s="2061"/>
      <c r="C356" s="2061"/>
      <c r="D356" s="2061"/>
      <c r="E356" s="2061"/>
      <c r="F356" s="2061"/>
      <c r="G356" s="2061"/>
      <c r="H356" s="2061"/>
      <c r="I356" s="2061"/>
      <c r="J356" s="2061"/>
      <c r="K356" s="2061"/>
      <c r="L356" s="2061"/>
      <c r="M356" s="2061"/>
      <c r="N356" s="2061"/>
      <c r="O356" s="2061"/>
      <c r="P356" s="2061"/>
      <c r="Q356" s="2061"/>
      <c r="S356" s="56"/>
      <c r="T356" s="56"/>
    </row>
    <row r="357" spans="1:20" ht="12.75" x14ac:dyDescent="0.2">
      <c r="A357" s="2054" t="s">
        <v>1</v>
      </c>
      <c r="B357" s="2037" t="s">
        <v>0</v>
      </c>
      <c r="C357" s="2016" t="s">
        <v>2</v>
      </c>
      <c r="D357" s="2016" t="s">
        <v>3</v>
      </c>
      <c r="E357" s="2016" t="s">
        <v>13</v>
      </c>
      <c r="F357" s="2039" t="s">
        <v>14</v>
      </c>
      <c r="G357" s="2040"/>
      <c r="H357" s="2040"/>
      <c r="I357" s="2041"/>
      <c r="J357" s="2016" t="s">
        <v>4</v>
      </c>
      <c r="K357" s="2016" t="s">
        <v>15</v>
      </c>
      <c r="L357" s="2016" t="s">
        <v>5</v>
      </c>
      <c r="M357" s="2016" t="s">
        <v>6</v>
      </c>
      <c r="N357" s="2016" t="s">
        <v>16</v>
      </c>
      <c r="O357" s="2051" t="s">
        <v>17</v>
      </c>
      <c r="P357" s="2016" t="s">
        <v>25</v>
      </c>
      <c r="Q357" s="2020" t="s">
        <v>26</v>
      </c>
      <c r="S357" s="56"/>
      <c r="T357" s="56"/>
    </row>
    <row r="358" spans="1:20" ht="33.75" x14ac:dyDescent="0.2">
      <c r="A358" s="2055"/>
      <c r="B358" s="2038"/>
      <c r="C358" s="2025"/>
      <c r="D358" s="2017"/>
      <c r="E358" s="2017"/>
      <c r="F358" s="21" t="s">
        <v>18</v>
      </c>
      <c r="G358" s="21" t="s">
        <v>19</v>
      </c>
      <c r="H358" s="21" t="s">
        <v>20</v>
      </c>
      <c r="I358" s="21" t="s">
        <v>21</v>
      </c>
      <c r="J358" s="2017"/>
      <c r="K358" s="2017"/>
      <c r="L358" s="2017"/>
      <c r="M358" s="2017"/>
      <c r="N358" s="2017"/>
      <c r="O358" s="2052"/>
      <c r="P358" s="2017"/>
      <c r="Q358" s="2021"/>
      <c r="S358" s="56"/>
      <c r="T358" s="56"/>
    </row>
    <row r="359" spans="1:20" ht="12.75" x14ac:dyDescent="0.2">
      <c r="A359" s="2056"/>
      <c r="B359" s="2057"/>
      <c r="C359" s="2017"/>
      <c r="D359" s="131" t="s">
        <v>7</v>
      </c>
      <c r="E359" s="131" t="s">
        <v>8</v>
      </c>
      <c r="F359" s="131" t="s">
        <v>9</v>
      </c>
      <c r="G359" s="131" t="s">
        <v>9</v>
      </c>
      <c r="H359" s="131" t="s">
        <v>9</v>
      </c>
      <c r="I359" s="131" t="s">
        <v>9</v>
      </c>
      <c r="J359" s="131" t="s">
        <v>22</v>
      </c>
      <c r="K359" s="131" t="s">
        <v>9</v>
      </c>
      <c r="L359" s="131" t="s">
        <v>22</v>
      </c>
      <c r="M359" s="131" t="s">
        <v>83</v>
      </c>
      <c r="N359" s="131" t="s">
        <v>10</v>
      </c>
      <c r="O359" s="131" t="s">
        <v>84</v>
      </c>
      <c r="P359" s="132" t="s">
        <v>27</v>
      </c>
      <c r="Q359" s="133" t="s">
        <v>28</v>
      </c>
      <c r="S359" s="56"/>
      <c r="T359" s="56"/>
    </row>
    <row r="360" spans="1:20" ht="13.5" thickBot="1" x14ac:dyDescent="0.25">
      <c r="A360" s="134">
        <v>1</v>
      </c>
      <c r="B360" s="135">
        <v>2</v>
      </c>
      <c r="C360" s="136">
        <v>3</v>
      </c>
      <c r="D360" s="137">
        <v>4</v>
      </c>
      <c r="E360" s="137">
        <v>5</v>
      </c>
      <c r="F360" s="137">
        <v>6</v>
      </c>
      <c r="G360" s="137">
        <v>7</v>
      </c>
      <c r="H360" s="137">
        <v>8</v>
      </c>
      <c r="I360" s="137">
        <v>9</v>
      </c>
      <c r="J360" s="137">
        <v>10</v>
      </c>
      <c r="K360" s="137">
        <v>11</v>
      </c>
      <c r="L360" s="136">
        <v>12</v>
      </c>
      <c r="M360" s="137">
        <v>13</v>
      </c>
      <c r="N360" s="137">
        <v>14</v>
      </c>
      <c r="O360" s="138">
        <v>15</v>
      </c>
      <c r="P360" s="136">
        <v>16</v>
      </c>
      <c r="Q360" s="139">
        <v>17</v>
      </c>
      <c r="S360" s="56"/>
      <c r="T360" s="56"/>
    </row>
    <row r="361" spans="1:20" ht="12.75" x14ac:dyDescent="0.2">
      <c r="A361" s="2042" t="s">
        <v>115</v>
      </c>
      <c r="B361" s="357">
        <v>1</v>
      </c>
      <c r="C361" s="975" t="s">
        <v>242</v>
      </c>
      <c r="D361" s="976">
        <v>34</v>
      </c>
      <c r="E361" s="976">
        <v>2001</v>
      </c>
      <c r="F361" s="977">
        <v>9.4269999999999996</v>
      </c>
      <c r="G361" s="978">
        <v>5.2873700000000001</v>
      </c>
      <c r="H361" s="978">
        <v>4.1396360000000003</v>
      </c>
      <c r="I361" s="978">
        <v>0</v>
      </c>
      <c r="J361" s="978">
        <v>1747.92</v>
      </c>
      <c r="K361" s="979">
        <v>0</v>
      </c>
      <c r="L361" s="978">
        <v>1747.92</v>
      </c>
      <c r="M361" s="980">
        <v>0</v>
      </c>
      <c r="N361" s="981">
        <v>266.06900000000002</v>
      </c>
      <c r="O361" s="982">
        <v>0</v>
      </c>
      <c r="P361" s="983">
        <v>0</v>
      </c>
      <c r="Q361" s="1110">
        <v>0</v>
      </c>
      <c r="S361" s="56"/>
      <c r="T361" s="56"/>
    </row>
    <row r="362" spans="1:20" ht="12.75" x14ac:dyDescent="0.2">
      <c r="A362" s="2043"/>
      <c r="B362" s="142">
        <v>2</v>
      </c>
      <c r="C362" s="975" t="s">
        <v>245</v>
      </c>
      <c r="D362" s="976">
        <v>55</v>
      </c>
      <c r="E362" s="976">
        <v>1967</v>
      </c>
      <c r="F362" s="977">
        <v>13.56</v>
      </c>
      <c r="G362" s="978">
        <v>5.5814890000000004</v>
      </c>
      <c r="H362" s="978">
        <v>8.8000000000000007</v>
      </c>
      <c r="I362" s="978">
        <v>0</v>
      </c>
      <c r="J362" s="978">
        <v>2582.1799999999998</v>
      </c>
      <c r="K362" s="979">
        <v>0</v>
      </c>
      <c r="L362" s="978">
        <v>2582.1799999999998</v>
      </c>
      <c r="M362" s="980">
        <v>0</v>
      </c>
      <c r="N362" s="981">
        <v>266.06900000000002</v>
      </c>
      <c r="O362" s="982">
        <v>0</v>
      </c>
      <c r="P362" s="983">
        <v>0</v>
      </c>
      <c r="Q362" s="1111">
        <v>0</v>
      </c>
      <c r="S362" s="56"/>
      <c r="T362" s="56"/>
    </row>
    <row r="363" spans="1:20" ht="12.75" x14ac:dyDescent="0.2">
      <c r="A363" s="2043"/>
      <c r="B363" s="142">
        <v>3</v>
      </c>
      <c r="C363" s="975" t="s">
        <v>247</v>
      </c>
      <c r="D363" s="976">
        <v>40</v>
      </c>
      <c r="E363" s="976">
        <v>2009</v>
      </c>
      <c r="F363" s="977">
        <v>8.0239999999999991</v>
      </c>
      <c r="G363" s="978">
        <v>6.2015940000000001</v>
      </c>
      <c r="H363" s="978">
        <v>1.8224</v>
      </c>
      <c r="I363" s="978">
        <v>0</v>
      </c>
      <c r="J363" s="978">
        <v>2225.48</v>
      </c>
      <c r="K363" s="979">
        <v>0</v>
      </c>
      <c r="L363" s="978">
        <v>2225.48</v>
      </c>
      <c r="M363" s="980">
        <v>0</v>
      </c>
      <c r="N363" s="981">
        <v>266.06900000000002</v>
      </c>
      <c r="O363" s="982">
        <v>0</v>
      </c>
      <c r="P363" s="983">
        <v>0</v>
      </c>
      <c r="Q363" s="1111">
        <v>0</v>
      </c>
      <c r="S363" s="56"/>
      <c r="T363" s="56"/>
    </row>
    <row r="364" spans="1:20" ht="12.75" x14ac:dyDescent="0.2">
      <c r="A364" s="2043"/>
      <c r="B364" s="142">
        <v>4</v>
      </c>
      <c r="C364" s="975" t="s">
        <v>243</v>
      </c>
      <c r="D364" s="976">
        <v>30</v>
      </c>
      <c r="E364" s="976">
        <v>1973</v>
      </c>
      <c r="F364" s="977">
        <v>8.8279999999999994</v>
      </c>
      <c r="G364" s="978">
        <v>3.9320970000000002</v>
      </c>
      <c r="H364" s="978">
        <v>4.8</v>
      </c>
      <c r="I364" s="978">
        <v>9.5899999999999999E-2</v>
      </c>
      <c r="J364" s="978">
        <v>1569.45</v>
      </c>
      <c r="K364" s="979">
        <v>9.5899999999999999E-2</v>
      </c>
      <c r="L364" s="978">
        <v>1569.45</v>
      </c>
      <c r="M364" s="980">
        <v>6.1104208480677942E-5</v>
      </c>
      <c r="N364" s="981">
        <v>266.06900000000002</v>
      </c>
      <c r="O364" s="982">
        <v>1.6257935646245499E-2</v>
      </c>
      <c r="P364" s="983">
        <v>3.6662525088406768</v>
      </c>
      <c r="Q364" s="1111">
        <v>0.97547613877473005</v>
      </c>
      <c r="S364" s="56"/>
      <c r="T364" s="56"/>
    </row>
    <row r="365" spans="1:20" ht="12.75" x14ac:dyDescent="0.2">
      <c r="A365" s="2043"/>
      <c r="B365" s="142">
        <v>5</v>
      </c>
      <c r="C365" s="975" t="s">
        <v>238</v>
      </c>
      <c r="D365" s="976">
        <v>30</v>
      </c>
      <c r="E365" s="976">
        <v>1971</v>
      </c>
      <c r="F365" s="977">
        <v>8.64</v>
      </c>
      <c r="G365" s="978">
        <v>2.7779090000000002</v>
      </c>
      <c r="H365" s="978">
        <v>4.8</v>
      </c>
      <c r="I365" s="978">
        <v>1.06209</v>
      </c>
      <c r="J365" s="978">
        <v>1569.65</v>
      </c>
      <c r="K365" s="979">
        <v>1.06209</v>
      </c>
      <c r="L365" s="978">
        <v>1569.65</v>
      </c>
      <c r="M365" s="980">
        <v>6.766412894594336E-4</v>
      </c>
      <c r="N365" s="981">
        <v>266.06900000000002</v>
      </c>
      <c r="O365" s="982">
        <v>0.18003327124518204</v>
      </c>
      <c r="P365" s="983">
        <v>40.598477367566012</v>
      </c>
      <c r="Q365" s="1111">
        <v>10.801996274710921</v>
      </c>
      <c r="S365" s="56"/>
      <c r="T365" s="56"/>
    </row>
    <row r="366" spans="1:20" ht="12.75" x14ac:dyDescent="0.2">
      <c r="A366" s="2043"/>
      <c r="B366" s="142">
        <v>6</v>
      </c>
      <c r="C366" s="975" t="s">
        <v>244</v>
      </c>
      <c r="D366" s="976">
        <v>21</v>
      </c>
      <c r="E366" s="976">
        <v>2000</v>
      </c>
      <c r="F366" s="977">
        <v>6.2309999999999999</v>
      </c>
      <c r="G366" s="978">
        <v>3.2703530000000001</v>
      </c>
      <c r="H366" s="978">
        <v>1.89517</v>
      </c>
      <c r="I366" s="978">
        <v>1.065477</v>
      </c>
      <c r="J366" s="978">
        <v>1105.27</v>
      </c>
      <c r="K366" s="979">
        <v>1.065477</v>
      </c>
      <c r="L366" s="978">
        <v>1105.27</v>
      </c>
      <c r="M366" s="980">
        <v>9.6399703239932332E-4</v>
      </c>
      <c r="N366" s="981">
        <v>266.06900000000002</v>
      </c>
      <c r="O366" s="982">
        <v>0.25648972641345558</v>
      </c>
      <c r="P366" s="983">
        <v>57.839821943959393</v>
      </c>
      <c r="Q366" s="1111">
        <v>15.389383584807332</v>
      </c>
      <c r="S366" s="56"/>
      <c r="T366" s="56"/>
    </row>
    <row r="367" spans="1:20" ht="12.75" x14ac:dyDescent="0.2">
      <c r="A367" s="2043"/>
      <c r="B367" s="142">
        <v>7</v>
      </c>
      <c r="C367" s="975" t="s">
        <v>239</v>
      </c>
      <c r="D367" s="976">
        <v>20</v>
      </c>
      <c r="E367" s="976">
        <v>1976</v>
      </c>
      <c r="F367" s="977">
        <v>9.2379999999999995</v>
      </c>
      <c r="G367" s="978">
        <v>3.8759999999999999</v>
      </c>
      <c r="H367" s="978">
        <v>3.04</v>
      </c>
      <c r="I367" s="978">
        <v>2.3220000000000001</v>
      </c>
      <c r="J367" s="978">
        <v>1720.29</v>
      </c>
      <c r="K367" s="979">
        <v>2.3220000000000001</v>
      </c>
      <c r="L367" s="978">
        <v>1720.29</v>
      </c>
      <c r="M367" s="980">
        <v>1.3497724220916242E-3</v>
      </c>
      <c r="N367" s="981">
        <v>266.06900000000002</v>
      </c>
      <c r="O367" s="982">
        <v>0.35913259857349639</v>
      </c>
      <c r="P367" s="983">
        <v>80.986345325497453</v>
      </c>
      <c r="Q367" s="1111">
        <v>21.547955914409783</v>
      </c>
      <c r="S367" s="56"/>
      <c r="T367" s="56"/>
    </row>
    <row r="368" spans="1:20" ht="12.75" x14ac:dyDescent="0.2">
      <c r="A368" s="2043"/>
      <c r="B368" s="142">
        <v>8</v>
      </c>
      <c r="C368" s="975" t="s">
        <v>246</v>
      </c>
      <c r="D368" s="976">
        <v>93</v>
      </c>
      <c r="E368" s="976">
        <v>1973</v>
      </c>
      <c r="F368" s="977">
        <v>32.786999999999999</v>
      </c>
      <c r="G368" s="978">
        <v>10.232741000000001</v>
      </c>
      <c r="H368" s="978">
        <v>14.4</v>
      </c>
      <c r="I368" s="978">
        <v>8.1542539999999999</v>
      </c>
      <c r="J368" s="978">
        <v>4520.3</v>
      </c>
      <c r="K368" s="979">
        <v>8.1542539999999999</v>
      </c>
      <c r="L368" s="978">
        <v>4520.3</v>
      </c>
      <c r="M368" s="980">
        <v>1.8039187664535539E-3</v>
      </c>
      <c r="N368" s="981">
        <v>266.06900000000002</v>
      </c>
      <c r="O368" s="982">
        <v>0.47996686227153068</v>
      </c>
      <c r="P368" s="983">
        <v>108.23512598721322</v>
      </c>
      <c r="Q368" s="1111">
        <v>28.798011736291837</v>
      </c>
      <c r="S368" s="56"/>
      <c r="T368" s="56"/>
    </row>
    <row r="369" spans="1:20" ht="12.75" x14ac:dyDescent="0.2">
      <c r="A369" s="2043"/>
      <c r="B369" s="142">
        <v>9</v>
      </c>
      <c r="C369" s="975" t="s">
        <v>241</v>
      </c>
      <c r="D369" s="976">
        <v>10</v>
      </c>
      <c r="E369" s="976">
        <v>1999</v>
      </c>
      <c r="F369" s="977">
        <v>2.7776000000000001</v>
      </c>
      <c r="G369" s="978">
        <v>0</v>
      </c>
      <c r="H369" s="978">
        <v>0</v>
      </c>
      <c r="I369" s="978">
        <v>2.7776000000000001</v>
      </c>
      <c r="J369" s="978">
        <v>1261.9000000000001</v>
      </c>
      <c r="K369" s="979">
        <v>2.7776000000000001</v>
      </c>
      <c r="L369" s="978">
        <v>1261.9000000000001</v>
      </c>
      <c r="M369" s="980">
        <v>2.201125287265235E-3</v>
      </c>
      <c r="N369" s="981">
        <v>266.06900000000002</v>
      </c>
      <c r="O369" s="982">
        <v>0.58565120405737381</v>
      </c>
      <c r="P369" s="983">
        <v>132.0675172359141</v>
      </c>
      <c r="Q369" s="1111">
        <v>35.139072243442435</v>
      </c>
      <c r="S369" s="56"/>
      <c r="T369" s="56"/>
    </row>
    <row r="370" spans="1:20" ht="13.5" thickBot="1" x14ac:dyDescent="0.25">
      <c r="A370" s="2043"/>
      <c r="B370" s="142">
        <v>10</v>
      </c>
      <c r="C370" s="975" t="s">
        <v>240</v>
      </c>
      <c r="D370" s="976">
        <v>36</v>
      </c>
      <c r="E370" s="976">
        <v>1984</v>
      </c>
      <c r="F370" s="977">
        <v>17.437999999999999</v>
      </c>
      <c r="G370" s="978">
        <v>3.3104100000000001</v>
      </c>
      <c r="H370" s="978">
        <v>8.64</v>
      </c>
      <c r="I370" s="978">
        <v>5.4875930000000004</v>
      </c>
      <c r="J370" s="978">
        <v>2249.59</v>
      </c>
      <c r="K370" s="979">
        <v>5.4875930000000004</v>
      </c>
      <c r="L370" s="978">
        <v>2249.59</v>
      </c>
      <c r="M370" s="980">
        <v>2.4393747305064477E-3</v>
      </c>
      <c r="N370" s="981">
        <v>266.06900000000002</v>
      </c>
      <c r="O370" s="982">
        <v>0.64904199517112005</v>
      </c>
      <c r="P370" s="983">
        <v>146.36248383038685</v>
      </c>
      <c r="Q370" s="1111">
        <v>38.942519710267206</v>
      </c>
      <c r="S370" s="56"/>
      <c r="T370" s="56"/>
    </row>
    <row r="371" spans="1:20" ht="12.75" x14ac:dyDescent="0.2">
      <c r="A371" s="2044" t="s">
        <v>123</v>
      </c>
      <c r="B371" s="17">
        <v>1</v>
      </c>
      <c r="C371" s="993" t="s">
        <v>250</v>
      </c>
      <c r="D371" s="994">
        <v>60</v>
      </c>
      <c r="E371" s="994">
        <v>1974</v>
      </c>
      <c r="F371" s="995">
        <v>16.140999999999998</v>
      </c>
      <c r="G371" s="995">
        <v>5.1407489999999996</v>
      </c>
      <c r="H371" s="995">
        <v>9.6</v>
      </c>
      <c r="I371" s="995">
        <v>1.400255</v>
      </c>
      <c r="J371" s="995">
        <v>3124.65</v>
      </c>
      <c r="K371" s="996">
        <v>1.400255</v>
      </c>
      <c r="L371" s="995">
        <v>3124.65</v>
      </c>
      <c r="M371" s="997">
        <v>4.4813179076056521E-4</v>
      </c>
      <c r="N371" s="998">
        <v>266.06900000000002</v>
      </c>
      <c r="O371" s="999">
        <v>0.11923397743587283</v>
      </c>
      <c r="P371" s="1000">
        <v>26.88790744563391</v>
      </c>
      <c r="Q371" s="1001">
        <v>7.1540386461523697</v>
      </c>
      <c r="S371" s="56"/>
      <c r="T371" s="56"/>
    </row>
    <row r="372" spans="1:20" ht="12.75" x14ac:dyDescent="0.2">
      <c r="A372" s="2014"/>
      <c r="B372" s="18">
        <v>2</v>
      </c>
      <c r="C372" s="1002" t="s">
        <v>257</v>
      </c>
      <c r="D372" s="1003">
        <v>60</v>
      </c>
      <c r="E372" s="1003">
        <v>1969</v>
      </c>
      <c r="F372" s="1004">
        <v>21.498000000000001</v>
      </c>
      <c r="G372" s="1004">
        <v>6.2729999999999997</v>
      </c>
      <c r="H372" s="1004">
        <v>9.6</v>
      </c>
      <c r="I372" s="1004">
        <v>5.625</v>
      </c>
      <c r="J372" s="1004">
        <v>3165.62</v>
      </c>
      <c r="K372" s="1005">
        <v>5.625</v>
      </c>
      <c r="L372" s="1004">
        <v>3165.62</v>
      </c>
      <c r="M372" s="1006">
        <v>1.7769031027097379E-3</v>
      </c>
      <c r="N372" s="1007">
        <v>266.06900000000002</v>
      </c>
      <c r="O372" s="1008">
        <v>0.47277883163487727</v>
      </c>
      <c r="P372" s="1009">
        <v>106.61418616258428</v>
      </c>
      <c r="Q372" s="1010">
        <v>28.36672989809264</v>
      </c>
      <c r="S372" s="56"/>
      <c r="T372" s="56"/>
    </row>
    <row r="373" spans="1:20" ht="12.75" x14ac:dyDescent="0.2">
      <c r="A373" s="2014"/>
      <c r="B373" s="18">
        <v>3</v>
      </c>
      <c r="C373" s="1002" t="s">
        <v>253</v>
      </c>
      <c r="D373" s="1003">
        <v>30</v>
      </c>
      <c r="E373" s="1003">
        <v>1975</v>
      </c>
      <c r="F373" s="1004">
        <v>11.709</v>
      </c>
      <c r="G373" s="1004">
        <v>3.621</v>
      </c>
      <c r="H373" s="1004">
        <v>4.8</v>
      </c>
      <c r="I373" s="1004">
        <v>3.287995</v>
      </c>
      <c r="J373" s="1004">
        <v>1582.74</v>
      </c>
      <c r="K373" s="1005">
        <v>3.287995</v>
      </c>
      <c r="L373" s="1004">
        <v>1582.74</v>
      </c>
      <c r="M373" s="1006">
        <v>2.0774069019548376E-3</v>
      </c>
      <c r="N373" s="1007">
        <v>266.06900000000002</v>
      </c>
      <c r="O373" s="1008">
        <v>0.55273357699622172</v>
      </c>
      <c r="P373" s="1009">
        <v>124.64441411729025</v>
      </c>
      <c r="Q373" s="1010">
        <v>33.164014619773305</v>
      </c>
      <c r="S373" s="56"/>
      <c r="T373" s="56"/>
    </row>
    <row r="374" spans="1:20" ht="12.75" x14ac:dyDescent="0.2">
      <c r="A374" s="2014"/>
      <c r="B374" s="18">
        <v>4</v>
      </c>
      <c r="C374" s="1002" t="s">
        <v>251</v>
      </c>
      <c r="D374" s="1003">
        <v>60</v>
      </c>
      <c r="E374" s="1003">
        <v>1968</v>
      </c>
      <c r="F374" s="1004">
        <v>23.17</v>
      </c>
      <c r="G374" s="1004">
        <v>5.9240700000000004</v>
      </c>
      <c r="H374" s="1004">
        <v>9.6</v>
      </c>
      <c r="I374" s="1004">
        <v>7.6459320000000002</v>
      </c>
      <c r="J374" s="1004">
        <v>3261.72</v>
      </c>
      <c r="K374" s="1005">
        <v>7.6459320000000002</v>
      </c>
      <c r="L374" s="1004">
        <v>3261.72</v>
      </c>
      <c r="M374" s="1006">
        <v>2.3441411279938192E-3</v>
      </c>
      <c r="N374" s="1007">
        <v>266.06900000000002</v>
      </c>
      <c r="O374" s="1008">
        <v>0.62370328578418754</v>
      </c>
      <c r="P374" s="1009">
        <v>140.64846767962916</v>
      </c>
      <c r="Q374" s="1010">
        <v>37.42219714705125</v>
      </c>
      <c r="S374" s="56"/>
      <c r="T374" s="56"/>
    </row>
    <row r="375" spans="1:20" ht="12.75" x14ac:dyDescent="0.2">
      <c r="A375" s="2014"/>
      <c r="B375" s="18">
        <v>5</v>
      </c>
      <c r="C375" s="1002" t="s">
        <v>256</v>
      </c>
      <c r="D375" s="1003">
        <v>30</v>
      </c>
      <c r="E375" s="1003">
        <v>1973</v>
      </c>
      <c r="F375" s="1004">
        <v>12.628</v>
      </c>
      <c r="G375" s="1004">
        <v>3.7229999999999999</v>
      </c>
      <c r="H375" s="1004">
        <v>4.8</v>
      </c>
      <c r="I375" s="1004">
        <v>4.1050000000000004</v>
      </c>
      <c r="J375" s="1004">
        <v>1715.3</v>
      </c>
      <c r="K375" s="1005">
        <v>4.1050000000000004</v>
      </c>
      <c r="L375" s="1004">
        <v>1715.3</v>
      </c>
      <c r="M375" s="1006">
        <v>2.3931673759692187E-3</v>
      </c>
      <c r="N375" s="1007">
        <v>266.06900000000002</v>
      </c>
      <c r="O375" s="1008">
        <v>0.63674765055675409</v>
      </c>
      <c r="P375" s="1009">
        <v>143.59004255815313</v>
      </c>
      <c r="Q375" s="1010">
        <v>38.204859033405249</v>
      </c>
      <c r="S375" s="56"/>
      <c r="T375" s="56"/>
    </row>
    <row r="376" spans="1:20" ht="12.75" x14ac:dyDescent="0.2">
      <c r="A376" s="2014"/>
      <c r="B376" s="18">
        <v>6</v>
      </c>
      <c r="C376" s="1002" t="s">
        <v>249</v>
      </c>
      <c r="D376" s="1003">
        <v>30</v>
      </c>
      <c r="E376" s="1003">
        <v>1979</v>
      </c>
      <c r="F376" s="1004">
        <v>11.567</v>
      </c>
      <c r="G376" s="1004">
        <v>2.9531260000000001</v>
      </c>
      <c r="H376" s="1004">
        <v>4.8</v>
      </c>
      <c r="I376" s="1004">
        <v>3.8138740000000002</v>
      </c>
      <c r="J376" s="1004">
        <v>1569.65</v>
      </c>
      <c r="K376" s="1005">
        <v>3.8138740000000002</v>
      </c>
      <c r="L376" s="1004">
        <v>1569.65</v>
      </c>
      <c r="M376" s="1006">
        <v>2.4297607746949956E-3</v>
      </c>
      <c r="N376" s="1007">
        <v>266.06900000000002</v>
      </c>
      <c r="O376" s="1008">
        <v>0.64648401956232282</v>
      </c>
      <c r="P376" s="1009">
        <v>145.78564648169973</v>
      </c>
      <c r="Q376" s="1010">
        <v>38.789041173739363</v>
      </c>
      <c r="S376" s="56"/>
      <c r="T376" s="56"/>
    </row>
    <row r="377" spans="1:20" ht="12.75" x14ac:dyDescent="0.2">
      <c r="A377" s="2014"/>
      <c r="B377" s="18">
        <v>7</v>
      </c>
      <c r="C377" s="1002" t="s">
        <v>255</v>
      </c>
      <c r="D377" s="1003">
        <v>79</v>
      </c>
      <c r="E377" s="1003">
        <v>1976</v>
      </c>
      <c r="F377" s="1004">
        <v>30.452000000000002</v>
      </c>
      <c r="G377" s="1004">
        <v>7.594398</v>
      </c>
      <c r="H377" s="1004">
        <v>12.64</v>
      </c>
      <c r="I377" s="1004">
        <v>10.217606</v>
      </c>
      <c r="J377" s="1004">
        <v>3845.02</v>
      </c>
      <c r="K377" s="1005">
        <v>10.217606</v>
      </c>
      <c r="L377" s="1004">
        <v>3845.02</v>
      </c>
      <c r="M377" s="1006">
        <v>2.6573609500080623E-3</v>
      </c>
      <c r="N377" s="1007">
        <v>266.06900000000002</v>
      </c>
      <c r="O377" s="1008">
        <v>0.70704137060769523</v>
      </c>
      <c r="P377" s="1009">
        <v>159.44165700048373</v>
      </c>
      <c r="Q377" s="1010">
        <v>42.422482236461704</v>
      </c>
      <c r="S377" s="56"/>
      <c r="T377" s="56"/>
    </row>
    <row r="378" spans="1:20" ht="12.75" x14ac:dyDescent="0.2">
      <c r="A378" s="2014"/>
      <c r="B378" s="18">
        <v>8</v>
      </c>
      <c r="C378" s="1002" t="s">
        <v>248</v>
      </c>
      <c r="D378" s="1003">
        <v>8</v>
      </c>
      <c r="E378" s="1003">
        <v>1994</v>
      </c>
      <c r="F378" s="1004">
        <v>4.7279999999999998</v>
      </c>
      <c r="G378" s="1004">
        <v>1.28088</v>
      </c>
      <c r="H378" s="1004">
        <v>1.2</v>
      </c>
      <c r="I378" s="1004">
        <v>2.2471199999999998</v>
      </c>
      <c r="J378" s="1004">
        <v>832.8</v>
      </c>
      <c r="K378" s="1005">
        <v>2.2471199999999998</v>
      </c>
      <c r="L378" s="1004">
        <v>832.8</v>
      </c>
      <c r="M378" s="1006">
        <v>2.6982708933717577E-3</v>
      </c>
      <c r="N378" s="1007">
        <v>266.06900000000002</v>
      </c>
      <c r="O378" s="1008">
        <v>0.7179262383285302</v>
      </c>
      <c r="P378" s="1009">
        <v>161.89625360230548</v>
      </c>
      <c r="Q378" s="1010">
        <v>43.075574299711825</v>
      </c>
      <c r="S378" s="56"/>
      <c r="T378" s="56"/>
    </row>
    <row r="379" spans="1:20" ht="12.75" x14ac:dyDescent="0.2">
      <c r="A379" s="2014"/>
      <c r="B379" s="18">
        <v>9</v>
      </c>
      <c r="C379" s="1002" t="s">
        <v>252</v>
      </c>
      <c r="D379" s="1003">
        <v>30</v>
      </c>
      <c r="E379" s="1003">
        <v>1977</v>
      </c>
      <c r="F379" s="1004">
        <v>12.914</v>
      </c>
      <c r="G379" s="1004">
        <v>3.1619999999999999</v>
      </c>
      <c r="H379" s="1004">
        <v>4.8</v>
      </c>
      <c r="I379" s="1004">
        <v>4.952</v>
      </c>
      <c r="J379" s="1004">
        <v>1557.06</v>
      </c>
      <c r="K379" s="1005">
        <v>4.952</v>
      </c>
      <c r="L379" s="1004">
        <v>1557.06</v>
      </c>
      <c r="M379" s="1006">
        <v>3.1803527160160815E-3</v>
      </c>
      <c r="N379" s="1007">
        <v>266.06900000000002</v>
      </c>
      <c r="O379" s="1008">
        <v>0.84619326679768281</v>
      </c>
      <c r="P379" s="1009">
        <v>190.82116296096487</v>
      </c>
      <c r="Q379" s="1010">
        <v>50.771596007860964</v>
      </c>
      <c r="S379" s="56"/>
      <c r="T379" s="56"/>
    </row>
    <row r="380" spans="1:20" ht="13.5" thickBot="1" x14ac:dyDescent="0.25">
      <c r="A380" s="2045"/>
      <c r="B380" s="58">
        <v>10</v>
      </c>
      <c r="C380" s="1002" t="s">
        <v>254</v>
      </c>
      <c r="D380" s="1003">
        <v>31</v>
      </c>
      <c r="E380" s="1003">
        <v>1972</v>
      </c>
      <c r="F380" s="1004">
        <v>13.635999999999999</v>
      </c>
      <c r="G380" s="1004">
        <v>2.6226039999999999</v>
      </c>
      <c r="H380" s="1004">
        <v>4.8</v>
      </c>
      <c r="I380" s="1004">
        <v>6.2134</v>
      </c>
      <c r="J380" s="1004">
        <v>1718.52</v>
      </c>
      <c r="K380" s="1005">
        <v>6.2134</v>
      </c>
      <c r="L380" s="1004">
        <v>1718.52</v>
      </c>
      <c r="M380" s="1006">
        <v>3.615552917626795E-3</v>
      </c>
      <c r="N380" s="1007">
        <v>266.06900000000002</v>
      </c>
      <c r="O380" s="1008">
        <v>0.96198654924004379</v>
      </c>
      <c r="P380" s="1009">
        <v>216.93317505760771</v>
      </c>
      <c r="Q380" s="1112">
        <v>57.719192954402629</v>
      </c>
      <c r="S380" s="56"/>
      <c r="T380" s="56"/>
    </row>
    <row r="381" spans="1:20" ht="12.75" x14ac:dyDescent="0.2">
      <c r="A381" s="2046" t="s">
        <v>133</v>
      </c>
      <c r="B381" s="163">
        <v>1</v>
      </c>
      <c r="C381" s="1011"/>
      <c r="D381" s="1012"/>
      <c r="E381" s="1012"/>
      <c r="F381" s="1013"/>
      <c r="G381" s="1013"/>
      <c r="H381" s="1013"/>
      <c r="I381" s="1013"/>
      <c r="J381" s="1013"/>
      <c r="K381" s="1014"/>
      <c r="L381" s="1013"/>
      <c r="M381" s="1015"/>
      <c r="N381" s="1016"/>
      <c r="O381" s="1017"/>
      <c r="P381" s="1018"/>
      <c r="Q381" s="1019"/>
      <c r="S381" s="56"/>
      <c r="T381" s="56"/>
    </row>
    <row r="382" spans="1:20" ht="12.75" x14ac:dyDescent="0.2">
      <c r="A382" s="2047"/>
      <c r="B382" s="172">
        <v>2</v>
      </c>
      <c r="C382" s="1020"/>
      <c r="D382" s="1021"/>
      <c r="E382" s="1021"/>
      <c r="F382" s="1022"/>
      <c r="G382" s="1022"/>
      <c r="H382" s="1022"/>
      <c r="I382" s="1022"/>
      <c r="J382" s="1022"/>
      <c r="K382" s="1023"/>
      <c r="L382" s="1022"/>
      <c r="M382" s="1024"/>
      <c r="N382" s="1025"/>
      <c r="O382" s="1026"/>
      <c r="P382" s="1027"/>
      <c r="Q382" s="1028"/>
      <c r="S382" s="56"/>
      <c r="T382" s="56"/>
    </row>
    <row r="383" spans="1:20" ht="12.75" x14ac:dyDescent="0.2">
      <c r="A383" s="2047"/>
      <c r="B383" s="172">
        <v>3</v>
      </c>
      <c r="C383" s="1020"/>
      <c r="D383" s="1021"/>
      <c r="E383" s="1021"/>
      <c r="F383" s="1022"/>
      <c r="G383" s="1022"/>
      <c r="H383" s="1022"/>
      <c r="I383" s="1022"/>
      <c r="J383" s="1022"/>
      <c r="K383" s="1023"/>
      <c r="L383" s="1022"/>
      <c r="M383" s="1024"/>
      <c r="N383" s="1025"/>
      <c r="O383" s="1026"/>
      <c r="P383" s="1027"/>
      <c r="Q383" s="1028"/>
      <c r="S383" s="56"/>
      <c r="T383" s="56"/>
    </row>
    <row r="384" spans="1:20" ht="12.75" x14ac:dyDescent="0.2">
      <c r="A384" s="2047"/>
      <c r="B384" s="172">
        <v>4</v>
      </c>
      <c r="C384" s="1020"/>
      <c r="D384" s="1021"/>
      <c r="E384" s="1021"/>
      <c r="F384" s="1022"/>
      <c r="G384" s="1022"/>
      <c r="H384" s="1022"/>
      <c r="I384" s="1022"/>
      <c r="J384" s="1022"/>
      <c r="K384" s="1023"/>
      <c r="L384" s="1022"/>
      <c r="M384" s="1024"/>
      <c r="N384" s="1025"/>
      <c r="O384" s="1026"/>
      <c r="P384" s="1027"/>
      <c r="Q384" s="1028"/>
      <c r="S384" s="56"/>
      <c r="T384" s="56"/>
    </row>
    <row r="385" spans="1:20" ht="12.75" x14ac:dyDescent="0.2">
      <c r="A385" s="2047"/>
      <c r="B385" s="172">
        <v>5</v>
      </c>
      <c r="C385" s="1020"/>
      <c r="D385" s="1021"/>
      <c r="E385" s="1021"/>
      <c r="F385" s="1022"/>
      <c r="G385" s="1022"/>
      <c r="H385" s="1022"/>
      <c r="I385" s="1022"/>
      <c r="J385" s="1022"/>
      <c r="K385" s="1023"/>
      <c r="L385" s="1022"/>
      <c r="M385" s="1024"/>
      <c r="N385" s="1025"/>
      <c r="O385" s="1026"/>
      <c r="P385" s="1027"/>
      <c r="Q385" s="1028"/>
      <c r="S385" s="56"/>
      <c r="T385" s="56"/>
    </row>
    <row r="386" spans="1:20" ht="12.75" x14ac:dyDescent="0.2">
      <c r="A386" s="2047"/>
      <c r="B386" s="172">
        <v>6</v>
      </c>
      <c r="C386" s="1020"/>
      <c r="D386" s="1021"/>
      <c r="E386" s="1021"/>
      <c r="F386" s="1022"/>
      <c r="G386" s="1022"/>
      <c r="H386" s="1022"/>
      <c r="I386" s="1022"/>
      <c r="J386" s="1022"/>
      <c r="K386" s="1023"/>
      <c r="L386" s="1022"/>
      <c r="M386" s="1024"/>
      <c r="N386" s="1025"/>
      <c r="O386" s="1026"/>
      <c r="P386" s="1027"/>
      <c r="Q386" s="1028"/>
      <c r="S386" s="56"/>
      <c r="T386" s="56"/>
    </row>
    <row r="387" spans="1:20" ht="12.75" x14ac:dyDescent="0.2">
      <c r="A387" s="2047"/>
      <c r="B387" s="172">
        <v>7</v>
      </c>
      <c r="C387" s="1020"/>
      <c r="D387" s="1021"/>
      <c r="E387" s="1021"/>
      <c r="F387" s="1022"/>
      <c r="G387" s="1022"/>
      <c r="H387" s="1022"/>
      <c r="I387" s="1022"/>
      <c r="J387" s="1022"/>
      <c r="K387" s="1023"/>
      <c r="L387" s="1022"/>
      <c r="M387" s="1024"/>
      <c r="N387" s="1025"/>
      <c r="O387" s="1026"/>
      <c r="P387" s="1027"/>
      <c r="Q387" s="1028"/>
      <c r="S387" s="56"/>
      <c r="T387" s="56"/>
    </row>
    <row r="388" spans="1:20" ht="12.75" x14ac:dyDescent="0.2">
      <c r="A388" s="2047"/>
      <c r="B388" s="172">
        <v>8</v>
      </c>
      <c r="C388" s="1020"/>
      <c r="D388" s="1021"/>
      <c r="E388" s="1021"/>
      <c r="F388" s="1022"/>
      <c r="G388" s="1022"/>
      <c r="H388" s="1022"/>
      <c r="I388" s="1022"/>
      <c r="J388" s="1022"/>
      <c r="K388" s="1023"/>
      <c r="L388" s="1022"/>
      <c r="M388" s="1024"/>
      <c r="N388" s="1025"/>
      <c r="O388" s="1026"/>
      <c r="P388" s="1027"/>
      <c r="Q388" s="1028"/>
      <c r="S388" s="56"/>
      <c r="T388" s="56"/>
    </row>
    <row r="389" spans="1:20" ht="12.75" x14ac:dyDescent="0.2">
      <c r="A389" s="2047"/>
      <c r="B389" s="172">
        <v>9</v>
      </c>
      <c r="C389" s="1020"/>
      <c r="D389" s="1021"/>
      <c r="E389" s="1021"/>
      <c r="F389" s="1022"/>
      <c r="G389" s="1022"/>
      <c r="H389" s="1022"/>
      <c r="I389" s="1022"/>
      <c r="J389" s="1022"/>
      <c r="K389" s="1023"/>
      <c r="L389" s="1022"/>
      <c r="M389" s="1024"/>
      <c r="N389" s="1025"/>
      <c r="O389" s="1026"/>
      <c r="P389" s="1027"/>
      <c r="Q389" s="1028"/>
      <c r="S389" s="56"/>
      <c r="T389" s="56"/>
    </row>
    <row r="390" spans="1:20" ht="13.5" thickBot="1" x14ac:dyDescent="0.25">
      <c r="A390" s="2048"/>
      <c r="B390" s="181">
        <v>10</v>
      </c>
      <c r="C390" s="1029"/>
      <c r="D390" s="1030"/>
      <c r="E390" s="1030"/>
      <c r="F390" s="1031"/>
      <c r="G390" s="1031"/>
      <c r="H390" s="1031"/>
      <c r="I390" s="1031"/>
      <c r="J390" s="1031"/>
      <c r="K390" s="1032"/>
      <c r="L390" s="1031"/>
      <c r="M390" s="1033"/>
      <c r="N390" s="1034"/>
      <c r="O390" s="1035"/>
      <c r="P390" s="1036"/>
      <c r="Q390" s="1037"/>
      <c r="S390" s="56"/>
      <c r="T390" s="56"/>
    </row>
    <row r="391" spans="1:20" ht="12.75" x14ac:dyDescent="0.2">
      <c r="A391" s="2049" t="s">
        <v>144</v>
      </c>
      <c r="B391" s="109">
        <v>1</v>
      </c>
      <c r="C391" s="1113" t="s">
        <v>266</v>
      </c>
      <c r="D391" s="1114">
        <v>20</v>
      </c>
      <c r="E391" s="1114">
        <v>1981</v>
      </c>
      <c r="F391" s="1040">
        <v>8.0519999999999996</v>
      </c>
      <c r="G391" s="1040">
        <v>2.0301960000000001</v>
      </c>
      <c r="H391" s="1040">
        <v>3.2</v>
      </c>
      <c r="I391" s="1040">
        <v>2.8218079999999999</v>
      </c>
      <c r="J391" s="1040">
        <v>1031.73</v>
      </c>
      <c r="K391" s="1041">
        <v>2.8218079999999999</v>
      </c>
      <c r="L391" s="1040">
        <v>1031.73</v>
      </c>
      <c r="M391" s="1042">
        <v>2.7350256365521984E-3</v>
      </c>
      <c r="N391" s="1043">
        <v>266.06900000000002</v>
      </c>
      <c r="O391" s="1044">
        <v>0.72770553609180688</v>
      </c>
      <c r="P391" s="1045">
        <v>164.10153819313189</v>
      </c>
      <c r="Q391" s="1046">
        <v>43.66233216550841</v>
      </c>
      <c r="S391" s="56"/>
      <c r="T391" s="56"/>
    </row>
    <row r="392" spans="1:20" ht="12.75" x14ac:dyDescent="0.2">
      <c r="A392" s="2050"/>
      <c r="B392" s="109">
        <v>2</v>
      </c>
      <c r="C392" s="1113" t="s">
        <v>267</v>
      </c>
      <c r="D392" s="1114">
        <v>21</v>
      </c>
      <c r="E392" s="1114">
        <v>1984</v>
      </c>
      <c r="F392" s="1040">
        <v>8.0340000000000007</v>
      </c>
      <c r="G392" s="1040">
        <v>1.53</v>
      </c>
      <c r="H392" s="1040">
        <v>3.2</v>
      </c>
      <c r="I392" s="1040">
        <v>3.3039999999999998</v>
      </c>
      <c r="J392" s="1040">
        <v>1105.8499999999999</v>
      </c>
      <c r="K392" s="1041">
        <v>3.3039999999999998</v>
      </c>
      <c r="L392" s="1040">
        <v>1105.8499999999999</v>
      </c>
      <c r="M392" s="1042">
        <v>2.9877469819595786E-3</v>
      </c>
      <c r="N392" s="1043">
        <v>266.06900000000002</v>
      </c>
      <c r="O392" s="1044">
        <v>0.79494685174300317</v>
      </c>
      <c r="P392" s="1045">
        <v>179.26481891757473</v>
      </c>
      <c r="Q392" s="1046">
        <v>47.696811104580192</v>
      </c>
      <c r="S392" s="56"/>
      <c r="T392" s="56"/>
    </row>
    <row r="393" spans="1:20" ht="12.75" x14ac:dyDescent="0.2">
      <c r="A393" s="2050"/>
      <c r="B393" s="109">
        <v>3</v>
      </c>
      <c r="C393" s="1113" t="s">
        <v>262</v>
      </c>
      <c r="D393" s="1114">
        <v>20</v>
      </c>
      <c r="E393" s="1114">
        <v>1986</v>
      </c>
      <c r="F393" s="1040">
        <v>10.553100000000001</v>
      </c>
      <c r="G393" s="1040">
        <v>3.2182080000000002</v>
      </c>
      <c r="H393" s="1040">
        <v>3.2</v>
      </c>
      <c r="I393" s="1040">
        <v>4.1348950000000002</v>
      </c>
      <c r="J393" s="1040">
        <v>1094.49</v>
      </c>
      <c r="K393" s="1041">
        <v>4.1348950000000002</v>
      </c>
      <c r="L393" s="1040">
        <v>1094.49</v>
      </c>
      <c r="M393" s="1042">
        <v>3.7779193962484813E-3</v>
      </c>
      <c r="N393" s="1043">
        <v>266.06900000000002</v>
      </c>
      <c r="O393" s="1044">
        <v>1.0051872358404372</v>
      </c>
      <c r="P393" s="1045">
        <v>226.67516377490887</v>
      </c>
      <c r="Q393" s="1046">
        <v>60.31123415042623</v>
      </c>
      <c r="S393" s="56"/>
      <c r="T393" s="56"/>
    </row>
    <row r="394" spans="1:20" ht="12.75" x14ac:dyDescent="0.2">
      <c r="A394" s="2050"/>
      <c r="B394" s="109">
        <v>4</v>
      </c>
      <c r="C394" s="1113" t="s">
        <v>261</v>
      </c>
      <c r="D394" s="1114">
        <v>20</v>
      </c>
      <c r="E394" s="1114">
        <v>1983</v>
      </c>
      <c r="F394" s="1040">
        <v>9.5150000000000006</v>
      </c>
      <c r="G394" s="1040">
        <v>2.1614849999999999</v>
      </c>
      <c r="H394" s="1040">
        <v>3.2</v>
      </c>
      <c r="I394" s="1040">
        <v>4.1535149999999996</v>
      </c>
      <c r="J394" s="1040">
        <v>1037.5</v>
      </c>
      <c r="K394" s="1041">
        <v>4.1535149999999996</v>
      </c>
      <c r="L394" s="1040">
        <v>1037.5</v>
      </c>
      <c r="M394" s="1042">
        <v>4.0033879518072283E-3</v>
      </c>
      <c r="N394" s="1043">
        <v>266.06900000000002</v>
      </c>
      <c r="O394" s="1044">
        <v>1.0651774289493974</v>
      </c>
      <c r="P394" s="1045">
        <v>240.2032771084337</v>
      </c>
      <c r="Q394" s="1046">
        <v>63.910645736963851</v>
      </c>
      <c r="S394" s="56"/>
      <c r="T394" s="56"/>
    </row>
    <row r="395" spans="1:20" ht="12.75" x14ac:dyDescent="0.2">
      <c r="A395" s="2050"/>
      <c r="B395" s="109">
        <v>5</v>
      </c>
      <c r="C395" s="1113" t="s">
        <v>258</v>
      </c>
      <c r="D395" s="1114">
        <v>20</v>
      </c>
      <c r="E395" s="1114">
        <v>1987</v>
      </c>
      <c r="F395" s="1040">
        <v>10.35</v>
      </c>
      <c r="G395" s="1040">
        <v>2.7218170000000002</v>
      </c>
      <c r="H395" s="1040">
        <v>3.2</v>
      </c>
      <c r="I395" s="1040">
        <v>4.428185</v>
      </c>
      <c r="J395" s="1040">
        <v>1104.7</v>
      </c>
      <c r="K395" s="1041">
        <v>4.428185</v>
      </c>
      <c r="L395" s="1040">
        <v>1104.7</v>
      </c>
      <c r="M395" s="1042">
        <v>4.0084955191454696E-3</v>
      </c>
      <c r="N395" s="1043">
        <v>266.06900000000002</v>
      </c>
      <c r="O395" s="1044">
        <v>1.066536394283516</v>
      </c>
      <c r="P395" s="1045">
        <v>240.50973114872818</v>
      </c>
      <c r="Q395" s="1046">
        <v>63.992183657010962</v>
      </c>
      <c r="S395" s="56"/>
      <c r="T395" s="56"/>
    </row>
    <row r="396" spans="1:20" ht="12.75" x14ac:dyDescent="0.2">
      <c r="A396" s="2050"/>
      <c r="B396" s="109">
        <v>6</v>
      </c>
      <c r="C396" s="1113" t="s">
        <v>265</v>
      </c>
      <c r="D396" s="1114">
        <v>21</v>
      </c>
      <c r="E396" s="1114">
        <v>1986</v>
      </c>
      <c r="F396" s="1040">
        <v>9.968</v>
      </c>
      <c r="G396" s="1040">
        <v>2.2682250000000002</v>
      </c>
      <c r="H396" s="1040">
        <v>3.2</v>
      </c>
      <c r="I396" s="1040">
        <v>4.4997699999999998</v>
      </c>
      <c r="J396" s="1040">
        <v>1090.6500000000001</v>
      </c>
      <c r="K396" s="1041">
        <v>4.4997699999999998</v>
      </c>
      <c r="L396" s="1040">
        <v>1090.6500000000001</v>
      </c>
      <c r="M396" s="1042">
        <v>4.1257690368129091E-3</v>
      </c>
      <c r="N396" s="1043">
        <v>266.06900000000002</v>
      </c>
      <c r="O396" s="1044">
        <v>1.0977392418557739</v>
      </c>
      <c r="P396" s="1045">
        <v>247.54614220877454</v>
      </c>
      <c r="Q396" s="1046">
        <v>65.864354511346434</v>
      </c>
      <c r="S396" s="56"/>
      <c r="T396" s="56"/>
    </row>
    <row r="397" spans="1:20" ht="12.75" x14ac:dyDescent="0.2">
      <c r="A397" s="2050"/>
      <c r="B397" s="109">
        <v>7</v>
      </c>
      <c r="C397" s="1113" t="s">
        <v>263</v>
      </c>
      <c r="D397" s="1114">
        <v>20</v>
      </c>
      <c r="E397" s="1114">
        <v>1985</v>
      </c>
      <c r="F397" s="1040">
        <v>9.7759999999999998</v>
      </c>
      <c r="G397" s="1040">
        <v>1.9960249999999999</v>
      </c>
      <c r="H397" s="1040">
        <v>3.2</v>
      </c>
      <c r="I397" s="1040">
        <v>4.5799760000000003</v>
      </c>
      <c r="J397" s="1040">
        <v>1084.74</v>
      </c>
      <c r="K397" s="1041">
        <v>4.5799760000000003</v>
      </c>
      <c r="L397" s="1040">
        <v>1084.74</v>
      </c>
      <c r="M397" s="1042">
        <v>4.2221878053727161E-3</v>
      </c>
      <c r="N397" s="1043">
        <v>266.06900000000002</v>
      </c>
      <c r="O397" s="1044">
        <v>1.1233932871877133</v>
      </c>
      <c r="P397" s="1045">
        <v>253.33126832236297</v>
      </c>
      <c r="Q397" s="1046">
        <v>67.403597231262793</v>
      </c>
      <c r="S397" s="56"/>
      <c r="T397" s="56"/>
    </row>
    <row r="398" spans="1:20" ht="12.75" x14ac:dyDescent="0.2">
      <c r="A398" s="2050"/>
      <c r="B398" s="109">
        <v>8</v>
      </c>
      <c r="C398" s="1113" t="s">
        <v>264</v>
      </c>
      <c r="D398" s="1114">
        <v>20</v>
      </c>
      <c r="E398" s="1114">
        <v>1985</v>
      </c>
      <c r="F398" s="1040">
        <v>10.38</v>
      </c>
      <c r="G398" s="1040">
        <v>1.8412649999999999</v>
      </c>
      <c r="H398" s="1040">
        <v>3.2</v>
      </c>
      <c r="I398" s="1040">
        <v>5.3387339999999996</v>
      </c>
      <c r="J398" s="1040">
        <v>1099.8</v>
      </c>
      <c r="K398" s="1041">
        <v>5.3387339999999996</v>
      </c>
      <c r="L398" s="1040">
        <v>1099.8</v>
      </c>
      <c r="M398" s="1042">
        <v>4.854277141298418E-3</v>
      </c>
      <c r="N398" s="1043">
        <v>266.06900000000002</v>
      </c>
      <c r="O398" s="1044">
        <v>1.2915726647081289</v>
      </c>
      <c r="P398" s="1045">
        <v>291.25662847790505</v>
      </c>
      <c r="Q398" s="1046">
        <v>77.494359882487728</v>
      </c>
      <c r="S398" s="56"/>
      <c r="T398" s="56"/>
    </row>
    <row r="399" spans="1:20" ht="12.75" x14ac:dyDescent="0.2">
      <c r="A399" s="2050"/>
      <c r="B399" s="109">
        <v>9</v>
      </c>
      <c r="C399" s="1113" t="s">
        <v>260</v>
      </c>
      <c r="D399" s="1114">
        <v>21</v>
      </c>
      <c r="E399" s="1114">
        <v>1992</v>
      </c>
      <c r="F399" s="1040">
        <v>10.375400000000001</v>
      </c>
      <c r="G399" s="1040">
        <v>1.7612099999999999</v>
      </c>
      <c r="H399" s="1040">
        <v>3.2</v>
      </c>
      <c r="I399" s="1040">
        <v>5.4141899999999996</v>
      </c>
      <c r="J399" s="1040">
        <v>1077.7</v>
      </c>
      <c r="K399" s="1041">
        <v>5.4141899999999996</v>
      </c>
      <c r="L399" s="1040">
        <v>1077.7</v>
      </c>
      <c r="M399" s="1042">
        <v>5.0238378027280314E-3</v>
      </c>
      <c r="N399" s="1043">
        <v>266.06900000000002</v>
      </c>
      <c r="O399" s="1044">
        <v>1.3366875003340446</v>
      </c>
      <c r="P399" s="1045">
        <v>301.43026816368189</v>
      </c>
      <c r="Q399" s="1046">
        <v>80.201250020042693</v>
      </c>
      <c r="S399" s="56"/>
      <c r="T399" s="56"/>
    </row>
    <row r="400" spans="1:20" ht="13.5" thickBot="1" x14ac:dyDescent="0.25">
      <c r="A400" s="2050"/>
      <c r="B400" s="192">
        <v>10</v>
      </c>
      <c r="C400" s="1115" t="s">
        <v>259</v>
      </c>
      <c r="D400" s="1116">
        <v>20</v>
      </c>
      <c r="E400" s="1116">
        <v>1985</v>
      </c>
      <c r="F400" s="1049">
        <v>11.348000000000001</v>
      </c>
      <c r="G400" s="1049">
        <v>2.807531</v>
      </c>
      <c r="H400" s="1049">
        <v>3.2</v>
      </c>
      <c r="I400" s="1049">
        <v>5.3404680000000004</v>
      </c>
      <c r="J400" s="1049">
        <v>1045.6199999999999</v>
      </c>
      <c r="K400" s="1050">
        <v>5.3404680000000004</v>
      </c>
      <c r="L400" s="1049">
        <v>1045.6199999999999</v>
      </c>
      <c r="M400" s="1051">
        <v>5.1074654272106508E-3</v>
      </c>
      <c r="N400" s="1052">
        <v>266.06900000000002</v>
      </c>
      <c r="O400" s="1053">
        <v>1.3589382187525108</v>
      </c>
      <c r="P400" s="1054">
        <v>306.44792563263906</v>
      </c>
      <c r="Q400" s="1055">
        <v>81.53629312515065</v>
      </c>
      <c r="S400" s="56"/>
      <c r="T400" s="56"/>
    </row>
    <row r="401" spans="1:20" ht="12.75" x14ac:dyDescent="0.2">
      <c r="A401" s="2027" t="s">
        <v>155</v>
      </c>
      <c r="B401" s="193">
        <v>1</v>
      </c>
      <c r="C401" s="546"/>
      <c r="D401" s="547"/>
      <c r="E401" s="547"/>
      <c r="F401" s="548"/>
      <c r="G401" s="548"/>
      <c r="H401" s="548"/>
      <c r="I401" s="548"/>
      <c r="J401" s="548"/>
      <c r="K401" s="549"/>
      <c r="L401" s="548"/>
      <c r="M401" s="550"/>
      <c r="N401" s="551"/>
      <c r="O401" s="552"/>
      <c r="P401" s="553"/>
      <c r="Q401" s="554"/>
      <c r="S401" s="56"/>
      <c r="T401" s="56"/>
    </row>
    <row r="402" spans="1:20" ht="12.75" x14ac:dyDescent="0.2">
      <c r="A402" s="2028"/>
      <c r="B402" s="194">
        <v>2</v>
      </c>
      <c r="C402" s="555"/>
      <c r="D402" s="556"/>
      <c r="E402" s="556"/>
      <c r="F402" s="557"/>
      <c r="G402" s="557"/>
      <c r="H402" s="557"/>
      <c r="I402" s="557"/>
      <c r="J402" s="557"/>
      <c r="K402" s="558"/>
      <c r="L402" s="557"/>
      <c r="M402" s="559"/>
      <c r="N402" s="560"/>
      <c r="O402" s="561"/>
      <c r="P402" s="562"/>
      <c r="Q402" s="563"/>
      <c r="S402" s="56"/>
      <c r="T402" s="56"/>
    </row>
    <row r="403" spans="1:20" ht="12.75" x14ac:dyDescent="0.2">
      <c r="A403" s="2028"/>
      <c r="B403" s="194">
        <v>3</v>
      </c>
      <c r="C403" s="555"/>
      <c r="D403" s="556"/>
      <c r="E403" s="556"/>
      <c r="F403" s="557"/>
      <c r="G403" s="557"/>
      <c r="H403" s="557"/>
      <c r="I403" s="557"/>
      <c r="J403" s="557"/>
      <c r="K403" s="558"/>
      <c r="L403" s="557"/>
      <c r="M403" s="559"/>
      <c r="N403" s="560"/>
      <c r="O403" s="561"/>
      <c r="P403" s="562"/>
      <c r="Q403" s="563"/>
      <c r="S403" s="56"/>
      <c r="T403" s="56"/>
    </row>
    <row r="404" spans="1:20" ht="12.75" x14ac:dyDescent="0.2">
      <c r="A404" s="2028"/>
      <c r="B404" s="194">
        <v>4</v>
      </c>
      <c r="C404" s="555"/>
      <c r="D404" s="556"/>
      <c r="E404" s="556"/>
      <c r="F404" s="557"/>
      <c r="G404" s="557"/>
      <c r="H404" s="557"/>
      <c r="I404" s="557"/>
      <c r="J404" s="557"/>
      <c r="K404" s="558"/>
      <c r="L404" s="557"/>
      <c r="M404" s="559"/>
      <c r="N404" s="560"/>
      <c r="O404" s="561"/>
      <c r="P404" s="562"/>
      <c r="Q404" s="563"/>
      <c r="S404" s="56"/>
      <c r="T404" s="56"/>
    </row>
    <row r="405" spans="1:20" ht="12.75" x14ac:dyDescent="0.2">
      <c r="A405" s="2028"/>
      <c r="B405" s="194">
        <v>5</v>
      </c>
      <c r="C405" s="555"/>
      <c r="D405" s="556"/>
      <c r="E405" s="556"/>
      <c r="F405" s="557"/>
      <c r="G405" s="557"/>
      <c r="H405" s="557"/>
      <c r="I405" s="557"/>
      <c r="J405" s="557"/>
      <c r="K405" s="558"/>
      <c r="L405" s="557"/>
      <c r="M405" s="559"/>
      <c r="N405" s="560"/>
      <c r="O405" s="561"/>
      <c r="P405" s="562"/>
      <c r="Q405" s="563"/>
      <c r="S405" s="56"/>
      <c r="T405" s="56"/>
    </row>
    <row r="406" spans="1:20" ht="12.75" x14ac:dyDescent="0.2">
      <c r="A406" s="2028"/>
      <c r="B406" s="194">
        <v>6</v>
      </c>
      <c r="C406" s="555"/>
      <c r="D406" s="556"/>
      <c r="E406" s="556"/>
      <c r="F406" s="557"/>
      <c r="G406" s="557"/>
      <c r="H406" s="557"/>
      <c r="I406" s="557"/>
      <c r="J406" s="557"/>
      <c r="K406" s="558"/>
      <c r="L406" s="557"/>
      <c r="M406" s="559"/>
      <c r="N406" s="560"/>
      <c r="O406" s="561"/>
      <c r="P406" s="562"/>
      <c r="Q406" s="563"/>
      <c r="S406" s="56"/>
      <c r="T406" s="56"/>
    </row>
    <row r="407" spans="1:20" ht="12.75" x14ac:dyDescent="0.2">
      <c r="A407" s="2028"/>
      <c r="B407" s="194">
        <v>7</v>
      </c>
      <c r="C407" s="555"/>
      <c r="D407" s="556"/>
      <c r="E407" s="556"/>
      <c r="F407" s="557"/>
      <c r="G407" s="557"/>
      <c r="H407" s="557"/>
      <c r="I407" s="557"/>
      <c r="J407" s="557"/>
      <c r="K407" s="558"/>
      <c r="L407" s="557"/>
      <c r="M407" s="559"/>
      <c r="N407" s="560"/>
      <c r="O407" s="561"/>
      <c r="P407" s="562"/>
      <c r="Q407" s="563"/>
      <c r="S407" s="56"/>
      <c r="T407" s="56"/>
    </row>
    <row r="408" spans="1:20" ht="12.75" x14ac:dyDescent="0.2">
      <c r="A408" s="2028"/>
      <c r="B408" s="194">
        <v>8</v>
      </c>
      <c r="C408" s="555"/>
      <c r="D408" s="556"/>
      <c r="E408" s="556"/>
      <c r="F408" s="557"/>
      <c r="G408" s="557"/>
      <c r="H408" s="557"/>
      <c r="I408" s="557"/>
      <c r="J408" s="557"/>
      <c r="K408" s="558"/>
      <c r="L408" s="557"/>
      <c r="M408" s="559"/>
      <c r="N408" s="560"/>
      <c r="O408" s="561"/>
      <c r="P408" s="562"/>
      <c r="Q408" s="563"/>
      <c r="S408" s="56"/>
      <c r="T408" s="56"/>
    </row>
    <row r="409" spans="1:20" ht="12.75" x14ac:dyDescent="0.2">
      <c r="A409" s="2028"/>
      <c r="B409" s="194">
        <v>9</v>
      </c>
      <c r="C409" s="555"/>
      <c r="D409" s="556"/>
      <c r="E409" s="556"/>
      <c r="F409" s="557"/>
      <c r="G409" s="557"/>
      <c r="H409" s="557"/>
      <c r="I409" s="557"/>
      <c r="J409" s="557"/>
      <c r="K409" s="558"/>
      <c r="L409" s="557"/>
      <c r="M409" s="559"/>
      <c r="N409" s="560"/>
      <c r="O409" s="561"/>
      <c r="P409" s="562"/>
      <c r="Q409" s="563"/>
      <c r="S409" s="56"/>
      <c r="T409" s="56"/>
    </row>
    <row r="410" spans="1:20" ht="13.5" thickBot="1" x14ac:dyDescent="0.25">
      <c r="A410" s="2029"/>
      <c r="B410" s="195">
        <v>10</v>
      </c>
      <c r="C410" s="564"/>
      <c r="D410" s="565"/>
      <c r="E410" s="565"/>
      <c r="F410" s="566"/>
      <c r="G410" s="566"/>
      <c r="H410" s="566"/>
      <c r="I410" s="566"/>
      <c r="J410" s="566"/>
      <c r="K410" s="567"/>
      <c r="L410" s="566"/>
      <c r="M410" s="568"/>
      <c r="N410" s="569"/>
      <c r="O410" s="570"/>
      <c r="P410" s="571"/>
      <c r="Q410" s="572"/>
      <c r="S410" s="56"/>
      <c r="T410" s="56"/>
    </row>
    <row r="411" spans="1:20" ht="12.75" x14ac:dyDescent="0.2">
      <c r="A411" s="2030" t="s">
        <v>166</v>
      </c>
      <c r="B411" s="24">
        <v>1</v>
      </c>
      <c r="C411" s="573"/>
      <c r="D411" s="574"/>
      <c r="E411" s="574"/>
      <c r="F411" s="575"/>
      <c r="G411" s="575"/>
      <c r="H411" s="575"/>
      <c r="I411" s="575"/>
      <c r="J411" s="575"/>
      <c r="K411" s="576"/>
      <c r="L411" s="575"/>
      <c r="M411" s="577"/>
      <c r="N411" s="578"/>
      <c r="O411" s="579"/>
      <c r="P411" s="580"/>
      <c r="Q411" s="581"/>
      <c r="S411" s="56"/>
      <c r="T411" s="56"/>
    </row>
    <row r="412" spans="1:20" ht="12.75" x14ac:dyDescent="0.2">
      <c r="A412" s="2031"/>
      <c r="B412" s="26">
        <v>2</v>
      </c>
      <c r="C412" s="582"/>
      <c r="D412" s="583"/>
      <c r="E412" s="583"/>
      <c r="F412" s="584"/>
      <c r="G412" s="584"/>
      <c r="H412" s="584"/>
      <c r="I412" s="584"/>
      <c r="J412" s="584"/>
      <c r="K412" s="585"/>
      <c r="L412" s="584"/>
      <c r="M412" s="586"/>
      <c r="N412" s="587"/>
      <c r="O412" s="588"/>
      <c r="P412" s="589"/>
      <c r="Q412" s="590"/>
      <c r="S412" s="56"/>
      <c r="T412" s="56"/>
    </row>
    <row r="413" spans="1:20" ht="12.75" x14ac:dyDescent="0.2">
      <c r="A413" s="2031"/>
      <c r="B413" s="26">
        <v>3</v>
      </c>
      <c r="C413" s="582"/>
      <c r="D413" s="583"/>
      <c r="E413" s="583"/>
      <c r="F413" s="584"/>
      <c r="G413" s="584"/>
      <c r="H413" s="584"/>
      <c r="I413" s="584"/>
      <c r="J413" s="584"/>
      <c r="K413" s="585"/>
      <c r="L413" s="584"/>
      <c r="M413" s="586"/>
      <c r="N413" s="587"/>
      <c r="O413" s="588"/>
      <c r="P413" s="589"/>
      <c r="Q413" s="590"/>
      <c r="S413" s="56"/>
      <c r="T413" s="56"/>
    </row>
    <row r="414" spans="1:20" ht="12.75" x14ac:dyDescent="0.2">
      <c r="A414" s="2031"/>
      <c r="B414" s="26">
        <v>4</v>
      </c>
      <c r="C414" s="582"/>
      <c r="D414" s="583"/>
      <c r="E414" s="583"/>
      <c r="F414" s="584"/>
      <c r="G414" s="584"/>
      <c r="H414" s="584"/>
      <c r="I414" s="584"/>
      <c r="J414" s="584"/>
      <c r="K414" s="585"/>
      <c r="L414" s="584"/>
      <c r="M414" s="586"/>
      <c r="N414" s="587"/>
      <c r="O414" s="588"/>
      <c r="P414" s="589"/>
      <c r="Q414" s="590"/>
      <c r="S414" s="56"/>
      <c r="T414" s="56"/>
    </row>
    <row r="415" spans="1:20" ht="12.75" x14ac:dyDescent="0.2">
      <c r="A415" s="2031"/>
      <c r="B415" s="26">
        <v>5</v>
      </c>
      <c r="C415" s="582"/>
      <c r="D415" s="583"/>
      <c r="E415" s="583"/>
      <c r="F415" s="584"/>
      <c r="G415" s="584"/>
      <c r="H415" s="584"/>
      <c r="I415" s="584"/>
      <c r="J415" s="584"/>
      <c r="K415" s="585"/>
      <c r="L415" s="584"/>
      <c r="M415" s="586"/>
      <c r="N415" s="587"/>
      <c r="O415" s="588"/>
      <c r="P415" s="589"/>
      <c r="Q415" s="590"/>
      <c r="S415" s="56"/>
      <c r="T415" s="56"/>
    </row>
    <row r="416" spans="1:20" ht="12.75" x14ac:dyDescent="0.2">
      <c r="A416" s="2031"/>
      <c r="B416" s="26">
        <v>6</v>
      </c>
      <c r="C416" s="582"/>
      <c r="D416" s="583"/>
      <c r="E416" s="583"/>
      <c r="F416" s="584"/>
      <c r="G416" s="584"/>
      <c r="H416" s="584"/>
      <c r="I416" s="584"/>
      <c r="J416" s="584"/>
      <c r="K416" s="585"/>
      <c r="L416" s="584"/>
      <c r="M416" s="586"/>
      <c r="N416" s="587"/>
      <c r="O416" s="588"/>
      <c r="P416" s="589"/>
      <c r="Q416" s="590"/>
      <c r="S416" s="56"/>
      <c r="T416" s="56"/>
    </row>
    <row r="417" spans="1:20" ht="12.75" x14ac:dyDescent="0.2">
      <c r="A417" s="2031"/>
      <c r="B417" s="26">
        <v>7</v>
      </c>
      <c r="C417" s="582"/>
      <c r="D417" s="583"/>
      <c r="E417" s="583"/>
      <c r="F417" s="584"/>
      <c r="G417" s="584"/>
      <c r="H417" s="584"/>
      <c r="I417" s="584"/>
      <c r="J417" s="584"/>
      <c r="K417" s="585"/>
      <c r="L417" s="584"/>
      <c r="M417" s="586"/>
      <c r="N417" s="587"/>
      <c r="O417" s="588"/>
      <c r="P417" s="589"/>
      <c r="Q417" s="590"/>
      <c r="S417" s="56"/>
      <c r="T417" s="56"/>
    </row>
    <row r="418" spans="1:20" ht="12.75" x14ac:dyDescent="0.2">
      <c r="A418" s="2031"/>
      <c r="B418" s="26">
        <v>8</v>
      </c>
      <c r="C418" s="582"/>
      <c r="D418" s="583"/>
      <c r="E418" s="583"/>
      <c r="F418" s="584"/>
      <c r="G418" s="584"/>
      <c r="H418" s="584"/>
      <c r="I418" s="584"/>
      <c r="J418" s="584"/>
      <c r="K418" s="585"/>
      <c r="L418" s="584"/>
      <c r="M418" s="586"/>
      <c r="N418" s="587"/>
      <c r="O418" s="588"/>
      <c r="P418" s="589"/>
      <c r="Q418" s="590"/>
      <c r="S418" s="56"/>
      <c r="T418" s="56"/>
    </row>
    <row r="419" spans="1:20" ht="12.75" x14ac:dyDescent="0.2">
      <c r="A419" s="2031"/>
      <c r="B419" s="26">
        <v>9</v>
      </c>
      <c r="C419" s="582"/>
      <c r="D419" s="583"/>
      <c r="E419" s="583"/>
      <c r="F419" s="584"/>
      <c r="G419" s="584"/>
      <c r="H419" s="584"/>
      <c r="I419" s="584"/>
      <c r="J419" s="584"/>
      <c r="K419" s="585"/>
      <c r="L419" s="584"/>
      <c r="M419" s="586"/>
      <c r="N419" s="587"/>
      <c r="O419" s="588"/>
      <c r="P419" s="589"/>
      <c r="Q419" s="590"/>
      <c r="S419" s="56"/>
      <c r="T419" s="56"/>
    </row>
    <row r="420" spans="1:20" ht="13.5" thickBot="1" x14ac:dyDescent="0.25">
      <c r="A420" s="2032"/>
      <c r="B420" s="358">
        <v>10</v>
      </c>
      <c r="C420" s="591"/>
      <c r="D420" s="592"/>
      <c r="E420" s="592"/>
      <c r="F420" s="593"/>
      <c r="G420" s="593"/>
      <c r="H420" s="593"/>
      <c r="I420" s="593"/>
      <c r="J420" s="593"/>
      <c r="K420" s="594"/>
      <c r="L420" s="593"/>
      <c r="M420" s="595"/>
      <c r="N420" s="596"/>
      <c r="O420" s="597"/>
      <c r="P420" s="598"/>
      <c r="Q420" s="599"/>
      <c r="S420" s="56"/>
      <c r="T420" s="56"/>
    </row>
    <row r="421" spans="1:20" ht="12.75" x14ac:dyDescent="0.2">
      <c r="A421" s="200" t="s">
        <v>174</v>
      </c>
      <c r="B421" s="200" t="s">
        <v>268</v>
      </c>
      <c r="C421" s="201"/>
      <c r="D421" s="202"/>
      <c r="E421" s="202"/>
      <c r="F421" s="201"/>
      <c r="G421" s="201"/>
      <c r="H421" s="348"/>
      <c r="I421" s="348"/>
      <c r="J421" s="348"/>
      <c r="K421" s="349"/>
      <c r="L421" s="348"/>
      <c r="M421" s="350"/>
      <c r="N421" s="351"/>
      <c r="O421" s="352"/>
      <c r="P421" s="353"/>
      <c r="Q421" s="353"/>
      <c r="S421" s="56"/>
      <c r="T421" s="56"/>
    </row>
    <row r="422" spans="1:20" ht="12.75" x14ac:dyDescent="0.2">
      <c r="A422" s="200"/>
      <c r="B422" s="200"/>
      <c r="C422" s="201"/>
      <c r="D422" s="202"/>
      <c r="E422" s="202"/>
      <c r="F422" s="201"/>
      <c r="G422" s="201"/>
      <c r="H422" s="348"/>
      <c r="I422" s="348"/>
      <c r="J422" s="348"/>
      <c r="K422" s="349"/>
      <c r="L422" s="348"/>
      <c r="M422" s="350"/>
      <c r="N422" s="351"/>
      <c r="O422" s="352"/>
      <c r="P422" s="353"/>
      <c r="Q422" s="353"/>
      <c r="S422" s="56"/>
      <c r="T422" s="56"/>
    </row>
    <row r="423" spans="1:20" ht="15" x14ac:dyDescent="0.2">
      <c r="A423" s="2033" t="s">
        <v>274</v>
      </c>
      <c r="B423" s="2033"/>
      <c r="C423" s="2033"/>
      <c r="D423" s="2033"/>
      <c r="E423" s="2033"/>
      <c r="F423" s="2033"/>
      <c r="G423" s="2033"/>
      <c r="H423" s="2033"/>
      <c r="I423" s="2033"/>
      <c r="J423" s="2033"/>
      <c r="K423" s="2033"/>
      <c r="L423" s="2033"/>
      <c r="M423" s="2033"/>
      <c r="N423" s="2033"/>
      <c r="O423" s="2033"/>
      <c r="P423" s="2033"/>
      <c r="Q423" s="2033"/>
      <c r="S423" s="789"/>
      <c r="T423" s="789"/>
    </row>
    <row r="424" spans="1:20" ht="18" customHeight="1" x14ac:dyDescent="0.2">
      <c r="A424" s="2034" t="s">
        <v>555</v>
      </c>
      <c r="B424" s="2034"/>
      <c r="C424" s="2034"/>
      <c r="D424" s="2034"/>
      <c r="E424" s="2034"/>
      <c r="F424" s="2034"/>
      <c r="G424" s="2034"/>
      <c r="H424" s="2034"/>
      <c r="I424" s="2034"/>
      <c r="J424" s="2034"/>
      <c r="K424" s="2034"/>
      <c r="L424" s="2034"/>
      <c r="M424" s="2034"/>
      <c r="N424" s="2034"/>
      <c r="O424" s="2034"/>
      <c r="P424" s="2034"/>
      <c r="Q424" s="2034"/>
      <c r="S424" s="56"/>
      <c r="T424" s="56"/>
    </row>
    <row r="425" spans="1:20" ht="13.5" thickBot="1" x14ac:dyDescent="0.25">
      <c r="F425" s="121"/>
      <c r="G425" s="121"/>
      <c r="H425" s="121"/>
      <c r="I425" s="121"/>
      <c r="S425" s="56"/>
      <c r="T425" s="56"/>
    </row>
    <row r="426" spans="1:20" ht="12.75" customHeight="1" x14ac:dyDescent="0.2">
      <c r="A426" s="2054" t="s">
        <v>1</v>
      </c>
      <c r="B426" s="2037" t="s">
        <v>0</v>
      </c>
      <c r="C426" s="2016" t="s">
        <v>2</v>
      </c>
      <c r="D426" s="2016" t="s">
        <v>3</v>
      </c>
      <c r="E426" s="2016" t="s">
        <v>13</v>
      </c>
      <c r="F426" s="2039" t="s">
        <v>14</v>
      </c>
      <c r="G426" s="2040"/>
      <c r="H426" s="2040"/>
      <c r="I426" s="2041"/>
      <c r="J426" s="2016" t="s">
        <v>4</v>
      </c>
      <c r="K426" s="2016" t="s">
        <v>15</v>
      </c>
      <c r="L426" s="2016" t="s">
        <v>5</v>
      </c>
      <c r="M426" s="2016" t="s">
        <v>6</v>
      </c>
      <c r="N426" s="2016" t="s">
        <v>16</v>
      </c>
      <c r="O426" s="2051" t="s">
        <v>17</v>
      </c>
      <c r="P426" s="2016" t="s">
        <v>25</v>
      </c>
      <c r="Q426" s="2020" t="s">
        <v>26</v>
      </c>
      <c r="S426" s="56"/>
      <c r="T426" s="56"/>
    </row>
    <row r="427" spans="1:20" ht="33.75" x14ac:dyDescent="0.2">
      <c r="A427" s="2055"/>
      <c r="B427" s="2038"/>
      <c r="C427" s="2025"/>
      <c r="D427" s="2017"/>
      <c r="E427" s="2017"/>
      <c r="F427" s="21" t="s">
        <v>18</v>
      </c>
      <c r="G427" s="21" t="s">
        <v>19</v>
      </c>
      <c r="H427" s="21" t="s">
        <v>20</v>
      </c>
      <c r="I427" s="21" t="s">
        <v>21</v>
      </c>
      <c r="J427" s="2017"/>
      <c r="K427" s="2017"/>
      <c r="L427" s="2017"/>
      <c r="M427" s="2017"/>
      <c r="N427" s="2017"/>
      <c r="O427" s="2052"/>
      <c r="P427" s="2017"/>
      <c r="Q427" s="2021"/>
      <c r="S427" s="56"/>
      <c r="T427" s="56"/>
    </row>
    <row r="428" spans="1:20" ht="12.75" x14ac:dyDescent="0.2">
      <c r="A428" s="2056"/>
      <c r="B428" s="2057"/>
      <c r="C428" s="2017"/>
      <c r="D428" s="131" t="s">
        <v>7</v>
      </c>
      <c r="E428" s="131" t="s">
        <v>8</v>
      </c>
      <c r="F428" s="131" t="s">
        <v>9</v>
      </c>
      <c r="G428" s="131" t="s">
        <v>9</v>
      </c>
      <c r="H428" s="131" t="s">
        <v>9</v>
      </c>
      <c r="I428" s="131" t="s">
        <v>9</v>
      </c>
      <c r="J428" s="131" t="s">
        <v>22</v>
      </c>
      <c r="K428" s="131" t="s">
        <v>9</v>
      </c>
      <c r="L428" s="131" t="s">
        <v>22</v>
      </c>
      <c r="M428" s="131" t="s">
        <v>83</v>
      </c>
      <c r="N428" s="131" t="s">
        <v>10</v>
      </c>
      <c r="O428" s="131" t="s">
        <v>84</v>
      </c>
      <c r="P428" s="132" t="s">
        <v>27</v>
      </c>
      <c r="Q428" s="133" t="s">
        <v>28</v>
      </c>
      <c r="S428" s="56"/>
      <c r="T428" s="56"/>
    </row>
    <row r="429" spans="1:20" ht="13.5" thickBot="1" x14ac:dyDescent="0.25">
      <c r="A429" s="134">
        <v>1</v>
      </c>
      <c r="B429" s="135">
        <v>2</v>
      </c>
      <c r="C429" s="136">
        <v>3</v>
      </c>
      <c r="D429" s="137">
        <v>4</v>
      </c>
      <c r="E429" s="137">
        <v>5</v>
      </c>
      <c r="F429" s="137">
        <v>6</v>
      </c>
      <c r="G429" s="137">
        <v>7</v>
      </c>
      <c r="H429" s="137">
        <v>8</v>
      </c>
      <c r="I429" s="137">
        <v>9</v>
      </c>
      <c r="J429" s="137">
        <v>10</v>
      </c>
      <c r="K429" s="137">
        <v>11</v>
      </c>
      <c r="L429" s="136">
        <v>12</v>
      </c>
      <c r="M429" s="137">
        <v>13</v>
      </c>
      <c r="N429" s="137">
        <v>14</v>
      </c>
      <c r="O429" s="138">
        <v>15</v>
      </c>
      <c r="P429" s="136">
        <v>16</v>
      </c>
      <c r="Q429" s="139">
        <v>17</v>
      </c>
      <c r="S429" s="56"/>
      <c r="T429" s="56"/>
    </row>
    <row r="430" spans="1:20" ht="12.75" customHeight="1" x14ac:dyDescent="0.2">
      <c r="A430" s="2042" t="s">
        <v>115</v>
      </c>
      <c r="B430" s="357">
        <v>1</v>
      </c>
      <c r="C430" s="600"/>
      <c r="D430" s="601"/>
      <c r="E430" s="601"/>
      <c r="F430" s="602"/>
      <c r="G430" s="603"/>
      <c r="H430" s="603"/>
      <c r="I430" s="603"/>
      <c r="J430" s="603"/>
      <c r="K430" s="604"/>
      <c r="L430" s="603"/>
      <c r="M430" s="605"/>
      <c r="N430" s="606"/>
      <c r="O430" s="607"/>
      <c r="P430" s="608"/>
      <c r="Q430" s="609"/>
      <c r="S430" s="56"/>
      <c r="T430" s="56"/>
    </row>
    <row r="431" spans="1:20" ht="12.75" x14ac:dyDescent="0.2">
      <c r="A431" s="2043"/>
      <c r="B431" s="142">
        <v>2</v>
      </c>
      <c r="C431" s="600"/>
      <c r="D431" s="601"/>
      <c r="E431" s="601"/>
      <c r="F431" s="602"/>
      <c r="G431" s="603"/>
      <c r="H431" s="603"/>
      <c r="I431" s="603"/>
      <c r="J431" s="603"/>
      <c r="K431" s="604"/>
      <c r="L431" s="603"/>
      <c r="M431" s="605"/>
      <c r="N431" s="606"/>
      <c r="O431" s="607"/>
      <c r="P431" s="608"/>
      <c r="Q431" s="610"/>
      <c r="S431" s="56"/>
      <c r="T431" s="56"/>
    </row>
    <row r="432" spans="1:20" ht="12.75" x14ac:dyDescent="0.2">
      <c r="A432" s="2043"/>
      <c r="B432" s="142">
        <v>3</v>
      </c>
      <c r="C432" s="600"/>
      <c r="D432" s="601"/>
      <c r="E432" s="601"/>
      <c r="F432" s="602"/>
      <c r="G432" s="603"/>
      <c r="H432" s="603"/>
      <c r="I432" s="603"/>
      <c r="J432" s="603"/>
      <c r="K432" s="604"/>
      <c r="L432" s="603"/>
      <c r="M432" s="605"/>
      <c r="N432" s="606"/>
      <c r="O432" s="607"/>
      <c r="P432" s="608"/>
      <c r="Q432" s="610"/>
      <c r="S432" s="56"/>
      <c r="T432" s="56"/>
    </row>
    <row r="433" spans="1:20" ht="12.75" x14ac:dyDescent="0.2">
      <c r="A433" s="2043"/>
      <c r="B433" s="142">
        <v>4</v>
      </c>
      <c r="C433" s="600"/>
      <c r="D433" s="601"/>
      <c r="E433" s="601"/>
      <c r="F433" s="602"/>
      <c r="G433" s="603"/>
      <c r="H433" s="603"/>
      <c r="I433" s="603"/>
      <c r="J433" s="603"/>
      <c r="K433" s="604"/>
      <c r="L433" s="603"/>
      <c r="M433" s="605"/>
      <c r="N433" s="606"/>
      <c r="O433" s="607"/>
      <c r="P433" s="608"/>
      <c r="Q433" s="610"/>
      <c r="S433" s="56"/>
      <c r="T433" s="56"/>
    </row>
    <row r="434" spans="1:20" ht="12.75" x14ac:dyDescent="0.2">
      <c r="A434" s="2043"/>
      <c r="B434" s="142">
        <v>5</v>
      </c>
      <c r="C434" s="600"/>
      <c r="D434" s="601"/>
      <c r="E434" s="601"/>
      <c r="F434" s="602"/>
      <c r="G434" s="603"/>
      <c r="H434" s="603"/>
      <c r="I434" s="603"/>
      <c r="J434" s="603"/>
      <c r="K434" s="604"/>
      <c r="L434" s="603"/>
      <c r="M434" s="605"/>
      <c r="N434" s="606"/>
      <c r="O434" s="607"/>
      <c r="P434" s="608"/>
      <c r="Q434" s="610"/>
      <c r="S434" s="56"/>
      <c r="T434" s="56"/>
    </row>
    <row r="435" spans="1:20" ht="12.75" x14ac:dyDescent="0.2">
      <c r="A435" s="2043"/>
      <c r="B435" s="142">
        <v>6</v>
      </c>
      <c r="C435" s="600"/>
      <c r="D435" s="601"/>
      <c r="E435" s="601"/>
      <c r="F435" s="602"/>
      <c r="G435" s="603"/>
      <c r="H435" s="603"/>
      <c r="I435" s="603"/>
      <c r="J435" s="603"/>
      <c r="K435" s="604"/>
      <c r="L435" s="603"/>
      <c r="M435" s="605"/>
      <c r="N435" s="606"/>
      <c r="O435" s="607"/>
      <c r="P435" s="608"/>
      <c r="Q435" s="610"/>
      <c r="S435" s="56"/>
      <c r="T435" s="56"/>
    </row>
    <row r="436" spans="1:20" ht="12.75" x14ac:dyDescent="0.2">
      <c r="A436" s="2043"/>
      <c r="B436" s="142">
        <v>7</v>
      </c>
      <c r="C436" s="600"/>
      <c r="D436" s="601"/>
      <c r="E436" s="601"/>
      <c r="F436" s="602"/>
      <c r="G436" s="603"/>
      <c r="H436" s="603"/>
      <c r="I436" s="603"/>
      <c r="J436" s="603"/>
      <c r="K436" s="604"/>
      <c r="L436" s="603"/>
      <c r="M436" s="605"/>
      <c r="N436" s="606"/>
      <c r="O436" s="607"/>
      <c r="P436" s="608"/>
      <c r="Q436" s="610"/>
      <c r="S436" s="56"/>
      <c r="T436" s="56"/>
    </row>
    <row r="437" spans="1:20" ht="12.75" x14ac:dyDescent="0.2">
      <c r="A437" s="2043"/>
      <c r="B437" s="142">
        <v>8</v>
      </c>
      <c r="C437" s="600"/>
      <c r="D437" s="601"/>
      <c r="E437" s="601"/>
      <c r="F437" s="602"/>
      <c r="G437" s="603"/>
      <c r="H437" s="603"/>
      <c r="I437" s="603"/>
      <c r="J437" s="603"/>
      <c r="K437" s="604"/>
      <c r="L437" s="603"/>
      <c r="M437" s="605"/>
      <c r="N437" s="606"/>
      <c r="O437" s="607"/>
      <c r="P437" s="608"/>
      <c r="Q437" s="610"/>
      <c r="S437" s="56"/>
      <c r="T437" s="56"/>
    </row>
    <row r="438" spans="1:20" ht="12.75" x14ac:dyDescent="0.2">
      <c r="A438" s="2043"/>
      <c r="B438" s="142">
        <v>9</v>
      </c>
      <c r="C438" s="600"/>
      <c r="D438" s="601"/>
      <c r="E438" s="601"/>
      <c r="F438" s="602"/>
      <c r="G438" s="603"/>
      <c r="H438" s="603"/>
      <c r="I438" s="603"/>
      <c r="J438" s="603"/>
      <c r="K438" s="604"/>
      <c r="L438" s="603"/>
      <c r="M438" s="605"/>
      <c r="N438" s="606"/>
      <c r="O438" s="607"/>
      <c r="P438" s="608"/>
      <c r="Q438" s="610"/>
      <c r="S438" s="56"/>
      <c r="T438" s="56"/>
    </row>
    <row r="439" spans="1:20" ht="13.5" thickBot="1" x14ac:dyDescent="0.25">
      <c r="A439" s="2043"/>
      <c r="B439" s="142">
        <v>10</v>
      </c>
      <c r="C439" s="600"/>
      <c r="D439" s="601"/>
      <c r="E439" s="601"/>
      <c r="F439" s="602"/>
      <c r="G439" s="603"/>
      <c r="H439" s="603"/>
      <c r="I439" s="603"/>
      <c r="J439" s="603"/>
      <c r="K439" s="604"/>
      <c r="L439" s="603"/>
      <c r="M439" s="605"/>
      <c r="N439" s="606"/>
      <c r="O439" s="607"/>
      <c r="P439" s="608"/>
      <c r="Q439" s="610"/>
      <c r="S439" s="56"/>
      <c r="T439" s="56"/>
    </row>
    <row r="440" spans="1:20" ht="12.75" customHeight="1" x14ac:dyDescent="0.2">
      <c r="A440" s="2044" t="s">
        <v>123</v>
      </c>
      <c r="B440" s="17">
        <v>1</v>
      </c>
      <c r="C440" s="611"/>
      <c r="D440" s="612"/>
      <c r="E440" s="612"/>
      <c r="F440" s="613"/>
      <c r="G440" s="613"/>
      <c r="H440" s="613"/>
      <c r="I440" s="613"/>
      <c r="J440" s="613"/>
      <c r="K440" s="614"/>
      <c r="L440" s="613"/>
      <c r="M440" s="615"/>
      <c r="N440" s="616"/>
      <c r="O440" s="617"/>
      <c r="P440" s="618"/>
      <c r="Q440" s="619"/>
      <c r="S440" s="56"/>
      <c r="T440" s="56"/>
    </row>
    <row r="441" spans="1:20" ht="12.75" x14ac:dyDescent="0.2">
      <c r="A441" s="2014"/>
      <c r="B441" s="18">
        <v>2</v>
      </c>
      <c r="C441" s="620"/>
      <c r="D441" s="621"/>
      <c r="E441" s="621"/>
      <c r="F441" s="622"/>
      <c r="G441" s="622"/>
      <c r="H441" s="622"/>
      <c r="I441" s="622"/>
      <c r="J441" s="622"/>
      <c r="K441" s="623"/>
      <c r="L441" s="622"/>
      <c r="M441" s="624"/>
      <c r="N441" s="625"/>
      <c r="O441" s="626"/>
      <c r="P441" s="627"/>
      <c r="Q441" s="628"/>
      <c r="S441" s="56"/>
      <c r="T441" s="56"/>
    </row>
    <row r="442" spans="1:20" ht="12.75" x14ac:dyDescent="0.2">
      <c r="A442" s="2014"/>
      <c r="B442" s="18">
        <v>3</v>
      </c>
      <c r="C442" s="620"/>
      <c r="D442" s="621"/>
      <c r="E442" s="621"/>
      <c r="F442" s="622"/>
      <c r="G442" s="622"/>
      <c r="H442" s="622"/>
      <c r="I442" s="622"/>
      <c r="J442" s="622"/>
      <c r="K442" s="623"/>
      <c r="L442" s="622"/>
      <c r="M442" s="624"/>
      <c r="N442" s="625"/>
      <c r="O442" s="626"/>
      <c r="P442" s="627"/>
      <c r="Q442" s="628"/>
      <c r="S442" s="56"/>
      <c r="T442" s="56"/>
    </row>
    <row r="443" spans="1:20" ht="12.75" x14ac:dyDescent="0.2">
      <c r="A443" s="2014"/>
      <c r="B443" s="18">
        <v>4</v>
      </c>
      <c r="C443" s="620"/>
      <c r="D443" s="621"/>
      <c r="E443" s="621"/>
      <c r="F443" s="622"/>
      <c r="G443" s="622"/>
      <c r="H443" s="622"/>
      <c r="I443" s="622"/>
      <c r="J443" s="622"/>
      <c r="K443" s="623"/>
      <c r="L443" s="622"/>
      <c r="M443" s="624"/>
      <c r="N443" s="625"/>
      <c r="O443" s="626"/>
      <c r="P443" s="627"/>
      <c r="Q443" s="628"/>
      <c r="S443" s="56"/>
      <c r="T443" s="56"/>
    </row>
    <row r="444" spans="1:20" ht="12.75" x14ac:dyDescent="0.2">
      <c r="A444" s="2014"/>
      <c r="B444" s="18">
        <v>5</v>
      </c>
      <c r="C444" s="620"/>
      <c r="D444" s="621"/>
      <c r="E444" s="621"/>
      <c r="F444" s="622"/>
      <c r="G444" s="622"/>
      <c r="H444" s="622"/>
      <c r="I444" s="622"/>
      <c r="J444" s="622"/>
      <c r="K444" s="623"/>
      <c r="L444" s="622"/>
      <c r="M444" s="624"/>
      <c r="N444" s="625"/>
      <c r="O444" s="626"/>
      <c r="P444" s="627"/>
      <c r="Q444" s="628"/>
      <c r="S444" s="56"/>
      <c r="T444" s="56"/>
    </row>
    <row r="445" spans="1:20" ht="12.75" x14ac:dyDescent="0.2">
      <c r="A445" s="2014"/>
      <c r="B445" s="18">
        <v>6</v>
      </c>
      <c r="C445" s="620"/>
      <c r="D445" s="621"/>
      <c r="E445" s="621"/>
      <c r="F445" s="622"/>
      <c r="G445" s="622"/>
      <c r="H445" s="622"/>
      <c r="I445" s="622"/>
      <c r="J445" s="622"/>
      <c r="K445" s="623"/>
      <c r="L445" s="622"/>
      <c r="M445" s="624"/>
      <c r="N445" s="625"/>
      <c r="O445" s="626"/>
      <c r="P445" s="627"/>
      <c r="Q445" s="628"/>
      <c r="S445" s="56"/>
      <c r="T445" s="56"/>
    </row>
    <row r="446" spans="1:20" ht="12.75" x14ac:dyDescent="0.2">
      <c r="A446" s="2014"/>
      <c r="B446" s="18">
        <v>7</v>
      </c>
      <c r="C446" s="620"/>
      <c r="D446" s="621"/>
      <c r="E446" s="621"/>
      <c r="F446" s="622"/>
      <c r="G446" s="622"/>
      <c r="H446" s="622"/>
      <c r="I446" s="622"/>
      <c r="J446" s="622"/>
      <c r="K446" s="623"/>
      <c r="L446" s="622"/>
      <c r="M446" s="624"/>
      <c r="N446" s="625"/>
      <c r="O446" s="626"/>
      <c r="P446" s="627"/>
      <c r="Q446" s="628"/>
      <c r="S446" s="56"/>
      <c r="T446" s="56"/>
    </row>
    <row r="447" spans="1:20" ht="12.75" x14ac:dyDescent="0.2">
      <c r="A447" s="2014"/>
      <c r="B447" s="18">
        <v>8</v>
      </c>
      <c r="C447" s="620"/>
      <c r="D447" s="621"/>
      <c r="E447" s="621"/>
      <c r="F447" s="622"/>
      <c r="G447" s="622"/>
      <c r="H447" s="622"/>
      <c r="I447" s="622"/>
      <c r="J447" s="622"/>
      <c r="K447" s="623"/>
      <c r="L447" s="622"/>
      <c r="M447" s="624"/>
      <c r="N447" s="625"/>
      <c r="O447" s="626"/>
      <c r="P447" s="627"/>
      <c r="Q447" s="628"/>
      <c r="S447" s="56"/>
      <c r="T447" s="56"/>
    </row>
    <row r="448" spans="1:20" ht="12.75" x14ac:dyDescent="0.2">
      <c r="A448" s="2014"/>
      <c r="B448" s="18">
        <v>9</v>
      </c>
      <c r="C448" s="620"/>
      <c r="D448" s="621"/>
      <c r="E448" s="621"/>
      <c r="F448" s="622"/>
      <c r="G448" s="622"/>
      <c r="H448" s="622"/>
      <c r="I448" s="622"/>
      <c r="J448" s="622"/>
      <c r="K448" s="623"/>
      <c r="L448" s="622"/>
      <c r="M448" s="624"/>
      <c r="N448" s="625"/>
      <c r="O448" s="626"/>
      <c r="P448" s="627"/>
      <c r="Q448" s="628"/>
      <c r="S448" s="56"/>
      <c r="T448" s="56"/>
    </row>
    <row r="449" spans="1:20" ht="13.5" thickBot="1" x14ac:dyDescent="0.25">
      <c r="A449" s="2045"/>
      <c r="B449" s="58">
        <v>10</v>
      </c>
      <c r="C449" s="620"/>
      <c r="D449" s="621"/>
      <c r="E449" s="621"/>
      <c r="F449" s="622"/>
      <c r="G449" s="622"/>
      <c r="H449" s="622"/>
      <c r="I449" s="622"/>
      <c r="J449" s="622"/>
      <c r="K449" s="623"/>
      <c r="L449" s="622"/>
      <c r="M449" s="624"/>
      <c r="N449" s="625"/>
      <c r="O449" s="626"/>
      <c r="P449" s="627"/>
      <c r="Q449" s="628"/>
      <c r="S449" s="56"/>
      <c r="T449" s="56"/>
    </row>
    <row r="450" spans="1:20" ht="12.75" x14ac:dyDescent="0.2">
      <c r="A450" s="2046" t="s">
        <v>133</v>
      </c>
      <c r="B450" s="163">
        <v>1</v>
      </c>
      <c r="C450" s="629"/>
      <c r="D450" s="630"/>
      <c r="E450" s="630"/>
      <c r="F450" s="631"/>
      <c r="G450" s="631"/>
      <c r="H450" s="631"/>
      <c r="I450" s="631"/>
      <c r="J450" s="631"/>
      <c r="K450" s="632"/>
      <c r="L450" s="631"/>
      <c r="M450" s="633"/>
      <c r="N450" s="634"/>
      <c r="O450" s="635"/>
      <c r="P450" s="636"/>
      <c r="Q450" s="637"/>
      <c r="S450" s="56"/>
      <c r="T450" s="56"/>
    </row>
    <row r="451" spans="1:20" ht="12.75" x14ac:dyDescent="0.2">
      <c r="A451" s="2047"/>
      <c r="B451" s="172">
        <v>2</v>
      </c>
      <c r="C451" s="638"/>
      <c r="D451" s="639"/>
      <c r="E451" s="639"/>
      <c r="F451" s="640"/>
      <c r="G451" s="640"/>
      <c r="H451" s="640"/>
      <c r="I451" s="640"/>
      <c r="J451" s="640"/>
      <c r="K451" s="641"/>
      <c r="L451" s="640"/>
      <c r="M451" s="642"/>
      <c r="N451" s="643"/>
      <c r="O451" s="644"/>
      <c r="P451" s="645"/>
      <c r="Q451" s="646"/>
      <c r="S451" s="56"/>
      <c r="T451" s="56"/>
    </row>
    <row r="452" spans="1:20" ht="12.75" x14ac:dyDescent="0.2">
      <c r="A452" s="2047"/>
      <c r="B452" s="172">
        <v>3</v>
      </c>
      <c r="C452" s="638"/>
      <c r="D452" s="639"/>
      <c r="E452" s="639"/>
      <c r="F452" s="640"/>
      <c r="G452" s="640"/>
      <c r="H452" s="640"/>
      <c r="I452" s="640"/>
      <c r="J452" s="640"/>
      <c r="K452" s="641"/>
      <c r="L452" s="640"/>
      <c r="M452" s="642"/>
      <c r="N452" s="643"/>
      <c r="O452" s="644"/>
      <c r="P452" s="645"/>
      <c r="Q452" s="646"/>
      <c r="S452" s="56"/>
      <c r="T452" s="56"/>
    </row>
    <row r="453" spans="1:20" ht="12.75" x14ac:dyDescent="0.2">
      <c r="A453" s="2047"/>
      <c r="B453" s="172">
        <v>4</v>
      </c>
      <c r="C453" s="638"/>
      <c r="D453" s="639"/>
      <c r="E453" s="639"/>
      <c r="F453" s="640"/>
      <c r="G453" s="640"/>
      <c r="H453" s="640"/>
      <c r="I453" s="640"/>
      <c r="J453" s="640"/>
      <c r="K453" s="641"/>
      <c r="L453" s="640"/>
      <c r="M453" s="642"/>
      <c r="N453" s="643"/>
      <c r="O453" s="644"/>
      <c r="P453" s="645"/>
      <c r="Q453" s="646"/>
      <c r="S453" s="56"/>
      <c r="T453" s="56"/>
    </row>
    <row r="454" spans="1:20" ht="12.75" x14ac:dyDescent="0.2">
      <c r="A454" s="2047"/>
      <c r="B454" s="172">
        <v>5</v>
      </c>
      <c r="C454" s="638"/>
      <c r="D454" s="639"/>
      <c r="E454" s="639"/>
      <c r="F454" s="640"/>
      <c r="G454" s="640"/>
      <c r="H454" s="640"/>
      <c r="I454" s="640"/>
      <c r="J454" s="640"/>
      <c r="K454" s="641"/>
      <c r="L454" s="640"/>
      <c r="M454" s="642"/>
      <c r="N454" s="643"/>
      <c r="O454" s="644"/>
      <c r="P454" s="645"/>
      <c r="Q454" s="646"/>
      <c r="S454" s="56"/>
      <c r="T454" s="56"/>
    </row>
    <row r="455" spans="1:20" ht="12.75" x14ac:dyDescent="0.2">
      <c r="A455" s="2047"/>
      <c r="B455" s="172">
        <v>6</v>
      </c>
      <c r="C455" s="638"/>
      <c r="D455" s="639"/>
      <c r="E455" s="639"/>
      <c r="F455" s="640"/>
      <c r="G455" s="640"/>
      <c r="H455" s="640"/>
      <c r="I455" s="640"/>
      <c r="J455" s="640"/>
      <c r="K455" s="641"/>
      <c r="L455" s="640"/>
      <c r="M455" s="642"/>
      <c r="N455" s="643"/>
      <c r="O455" s="644"/>
      <c r="P455" s="645"/>
      <c r="Q455" s="646"/>
      <c r="S455" s="56"/>
      <c r="T455" s="56"/>
    </row>
    <row r="456" spans="1:20" ht="12.75" x14ac:dyDescent="0.2">
      <c r="A456" s="2047"/>
      <c r="B456" s="172">
        <v>7</v>
      </c>
      <c r="C456" s="638"/>
      <c r="D456" s="639"/>
      <c r="E456" s="639"/>
      <c r="F456" s="640"/>
      <c r="G456" s="640"/>
      <c r="H456" s="640"/>
      <c r="I456" s="640"/>
      <c r="J456" s="640"/>
      <c r="K456" s="641"/>
      <c r="L456" s="640"/>
      <c r="M456" s="642"/>
      <c r="N456" s="643"/>
      <c r="O456" s="644"/>
      <c r="P456" s="645"/>
      <c r="Q456" s="646"/>
      <c r="S456" s="56"/>
      <c r="T456" s="56"/>
    </row>
    <row r="457" spans="1:20" ht="12.75" x14ac:dyDescent="0.2">
      <c r="A457" s="2047"/>
      <c r="B457" s="172">
        <v>8</v>
      </c>
      <c r="C457" s="638"/>
      <c r="D457" s="639"/>
      <c r="E457" s="639"/>
      <c r="F457" s="640"/>
      <c r="G457" s="640"/>
      <c r="H457" s="640"/>
      <c r="I457" s="640"/>
      <c r="J457" s="640"/>
      <c r="K457" s="641"/>
      <c r="L457" s="640"/>
      <c r="M457" s="642"/>
      <c r="N457" s="643"/>
      <c r="O457" s="644"/>
      <c r="P457" s="645"/>
      <c r="Q457" s="646"/>
      <c r="S457" s="56"/>
      <c r="T457" s="56"/>
    </row>
    <row r="458" spans="1:20" ht="12.75" x14ac:dyDescent="0.2">
      <c r="A458" s="2047"/>
      <c r="B458" s="172">
        <v>9</v>
      </c>
      <c r="C458" s="638"/>
      <c r="D458" s="639"/>
      <c r="E458" s="639"/>
      <c r="F458" s="640"/>
      <c r="G458" s="640"/>
      <c r="H458" s="640"/>
      <c r="I458" s="640"/>
      <c r="J458" s="640"/>
      <c r="K458" s="641"/>
      <c r="L458" s="640"/>
      <c r="M458" s="642"/>
      <c r="N458" s="643"/>
      <c r="O458" s="644"/>
      <c r="P458" s="645"/>
      <c r="Q458" s="646"/>
      <c r="S458" s="56"/>
      <c r="T458" s="56"/>
    </row>
    <row r="459" spans="1:20" ht="13.5" thickBot="1" x14ac:dyDescent="0.25">
      <c r="A459" s="2048"/>
      <c r="B459" s="181">
        <v>10</v>
      </c>
      <c r="C459" s="647"/>
      <c r="D459" s="648"/>
      <c r="E459" s="648"/>
      <c r="F459" s="649"/>
      <c r="G459" s="649"/>
      <c r="H459" s="649"/>
      <c r="I459" s="649"/>
      <c r="J459" s="649"/>
      <c r="K459" s="650"/>
      <c r="L459" s="649"/>
      <c r="M459" s="651"/>
      <c r="N459" s="652"/>
      <c r="O459" s="653"/>
      <c r="P459" s="654"/>
      <c r="Q459" s="655"/>
      <c r="S459" s="56"/>
      <c r="T459" s="56"/>
    </row>
    <row r="460" spans="1:20" ht="12.75" x14ac:dyDescent="0.2">
      <c r="A460" s="2049" t="s">
        <v>144</v>
      </c>
      <c r="B460" s="109">
        <v>1</v>
      </c>
      <c r="C460" s="1235" t="s">
        <v>556</v>
      </c>
      <c r="D460" s="1236">
        <v>41</v>
      </c>
      <c r="E460" s="1236">
        <v>1991</v>
      </c>
      <c r="F460" s="1237">
        <v>18.507000000000001</v>
      </c>
      <c r="G460" s="1237">
        <v>3.2130000000000001</v>
      </c>
      <c r="H460" s="1237">
        <v>6.4</v>
      </c>
      <c r="I460" s="1237">
        <v>8.8940009999999994</v>
      </c>
      <c r="J460" s="1237">
        <v>2281.19</v>
      </c>
      <c r="K460" s="1238">
        <v>8.8940009999999994</v>
      </c>
      <c r="L460" s="1237">
        <v>2281.19</v>
      </c>
      <c r="M460" s="1239">
        <v>3.8988427092876959E-3</v>
      </c>
      <c r="N460" s="1240">
        <v>288.08700000000005</v>
      </c>
      <c r="O460" s="1241">
        <v>1.1232058995905647</v>
      </c>
      <c r="P460" s="1242">
        <v>233.93056255726174</v>
      </c>
      <c r="Q460" s="1243">
        <v>67.392353975433878</v>
      </c>
      <c r="S460" s="56"/>
      <c r="T460" s="56"/>
    </row>
    <row r="461" spans="1:20" ht="12.75" x14ac:dyDescent="0.2">
      <c r="A461" s="2050"/>
      <c r="B461" s="109">
        <v>2</v>
      </c>
      <c r="C461" s="1235" t="s">
        <v>473</v>
      </c>
      <c r="D461" s="1236">
        <v>40</v>
      </c>
      <c r="E461" s="1236">
        <v>1981</v>
      </c>
      <c r="F461" s="1237">
        <v>20.478999999999999</v>
      </c>
      <c r="G461" s="1237">
        <v>3.1110000000000002</v>
      </c>
      <c r="H461" s="1237">
        <v>6.4</v>
      </c>
      <c r="I461" s="1237">
        <v>10.968000999999999</v>
      </c>
      <c r="J461" s="1237">
        <v>2251.3000000000002</v>
      </c>
      <c r="K461" s="1238">
        <v>10.968000999999999</v>
      </c>
      <c r="L461" s="1237">
        <v>2251.3000000000002</v>
      </c>
      <c r="M461" s="1239">
        <v>4.8718522631368538E-3</v>
      </c>
      <c r="N461" s="1240">
        <v>288.08700000000005</v>
      </c>
      <c r="O461" s="1241">
        <v>1.403517302930307</v>
      </c>
      <c r="P461" s="1242">
        <v>292.31113578821123</v>
      </c>
      <c r="Q461" s="1243">
        <v>84.211038175818416</v>
      </c>
      <c r="S461" s="56"/>
      <c r="T461" s="56"/>
    </row>
    <row r="462" spans="1:20" ht="12.75" x14ac:dyDescent="0.2">
      <c r="A462" s="2050"/>
      <c r="B462" s="109">
        <v>3</v>
      </c>
      <c r="C462" s="1235" t="s">
        <v>557</v>
      </c>
      <c r="D462" s="1236">
        <v>46</v>
      </c>
      <c r="E462" s="1236">
        <v>1988</v>
      </c>
      <c r="F462" s="1237">
        <v>13.911</v>
      </c>
      <c r="G462" s="1237">
        <v>2.7371699999999999</v>
      </c>
      <c r="H462" s="1237">
        <v>0.46</v>
      </c>
      <c r="I462" s="1237">
        <v>10.71383</v>
      </c>
      <c r="J462" s="1237">
        <v>2184.25</v>
      </c>
      <c r="K462" s="1238">
        <v>10.71383</v>
      </c>
      <c r="L462" s="1237">
        <v>2184.25</v>
      </c>
      <c r="M462" s="1239">
        <v>4.9050383426805537E-3</v>
      </c>
      <c r="N462" s="1240">
        <v>288.08700000000005</v>
      </c>
      <c r="O462" s="1241">
        <v>1.4130777810278128</v>
      </c>
      <c r="P462" s="1242">
        <v>294.3023005608332</v>
      </c>
      <c r="Q462" s="1243">
        <v>84.784666861668768</v>
      </c>
      <c r="S462" s="56"/>
      <c r="T462" s="56"/>
    </row>
    <row r="463" spans="1:20" ht="12.75" x14ac:dyDescent="0.2">
      <c r="A463" s="2050"/>
      <c r="B463" s="109">
        <v>4</v>
      </c>
      <c r="C463" s="1235" t="s">
        <v>474</v>
      </c>
      <c r="D463" s="1236">
        <v>50</v>
      </c>
      <c r="E463" s="1236">
        <v>1980</v>
      </c>
      <c r="F463" s="1237">
        <v>28.186</v>
      </c>
      <c r="G463" s="1237">
        <v>4.641</v>
      </c>
      <c r="H463" s="1237">
        <v>8.1193399999999993</v>
      </c>
      <c r="I463" s="1237">
        <v>15.425663</v>
      </c>
      <c r="J463" s="1237">
        <v>3015.29</v>
      </c>
      <c r="K463" s="1238">
        <v>15.425663</v>
      </c>
      <c r="L463" s="1237">
        <v>3015.29</v>
      </c>
      <c r="M463" s="1239">
        <v>5.1158140676352852E-3</v>
      </c>
      <c r="N463" s="1240">
        <v>288.08700000000005</v>
      </c>
      <c r="O463" s="1241">
        <v>1.4737995273028466</v>
      </c>
      <c r="P463" s="1242">
        <v>306.94884405811712</v>
      </c>
      <c r="Q463" s="1243">
        <v>88.427971638170803</v>
      </c>
      <c r="S463" s="56"/>
      <c r="T463" s="56"/>
    </row>
    <row r="464" spans="1:20" ht="12.75" x14ac:dyDescent="0.2">
      <c r="A464" s="2050"/>
      <c r="B464" s="109">
        <v>5</v>
      </c>
      <c r="C464" s="1235" t="s">
        <v>558</v>
      </c>
      <c r="D464" s="1236">
        <v>40</v>
      </c>
      <c r="E464" s="1236">
        <v>1987</v>
      </c>
      <c r="F464" s="1237">
        <v>22.655999999999999</v>
      </c>
      <c r="G464" s="1237">
        <v>3.6720000000000002</v>
      </c>
      <c r="H464" s="1237">
        <v>6.4</v>
      </c>
      <c r="I464" s="1237">
        <v>12.584001000000001</v>
      </c>
      <c r="J464" s="1237">
        <v>2280.42</v>
      </c>
      <c r="K464" s="1238">
        <v>12.584001000000001</v>
      </c>
      <c r="L464" s="1237">
        <v>2280.42</v>
      </c>
      <c r="M464" s="1239">
        <v>5.5182821585497413E-3</v>
      </c>
      <c r="N464" s="1240">
        <v>288.08700000000005</v>
      </c>
      <c r="O464" s="1241">
        <v>1.5897453522101195</v>
      </c>
      <c r="P464" s="1242">
        <v>331.09692951298445</v>
      </c>
      <c r="Q464" s="1243">
        <v>95.384721132607169</v>
      </c>
      <c r="S464" s="56"/>
      <c r="T464" s="56"/>
    </row>
    <row r="465" spans="1:20" ht="12.75" x14ac:dyDescent="0.2">
      <c r="A465" s="2050"/>
      <c r="B465" s="109">
        <v>6</v>
      </c>
      <c r="C465" s="1235" t="s">
        <v>559</v>
      </c>
      <c r="D465" s="1236">
        <v>19</v>
      </c>
      <c r="E465" s="1236">
        <v>1984</v>
      </c>
      <c r="F465" s="1237">
        <v>9.718</v>
      </c>
      <c r="G465" s="1237">
        <v>1.1220000000000001</v>
      </c>
      <c r="H465" s="1237">
        <v>3.04</v>
      </c>
      <c r="I465" s="1237">
        <v>5.5559980000000007</v>
      </c>
      <c r="J465" s="1237">
        <v>994.89</v>
      </c>
      <c r="K465" s="1238">
        <v>5.5559980000000007</v>
      </c>
      <c r="L465" s="1237">
        <v>994.89</v>
      </c>
      <c r="M465" s="1239">
        <v>5.5845349737156883E-3</v>
      </c>
      <c r="N465" s="1240">
        <v>288.08700000000005</v>
      </c>
      <c r="O465" s="1241">
        <v>1.6088319269728317</v>
      </c>
      <c r="P465" s="1242">
        <v>335.07209842294128</v>
      </c>
      <c r="Q465" s="1243">
        <v>96.529915618369898</v>
      </c>
      <c r="S465" s="56"/>
      <c r="T465" s="56"/>
    </row>
    <row r="466" spans="1:20" ht="12.75" x14ac:dyDescent="0.2">
      <c r="A466" s="2050"/>
      <c r="B466" s="109">
        <v>7</v>
      </c>
      <c r="C466" s="1235" t="s">
        <v>472</v>
      </c>
      <c r="D466" s="1236">
        <v>50</v>
      </c>
      <c r="E466" s="1236">
        <v>1974</v>
      </c>
      <c r="F466" s="1237">
        <v>27.251999999999999</v>
      </c>
      <c r="G466" s="1237">
        <v>3.621</v>
      </c>
      <c r="H466" s="1237">
        <v>8</v>
      </c>
      <c r="I466" s="1237">
        <v>15.630997000000001</v>
      </c>
      <c r="J466" s="1237">
        <v>2591.85</v>
      </c>
      <c r="K466" s="1238">
        <v>15.630997000000001</v>
      </c>
      <c r="L466" s="1237">
        <v>2591.85</v>
      </c>
      <c r="M466" s="1239">
        <v>6.0308262438026894E-3</v>
      </c>
      <c r="N466" s="1240">
        <v>288.08700000000005</v>
      </c>
      <c r="O466" s="1241">
        <v>1.7374026400983857</v>
      </c>
      <c r="P466" s="1242">
        <v>361.84957462816135</v>
      </c>
      <c r="Q466" s="1243">
        <v>104.24415840590314</v>
      </c>
      <c r="S466" s="56"/>
      <c r="T466" s="56"/>
    </row>
    <row r="467" spans="1:20" ht="12.75" x14ac:dyDescent="0.2">
      <c r="A467" s="2050"/>
      <c r="B467" s="109">
        <v>8</v>
      </c>
      <c r="C467" s="1235"/>
      <c r="D467" s="1236"/>
      <c r="E467" s="1236"/>
      <c r="F467" s="1237"/>
      <c r="G467" s="1237"/>
      <c r="H467" s="1237"/>
      <c r="I467" s="1237"/>
      <c r="J467" s="1237"/>
      <c r="K467" s="1238"/>
      <c r="L467" s="1237"/>
      <c r="M467" s="1239"/>
      <c r="N467" s="1240"/>
      <c r="O467" s="1241"/>
      <c r="P467" s="1242"/>
      <c r="Q467" s="1243"/>
      <c r="S467" s="56"/>
      <c r="T467" s="56"/>
    </row>
    <row r="468" spans="1:20" ht="12.75" x14ac:dyDescent="0.2">
      <c r="A468" s="2050"/>
      <c r="B468" s="109">
        <v>9</v>
      </c>
      <c r="C468" s="1235"/>
      <c r="D468" s="1236"/>
      <c r="E468" s="1236"/>
      <c r="F468" s="1237"/>
      <c r="G468" s="1237"/>
      <c r="H468" s="1237"/>
      <c r="I468" s="1237"/>
      <c r="J468" s="1237"/>
      <c r="K468" s="1238"/>
      <c r="L468" s="1237"/>
      <c r="M468" s="1239"/>
      <c r="N468" s="1240"/>
      <c r="O468" s="1241"/>
      <c r="P468" s="1242"/>
      <c r="Q468" s="1243"/>
      <c r="S468" s="56"/>
      <c r="T468" s="56"/>
    </row>
    <row r="469" spans="1:20" ht="13.5" thickBot="1" x14ac:dyDescent="0.25">
      <c r="A469" s="2050"/>
      <c r="B469" s="192">
        <v>10</v>
      </c>
      <c r="C469" s="1244"/>
      <c r="D469" s="1245"/>
      <c r="E469" s="1245"/>
      <c r="F469" s="1237"/>
      <c r="G469" s="1246"/>
      <c r="H469" s="1246"/>
      <c r="I469" s="1246"/>
      <c r="J469" s="1246"/>
      <c r="K469" s="1247"/>
      <c r="L469" s="1246"/>
      <c r="M469" s="1248"/>
      <c r="N469" s="1249"/>
      <c r="O469" s="1250"/>
      <c r="P469" s="1251"/>
      <c r="Q469" s="1252"/>
      <c r="S469" s="56"/>
      <c r="T469" s="56"/>
    </row>
    <row r="470" spans="1:20" ht="12.75" x14ac:dyDescent="0.2">
      <c r="A470" s="2027" t="s">
        <v>155</v>
      </c>
      <c r="B470" s="193">
        <v>1</v>
      </c>
      <c r="C470" s="1253" t="s">
        <v>475</v>
      </c>
      <c r="D470" s="1254">
        <v>22</v>
      </c>
      <c r="E470" s="1254">
        <v>1989</v>
      </c>
      <c r="F470" s="1255">
        <v>10.872</v>
      </c>
      <c r="G470" s="1255">
        <v>1.887</v>
      </c>
      <c r="H470" s="1255">
        <v>3.52</v>
      </c>
      <c r="I470" s="1255">
        <v>5.4649999999999999</v>
      </c>
      <c r="J470" s="1255">
        <v>1148.3</v>
      </c>
      <c r="K470" s="1256">
        <v>5.4649999999999999</v>
      </c>
      <c r="L470" s="1255">
        <v>1148.3</v>
      </c>
      <c r="M470" s="1257">
        <v>4.759209265871288E-3</v>
      </c>
      <c r="N470" s="1258">
        <v>288.08700000000005</v>
      </c>
      <c r="O470" s="1259">
        <v>1.3710663197770621</v>
      </c>
      <c r="P470" s="1260">
        <v>285.55255595227732</v>
      </c>
      <c r="Q470" s="1261">
        <v>82.263979186623729</v>
      </c>
      <c r="S470" s="56"/>
      <c r="T470" s="56"/>
    </row>
    <row r="471" spans="1:20" ht="12.75" x14ac:dyDescent="0.2">
      <c r="A471" s="2028"/>
      <c r="B471" s="194">
        <v>2</v>
      </c>
      <c r="C471" s="1262" t="s">
        <v>476</v>
      </c>
      <c r="D471" s="1263">
        <v>45</v>
      </c>
      <c r="E471" s="1263">
        <v>1985</v>
      </c>
      <c r="F471" s="1264">
        <v>22.625</v>
      </c>
      <c r="G471" s="1264">
        <v>3.3915000000000002</v>
      </c>
      <c r="H471" s="1264">
        <v>7.2</v>
      </c>
      <c r="I471" s="1264">
        <v>12.033499000000001</v>
      </c>
      <c r="J471" s="1264">
        <v>2334.15</v>
      </c>
      <c r="K471" s="1265">
        <v>12.033499000000001</v>
      </c>
      <c r="L471" s="1264">
        <v>2334.15</v>
      </c>
      <c r="M471" s="1266">
        <v>5.1554094638305162E-3</v>
      </c>
      <c r="N471" s="1267">
        <v>288.08700000000005</v>
      </c>
      <c r="O471" s="1268">
        <v>1.4852064462065422</v>
      </c>
      <c r="P471" s="1269">
        <v>309.32456782983098</v>
      </c>
      <c r="Q471" s="1270">
        <v>89.11238677239254</v>
      </c>
      <c r="S471" s="56"/>
      <c r="T471" s="56"/>
    </row>
    <row r="472" spans="1:20" ht="12.75" x14ac:dyDescent="0.2">
      <c r="A472" s="2028"/>
      <c r="B472" s="194">
        <v>3</v>
      </c>
      <c r="C472" s="1262" t="s">
        <v>477</v>
      </c>
      <c r="D472" s="1263">
        <v>40</v>
      </c>
      <c r="E472" s="1263">
        <v>1973</v>
      </c>
      <c r="F472" s="1264">
        <v>22.056000000000001</v>
      </c>
      <c r="G472" s="1264">
        <v>2.907</v>
      </c>
      <c r="H472" s="1264">
        <v>6.4</v>
      </c>
      <c r="I472" s="1264">
        <v>12.749000000000001</v>
      </c>
      <c r="J472" s="1264">
        <v>2247.54</v>
      </c>
      <c r="K472" s="1265">
        <v>12.749000000000001</v>
      </c>
      <c r="L472" s="1264">
        <v>2247.54</v>
      </c>
      <c r="M472" s="1266">
        <v>5.672424072541535E-3</v>
      </c>
      <c r="N472" s="1267">
        <v>288.08700000000005</v>
      </c>
      <c r="O472" s="1268">
        <v>1.6341516337862734</v>
      </c>
      <c r="P472" s="1269">
        <v>340.34544435249211</v>
      </c>
      <c r="Q472" s="1270">
        <v>98.049098027176413</v>
      </c>
      <c r="S472" s="56"/>
      <c r="T472" s="56"/>
    </row>
    <row r="473" spans="1:20" ht="12.75" x14ac:dyDescent="0.2">
      <c r="A473" s="2028"/>
      <c r="B473" s="194">
        <v>4</v>
      </c>
      <c r="C473" s="1262" t="s">
        <v>275</v>
      </c>
      <c r="D473" s="1263">
        <v>22</v>
      </c>
      <c r="E473" s="1263">
        <v>1991</v>
      </c>
      <c r="F473" s="1264">
        <v>12.196</v>
      </c>
      <c r="G473" s="1264">
        <v>1.7849999999999999</v>
      </c>
      <c r="H473" s="1264">
        <v>3.52</v>
      </c>
      <c r="I473" s="1264">
        <v>6.8909979999999997</v>
      </c>
      <c r="J473" s="1264">
        <v>1164.8399999999999</v>
      </c>
      <c r="K473" s="1265">
        <v>6.8909979999999997</v>
      </c>
      <c r="L473" s="1264">
        <v>1164.8399999999999</v>
      </c>
      <c r="M473" s="1266">
        <v>5.9158322173002301E-3</v>
      </c>
      <c r="N473" s="1267">
        <v>288.08700000000005</v>
      </c>
      <c r="O473" s="1268">
        <v>1.7042743559853717</v>
      </c>
      <c r="P473" s="1269">
        <v>354.9499330380138</v>
      </c>
      <c r="Q473" s="1270">
        <v>102.2564613591223</v>
      </c>
      <c r="S473" s="56"/>
      <c r="T473" s="56"/>
    </row>
    <row r="474" spans="1:20" ht="12.75" x14ac:dyDescent="0.2">
      <c r="A474" s="2028"/>
      <c r="B474" s="194">
        <v>5</v>
      </c>
      <c r="C474" s="1262" t="s">
        <v>560</v>
      </c>
      <c r="D474" s="1263">
        <v>45</v>
      </c>
      <c r="E474" s="1263">
        <v>1979</v>
      </c>
      <c r="F474" s="1264">
        <v>26.457999999999998</v>
      </c>
      <c r="G474" s="1264">
        <v>3.2639999999999998</v>
      </c>
      <c r="H474" s="1264">
        <v>7.2</v>
      </c>
      <c r="I474" s="1264">
        <v>15.994002999999999</v>
      </c>
      <c r="J474" s="1264">
        <v>2335.3000000000002</v>
      </c>
      <c r="K474" s="1265">
        <v>15.994002999999999</v>
      </c>
      <c r="L474" s="1264">
        <v>2335.3000000000002</v>
      </c>
      <c r="M474" s="1266">
        <v>6.8488001541557823E-3</v>
      </c>
      <c r="N474" s="1267">
        <v>288.08700000000005</v>
      </c>
      <c r="O474" s="1268">
        <v>1.9730502900102771</v>
      </c>
      <c r="P474" s="1269">
        <v>410.92800924934693</v>
      </c>
      <c r="Q474" s="1270">
        <v>118.38301740061664</v>
      </c>
      <c r="S474" s="56"/>
      <c r="T474" s="56"/>
    </row>
    <row r="475" spans="1:20" ht="12.75" x14ac:dyDescent="0.2">
      <c r="A475" s="2028"/>
      <c r="B475" s="194">
        <v>6</v>
      </c>
      <c r="C475" s="1262" t="s">
        <v>478</v>
      </c>
      <c r="D475" s="1263">
        <v>22</v>
      </c>
      <c r="E475" s="1263">
        <v>1992</v>
      </c>
      <c r="F475" s="1264">
        <v>13.478</v>
      </c>
      <c r="G475" s="1264">
        <v>1.9957320000000001</v>
      </c>
      <c r="H475" s="1264">
        <v>3.52</v>
      </c>
      <c r="I475" s="1264">
        <v>7.9622679999999999</v>
      </c>
      <c r="J475" s="1264">
        <v>1158.3800000000001</v>
      </c>
      <c r="K475" s="1265">
        <v>7.9622679999999999</v>
      </c>
      <c r="L475" s="1264">
        <v>1158.3800000000001</v>
      </c>
      <c r="M475" s="1266">
        <v>6.8736235086931741E-3</v>
      </c>
      <c r="N475" s="1267">
        <v>288.08700000000005</v>
      </c>
      <c r="O475" s="1268">
        <v>1.9802015757488907</v>
      </c>
      <c r="P475" s="1269">
        <v>412.4174105215904</v>
      </c>
      <c r="Q475" s="1270">
        <v>118.81209454493343</v>
      </c>
      <c r="S475" s="56"/>
      <c r="T475" s="56"/>
    </row>
    <row r="476" spans="1:20" ht="12.75" x14ac:dyDescent="0.2">
      <c r="A476" s="2028"/>
      <c r="B476" s="194">
        <v>7</v>
      </c>
      <c r="C476" s="1262" t="s">
        <v>479</v>
      </c>
      <c r="D476" s="1263">
        <v>46</v>
      </c>
      <c r="E476" s="1263">
        <v>1981</v>
      </c>
      <c r="F476" s="1264">
        <v>27.91</v>
      </c>
      <c r="G476" s="1264">
        <v>4.5394589999999999</v>
      </c>
      <c r="H476" s="1264">
        <v>7.2</v>
      </c>
      <c r="I476" s="1264">
        <v>16.170546999999999</v>
      </c>
      <c r="J476" s="1264">
        <v>2273.52</v>
      </c>
      <c r="K476" s="1265">
        <v>16.170546999999999</v>
      </c>
      <c r="L476" s="1264">
        <v>2273.52</v>
      </c>
      <c r="M476" s="1266">
        <v>7.1125598191350854E-3</v>
      </c>
      <c r="N476" s="1267">
        <v>288.08700000000005</v>
      </c>
      <c r="O476" s="1268">
        <v>2.0490360206151697</v>
      </c>
      <c r="P476" s="1269">
        <v>426.75358914810511</v>
      </c>
      <c r="Q476" s="1270">
        <v>122.94216123691018</v>
      </c>
      <c r="S476" s="56"/>
      <c r="T476" s="56"/>
    </row>
    <row r="477" spans="1:20" ht="12.75" x14ac:dyDescent="0.2">
      <c r="A477" s="2028"/>
      <c r="B477" s="194">
        <v>8</v>
      </c>
      <c r="C477" s="1262" t="s">
        <v>561</v>
      </c>
      <c r="D477" s="1263">
        <v>40</v>
      </c>
      <c r="E477" s="1263">
        <v>1972</v>
      </c>
      <c r="F477" s="1264">
        <v>25.221</v>
      </c>
      <c r="G477" s="1264">
        <v>2.4990000000000001</v>
      </c>
      <c r="H477" s="1264">
        <v>6.4</v>
      </c>
      <c r="I477" s="1264">
        <v>16.321999000000002</v>
      </c>
      <c r="J477" s="1264">
        <v>2236.87</v>
      </c>
      <c r="K477" s="1265">
        <v>16.321999000000002</v>
      </c>
      <c r="L477" s="1264">
        <v>2236.87</v>
      </c>
      <c r="M477" s="1266">
        <v>7.2968026751666403E-3</v>
      </c>
      <c r="N477" s="1267">
        <v>288.08700000000005</v>
      </c>
      <c r="O477" s="1268">
        <v>2.1021139922807324</v>
      </c>
      <c r="P477" s="1269">
        <v>437.80816050999846</v>
      </c>
      <c r="Q477" s="1270">
        <v>126.12683953684395</v>
      </c>
      <c r="S477" s="56"/>
      <c r="T477" s="56"/>
    </row>
    <row r="478" spans="1:20" ht="12.75" x14ac:dyDescent="0.2">
      <c r="A478" s="2028"/>
      <c r="B478" s="194">
        <v>9</v>
      </c>
      <c r="C478" s="1262" t="s">
        <v>480</v>
      </c>
      <c r="D478" s="1263">
        <v>55</v>
      </c>
      <c r="E478" s="1263">
        <v>1968</v>
      </c>
      <c r="F478" s="1264">
        <v>31.27</v>
      </c>
      <c r="G478" s="1264">
        <v>4.1820000000000004</v>
      </c>
      <c r="H478" s="1264">
        <v>8.8000000000000007</v>
      </c>
      <c r="I478" s="1264">
        <v>18.287998999999999</v>
      </c>
      <c r="J478" s="1264">
        <v>2493.39</v>
      </c>
      <c r="K478" s="1265">
        <v>18.287998999999999</v>
      </c>
      <c r="L478" s="1264">
        <v>2493.39</v>
      </c>
      <c r="M478" s="1266">
        <v>7.3345922619405708E-3</v>
      </c>
      <c r="N478" s="1267">
        <v>288.08700000000005</v>
      </c>
      <c r="O478" s="1268">
        <v>2.1130006809656736</v>
      </c>
      <c r="P478" s="1269">
        <v>440.07553571643427</v>
      </c>
      <c r="Q478" s="1270">
        <v>126.78004085794042</v>
      </c>
      <c r="S478" s="56"/>
      <c r="T478" s="56"/>
    </row>
    <row r="479" spans="1:20" ht="13.5" thickBot="1" x14ac:dyDescent="0.25">
      <c r="A479" s="2029"/>
      <c r="B479" s="195">
        <v>10</v>
      </c>
      <c r="C479" s="1271"/>
      <c r="D479" s="1272"/>
      <c r="E479" s="1272"/>
      <c r="F479" s="1264"/>
      <c r="G479" s="1273"/>
      <c r="H479" s="1273"/>
      <c r="I479" s="1273"/>
      <c r="J479" s="1273"/>
      <c r="K479" s="1274"/>
      <c r="L479" s="1273"/>
      <c r="M479" s="1275"/>
      <c r="N479" s="1276"/>
      <c r="O479" s="1277"/>
      <c r="P479" s="1278"/>
      <c r="Q479" s="1279"/>
      <c r="S479" s="56"/>
      <c r="T479" s="56"/>
    </row>
    <row r="480" spans="1:20" ht="12.75" x14ac:dyDescent="0.2">
      <c r="A480" s="2030" t="s">
        <v>166</v>
      </c>
      <c r="B480" s="24">
        <v>1</v>
      </c>
      <c r="C480" s="1280" t="s">
        <v>562</v>
      </c>
      <c r="D480" s="1281">
        <v>5</v>
      </c>
      <c r="E480" s="1281">
        <v>1987</v>
      </c>
      <c r="F480" s="1282">
        <v>0.221</v>
      </c>
      <c r="G480" s="1283">
        <v>0.221</v>
      </c>
      <c r="H480" s="1283">
        <v>0</v>
      </c>
      <c r="I480" s="1283">
        <v>0</v>
      </c>
      <c r="J480" s="1284">
        <v>161.97999999999999</v>
      </c>
      <c r="K480" s="1285">
        <v>0</v>
      </c>
      <c r="L480" s="1286">
        <v>161.97999999999999</v>
      </c>
      <c r="M480" s="1287">
        <v>0</v>
      </c>
      <c r="N480" s="1288">
        <v>288.08700000000005</v>
      </c>
      <c r="O480" s="1289">
        <v>0</v>
      </c>
      <c r="P480" s="1290">
        <v>0</v>
      </c>
      <c r="Q480" s="1291">
        <v>0</v>
      </c>
      <c r="S480" s="56"/>
      <c r="T480" s="56"/>
    </row>
    <row r="481" spans="1:20" ht="12.75" x14ac:dyDescent="0.2">
      <c r="A481" s="2031"/>
      <c r="B481" s="26">
        <v>2</v>
      </c>
      <c r="C481" s="1292" t="s">
        <v>563</v>
      </c>
      <c r="D481" s="1293">
        <v>45</v>
      </c>
      <c r="E481" s="1293">
        <v>1983</v>
      </c>
      <c r="F481" s="1284">
        <v>24.228000000000002</v>
      </c>
      <c r="G481" s="1284">
        <v>2.7029999999999998</v>
      </c>
      <c r="H481" s="1284">
        <v>6.88</v>
      </c>
      <c r="I481" s="1284">
        <v>14.645002</v>
      </c>
      <c r="J481" s="1284">
        <v>2205.25</v>
      </c>
      <c r="K481" s="1285">
        <v>14.645002</v>
      </c>
      <c r="L481" s="1284">
        <v>2205.25</v>
      </c>
      <c r="M481" s="1294">
        <v>6.6409713184446204E-3</v>
      </c>
      <c r="N481" s="1295">
        <v>288.08700000000005</v>
      </c>
      <c r="O481" s="1296">
        <v>1.9131775042167556</v>
      </c>
      <c r="P481" s="1297">
        <v>398.4582791066772</v>
      </c>
      <c r="Q481" s="1298">
        <v>114.79065025300532</v>
      </c>
      <c r="S481" s="56"/>
      <c r="T481" s="56"/>
    </row>
    <row r="482" spans="1:20" ht="12.75" x14ac:dyDescent="0.2">
      <c r="A482" s="2031"/>
      <c r="B482" s="26">
        <v>3</v>
      </c>
      <c r="C482" s="1292" t="s">
        <v>564</v>
      </c>
      <c r="D482" s="1293">
        <v>13</v>
      </c>
      <c r="E482" s="1293">
        <v>1900</v>
      </c>
      <c r="F482" s="1284">
        <v>6.5940000000000003</v>
      </c>
      <c r="G482" s="1284">
        <v>0.56100000000000005</v>
      </c>
      <c r="H482" s="1284">
        <v>1.92</v>
      </c>
      <c r="I482" s="1284">
        <v>4.1130009999999997</v>
      </c>
      <c r="J482" s="1284">
        <v>485.29</v>
      </c>
      <c r="K482" s="1285">
        <v>4.1130009999999997</v>
      </c>
      <c r="L482" s="1284">
        <v>485.29</v>
      </c>
      <c r="M482" s="1294">
        <v>8.4753466999113927E-3</v>
      </c>
      <c r="N482" s="1295">
        <v>288.08700000000005</v>
      </c>
      <c r="O482" s="1296">
        <v>2.4416372047373738</v>
      </c>
      <c r="P482" s="1297">
        <v>508.52080199468355</v>
      </c>
      <c r="Q482" s="1298">
        <v>146.49823228424242</v>
      </c>
      <c r="S482" s="56"/>
      <c r="T482" s="56"/>
    </row>
    <row r="483" spans="1:20" ht="12.75" x14ac:dyDescent="0.2">
      <c r="A483" s="2031"/>
      <c r="B483" s="26">
        <v>4</v>
      </c>
      <c r="C483" s="1292" t="s">
        <v>481</v>
      </c>
      <c r="D483" s="1293">
        <v>7</v>
      </c>
      <c r="E483" s="1293">
        <v>1989</v>
      </c>
      <c r="F483" s="1284">
        <v>3.9420000000000002</v>
      </c>
      <c r="G483" s="1284">
        <v>0</v>
      </c>
      <c r="H483" s="1284">
        <v>0</v>
      </c>
      <c r="I483" s="1284">
        <v>3.941999</v>
      </c>
      <c r="J483" s="1284">
        <v>461.34</v>
      </c>
      <c r="K483" s="1285">
        <v>3.941999</v>
      </c>
      <c r="L483" s="1284">
        <v>461.34</v>
      </c>
      <c r="M483" s="1294">
        <v>8.5446720423115272E-3</v>
      </c>
      <c r="N483" s="1295">
        <v>288.08700000000005</v>
      </c>
      <c r="O483" s="1296">
        <v>2.4616089346534014</v>
      </c>
      <c r="P483" s="1297">
        <v>512.68032253869171</v>
      </c>
      <c r="Q483" s="1298">
        <v>147.69653607920409</v>
      </c>
      <c r="S483" s="56"/>
      <c r="T483" s="56"/>
    </row>
    <row r="484" spans="1:20" ht="12.75" x14ac:dyDescent="0.2">
      <c r="A484" s="2031"/>
      <c r="B484" s="26">
        <v>5</v>
      </c>
      <c r="C484" s="1292" t="s">
        <v>276</v>
      </c>
      <c r="D484" s="1293">
        <v>12</v>
      </c>
      <c r="E484" s="1293">
        <v>1980</v>
      </c>
      <c r="F484" s="1284">
        <v>8.1349999999999998</v>
      </c>
      <c r="G484" s="1284">
        <v>1.071</v>
      </c>
      <c r="H484" s="1284">
        <v>1.76</v>
      </c>
      <c r="I484" s="1284">
        <v>5.303998</v>
      </c>
      <c r="J484" s="1284">
        <v>584.73</v>
      </c>
      <c r="K484" s="1285">
        <v>5.303998</v>
      </c>
      <c r="L484" s="1284">
        <v>584.73</v>
      </c>
      <c r="M484" s="1294">
        <v>9.0708497939219809E-3</v>
      </c>
      <c r="N484" s="1295">
        <v>288.08700000000005</v>
      </c>
      <c r="O484" s="1296">
        <v>2.6131939045816019</v>
      </c>
      <c r="P484" s="1297">
        <v>544.25098763531889</v>
      </c>
      <c r="Q484" s="1298">
        <v>156.79163427489615</v>
      </c>
      <c r="S484" s="56"/>
      <c r="T484" s="56"/>
    </row>
    <row r="485" spans="1:20" ht="12.75" x14ac:dyDescent="0.2">
      <c r="A485" s="2031"/>
      <c r="B485" s="26">
        <v>6</v>
      </c>
      <c r="C485" s="1292" t="s">
        <v>565</v>
      </c>
      <c r="D485" s="1293">
        <v>12</v>
      </c>
      <c r="E485" s="1293">
        <v>1988</v>
      </c>
      <c r="F485" s="1284">
        <v>8.5589999999999993</v>
      </c>
      <c r="G485" s="1284">
        <v>0.76500000000000001</v>
      </c>
      <c r="H485" s="1284">
        <v>1.92</v>
      </c>
      <c r="I485" s="1284">
        <v>5.8740009999999998</v>
      </c>
      <c r="J485" s="1284">
        <v>608.15</v>
      </c>
      <c r="K485" s="1285">
        <v>5.8740009999999998</v>
      </c>
      <c r="L485" s="1284">
        <v>608.15</v>
      </c>
      <c r="M485" s="1294">
        <v>9.658802926909479E-3</v>
      </c>
      <c r="N485" s="1295">
        <v>288.08700000000005</v>
      </c>
      <c r="O485" s="1296">
        <v>2.7825755588045715</v>
      </c>
      <c r="P485" s="1297">
        <v>579.52817561456868</v>
      </c>
      <c r="Q485" s="1298">
        <v>166.95453352827428</v>
      </c>
      <c r="S485" s="56"/>
      <c r="T485" s="56"/>
    </row>
    <row r="486" spans="1:20" ht="12.75" x14ac:dyDescent="0.2">
      <c r="A486" s="2031"/>
      <c r="B486" s="26">
        <v>7</v>
      </c>
      <c r="C486" s="1292" t="s">
        <v>278</v>
      </c>
      <c r="D486" s="1293">
        <v>6</v>
      </c>
      <c r="E486" s="1293">
        <v>1910</v>
      </c>
      <c r="F486" s="1284">
        <v>4.2629999999999999</v>
      </c>
      <c r="G486" s="1284">
        <v>0.35699999999999998</v>
      </c>
      <c r="H486" s="1284">
        <v>0.96</v>
      </c>
      <c r="I486" s="1284">
        <v>2.9460009999999999</v>
      </c>
      <c r="J486" s="1284">
        <v>303.89999999999998</v>
      </c>
      <c r="K486" s="1285">
        <v>2.9460009999999999</v>
      </c>
      <c r="L486" s="1284">
        <v>303.89999999999998</v>
      </c>
      <c r="M486" s="1294">
        <v>9.6939815728858177E-3</v>
      </c>
      <c r="N486" s="1295">
        <v>288.08700000000005</v>
      </c>
      <c r="O486" s="1296">
        <v>2.7927100693879572</v>
      </c>
      <c r="P486" s="1297">
        <v>581.63889437314913</v>
      </c>
      <c r="Q486" s="1298">
        <v>167.56260416327743</v>
      </c>
      <c r="S486" s="56"/>
      <c r="T486" s="56"/>
    </row>
    <row r="487" spans="1:20" ht="12.75" x14ac:dyDescent="0.2">
      <c r="A487" s="2031"/>
      <c r="B487" s="26">
        <v>8</v>
      </c>
      <c r="C487" s="1292" t="s">
        <v>277</v>
      </c>
      <c r="D487" s="1293">
        <v>5</v>
      </c>
      <c r="E487" s="1293">
        <v>1962</v>
      </c>
      <c r="F487" s="1284">
        <v>1.873</v>
      </c>
      <c r="G487" s="1284">
        <v>0</v>
      </c>
      <c r="H487" s="1284">
        <v>0</v>
      </c>
      <c r="I487" s="1284">
        <v>1.873</v>
      </c>
      <c r="J487" s="1284">
        <v>187.09</v>
      </c>
      <c r="K487" s="1285">
        <v>1.873</v>
      </c>
      <c r="L487" s="1284">
        <v>187.09</v>
      </c>
      <c r="M487" s="1294">
        <v>1.001122454433695E-2</v>
      </c>
      <c r="N487" s="1295">
        <v>288.08700000000005</v>
      </c>
      <c r="O487" s="1296">
        <v>2.8841036453043993</v>
      </c>
      <c r="P487" s="1297">
        <v>600.67347266021693</v>
      </c>
      <c r="Q487" s="1298">
        <v>173.04621871826393</v>
      </c>
      <c r="S487" s="56"/>
      <c r="T487" s="56"/>
    </row>
    <row r="488" spans="1:20" ht="12.75" x14ac:dyDescent="0.2">
      <c r="A488" s="2031"/>
      <c r="B488" s="26">
        <v>9</v>
      </c>
      <c r="C488" s="1292" t="s">
        <v>566</v>
      </c>
      <c r="D488" s="1293">
        <v>6</v>
      </c>
      <c r="E488" s="1293">
        <v>1930</v>
      </c>
      <c r="F488" s="1284">
        <v>4.0359999999999996</v>
      </c>
      <c r="G488" s="1284">
        <v>0.20399999999999999</v>
      </c>
      <c r="H488" s="1284">
        <v>0.8</v>
      </c>
      <c r="I488" s="1284">
        <v>3.032</v>
      </c>
      <c r="J488" s="1284">
        <v>266.7</v>
      </c>
      <c r="K488" s="1285">
        <v>3.032</v>
      </c>
      <c r="L488" s="1284">
        <v>266.7</v>
      </c>
      <c r="M488" s="1294">
        <v>1.1368578927634047E-2</v>
      </c>
      <c r="N488" s="1295">
        <v>288.08700000000005</v>
      </c>
      <c r="O488" s="1296">
        <v>3.27513979752531</v>
      </c>
      <c r="P488" s="1297">
        <v>682.11473565804283</v>
      </c>
      <c r="Q488" s="1298">
        <v>196.50838785151862</v>
      </c>
      <c r="S488" s="56"/>
      <c r="T488" s="56"/>
    </row>
    <row r="489" spans="1:20" ht="13.5" thickBot="1" x14ac:dyDescent="0.25">
      <c r="A489" s="2032"/>
      <c r="B489" s="358">
        <v>10</v>
      </c>
      <c r="C489" s="1299" t="s">
        <v>567</v>
      </c>
      <c r="D489" s="1300">
        <v>12</v>
      </c>
      <c r="E489" s="1300">
        <v>1980</v>
      </c>
      <c r="F489" s="1301">
        <v>7.3819999999999997</v>
      </c>
      <c r="G489" s="1301">
        <v>0.35699999999999998</v>
      </c>
      <c r="H489" s="1301">
        <v>1.6</v>
      </c>
      <c r="I489" s="1301">
        <v>5.4249989999999997</v>
      </c>
      <c r="J489" s="1301">
        <v>468.68</v>
      </c>
      <c r="K489" s="1302">
        <v>5.4249989999999997</v>
      </c>
      <c r="L489" s="1301">
        <v>468.68</v>
      </c>
      <c r="M489" s="1303">
        <v>1.1575059742254843E-2</v>
      </c>
      <c r="N489" s="1304">
        <v>288.08700000000005</v>
      </c>
      <c r="O489" s="1305">
        <v>3.3346242359669716</v>
      </c>
      <c r="P489" s="1306">
        <v>694.50358453529054</v>
      </c>
      <c r="Q489" s="1307">
        <v>200.0774541580183</v>
      </c>
      <c r="S489" s="56"/>
      <c r="T489" s="56"/>
    </row>
    <row r="490" spans="1:20" ht="12.75" x14ac:dyDescent="0.2">
      <c r="F490" s="121"/>
      <c r="G490" s="121"/>
      <c r="H490" s="121"/>
      <c r="I490" s="121"/>
      <c r="S490" s="56"/>
      <c r="T490" s="56"/>
    </row>
    <row r="491" spans="1:20" ht="15" x14ac:dyDescent="0.2">
      <c r="A491" s="2033" t="s">
        <v>279</v>
      </c>
      <c r="B491" s="2033"/>
      <c r="C491" s="2033"/>
      <c r="D491" s="2033"/>
      <c r="E491" s="2033"/>
      <c r="F491" s="2033"/>
      <c r="G491" s="2033"/>
      <c r="H491" s="2033"/>
      <c r="I491" s="2033"/>
      <c r="J491" s="2033"/>
      <c r="K491" s="2033"/>
      <c r="L491" s="2033"/>
      <c r="M491" s="2033"/>
      <c r="N491" s="2033"/>
      <c r="O491" s="2033"/>
      <c r="P491" s="2033"/>
      <c r="Q491" s="2033"/>
      <c r="S491" s="789"/>
      <c r="T491" s="789"/>
    </row>
    <row r="492" spans="1:20" ht="12.75" x14ac:dyDescent="0.2">
      <c r="A492" s="2034" t="s">
        <v>539</v>
      </c>
      <c r="B492" s="2034"/>
      <c r="C492" s="2034"/>
      <c r="D492" s="2034"/>
      <c r="E492" s="2034"/>
      <c r="F492" s="2034"/>
      <c r="G492" s="2034"/>
      <c r="H492" s="2034"/>
      <c r="I492" s="2034"/>
      <c r="J492" s="2034"/>
      <c r="K492" s="2034"/>
      <c r="L492" s="2034"/>
      <c r="M492" s="2034"/>
      <c r="N492" s="2034"/>
      <c r="O492" s="2034"/>
      <c r="P492" s="2034"/>
      <c r="Q492" s="2034"/>
      <c r="S492" s="56"/>
      <c r="T492" s="56"/>
    </row>
    <row r="493" spans="1:20" ht="13.5" thickBot="1" x14ac:dyDescent="0.25">
      <c r="F493" s="121"/>
      <c r="G493" s="121"/>
      <c r="H493" s="121"/>
      <c r="I493" s="121"/>
      <c r="S493" s="56"/>
      <c r="T493" s="56"/>
    </row>
    <row r="494" spans="1:20" ht="12.75" x14ac:dyDescent="0.2">
      <c r="A494" s="2054" t="s">
        <v>1</v>
      </c>
      <c r="B494" s="2037" t="s">
        <v>0</v>
      </c>
      <c r="C494" s="2016" t="s">
        <v>2</v>
      </c>
      <c r="D494" s="2016" t="s">
        <v>3</v>
      </c>
      <c r="E494" s="2016" t="s">
        <v>13</v>
      </c>
      <c r="F494" s="2039" t="s">
        <v>14</v>
      </c>
      <c r="G494" s="2040"/>
      <c r="H494" s="2040"/>
      <c r="I494" s="2041"/>
      <c r="J494" s="2016" t="s">
        <v>4</v>
      </c>
      <c r="K494" s="2016" t="s">
        <v>15</v>
      </c>
      <c r="L494" s="2016" t="s">
        <v>5</v>
      </c>
      <c r="M494" s="2016" t="s">
        <v>6</v>
      </c>
      <c r="N494" s="2016" t="s">
        <v>16</v>
      </c>
      <c r="O494" s="2051" t="s">
        <v>17</v>
      </c>
      <c r="P494" s="2016" t="s">
        <v>25</v>
      </c>
      <c r="Q494" s="2020" t="s">
        <v>26</v>
      </c>
      <c r="S494" s="56"/>
      <c r="T494" s="56"/>
    </row>
    <row r="495" spans="1:20" ht="33.75" x14ac:dyDescent="0.2">
      <c r="A495" s="2055"/>
      <c r="B495" s="2038"/>
      <c r="C495" s="2025"/>
      <c r="D495" s="2017"/>
      <c r="E495" s="2017"/>
      <c r="F495" s="21" t="s">
        <v>18</v>
      </c>
      <c r="G495" s="21" t="s">
        <v>19</v>
      </c>
      <c r="H495" s="21" t="s">
        <v>20</v>
      </c>
      <c r="I495" s="21" t="s">
        <v>21</v>
      </c>
      <c r="J495" s="2017"/>
      <c r="K495" s="2017"/>
      <c r="L495" s="2017"/>
      <c r="M495" s="2017"/>
      <c r="N495" s="2017"/>
      <c r="O495" s="2052"/>
      <c r="P495" s="2017"/>
      <c r="Q495" s="2021"/>
      <c r="S495" s="56"/>
      <c r="T495" s="56"/>
    </row>
    <row r="496" spans="1:20" ht="12.75" x14ac:dyDescent="0.2">
      <c r="A496" s="2056"/>
      <c r="B496" s="2057"/>
      <c r="C496" s="2017"/>
      <c r="D496" s="131" t="s">
        <v>7</v>
      </c>
      <c r="E496" s="131" t="s">
        <v>8</v>
      </c>
      <c r="F496" s="131" t="s">
        <v>9</v>
      </c>
      <c r="G496" s="131" t="s">
        <v>9</v>
      </c>
      <c r="H496" s="131" t="s">
        <v>9</v>
      </c>
      <c r="I496" s="131" t="s">
        <v>9</v>
      </c>
      <c r="J496" s="131" t="s">
        <v>22</v>
      </c>
      <c r="K496" s="131" t="s">
        <v>9</v>
      </c>
      <c r="L496" s="131" t="s">
        <v>22</v>
      </c>
      <c r="M496" s="131" t="s">
        <v>83</v>
      </c>
      <c r="N496" s="131" t="s">
        <v>10</v>
      </c>
      <c r="O496" s="131" t="s">
        <v>84</v>
      </c>
      <c r="P496" s="132" t="s">
        <v>27</v>
      </c>
      <c r="Q496" s="133" t="s">
        <v>28</v>
      </c>
      <c r="S496" s="56"/>
      <c r="T496" s="56"/>
    </row>
    <row r="497" spans="1:20" ht="13.5" thickBot="1" x14ac:dyDescent="0.25">
      <c r="A497" s="134">
        <v>1</v>
      </c>
      <c r="B497" s="135">
        <v>2</v>
      </c>
      <c r="C497" s="136">
        <v>3</v>
      </c>
      <c r="D497" s="137">
        <v>4</v>
      </c>
      <c r="E497" s="137">
        <v>5</v>
      </c>
      <c r="F497" s="137">
        <v>6</v>
      </c>
      <c r="G497" s="137">
        <v>7</v>
      </c>
      <c r="H497" s="137">
        <v>8</v>
      </c>
      <c r="I497" s="137">
        <v>9</v>
      </c>
      <c r="J497" s="137">
        <v>10</v>
      </c>
      <c r="K497" s="137">
        <v>11</v>
      </c>
      <c r="L497" s="136">
        <v>12</v>
      </c>
      <c r="M497" s="137">
        <v>13</v>
      </c>
      <c r="N497" s="137">
        <v>14</v>
      </c>
      <c r="O497" s="138">
        <v>15</v>
      </c>
      <c r="P497" s="136">
        <v>16</v>
      </c>
      <c r="Q497" s="139">
        <v>17</v>
      </c>
      <c r="S497" s="56"/>
      <c r="T497" s="56"/>
    </row>
    <row r="498" spans="1:20" ht="12.75" x14ac:dyDescent="0.2">
      <c r="A498" s="2042" t="s">
        <v>115</v>
      </c>
      <c r="B498" s="357">
        <v>1</v>
      </c>
      <c r="C498" s="806"/>
      <c r="D498" s="807"/>
      <c r="E498" s="807"/>
      <c r="F498" s="808"/>
      <c r="G498" s="809"/>
      <c r="H498" s="809"/>
      <c r="I498" s="809"/>
      <c r="J498" s="809"/>
      <c r="K498" s="810"/>
      <c r="L498" s="809"/>
      <c r="M498" s="811"/>
      <c r="N498" s="812"/>
      <c r="O498" s="813"/>
      <c r="P498" s="814"/>
      <c r="Q498" s="499"/>
      <c r="S498" s="56"/>
      <c r="T498" s="56"/>
    </row>
    <row r="499" spans="1:20" ht="12.75" x14ac:dyDescent="0.2">
      <c r="A499" s="2043"/>
      <c r="B499" s="142">
        <v>2</v>
      </c>
      <c r="C499" s="490"/>
      <c r="D499" s="491"/>
      <c r="E499" s="491"/>
      <c r="F499" s="492"/>
      <c r="G499" s="493"/>
      <c r="H499" s="493"/>
      <c r="I499" s="493"/>
      <c r="J499" s="493"/>
      <c r="K499" s="494"/>
      <c r="L499" s="493"/>
      <c r="M499" s="495"/>
      <c r="N499" s="496"/>
      <c r="O499" s="497"/>
      <c r="P499" s="498"/>
      <c r="Q499" s="500"/>
      <c r="S499" s="56"/>
      <c r="T499" s="56"/>
    </row>
    <row r="500" spans="1:20" ht="12.75" x14ac:dyDescent="0.2">
      <c r="A500" s="2043"/>
      <c r="B500" s="142">
        <v>3</v>
      </c>
      <c r="C500" s="490"/>
      <c r="D500" s="491"/>
      <c r="E500" s="491"/>
      <c r="F500" s="492"/>
      <c r="G500" s="493"/>
      <c r="H500" s="493"/>
      <c r="I500" s="493"/>
      <c r="J500" s="493"/>
      <c r="K500" s="494"/>
      <c r="L500" s="493"/>
      <c r="M500" s="495"/>
      <c r="N500" s="496"/>
      <c r="O500" s="497"/>
      <c r="P500" s="498"/>
      <c r="Q500" s="500"/>
      <c r="S500" s="56"/>
      <c r="T500" s="56"/>
    </row>
    <row r="501" spans="1:20" ht="12.75" x14ac:dyDescent="0.2">
      <c r="A501" s="2043"/>
      <c r="B501" s="142">
        <v>4</v>
      </c>
      <c r="C501" s="490"/>
      <c r="D501" s="491"/>
      <c r="E501" s="491"/>
      <c r="F501" s="492"/>
      <c r="G501" s="493"/>
      <c r="H501" s="493"/>
      <c r="I501" s="493"/>
      <c r="J501" s="493"/>
      <c r="K501" s="494"/>
      <c r="L501" s="493"/>
      <c r="M501" s="495"/>
      <c r="N501" s="496"/>
      <c r="O501" s="497"/>
      <c r="P501" s="498"/>
      <c r="Q501" s="500"/>
      <c r="S501" s="56"/>
      <c r="T501" s="56"/>
    </row>
    <row r="502" spans="1:20" ht="12.75" x14ac:dyDescent="0.2">
      <c r="A502" s="2043"/>
      <c r="B502" s="142">
        <v>5</v>
      </c>
      <c r="C502" s="490"/>
      <c r="D502" s="491"/>
      <c r="E502" s="491"/>
      <c r="F502" s="492"/>
      <c r="G502" s="493"/>
      <c r="H502" s="493"/>
      <c r="I502" s="493"/>
      <c r="J502" s="493"/>
      <c r="K502" s="494"/>
      <c r="L502" s="493"/>
      <c r="M502" s="495"/>
      <c r="N502" s="496"/>
      <c r="O502" s="497"/>
      <c r="P502" s="498"/>
      <c r="Q502" s="500"/>
      <c r="S502" s="56"/>
      <c r="T502" s="56"/>
    </row>
    <row r="503" spans="1:20" ht="12.75" x14ac:dyDescent="0.2">
      <c r="A503" s="2043"/>
      <c r="B503" s="142">
        <v>6</v>
      </c>
      <c r="C503" s="490"/>
      <c r="D503" s="491"/>
      <c r="E503" s="491"/>
      <c r="F503" s="492"/>
      <c r="G503" s="493"/>
      <c r="H503" s="493"/>
      <c r="I503" s="493"/>
      <c r="J503" s="493"/>
      <c r="K503" s="494"/>
      <c r="L503" s="493"/>
      <c r="M503" s="495"/>
      <c r="N503" s="496"/>
      <c r="O503" s="497"/>
      <c r="P503" s="498"/>
      <c r="Q503" s="500"/>
      <c r="S503" s="56"/>
      <c r="T503" s="56"/>
    </row>
    <row r="504" spans="1:20" ht="12.75" x14ac:dyDescent="0.2">
      <c r="A504" s="2043"/>
      <c r="B504" s="142">
        <v>7</v>
      </c>
      <c r="C504" s="490"/>
      <c r="D504" s="491"/>
      <c r="E504" s="491"/>
      <c r="F504" s="492"/>
      <c r="G504" s="493"/>
      <c r="H504" s="493"/>
      <c r="I504" s="493"/>
      <c r="J504" s="493"/>
      <c r="K504" s="494"/>
      <c r="L504" s="493"/>
      <c r="M504" s="495"/>
      <c r="N504" s="496"/>
      <c r="O504" s="497"/>
      <c r="P504" s="498"/>
      <c r="Q504" s="500"/>
      <c r="S504" s="56"/>
      <c r="T504" s="56"/>
    </row>
    <row r="505" spans="1:20" ht="12.75" x14ac:dyDescent="0.2">
      <c r="A505" s="2043"/>
      <c r="B505" s="142">
        <v>8</v>
      </c>
      <c r="C505" s="490"/>
      <c r="D505" s="491"/>
      <c r="E505" s="491"/>
      <c r="F505" s="492"/>
      <c r="G505" s="493"/>
      <c r="H505" s="493"/>
      <c r="I505" s="493"/>
      <c r="J505" s="493"/>
      <c r="K505" s="494"/>
      <c r="L505" s="493"/>
      <c r="M505" s="495"/>
      <c r="N505" s="496"/>
      <c r="O505" s="497"/>
      <c r="P505" s="498"/>
      <c r="Q505" s="500"/>
      <c r="S505" s="56"/>
      <c r="T505" s="56"/>
    </row>
    <row r="506" spans="1:20" ht="12.75" x14ac:dyDescent="0.2">
      <c r="A506" s="2043"/>
      <c r="B506" s="142">
        <v>9</v>
      </c>
      <c r="C506" s="490"/>
      <c r="D506" s="491"/>
      <c r="E506" s="491"/>
      <c r="F506" s="492"/>
      <c r="G506" s="493"/>
      <c r="H506" s="493"/>
      <c r="I506" s="493"/>
      <c r="J506" s="493"/>
      <c r="K506" s="494"/>
      <c r="L506" s="493"/>
      <c r="M506" s="495"/>
      <c r="N506" s="496"/>
      <c r="O506" s="497"/>
      <c r="P506" s="498"/>
      <c r="Q506" s="500"/>
      <c r="S506" s="56"/>
      <c r="T506" s="56"/>
    </row>
    <row r="507" spans="1:20" ht="13.5" thickBot="1" x14ac:dyDescent="0.25">
      <c r="A507" s="2043"/>
      <c r="B507" s="142">
        <v>10</v>
      </c>
      <c r="C507" s="490"/>
      <c r="D507" s="491"/>
      <c r="E507" s="491"/>
      <c r="F507" s="492"/>
      <c r="G507" s="493"/>
      <c r="H507" s="493"/>
      <c r="I507" s="493"/>
      <c r="J507" s="493"/>
      <c r="K507" s="494"/>
      <c r="L507" s="493"/>
      <c r="M507" s="495"/>
      <c r="N507" s="496"/>
      <c r="O507" s="497"/>
      <c r="P507" s="498"/>
      <c r="Q507" s="656"/>
      <c r="S507" s="56"/>
      <c r="T507" s="56"/>
    </row>
    <row r="508" spans="1:20" ht="12.75" x14ac:dyDescent="0.2">
      <c r="A508" s="2044" t="s">
        <v>123</v>
      </c>
      <c r="B508" s="17">
        <v>1</v>
      </c>
      <c r="C508" s="501"/>
      <c r="D508" s="502"/>
      <c r="E508" s="502"/>
      <c r="F508" s="503"/>
      <c r="G508" s="503"/>
      <c r="H508" s="503"/>
      <c r="I508" s="503"/>
      <c r="J508" s="503"/>
      <c r="K508" s="504"/>
      <c r="L508" s="503"/>
      <c r="M508" s="505"/>
      <c r="N508" s="506"/>
      <c r="O508" s="507"/>
      <c r="P508" s="508"/>
      <c r="Q508" s="509"/>
      <c r="S508" s="56"/>
      <c r="T508" s="56"/>
    </row>
    <row r="509" spans="1:20" ht="12.75" x14ac:dyDescent="0.2">
      <c r="A509" s="2014"/>
      <c r="B509" s="18">
        <v>2</v>
      </c>
      <c r="C509" s="510"/>
      <c r="D509" s="511"/>
      <c r="E509" s="511"/>
      <c r="F509" s="512"/>
      <c r="G509" s="512"/>
      <c r="H509" s="512"/>
      <c r="I509" s="512"/>
      <c r="J509" s="512"/>
      <c r="K509" s="513"/>
      <c r="L509" s="512"/>
      <c r="M509" s="514"/>
      <c r="N509" s="515"/>
      <c r="O509" s="516"/>
      <c r="P509" s="517"/>
      <c r="Q509" s="518"/>
      <c r="S509" s="56"/>
      <c r="T509" s="56"/>
    </row>
    <row r="510" spans="1:20" ht="12.75" x14ac:dyDescent="0.2">
      <c r="A510" s="2014"/>
      <c r="B510" s="18">
        <v>3</v>
      </c>
      <c r="C510" s="510"/>
      <c r="D510" s="511"/>
      <c r="E510" s="511"/>
      <c r="F510" s="512"/>
      <c r="G510" s="512"/>
      <c r="H510" s="512"/>
      <c r="I510" s="512"/>
      <c r="J510" s="512"/>
      <c r="K510" s="513"/>
      <c r="L510" s="512"/>
      <c r="M510" s="514"/>
      <c r="N510" s="515"/>
      <c r="O510" s="516"/>
      <c r="P510" s="517"/>
      <c r="Q510" s="518"/>
      <c r="S510" s="56"/>
      <c r="T510" s="56"/>
    </row>
    <row r="511" spans="1:20" ht="12.75" x14ac:dyDescent="0.2">
      <c r="A511" s="2014"/>
      <c r="B511" s="18">
        <v>4</v>
      </c>
      <c r="C511" s="510"/>
      <c r="D511" s="511"/>
      <c r="E511" s="511"/>
      <c r="F511" s="512"/>
      <c r="G511" s="512"/>
      <c r="H511" s="512"/>
      <c r="I511" s="512"/>
      <c r="J511" s="512"/>
      <c r="K511" s="513"/>
      <c r="L511" s="512"/>
      <c r="M511" s="514"/>
      <c r="N511" s="515"/>
      <c r="O511" s="516"/>
      <c r="P511" s="517"/>
      <c r="Q511" s="518"/>
      <c r="S511" s="56"/>
      <c r="T511" s="56"/>
    </row>
    <row r="512" spans="1:20" ht="12.75" x14ac:dyDescent="0.2">
      <c r="A512" s="2014"/>
      <c r="B512" s="18">
        <v>5</v>
      </c>
      <c r="C512" s="510"/>
      <c r="D512" s="511"/>
      <c r="E512" s="511"/>
      <c r="F512" s="512"/>
      <c r="G512" s="512"/>
      <c r="H512" s="512"/>
      <c r="I512" s="512"/>
      <c r="J512" s="512"/>
      <c r="K512" s="513"/>
      <c r="L512" s="512"/>
      <c r="M512" s="514"/>
      <c r="N512" s="515"/>
      <c r="O512" s="516"/>
      <c r="P512" s="517"/>
      <c r="Q512" s="518"/>
      <c r="S512" s="56"/>
      <c r="T512" s="56"/>
    </row>
    <row r="513" spans="1:20" ht="12.75" x14ac:dyDescent="0.2">
      <c r="A513" s="2014"/>
      <c r="B513" s="18">
        <v>6</v>
      </c>
      <c r="C513" s="510"/>
      <c r="D513" s="511"/>
      <c r="E513" s="511"/>
      <c r="F513" s="512"/>
      <c r="G513" s="512"/>
      <c r="H513" s="512"/>
      <c r="I513" s="512"/>
      <c r="J513" s="512"/>
      <c r="K513" s="513"/>
      <c r="L513" s="512"/>
      <c r="M513" s="514"/>
      <c r="N513" s="515"/>
      <c r="O513" s="516"/>
      <c r="P513" s="517"/>
      <c r="Q513" s="518"/>
      <c r="S513" s="56"/>
      <c r="T513" s="56"/>
    </row>
    <row r="514" spans="1:20" ht="12.75" x14ac:dyDescent="0.2">
      <c r="A514" s="2014"/>
      <c r="B514" s="18">
        <v>7</v>
      </c>
      <c r="C514" s="510"/>
      <c r="D514" s="511"/>
      <c r="E514" s="511"/>
      <c r="F514" s="512"/>
      <c r="G514" s="512"/>
      <c r="H514" s="512"/>
      <c r="I514" s="512"/>
      <c r="J514" s="512"/>
      <c r="K514" s="513"/>
      <c r="L514" s="512"/>
      <c r="M514" s="514"/>
      <c r="N514" s="515"/>
      <c r="O514" s="516"/>
      <c r="P514" s="517"/>
      <c r="Q514" s="518"/>
      <c r="S514" s="56"/>
      <c r="T514" s="56"/>
    </row>
    <row r="515" spans="1:20" ht="12.75" x14ac:dyDescent="0.2">
      <c r="A515" s="2014"/>
      <c r="B515" s="18">
        <v>8</v>
      </c>
      <c r="C515" s="510"/>
      <c r="D515" s="511"/>
      <c r="E515" s="511"/>
      <c r="F515" s="512"/>
      <c r="G515" s="512"/>
      <c r="H515" s="512"/>
      <c r="I515" s="512"/>
      <c r="J515" s="512"/>
      <c r="K515" s="513"/>
      <c r="L515" s="512"/>
      <c r="M515" s="514"/>
      <c r="N515" s="515"/>
      <c r="O515" s="516"/>
      <c r="P515" s="517"/>
      <c r="Q515" s="518"/>
      <c r="S515" s="56"/>
      <c r="T515" s="56"/>
    </row>
    <row r="516" spans="1:20" ht="12.75" x14ac:dyDescent="0.2">
      <c r="A516" s="2014"/>
      <c r="B516" s="18">
        <v>9</v>
      </c>
      <c r="C516" s="510"/>
      <c r="D516" s="511"/>
      <c r="E516" s="511"/>
      <c r="F516" s="512"/>
      <c r="G516" s="512"/>
      <c r="H516" s="512"/>
      <c r="I516" s="512"/>
      <c r="J516" s="512"/>
      <c r="K516" s="513"/>
      <c r="L516" s="512"/>
      <c r="M516" s="514"/>
      <c r="N516" s="515"/>
      <c r="O516" s="516"/>
      <c r="P516" s="517"/>
      <c r="Q516" s="518"/>
      <c r="S516" s="56"/>
      <c r="T516" s="56"/>
    </row>
    <row r="517" spans="1:20" ht="13.5" thickBot="1" x14ac:dyDescent="0.25">
      <c r="A517" s="2045"/>
      <c r="B517" s="58">
        <v>10</v>
      </c>
      <c r="C517" s="510"/>
      <c r="D517" s="511"/>
      <c r="E517" s="511"/>
      <c r="F517" s="512"/>
      <c r="G517" s="512"/>
      <c r="H517" s="512"/>
      <c r="I517" s="512"/>
      <c r="J517" s="512"/>
      <c r="K517" s="513"/>
      <c r="L517" s="512"/>
      <c r="M517" s="514"/>
      <c r="N517" s="515"/>
      <c r="O517" s="516"/>
      <c r="P517" s="517"/>
      <c r="Q517" s="518"/>
      <c r="S517" s="56"/>
      <c r="T517" s="56"/>
    </row>
    <row r="518" spans="1:20" ht="12.75" x14ac:dyDescent="0.2">
      <c r="A518" s="2046" t="s">
        <v>133</v>
      </c>
      <c r="B518" s="163">
        <v>1</v>
      </c>
      <c r="C518" s="519"/>
      <c r="D518" s="520"/>
      <c r="E518" s="520"/>
      <c r="F518" s="521"/>
      <c r="G518" s="521"/>
      <c r="H518" s="521"/>
      <c r="I518" s="521"/>
      <c r="J518" s="521"/>
      <c r="K518" s="522"/>
      <c r="L518" s="521"/>
      <c r="M518" s="523"/>
      <c r="N518" s="524"/>
      <c r="O518" s="525"/>
      <c r="P518" s="526"/>
      <c r="Q518" s="527"/>
      <c r="S518" s="56"/>
      <c r="T518" s="56"/>
    </row>
    <row r="519" spans="1:20" ht="12.75" x14ac:dyDescent="0.2">
      <c r="A519" s="2047"/>
      <c r="B519" s="172">
        <v>2</v>
      </c>
      <c r="C519" s="528"/>
      <c r="D519" s="529"/>
      <c r="E519" s="529"/>
      <c r="F519" s="530"/>
      <c r="G519" s="530"/>
      <c r="H519" s="530"/>
      <c r="I519" s="530"/>
      <c r="J519" s="530"/>
      <c r="K519" s="531"/>
      <c r="L519" s="530"/>
      <c r="M519" s="532"/>
      <c r="N519" s="533"/>
      <c r="O519" s="534"/>
      <c r="P519" s="535"/>
      <c r="Q519" s="536"/>
      <c r="S519" s="56"/>
      <c r="T519" s="56"/>
    </row>
    <row r="520" spans="1:20" ht="12.75" x14ac:dyDescent="0.2">
      <c r="A520" s="2047"/>
      <c r="B520" s="172">
        <v>3</v>
      </c>
      <c r="C520" s="528"/>
      <c r="D520" s="529"/>
      <c r="E520" s="529"/>
      <c r="F520" s="530"/>
      <c r="G520" s="530"/>
      <c r="H520" s="530"/>
      <c r="I520" s="530"/>
      <c r="J520" s="530"/>
      <c r="K520" s="531"/>
      <c r="L520" s="530"/>
      <c r="M520" s="532"/>
      <c r="N520" s="533"/>
      <c r="O520" s="534"/>
      <c r="P520" s="535"/>
      <c r="Q520" s="536"/>
      <c r="S520" s="56"/>
      <c r="T520" s="56"/>
    </row>
    <row r="521" spans="1:20" ht="12.75" x14ac:dyDescent="0.2">
      <c r="A521" s="2047"/>
      <c r="B521" s="172">
        <v>4</v>
      </c>
      <c r="C521" s="528"/>
      <c r="D521" s="529"/>
      <c r="E521" s="529"/>
      <c r="F521" s="530"/>
      <c r="G521" s="530"/>
      <c r="H521" s="530"/>
      <c r="I521" s="530"/>
      <c r="J521" s="530"/>
      <c r="K521" s="531"/>
      <c r="L521" s="530"/>
      <c r="M521" s="532"/>
      <c r="N521" s="533"/>
      <c r="O521" s="534"/>
      <c r="P521" s="535"/>
      <c r="Q521" s="536"/>
      <c r="S521" s="56"/>
      <c r="T521" s="56"/>
    </row>
    <row r="522" spans="1:20" ht="12.75" x14ac:dyDescent="0.2">
      <c r="A522" s="2047"/>
      <c r="B522" s="172">
        <v>5</v>
      </c>
      <c r="C522" s="528"/>
      <c r="D522" s="529"/>
      <c r="E522" s="529"/>
      <c r="F522" s="530"/>
      <c r="G522" s="530"/>
      <c r="H522" s="530"/>
      <c r="I522" s="530"/>
      <c r="J522" s="530"/>
      <c r="K522" s="531"/>
      <c r="L522" s="530"/>
      <c r="M522" s="532"/>
      <c r="N522" s="533"/>
      <c r="O522" s="534"/>
      <c r="P522" s="535"/>
      <c r="Q522" s="536"/>
      <c r="S522" s="56"/>
      <c r="T522" s="56"/>
    </row>
    <row r="523" spans="1:20" ht="12.75" x14ac:dyDescent="0.2">
      <c r="A523" s="2047"/>
      <c r="B523" s="172">
        <v>6</v>
      </c>
      <c r="C523" s="528"/>
      <c r="D523" s="529"/>
      <c r="E523" s="529"/>
      <c r="F523" s="530"/>
      <c r="G523" s="530"/>
      <c r="H523" s="530"/>
      <c r="I523" s="530"/>
      <c r="J523" s="530"/>
      <c r="K523" s="531"/>
      <c r="L523" s="530"/>
      <c r="M523" s="532"/>
      <c r="N523" s="533"/>
      <c r="O523" s="534"/>
      <c r="P523" s="535"/>
      <c r="Q523" s="536"/>
      <c r="S523" s="56"/>
      <c r="T523" s="56"/>
    </row>
    <row r="524" spans="1:20" ht="12.75" x14ac:dyDescent="0.2">
      <c r="A524" s="2047"/>
      <c r="B524" s="172">
        <v>7</v>
      </c>
      <c r="C524" s="528"/>
      <c r="D524" s="529"/>
      <c r="E524" s="529"/>
      <c r="F524" s="530"/>
      <c r="G524" s="530"/>
      <c r="H524" s="530"/>
      <c r="I524" s="530"/>
      <c r="J524" s="530"/>
      <c r="K524" s="531"/>
      <c r="L524" s="530"/>
      <c r="M524" s="532"/>
      <c r="N524" s="533"/>
      <c r="O524" s="534"/>
      <c r="P524" s="535"/>
      <c r="Q524" s="536"/>
      <c r="S524" s="56"/>
      <c r="T524" s="56"/>
    </row>
    <row r="525" spans="1:20" ht="12.75" x14ac:dyDescent="0.2">
      <c r="A525" s="2047"/>
      <c r="B525" s="172">
        <v>8</v>
      </c>
      <c r="C525" s="528"/>
      <c r="D525" s="529"/>
      <c r="E525" s="529"/>
      <c r="F525" s="530"/>
      <c r="G525" s="530"/>
      <c r="H525" s="530"/>
      <c r="I525" s="530"/>
      <c r="J525" s="530"/>
      <c r="K525" s="531"/>
      <c r="L525" s="530"/>
      <c r="M525" s="532"/>
      <c r="N525" s="533"/>
      <c r="O525" s="534"/>
      <c r="P525" s="535"/>
      <c r="Q525" s="536"/>
      <c r="S525" s="56"/>
      <c r="T525" s="56"/>
    </row>
    <row r="526" spans="1:20" ht="12.75" x14ac:dyDescent="0.2">
      <c r="A526" s="2047"/>
      <c r="B526" s="172">
        <v>9</v>
      </c>
      <c r="C526" s="528"/>
      <c r="D526" s="529"/>
      <c r="E526" s="529"/>
      <c r="F526" s="530"/>
      <c r="G526" s="530"/>
      <c r="H526" s="530"/>
      <c r="I526" s="530"/>
      <c r="J526" s="530"/>
      <c r="K526" s="531"/>
      <c r="L526" s="530"/>
      <c r="M526" s="532"/>
      <c r="N526" s="533"/>
      <c r="O526" s="534"/>
      <c r="P526" s="535"/>
      <c r="Q526" s="536"/>
      <c r="S526" s="56"/>
      <c r="T526" s="56"/>
    </row>
    <row r="527" spans="1:20" ht="13.5" thickBot="1" x14ac:dyDescent="0.25">
      <c r="A527" s="2048"/>
      <c r="B527" s="181">
        <v>10</v>
      </c>
      <c r="C527" s="537"/>
      <c r="D527" s="538"/>
      <c r="E527" s="538"/>
      <c r="F527" s="539"/>
      <c r="G527" s="539"/>
      <c r="H527" s="539"/>
      <c r="I527" s="539"/>
      <c r="J527" s="539"/>
      <c r="K527" s="540"/>
      <c r="L527" s="539"/>
      <c r="M527" s="541"/>
      <c r="N527" s="542"/>
      <c r="O527" s="543"/>
      <c r="P527" s="544"/>
      <c r="Q527" s="545"/>
      <c r="S527" s="56"/>
      <c r="T527" s="56"/>
    </row>
    <row r="528" spans="1:20" ht="12.75" x14ac:dyDescent="0.2">
      <c r="A528" s="2049" t="s">
        <v>144</v>
      </c>
      <c r="B528" s="109">
        <v>1</v>
      </c>
      <c r="C528" s="1172" t="s">
        <v>540</v>
      </c>
      <c r="D528" s="1173">
        <v>58</v>
      </c>
      <c r="E528" s="1173">
        <v>1991</v>
      </c>
      <c r="F528" s="1174">
        <v>17.789000000000001</v>
      </c>
      <c r="G528" s="1174">
        <v>4.1242169999999998</v>
      </c>
      <c r="H528" s="1174">
        <v>9.44</v>
      </c>
      <c r="I528" s="1174">
        <v>4.2247830000000004</v>
      </c>
      <c r="J528" s="1174">
        <v>2439.79</v>
      </c>
      <c r="K528" s="1175">
        <v>4.2247830000000004</v>
      </c>
      <c r="L528" s="1174">
        <v>2439.79</v>
      </c>
      <c r="M528" s="1176">
        <v>1.7316174752745116E-3</v>
      </c>
      <c r="N528" s="1177">
        <v>278.93100000000004</v>
      </c>
      <c r="O528" s="1178">
        <v>0.48300179399579485</v>
      </c>
      <c r="P528" s="1179">
        <v>103.89704851647069</v>
      </c>
      <c r="Q528" s="1180">
        <v>28.98010763974769</v>
      </c>
      <c r="S528" s="56"/>
      <c r="T528" s="56"/>
    </row>
    <row r="529" spans="1:20" ht="12.75" x14ac:dyDescent="0.2">
      <c r="A529" s="2050"/>
      <c r="B529" s="109">
        <v>2</v>
      </c>
      <c r="C529" s="1172" t="s">
        <v>541</v>
      </c>
      <c r="D529" s="1173">
        <v>39</v>
      </c>
      <c r="E529" s="1173">
        <v>1990</v>
      </c>
      <c r="F529" s="1174">
        <v>16.902999999999999</v>
      </c>
      <c r="G529" s="1174">
        <v>5.3478599999999998</v>
      </c>
      <c r="H529" s="1174">
        <v>6.32</v>
      </c>
      <c r="I529" s="1174">
        <v>5.2351419999999997</v>
      </c>
      <c r="J529" s="1174">
        <v>2218.0300000000002</v>
      </c>
      <c r="K529" s="1175">
        <v>5.2351419999999997</v>
      </c>
      <c r="L529" s="1174">
        <v>2218.0300000000002</v>
      </c>
      <c r="M529" s="1176">
        <v>2.3602665428330543E-3</v>
      </c>
      <c r="N529" s="1177">
        <v>278.93100000000004</v>
      </c>
      <c r="O529" s="1178">
        <v>0.65835150705896672</v>
      </c>
      <c r="P529" s="1179">
        <v>141.61599256998326</v>
      </c>
      <c r="Q529" s="1180">
        <v>39.50109042353801</v>
      </c>
      <c r="S529" s="56"/>
      <c r="T529" s="56"/>
    </row>
    <row r="530" spans="1:20" ht="12.75" x14ac:dyDescent="0.2">
      <c r="A530" s="2050"/>
      <c r="B530" s="109">
        <v>3</v>
      </c>
      <c r="C530" s="1172" t="s">
        <v>542</v>
      </c>
      <c r="D530" s="1173">
        <v>39</v>
      </c>
      <c r="E530" s="1173">
        <v>1990</v>
      </c>
      <c r="F530" s="1174">
        <v>16.175000000000001</v>
      </c>
      <c r="G530" s="1174">
        <v>4.3341329999999996</v>
      </c>
      <c r="H530" s="1174">
        <v>6.4</v>
      </c>
      <c r="I530" s="1174">
        <v>5.4408669999999999</v>
      </c>
      <c r="J530" s="1174">
        <v>2294.0500000000002</v>
      </c>
      <c r="K530" s="1175">
        <v>5.4408669999999999</v>
      </c>
      <c r="L530" s="1174">
        <v>2294.0500000000002</v>
      </c>
      <c r="M530" s="1176">
        <v>2.3717299099845247E-3</v>
      </c>
      <c r="N530" s="1177">
        <v>278.93100000000004</v>
      </c>
      <c r="O530" s="1178">
        <v>0.66154899552189361</v>
      </c>
      <c r="P530" s="1179">
        <v>142.30379459907149</v>
      </c>
      <c r="Q530" s="1180">
        <v>39.692939731313615</v>
      </c>
      <c r="S530" s="56"/>
      <c r="T530" s="56"/>
    </row>
    <row r="531" spans="1:20" ht="12.75" x14ac:dyDescent="0.2">
      <c r="A531" s="2050"/>
      <c r="B531" s="109">
        <v>4</v>
      </c>
      <c r="C531" s="1172" t="s">
        <v>543</v>
      </c>
      <c r="D531" s="1173">
        <v>50</v>
      </c>
      <c r="E531" s="1173">
        <v>1972</v>
      </c>
      <c r="F531" s="1174">
        <v>20.617999999999999</v>
      </c>
      <c r="G531" s="1174">
        <v>5.6671199999999997</v>
      </c>
      <c r="H531" s="1174">
        <v>8</v>
      </c>
      <c r="I531" s="1174">
        <v>6.9508780000000003</v>
      </c>
      <c r="J531" s="1174">
        <v>2601.9</v>
      </c>
      <c r="K531" s="1175">
        <v>6.9508780000000003</v>
      </c>
      <c r="L531" s="1174">
        <v>2601.9</v>
      </c>
      <c r="M531" s="1176">
        <v>2.6714623928667512E-3</v>
      </c>
      <c r="N531" s="1177">
        <v>278.93100000000004</v>
      </c>
      <c r="O531" s="1178">
        <v>0.74515367670471588</v>
      </c>
      <c r="P531" s="1179">
        <v>160.28774357200507</v>
      </c>
      <c r="Q531" s="1180">
        <v>44.709220602282954</v>
      </c>
      <c r="S531" s="56"/>
      <c r="T531" s="56"/>
    </row>
    <row r="532" spans="1:20" ht="12.75" x14ac:dyDescent="0.2">
      <c r="A532" s="2050"/>
      <c r="B532" s="109">
        <v>5</v>
      </c>
      <c r="C532" s="1172" t="s">
        <v>544</v>
      </c>
      <c r="D532" s="1173">
        <v>50</v>
      </c>
      <c r="E532" s="1173">
        <v>1971</v>
      </c>
      <c r="F532" s="1174">
        <v>19.100000000000001</v>
      </c>
      <c r="G532" s="1174">
        <v>3.558678</v>
      </c>
      <c r="H532" s="1174">
        <v>8</v>
      </c>
      <c r="I532" s="1174">
        <v>7.5413230000000002</v>
      </c>
      <c r="J532" s="1174">
        <v>2564.8000000000002</v>
      </c>
      <c r="K532" s="1175">
        <v>7.5413230000000002</v>
      </c>
      <c r="L532" s="1174">
        <v>2564.8000000000002</v>
      </c>
      <c r="M532" s="1176">
        <v>2.940316203992514E-3</v>
      </c>
      <c r="N532" s="1177">
        <v>278.93100000000004</v>
      </c>
      <c r="O532" s="1178">
        <v>0.82014533909583598</v>
      </c>
      <c r="P532" s="1179">
        <v>176.41897223955084</v>
      </c>
      <c r="Q532" s="1180">
        <v>49.208720345750159</v>
      </c>
      <c r="S532" s="56"/>
      <c r="T532" s="56"/>
    </row>
    <row r="533" spans="1:20" ht="12.75" x14ac:dyDescent="0.2">
      <c r="A533" s="2050"/>
      <c r="B533" s="109">
        <v>6</v>
      </c>
      <c r="C533" s="1172" t="s">
        <v>545</v>
      </c>
      <c r="D533" s="1173">
        <v>59</v>
      </c>
      <c r="E533" s="1173">
        <v>1975</v>
      </c>
      <c r="F533" s="1174">
        <v>23.248000000000001</v>
      </c>
      <c r="G533" s="1174">
        <v>5.5853159999999997</v>
      </c>
      <c r="H533" s="1174">
        <v>9.6</v>
      </c>
      <c r="I533" s="1174">
        <v>8.0626870000000004</v>
      </c>
      <c r="J533" s="1174">
        <v>2729.69</v>
      </c>
      <c r="K533" s="1175">
        <v>8.0626870000000004</v>
      </c>
      <c r="L533" s="1174">
        <v>2729.69</v>
      </c>
      <c r="M533" s="1176">
        <v>2.9537006033652172E-3</v>
      </c>
      <c r="N533" s="1177">
        <v>278.93100000000004</v>
      </c>
      <c r="O533" s="1178">
        <v>0.82387866299726353</v>
      </c>
      <c r="P533" s="1179">
        <v>177.22203620191303</v>
      </c>
      <c r="Q533" s="1180">
        <v>49.432719779835807</v>
      </c>
      <c r="S533" s="56"/>
      <c r="T533" s="56"/>
    </row>
    <row r="534" spans="1:20" ht="12.75" x14ac:dyDescent="0.2">
      <c r="A534" s="2050"/>
      <c r="B534" s="109">
        <v>7</v>
      </c>
      <c r="C534" s="1172" t="s">
        <v>546</v>
      </c>
      <c r="D534" s="1173">
        <v>30</v>
      </c>
      <c r="E534" s="1173">
        <v>1974</v>
      </c>
      <c r="F534" s="1174">
        <v>12.513</v>
      </c>
      <c r="G534" s="1174">
        <v>2.4025590000000001</v>
      </c>
      <c r="H534" s="1174">
        <v>4.8</v>
      </c>
      <c r="I534" s="1174">
        <v>5.3104399999999998</v>
      </c>
      <c r="J534" s="1174">
        <v>1743.53</v>
      </c>
      <c r="K534" s="1175">
        <v>5.3104399999999998</v>
      </c>
      <c r="L534" s="1174">
        <v>1743.53</v>
      </c>
      <c r="M534" s="1176">
        <v>3.0457978927807381E-3</v>
      </c>
      <c r="N534" s="1177">
        <v>278.93100000000004</v>
      </c>
      <c r="O534" s="1178">
        <v>0.84956745203122419</v>
      </c>
      <c r="P534" s="1179">
        <v>182.74787356684428</v>
      </c>
      <c r="Q534" s="1180">
        <v>50.974047121873447</v>
      </c>
      <c r="S534" s="56"/>
      <c r="T534" s="56"/>
    </row>
    <row r="535" spans="1:20" ht="12.75" x14ac:dyDescent="0.2">
      <c r="A535" s="2050"/>
      <c r="B535" s="109">
        <v>8</v>
      </c>
      <c r="C535" s="1172" t="s">
        <v>547</v>
      </c>
      <c r="D535" s="1173">
        <v>59</v>
      </c>
      <c r="E535" s="1173">
        <v>1991</v>
      </c>
      <c r="F535" s="1174">
        <v>21.58</v>
      </c>
      <c r="G535" s="1174">
        <v>4.2598260000000003</v>
      </c>
      <c r="H535" s="1174">
        <v>9.6</v>
      </c>
      <c r="I535" s="1174">
        <v>7.7201779999999998</v>
      </c>
      <c r="J535" s="1174">
        <v>2442.5500000000002</v>
      </c>
      <c r="K535" s="1175">
        <v>7.7201779999999998</v>
      </c>
      <c r="L535" s="1174">
        <v>2442.5500000000002</v>
      </c>
      <c r="M535" s="1176">
        <v>3.1607041821047673E-3</v>
      </c>
      <c r="N535" s="1177">
        <v>278.93100000000004</v>
      </c>
      <c r="O535" s="1178">
        <v>0.88161837821866496</v>
      </c>
      <c r="P535" s="1179">
        <v>189.64225092628604</v>
      </c>
      <c r="Q535" s="1180">
        <v>52.897102693119898</v>
      </c>
      <c r="S535" s="56"/>
      <c r="T535" s="56"/>
    </row>
    <row r="536" spans="1:20" ht="12.75" x14ac:dyDescent="0.2">
      <c r="A536" s="2050"/>
      <c r="B536" s="109">
        <v>9</v>
      </c>
      <c r="C536" s="1172" t="s">
        <v>548</v>
      </c>
      <c r="D536" s="1173">
        <v>30</v>
      </c>
      <c r="E536" s="1173">
        <v>1990</v>
      </c>
      <c r="F536" s="1174">
        <v>13.292999999999999</v>
      </c>
      <c r="G536" s="1174">
        <v>3.3269850000000001</v>
      </c>
      <c r="H536" s="1174">
        <v>4.8</v>
      </c>
      <c r="I536" s="1174">
        <v>5.1660149999999998</v>
      </c>
      <c r="J536" s="1174">
        <v>1613.04</v>
      </c>
      <c r="K536" s="1175">
        <v>5.1660149999999998</v>
      </c>
      <c r="L536" s="1174">
        <v>1613.04</v>
      </c>
      <c r="M536" s="1176">
        <v>3.2026577146257998E-3</v>
      </c>
      <c r="N536" s="1177">
        <v>278.93100000000004</v>
      </c>
      <c r="O536" s="1178">
        <v>0.89332051899828913</v>
      </c>
      <c r="P536" s="1179">
        <v>192.15946287754798</v>
      </c>
      <c r="Q536" s="1180">
        <v>53.599231139897348</v>
      </c>
      <c r="S536" s="56"/>
      <c r="T536" s="56"/>
    </row>
    <row r="537" spans="1:20" ht="13.5" thickBot="1" x14ac:dyDescent="0.25">
      <c r="A537" s="2050"/>
      <c r="B537" s="192">
        <v>10</v>
      </c>
      <c r="C537" s="1181" t="s">
        <v>549</v>
      </c>
      <c r="D537" s="1182">
        <v>51</v>
      </c>
      <c r="E537" s="1182">
        <v>1972</v>
      </c>
      <c r="F537" s="1183">
        <v>20.454000000000001</v>
      </c>
      <c r="G537" s="1183">
        <v>3.4513739999999999</v>
      </c>
      <c r="H537" s="1183">
        <v>8</v>
      </c>
      <c r="I537" s="1183">
        <v>9.0026259999999994</v>
      </c>
      <c r="J537" s="1183">
        <v>2608.15</v>
      </c>
      <c r="K537" s="1184">
        <v>9.0026259999999994</v>
      </c>
      <c r="L537" s="1183">
        <v>2608.15</v>
      </c>
      <c r="M537" s="1185">
        <v>3.451728619902996E-3</v>
      </c>
      <c r="N537" s="1186">
        <v>278.93100000000004</v>
      </c>
      <c r="O537" s="1187">
        <v>0.96279411567816275</v>
      </c>
      <c r="P537" s="1188">
        <v>207.10371719417975</v>
      </c>
      <c r="Q537" s="1189">
        <v>57.767646940689758</v>
      </c>
      <c r="S537" s="56"/>
      <c r="T537" s="56"/>
    </row>
    <row r="538" spans="1:20" ht="12.75" x14ac:dyDescent="0.2">
      <c r="A538" s="2027" t="s">
        <v>155</v>
      </c>
      <c r="B538" s="193">
        <v>1</v>
      </c>
      <c r="C538" s="1190" t="s">
        <v>550</v>
      </c>
      <c r="D538" s="1191">
        <v>40</v>
      </c>
      <c r="E538" s="1191">
        <v>1985</v>
      </c>
      <c r="F538" s="1192">
        <v>17.279</v>
      </c>
      <c r="G538" s="1192">
        <v>4.8005279999999999</v>
      </c>
      <c r="H538" s="1192">
        <v>6.4</v>
      </c>
      <c r="I538" s="1192">
        <v>6.0784760000000002</v>
      </c>
      <c r="J538" s="1192">
        <v>2285.42</v>
      </c>
      <c r="K538" s="1193">
        <v>6.0784760000000002</v>
      </c>
      <c r="L538" s="1192">
        <v>2285.42</v>
      </c>
      <c r="M538" s="1194">
        <v>2.6596756832442175E-3</v>
      </c>
      <c r="N538" s="1195">
        <v>278.93100000000004</v>
      </c>
      <c r="O538" s="1196">
        <v>0.74186599800299291</v>
      </c>
      <c r="P538" s="1197">
        <v>159.58054099465303</v>
      </c>
      <c r="Q538" s="1198">
        <v>44.511959880179575</v>
      </c>
      <c r="S538" s="56"/>
      <c r="T538" s="56"/>
    </row>
    <row r="539" spans="1:20" ht="12.75" x14ac:dyDescent="0.2">
      <c r="A539" s="2028"/>
      <c r="B539" s="194">
        <v>2</v>
      </c>
      <c r="C539" s="1199" t="s">
        <v>281</v>
      </c>
      <c r="D539" s="1200">
        <v>16</v>
      </c>
      <c r="E539" s="1200">
        <v>1989</v>
      </c>
      <c r="F539" s="1201">
        <v>2.8660000000000001</v>
      </c>
      <c r="G539" s="1201">
        <v>0</v>
      </c>
      <c r="H539" s="1201">
        <v>0</v>
      </c>
      <c r="I539" s="1201">
        <v>2.8660009999999998</v>
      </c>
      <c r="J539" s="1201">
        <v>1072.46</v>
      </c>
      <c r="K539" s="1202">
        <v>2.8660009999999998</v>
      </c>
      <c r="L539" s="1201">
        <v>1072.46</v>
      </c>
      <c r="M539" s="1203">
        <v>2.6723616731626353E-3</v>
      </c>
      <c r="N539" s="1204">
        <v>278.93100000000004</v>
      </c>
      <c r="O539" s="1205">
        <v>0.74540451385692708</v>
      </c>
      <c r="P539" s="1206">
        <v>160.34170038975813</v>
      </c>
      <c r="Q539" s="1207">
        <v>44.72427083141563</v>
      </c>
      <c r="S539" s="56"/>
      <c r="T539" s="56"/>
    </row>
    <row r="540" spans="1:20" ht="12.75" x14ac:dyDescent="0.2">
      <c r="A540" s="2028"/>
      <c r="B540" s="194">
        <v>3</v>
      </c>
      <c r="C540" s="1199" t="s">
        <v>280</v>
      </c>
      <c r="D540" s="1200">
        <v>26</v>
      </c>
      <c r="E540" s="1200">
        <v>1985</v>
      </c>
      <c r="F540" s="1201">
        <v>4.4720000000000004</v>
      </c>
      <c r="G540" s="1201">
        <v>0</v>
      </c>
      <c r="H540" s="1201">
        <v>0</v>
      </c>
      <c r="I540" s="1201">
        <v>4.472003</v>
      </c>
      <c r="J540" s="1201">
        <v>1415.92</v>
      </c>
      <c r="K540" s="1202">
        <v>4.472003</v>
      </c>
      <c r="L540" s="1201">
        <v>1415.92</v>
      </c>
      <c r="M540" s="1203">
        <v>3.158372648172213E-3</v>
      </c>
      <c r="N540" s="1204">
        <v>278.93100000000004</v>
      </c>
      <c r="O540" s="1205">
        <v>0.88096804112732363</v>
      </c>
      <c r="P540" s="1206">
        <v>189.5023588903328</v>
      </c>
      <c r="Q540" s="1207">
        <v>52.858082467639427</v>
      </c>
      <c r="S540" s="56"/>
      <c r="T540" s="56"/>
    </row>
    <row r="541" spans="1:20" ht="12.75" x14ac:dyDescent="0.2">
      <c r="A541" s="2028"/>
      <c r="B541" s="194">
        <v>4</v>
      </c>
      <c r="C541" s="1199" t="s">
        <v>551</v>
      </c>
      <c r="D541" s="1200">
        <v>40</v>
      </c>
      <c r="E541" s="1200">
        <v>1982</v>
      </c>
      <c r="F541" s="1201">
        <v>19.323</v>
      </c>
      <c r="G541" s="1201">
        <v>4.2930780000000004</v>
      </c>
      <c r="H541" s="1201">
        <v>6.4</v>
      </c>
      <c r="I541" s="1201">
        <v>8.6299240000000008</v>
      </c>
      <c r="J541" s="1201">
        <v>1944.42</v>
      </c>
      <c r="K541" s="1202">
        <v>8.6299240000000008</v>
      </c>
      <c r="L541" s="1201">
        <v>1944.42</v>
      </c>
      <c r="M541" s="1203">
        <v>4.438302424373335E-3</v>
      </c>
      <c r="N541" s="1204">
        <v>278.93100000000004</v>
      </c>
      <c r="O541" s="1205">
        <v>1.2379801335328788</v>
      </c>
      <c r="P541" s="1206">
        <v>266.2981454624001</v>
      </c>
      <c r="Q541" s="1207">
        <v>74.278808011972743</v>
      </c>
      <c r="S541" s="56"/>
      <c r="T541" s="56"/>
    </row>
    <row r="542" spans="1:20" ht="12.75" x14ac:dyDescent="0.2">
      <c r="A542" s="2028"/>
      <c r="B542" s="194">
        <v>5</v>
      </c>
      <c r="C542" s="1199" t="s">
        <v>482</v>
      </c>
      <c r="D542" s="1200">
        <v>37</v>
      </c>
      <c r="E542" s="1200">
        <v>1970</v>
      </c>
      <c r="F542" s="1201">
        <v>15.612</v>
      </c>
      <c r="G542" s="1201">
        <v>2.5599449999999999</v>
      </c>
      <c r="H542" s="1201">
        <v>5.76</v>
      </c>
      <c r="I542" s="1201">
        <v>7.292052</v>
      </c>
      <c r="J542" s="1201">
        <v>1579.46</v>
      </c>
      <c r="K542" s="1202">
        <v>7.292052</v>
      </c>
      <c r="L542" s="1201">
        <v>1579.46</v>
      </c>
      <c r="M542" s="1203">
        <v>4.6168006787129781E-3</v>
      </c>
      <c r="N542" s="1204">
        <v>294.95400000000006</v>
      </c>
      <c r="O542" s="1205">
        <v>1.361743827389108</v>
      </c>
      <c r="P542" s="1206">
        <v>277.00804072277867</v>
      </c>
      <c r="Q542" s="1207">
        <v>81.704629643346479</v>
      </c>
      <c r="S542" s="56"/>
      <c r="T542" s="56"/>
    </row>
    <row r="543" spans="1:20" ht="12.75" x14ac:dyDescent="0.2">
      <c r="A543" s="2028"/>
      <c r="B543" s="194">
        <v>6</v>
      </c>
      <c r="C543" s="1199" t="s">
        <v>552</v>
      </c>
      <c r="D543" s="1200">
        <v>45</v>
      </c>
      <c r="E543" s="1200">
        <v>1978</v>
      </c>
      <c r="F543" s="1201">
        <v>21.460999999999999</v>
      </c>
      <c r="G543" s="1201">
        <v>3.2250869999999998</v>
      </c>
      <c r="H543" s="1201">
        <v>7.2</v>
      </c>
      <c r="I543" s="1201">
        <v>11.035913000000001</v>
      </c>
      <c r="J543" s="1201">
        <v>2206.29</v>
      </c>
      <c r="K543" s="1202">
        <v>11.035913000000001</v>
      </c>
      <c r="L543" s="1201">
        <v>2206.29</v>
      </c>
      <c r="M543" s="1203">
        <v>5.0020228528434617E-3</v>
      </c>
      <c r="N543" s="1204">
        <v>278.93100000000004</v>
      </c>
      <c r="O543" s="1205">
        <v>1.3952192363664797</v>
      </c>
      <c r="P543" s="1206">
        <v>300.12137117060774</v>
      </c>
      <c r="Q543" s="1207">
        <v>83.713154181988813</v>
      </c>
      <c r="S543" s="56"/>
      <c r="T543" s="56"/>
    </row>
    <row r="544" spans="1:20" ht="12.75" x14ac:dyDescent="0.2">
      <c r="A544" s="2028"/>
      <c r="B544" s="194">
        <v>7</v>
      </c>
      <c r="C544" s="1199" t="s">
        <v>483</v>
      </c>
      <c r="D544" s="1200">
        <v>20</v>
      </c>
      <c r="E544" s="1200">
        <v>1990</v>
      </c>
      <c r="F544" s="1201">
        <v>11.074999999999999</v>
      </c>
      <c r="G544" s="1201">
        <v>2.2071269999999998</v>
      </c>
      <c r="H544" s="1201">
        <v>3.2</v>
      </c>
      <c r="I544" s="1201">
        <v>5.6678699999999997</v>
      </c>
      <c r="J544" s="1201">
        <v>1074.54</v>
      </c>
      <c r="K544" s="1202">
        <v>5.6678699999999997</v>
      </c>
      <c r="L544" s="1201">
        <v>1074.54</v>
      </c>
      <c r="M544" s="1203">
        <v>5.2746942877882627E-3</v>
      </c>
      <c r="N544" s="1204">
        <v>294.95400000000006</v>
      </c>
      <c r="O544" s="1205">
        <v>1.5557921789602995</v>
      </c>
      <c r="P544" s="1206">
        <v>316.48165726729576</v>
      </c>
      <c r="Q544" s="1207">
        <v>93.347530737617973</v>
      </c>
      <c r="S544" s="56"/>
      <c r="T544" s="56"/>
    </row>
    <row r="545" spans="1:20" ht="12.75" x14ac:dyDescent="0.2">
      <c r="A545" s="2028"/>
      <c r="B545" s="194">
        <v>8</v>
      </c>
      <c r="C545" s="1199" t="s">
        <v>553</v>
      </c>
      <c r="D545" s="1200">
        <v>36</v>
      </c>
      <c r="E545" s="1200">
        <v>1972</v>
      </c>
      <c r="F545" s="1201">
        <v>16.021000000000001</v>
      </c>
      <c r="G545" s="1201">
        <v>2.3715000000000002</v>
      </c>
      <c r="H545" s="1201">
        <v>5.76</v>
      </c>
      <c r="I545" s="1201">
        <v>7.8894989999999998</v>
      </c>
      <c r="J545" s="1201">
        <v>1508.84</v>
      </c>
      <c r="K545" s="1202">
        <v>7.8894989999999998</v>
      </c>
      <c r="L545" s="1201">
        <v>1508.84</v>
      </c>
      <c r="M545" s="1203">
        <v>5.2288506402269298E-3</v>
      </c>
      <c r="N545" s="1204">
        <v>305.63600000000002</v>
      </c>
      <c r="O545" s="1205">
        <v>1.598124994276398</v>
      </c>
      <c r="P545" s="1206">
        <v>313.73103841361575</v>
      </c>
      <c r="Q545" s="1207">
        <v>95.88749965658387</v>
      </c>
      <c r="S545" s="56"/>
      <c r="T545" s="56"/>
    </row>
    <row r="546" spans="1:20" ht="12.75" x14ac:dyDescent="0.2">
      <c r="A546" s="2028"/>
      <c r="B546" s="194">
        <v>9</v>
      </c>
      <c r="C546" s="1199" t="s">
        <v>554</v>
      </c>
      <c r="D546" s="1200">
        <v>24</v>
      </c>
      <c r="E546" s="1200">
        <v>1969</v>
      </c>
      <c r="F546" s="1201">
        <v>10.968</v>
      </c>
      <c r="G546" s="1201">
        <v>1.160658</v>
      </c>
      <c r="H546" s="1201">
        <v>3.84</v>
      </c>
      <c r="I546" s="1201">
        <v>5.9673420000000004</v>
      </c>
      <c r="J546" s="1201">
        <v>1020.69</v>
      </c>
      <c r="K546" s="1202">
        <v>5.9673420000000004</v>
      </c>
      <c r="L546" s="1201">
        <v>1020.69</v>
      </c>
      <c r="M546" s="1203">
        <v>5.8463803897363551E-3</v>
      </c>
      <c r="N546" s="1204">
        <v>305.63600000000002</v>
      </c>
      <c r="O546" s="1205">
        <v>1.7868643167974607</v>
      </c>
      <c r="P546" s="1206">
        <v>350.78282338418131</v>
      </c>
      <c r="Q546" s="1207">
        <v>107.21185900784765</v>
      </c>
      <c r="S546" s="56"/>
      <c r="T546" s="56"/>
    </row>
    <row r="547" spans="1:20" ht="13.5" thickBot="1" x14ac:dyDescent="0.25">
      <c r="A547" s="2029"/>
      <c r="B547" s="195">
        <v>10</v>
      </c>
      <c r="C547" s="1208"/>
      <c r="D547" s="1209"/>
      <c r="E547" s="1209"/>
      <c r="F547" s="1210"/>
      <c r="G547" s="1210"/>
      <c r="H547" s="1210"/>
      <c r="I547" s="1210"/>
      <c r="J547" s="1210"/>
      <c r="K547" s="1211"/>
      <c r="L547" s="1210"/>
      <c r="M547" s="1212"/>
      <c r="N547" s="1213"/>
      <c r="O547" s="1214"/>
      <c r="P547" s="1215"/>
      <c r="Q547" s="1216"/>
      <c r="S547" s="56"/>
      <c r="T547" s="56"/>
    </row>
    <row r="548" spans="1:20" ht="12.75" x14ac:dyDescent="0.2">
      <c r="A548" s="2030" t="s">
        <v>166</v>
      </c>
      <c r="B548" s="24">
        <v>1</v>
      </c>
      <c r="C548" s="1217" t="s">
        <v>486</v>
      </c>
      <c r="D548" s="1218">
        <v>18</v>
      </c>
      <c r="E548" s="1218">
        <v>1989</v>
      </c>
      <c r="F548" s="1219">
        <v>3.2549999999999999</v>
      </c>
      <c r="G548" s="1219">
        <v>1.0955820000000001</v>
      </c>
      <c r="H548" s="1219">
        <v>0</v>
      </c>
      <c r="I548" s="1219">
        <v>2.1594190000000002</v>
      </c>
      <c r="J548" s="1219">
        <v>937.87</v>
      </c>
      <c r="K548" s="1220">
        <v>2.1594190000000002</v>
      </c>
      <c r="L548" s="1219">
        <v>937.87</v>
      </c>
      <c r="M548" s="1221">
        <v>2.3024715578918191E-3</v>
      </c>
      <c r="N548" s="1222">
        <v>278.93100000000004</v>
      </c>
      <c r="O548" s="1223">
        <v>0.6422306941143231</v>
      </c>
      <c r="P548" s="1224">
        <v>138.14829347350914</v>
      </c>
      <c r="Q548" s="1225">
        <v>38.533841646859386</v>
      </c>
      <c r="S548" s="56"/>
      <c r="T548" s="56"/>
    </row>
    <row r="549" spans="1:20" ht="12.75" x14ac:dyDescent="0.2">
      <c r="A549" s="2031"/>
      <c r="B549" s="26">
        <v>2</v>
      </c>
      <c r="C549" s="1226" t="s">
        <v>492</v>
      </c>
      <c r="D549" s="1227">
        <v>11</v>
      </c>
      <c r="E549" s="1227">
        <v>1976</v>
      </c>
      <c r="F549" s="1228">
        <v>2.1230000000000002</v>
      </c>
      <c r="G549" s="1228">
        <v>0</v>
      </c>
      <c r="H549" s="1228">
        <v>0</v>
      </c>
      <c r="I549" s="1228">
        <v>2.1230019999999996</v>
      </c>
      <c r="J549" s="1228">
        <v>496.05</v>
      </c>
      <c r="K549" s="1229">
        <v>2.1230019999999996</v>
      </c>
      <c r="L549" s="1228">
        <v>496.05</v>
      </c>
      <c r="M549" s="1230">
        <v>4.2798145348251172E-3</v>
      </c>
      <c r="N549" s="1231">
        <v>278.93100000000004</v>
      </c>
      <c r="O549" s="1232">
        <v>1.193772948013305</v>
      </c>
      <c r="P549" s="1233">
        <v>256.78887208950704</v>
      </c>
      <c r="Q549" s="1234">
        <v>71.626376880798304</v>
      </c>
      <c r="S549" s="56"/>
      <c r="T549" s="56"/>
    </row>
    <row r="550" spans="1:20" ht="12.75" x14ac:dyDescent="0.2">
      <c r="A550" s="2031"/>
      <c r="B550" s="26">
        <v>3</v>
      </c>
      <c r="C550" s="1226" t="s">
        <v>484</v>
      </c>
      <c r="D550" s="1227">
        <v>24</v>
      </c>
      <c r="E550" s="1227">
        <v>1962</v>
      </c>
      <c r="F550" s="1228">
        <v>6.9189999999999996</v>
      </c>
      <c r="G550" s="1228">
        <v>1.844568</v>
      </c>
      <c r="H550" s="1228">
        <v>0</v>
      </c>
      <c r="I550" s="1228">
        <v>5.074433</v>
      </c>
      <c r="J550" s="1228">
        <v>1108.08</v>
      </c>
      <c r="K550" s="1229">
        <v>5.074433</v>
      </c>
      <c r="L550" s="1228">
        <v>1108.08</v>
      </c>
      <c r="M550" s="1230">
        <v>4.5794825283373046E-3</v>
      </c>
      <c r="N550" s="1231">
        <v>278.93100000000004</v>
      </c>
      <c r="O550" s="1232">
        <v>1.277359641111653</v>
      </c>
      <c r="P550" s="1233">
        <v>274.76895170023829</v>
      </c>
      <c r="Q550" s="1234">
        <v>76.641578466699187</v>
      </c>
      <c r="S550" s="56"/>
      <c r="T550" s="56"/>
    </row>
    <row r="551" spans="1:20" ht="12.75" x14ac:dyDescent="0.2">
      <c r="A551" s="2031"/>
      <c r="B551" s="26">
        <v>4</v>
      </c>
      <c r="C551" s="1226" t="s">
        <v>489</v>
      </c>
      <c r="D551" s="1227">
        <v>6</v>
      </c>
      <c r="E551" s="1227">
        <v>1968</v>
      </c>
      <c r="F551" s="1228">
        <v>1.2230000000000001</v>
      </c>
      <c r="G551" s="1228">
        <v>0</v>
      </c>
      <c r="H551" s="1228">
        <v>0</v>
      </c>
      <c r="I551" s="1228">
        <v>1.2229989999999999</v>
      </c>
      <c r="J551" s="1228">
        <v>252.14</v>
      </c>
      <c r="K551" s="1229">
        <v>1.2229989999999999</v>
      </c>
      <c r="L551" s="1228">
        <v>252.14</v>
      </c>
      <c r="M551" s="1230">
        <v>4.8504759260728164E-3</v>
      </c>
      <c r="N551" s="1231">
        <v>278.93100000000004</v>
      </c>
      <c r="O551" s="1232">
        <v>1.3529481005354169</v>
      </c>
      <c r="P551" s="1233">
        <v>291.02855556436896</v>
      </c>
      <c r="Q551" s="1234">
        <v>81.176886032125012</v>
      </c>
      <c r="S551" s="56"/>
      <c r="T551" s="56"/>
    </row>
    <row r="552" spans="1:20" ht="12.75" x14ac:dyDescent="0.2">
      <c r="A552" s="2031"/>
      <c r="B552" s="26">
        <v>5</v>
      </c>
      <c r="C552" s="1226" t="s">
        <v>490</v>
      </c>
      <c r="D552" s="1227">
        <v>6</v>
      </c>
      <c r="E552" s="1227">
        <v>1961</v>
      </c>
      <c r="F552" s="1228">
        <v>1.917</v>
      </c>
      <c r="G552" s="1228">
        <v>0</v>
      </c>
      <c r="H552" s="1228">
        <v>0</v>
      </c>
      <c r="I552" s="1228">
        <v>1.917</v>
      </c>
      <c r="J552" s="1228">
        <v>362.24</v>
      </c>
      <c r="K552" s="1229">
        <v>1.917</v>
      </c>
      <c r="L552" s="1228">
        <v>362.24</v>
      </c>
      <c r="M552" s="1230">
        <v>5.292071554770318E-3</v>
      </c>
      <c r="N552" s="1231">
        <v>278.93100000000004</v>
      </c>
      <c r="O552" s="1232">
        <v>1.4761228108436397</v>
      </c>
      <c r="P552" s="1233">
        <v>317.52429328621906</v>
      </c>
      <c r="Q552" s="1234">
        <v>88.567368650618391</v>
      </c>
      <c r="S552" s="56"/>
      <c r="T552" s="56"/>
    </row>
    <row r="553" spans="1:20" ht="12.75" x14ac:dyDescent="0.2">
      <c r="A553" s="2031"/>
      <c r="B553" s="26">
        <v>6</v>
      </c>
      <c r="C553" s="1226" t="s">
        <v>488</v>
      </c>
      <c r="D553" s="1227">
        <v>8</v>
      </c>
      <c r="E553" s="1227">
        <v>1972</v>
      </c>
      <c r="F553" s="1228">
        <v>3.645</v>
      </c>
      <c r="G553" s="1228">
        <v>0.43722299999999997</v>
      </c>
      <c r="H553" s="1228">
        <v>0.67</v>
      </c>
      <c r="I553" s="1228">
        <v>2.5377779999999999</v>
      </c>
      <c r="J553" s="1228">
        <v>440.39</v>
      </c>
      <c r="K553" s="1229">
        <v>2.5377779999999999</v>
      </c>
      <c r="L553" s="1228">
        <v>440.39</v>
      </c>
      <c r="M553" s="1230">
        <v>5.7625695406344378E-3</v>
      </c>
      <c r="N553" s="1231">
        <v>278.93100000000004</v>
      </c>
      <c r="O553" s="1232">
        <v>1.6073592845387046</v>
      </c>
      <c r="P553" s="1233">
        <v>345.75417243806629</v>
      </c>
      <c r="Q553" s="1234">
        <v>96.441557072322283</v>
      </c>
      <c r="S553" s="56"/>
      <c r="T553" s="56"/>
    </row>
    <row r="554" spans="1:20" ht="12.75" x14ac:dyDescent="0.2">
      <c r="A554" s="2031"/>
      <c r="B554" s="26">
        <v>7</v>
      </c>
      <c r="C554" s="1226" t="s">
        <v>487</v>
      </c>
      <c r="D554" s="1227">
        <v>12</v>
      </c>
      <c r="E554" s="1227">
        <v>1968</v>
      </c>
      <c r="F554" s="1228">
        <v>3.7370000000000001</v>
      </c>
      <c r="G554" s="1228">
        <v>0.511938</v>
      </c>
      <c r="H554" s="1228">
        <v>0.12</v>
      </c>
      <c r="I554" s="1228">
        <v>3.1050610000000001</v>
      </c>
      <c r="J554" s="1228">
        <v>536.53</v>
      </c>
      <c r="K554" s="1229">
        <v>3.1050610000000001</v>
      </c>
      <c r="L554" s="1228">
        <v>536.53</v>
      </c>
      <c r="M554" s="1230">
        <v>5.7873017352244984E-3</v>
      </c>
      <c r="N554" s="1231">
        <v>278.93100000000004</v>
      </c>
      <c r="O554" s="1232">
        <v>1.6142578603079047</v>
      </c>
      <c r="P554" s="1233">
        <v>347.23810411346989</v>
      </c>
      <c r="Q554" s="1234">
        <v>96.855471618474283</v>
      </c>
      <c r="S554" s="56"/>
      <c r="T554" s="56"/>
    </row>
    <row r="555" spans="1:20" ht="12.75" x14ac:dyDescent="0.2">
      <c r="A555" s="2031"/>
      <c r="B555" s="26">
        <v>8</v>
      </c>
      <c r="C555" s="1226" t="s">
        <v>485</v>
      </c>
      <c r="D555" s="1227">
        <v>17</v>
      </c>
      <c r="E555" s="1227">
        <v>1983</v>
      </c>
      <c r="F555" s="1228">
        <v>11.045999999999999</v>
      </c>
      <c r="G555" s="1228">
        <v>1.2940229999999999</v>
      </c>
      <c r="H555" s="1228">
        <v>2.88</v>
      </c>
      <c r="I555" s="1228">
        <v>6.8719770000000002</v>
      </c>
      <c r="J555" s="1228">
        <v>1153.81</v>
      </c>
      <c r="K555" s="1229">
        <v>6.8719770000000002</v>
      </c>
      <c r="L555" s="1228">
        <v>1153.81</v>
      </c>
      <c r="M555" s="1230">
        <v>5.9559000182005705E-3</v>
      </c>
      <c r="N555" s="1231">
        <v>278.93100000000004</v>
      </c>
      <c r="O555" s="1232">
        <v>1.6612851479767035</v>
      </c>
      <c r="P555" s="1233">
        <v>357.35400109203425</v>
      </c>
      <c r="Q555" s="1234">
        <v>99.677108878602212</v>
      </c>
      <c r="S555" s="56"/>
      <c r="T555" s="56"/>
    </row>
    <row r="556" spans="1:20" ht="12.75" x14ac:dyDescent="0.2">
      <c r="A556" s="2031"/>
      <c r="B556" s="26">
        <v>9</v>
      </c>
      <c r="C556" s="1226" t="s">
        <v>491</v>
      </c>
      <c r="D556" s="1227">
        <v>5</v>
      </c>
      <c r="E556" s="1227">
        <v>1961</v>
      </c>
      <c r="F556" s="1228">
        <v>1.349</v>
      </c>
      <c r="G556" s="1228">
        <v>0</v>
      </c>
      <c r="H556" s="1228">
        <v>0</v>
      </c>
      <c r="I556" s="1228">
        <v>1.3489990000000001</v>
      </c>
      <c r="J556" s="1228">
        <v>223.64</v>
      </c>
      <c r="K556" s="1229">
        <v>1.3489990000000001</v>
      </c>
      <c r="L556" s="1228">
        <v>223.64</v>
      </c>
      <c r="M556" s="1230">
        <v>6.032011268109462E-3</v>
      </c>
      <c r="N556" s="1231">
        <v>278.93100000000004</v>
      </c>
      <c r="O556" s="1232">
        <v>1.6825149350250406</v>
      </c>
      <c r="P556" s="1233">
        <v>361.92067608656777</v>
      </c>
      <c r="Q556" s="1234">
        <v>100.95089610150245</v>
      </c>
      <c r="S556" s="56"/>
      <c r="T556" s="56"/>
    </row>
    <row r="557" spans="1:20" ht="13.5" thickBot="1" x14ac:dyDescent="0.25">
      <c r="A557" s="2032"/>
      <c r="B557" s="358">
        <v>10</v>
      </c>
      <c r="C557" s="953"/>
      <c r="D557" s="954"/>
      <c r="E557" s="954"/>
      <c r="F557" s="955"/>
      <c r="G557" s="955"/>
      <c r="H557" s="955"/>
      <c r="I557" s="955"/>
      <c r="J557" s="955"/>
      <c r="K557" s="956"/>
      <c r="L557" s="955"/>
      <c r="M557" s="957"/>
      <c r="N557" s="958"/>
      <c r="O557" s="959"/>
      <c r="P557" s="960"/>
      <c r="Q557" s="961"/>
      <c r="S557" s="56"/>
      <c r="T557" s="56"/>
    </row>
    <row r="558" spans="1:20" ht="12.75" x14ac:dyDescent="0.2">
      <c r="F558" s="121"/>
      <c r="G558" s="121"/>
      <c r="H558" s="121"/>
      <c r="I558" s="121"/>
      <c r="S558" s="56"/>
      <c r="T558" s="56"/>
    </row>
    <row r="559" spans="1:20" ht="12.75" x14ac:dyDescent="0.2">
      <c r="F559" s="121"/>
      <c r="G559" s="121"/>
      <c r="H559" s="121"/>
      <c r="I559" s="121"/>
      <c r="S559" s="56"/>
      <c r="T559" s="56"/>
    </row>
    <row r="560" spans="1:20" ht="15" x14ac:dyDescent="0.2">
      <c r="A560" s="2033" t="s">
        <v>282</v>
      </c>
      <c r="B560" s="2033"/>
      <c r="C560" s="2033"/>
      <c r="D560" s="2033"/>
      <c r="E560" s="2033"/>
      <c r="F560" s="2033"/>
      <c r="G560" s="2033"/>
      <c r="H560" s="2033"/>
      <c r="I560" s="2033"/>
      <c r="J560" s="2033"/>
      <c r="K560" s="2033"/>
      <c r="L560" s="2033"/>
      <c r="M560" s="2033"/>
      <c r="N560" s="2033"/>
      <c r="O560" s="2033"/>
      <c r="P560" s="2033"/>
      <c r="Q560" s="2033"/>
      <c r="S560" s="789"/>
      <c r="T560" s="789"/>
    </row>
    <row r="561" spans="1:20" ht="12.75" x14ac:dyDescent="0.2">
      <c r="A561" s="2034" t="s">
        <v>568</v>
      </c>
      <c r="B561" s="2034"/>
      <c r="C561" s="2034"/>
      <c r="D561" s="2034"/>
      <c r="E561" s="2034"/>
      <c r="F561" s="2034"/>
      <c r="G561" s="2034"/>
      <c r="H561" s="2034"/>
      <c r="I561" s="2034"/>
      <c r="J561" s="2034"/>
      <c r="K561" s="2034"/>
      <c r="L561" s="2034"/>
      <c r="M561" s="2034"/>
      <c r="N561" s="2034"/>
      <c r="O561" s="2034"/>
      <c r="P561" s="2034"/>
      <c r="Q561" s="2034"/>
      <c r="S561" s="56"/>
      <c r="T561" s="56"/>
    </row>
    <row r="562" spans="1:20" ht="13.5" thickBot="1" x14ac:dyDescent="0.25">
      <c r="F562" s="121"/>
      <c r="G562" s="121"/>
      <c r="H562" s="121"/>
      <c r="I562" s="121"/>
      <c r="S562" s="56"/>
      <c r="T562" s="56"/>
    </row>
    <row r="563" spans="1:20" ht="12.75" x14ac:dyDescent="0.2">
      <c r="A563" s="2054" t="s">
        <v>1</v>
      </c>
      <c r="B563" s="2037" t="s">
        <v>0</v>
      </c>
      <c r="C563" s="2016" t="s">
        <v>2</v>
      </c>
      <c r="D563" s="2016" t="s">
        <v>3</v>
      </c>
      <c r="E563" s="2016" t="s">
        <v>13</v>
      </c>
      <c r="F563" s="2039" t="s">
        <v>14</v>
      </c>
      <c r="G563" s="2040"/>
      <c r="H563" s="2040"/>
      <c r="I563" s="2041"/>
      <c r="J563" s="2016" t="s">
        <v>4</v>
      </c>
      <c r="K563" s="2016" t="s">
        <v>15</v>
      </c>
      <c r="L563" s="2016" t="s">
        <v>5</v>
      </c>
      <c r="M563" s="2016" t="s">
        <v>6</v>
      </c>
      <c r="N563" s="2016" t="s">
        <v>16</v>
      </c>
      <c r="O563" s="2051" t="s">
        <v>17</v>
      </c>
      <c r="P563" s="2016" t="s">
        <v>25</v>
      </c>
      <c r="Q563" s="2020" t="s">
        <v>26</v>
      </c>
      <c r="S563" s="56"/>
      <c r="T563" s="56"/>
    </row>
    <row r="564" spans="1:20" ht="33.75" x14ac:dyDescent="0.2">
      <c r="A564" s="2055"/>
      <c r="B564" s="2038"/>
      <c r="C564" s="2025"/>
      <c r="D564" s="2017"/>
      <c r="E564" s="2017"/>
      <c r="F564" s="21" t="s">
        <v>18</v>
      </c>
      <c r="G564" s="21" t="s">
        <v>19</v>
      </c>
      <c r="H564" s="21" t="s">
        <v>20</v>
      </c>
      <c r="I564" s="21" t="s">
        <v>21</v>
      </c>
      <c r="J564" s="2017"/>
      <c r="K564" s="2017"/>
      <c r="L564" s="2017"/>
      <c r="M564" s="2017"/>
      <c r="N564" s="2017"/>
      <c r="O564" s="2052"/>
      <c r="P564" s="2017"/>
      <c r="Q564" s="2021"/>
      <c r="S564" s="56"/>
      <c r="T564" s="56"/>
    </row>
    <row r="565" spans="1:20" ht="12.75" x14ac:dyDescent="0.2">
      <c r="A565" s="2056"/>
      <c r="B565" s="2057"/>
      <c r="C565" s="2017"/>
      <c r="D565" s="131" t="s">
        <v>7</v>
      </c>
      <c r="E565" s="131" t="s">
        <v>8</v>
      </c>
      <c r="F565" s="131" t="s">
        <v>9</v>
      </c>
      <c r="G565" s="131" t="s">
        <v>9</v>
      </c>
      <c r="H565" s="131" t="s">
        <v>9</v>
      </c>
      <c r="I565" s="131" t="s">
        <v>9</v>
      </c>
      <c r="J565" s="131" t="s">
        <v>22</v>
      </c>
      <c r="K565" s="131" t="s">
        <v>9</v>
      </c>
      <c r="L565" s="131" t="s">
        <v>22</v>
      </c>
      <c r="M565" s="131" t="s">
        <v>83</v>
      </c>
      <c r="N565" s="131" t="s">
        <v>10</v>
      </c>
      <c r="O565" s="131" t="s">
        <v>84</v>
      </c>
      <c r="P565" s="132" t="s">
        <v>27</v>
      </c>
      <c r="Q565" s="133" t="s">
        <v>28</v>
      </c>
      <c r="S565" s="56"/>
      <c r="T565" s="56"/>
    </row>
    <row r="566" spans="1:20" ht="13.5" thickBot="1" x14ac:dyDescent="0.25">
      <c r="A566" s="134">
        <v>1</v>
      </c>
      <c r="B566" s="135">
        <v>2</v>
      </c>
      <c r="C566" s="136">
        <v>3</v>
      </c>
      <c r="D566" s="137">
        <v>4</v>
      </c>
      <c r="E566" s="137">
        <v>5</v>
      </c>
      <c r="F566" s="137">
        <v>6</v>
      </c>
      <c r="G566" s="137">
        <v>7</v>
      </c>
      <c r="H566" s="137">
        <v>8</v>
      </c>
      <c r="I566" s="137">
        <v>9</v>
      </c>
      <c r="J566" s="137">
        <v>10</v>
      </c>
      <c r="K566" s="137">
        <v>11</v>
      </c>
      <c r="L566" s="136">
        <v>12</v>
      </c>
      <c r="M566" s="137">
        <v>13</v>
      </c>
      <c r="N566" s="137">
        <v>14</v>
      </c>
      <c r="O566" s="138">
        <v>15</v>
      </c>
      <c r="P566" s="136">
        <v>16</v>
      </c>
      <c r="Q566" s="139">
        <v>17</v>
      </c>
      <c r="S566" s="56"/>
      <c r="T566" s="56"/>
    </row>
    <row r="567" spans="1:20" ht="12.75" x14ac:dyDescent="0.2">
      <c r="A567" s="2042" t="s">
        <v>115</v>
      </c>
      <c r="B567" s="357">
        <v>1</v>
      </c>
      <c r="C567" s="815" t="s">
        <v>283</v>
      </c>
      <c r="D567" s="1308">
        <v>44</v>
      </c>
      <c r="E567" s="1308">
        <v>1985</v>
      </c>
      <c r="F567" s="1309">
        <v>11.9</v>
      </c>
      <c r="G567" s="1309">
        <v>4.0379759999999996</v>
      </c>
      <c r="H567" s="963">
        <v>6.32</v>
      </c>
      <c r="I567" s="963">
        <v>1.5420259999999999</v>
      </c>
      <c r="J567" s="963">
        <v>2285.27</v>
      </c>
      <c r="K567" s="964">
        <v>1.5420259999999999</v>
      </c>
      <c r="L567" s="815">
        <v>2285.27</v>
      </c>
      <c r="M567" s="1310">
        <v>6.7476753293921506E-4</v>
      </c>
      <c r="N567" s="816">
        <v>264.76100000000002</v>
      </c>
      <c r="O567" s="1311">
        <v>0.17865212678851952</v>
      </c>
      <c r="P567" s="1311">
        <v>40.486051976352904</v>
      </c>
      <c r="Q567" s="899">
        <v>10.719127607311172</v>
      </c>
      <c r="S567" s="56"/>
      <c r="T567" s="56"/>
    </row>
    <row r="568" spans="1:20" ht="12.75" x14ac:dyDescent="0.2">
      <c r="A568" s="2043"/>
      <c r="B568" s="142">
        <v>2</v>
      </c>
      <c r="C568" s="817" t="s">
        <v>284</v>
      </c>
      <c r="D568" s="1312">
        <v>45</v>
      </c>
      <c r="E568" s="1312">
        <v>1975</v>
      </c>
      <c r="F568" s="1313">
        <v>11.888</v>
      </c>
      <c r="G568" s="1313">
        <v>2.6216360000000001</v>
      </c>
      <c r="H568" s="965">
        <v>7.2</v>
      </c>
      <c r="I568" s="965">
        <v>2.06636</v>
      </c>
      <c r="J568" s="965">
        <v>2325.2199999999998</v>
      </c>
      <c r="K568" s="894">
        <v>2.06636</v>
      </c>
      <c r="L568" s="815">
        <v>2325.2199999999998</v>
      </c>
      <c r="M568" s="1314">
        <v>8.8867289976862416E-4</v>
      </c>
      <c r="N568" s="818">
        <v>264.76100000000002</v>
      </c>
      <c r="O568" s="895">
        <v>0.23528592561564071</v>
      </c>
      <c r="P568" s="895">
        <v>53.320373986117445</v>
      </c>
      <c r="Q568" s="896">
        <v>14.117155536938442</v>
      </c>
      <c r="S568" s="56"/>
      <c r="T568" s="56"/>
    </row>
    <row r="569" spans="1:20" ht="12.75" x14ac:dyDescent="0.2">
      <c r="A569" s="2043"/>
      <c r="B569" s="142">
        <v>3</v>
      </c>
      <c r="C569" s="667"/>
      <c r="D569" s="140"/>
      <c r="E569" s="140"/>
      <c r="F569" s="668"/>
      <c r="G569" s="669"/>
      <c r="H569" s="669"/>
      <c r="I569" s="669"/>
      <c r="J569" s="669"/>
      <c r="K569" s="670"/>
      <c r="L569" s="670"/>
      <c r="M569" s="670"/>
      <c r="N569" s="671"/>
      <c r="O569" s="672"/>
      <c r="P569" s="149"/>
      <c r="Q569" s="150"/>
      <c r="S569" s="56"/>
      <c r="T569" s="56"/>
    </row>
    <row r="570" spans="1:20" ht="12.75" x14ac:dyDescent="0.2">
      <c r="A570" s="2043"/>
      <c r="B570" s="142">
        <v>4</v>
      </c>
      <c r="C570" s="667"/>
      <c r="D570" s="140"/>
      <c r="E570" s="140"/>
      <c r="F570" s="668"/>
      <c r="G570" s="669"/>
      <c r="H570" s="669"/>
      <c r="I570" s="669"/>
      <c r="J570" s="669"/>
      <c r="K570" s="670"/>
      <c r="L570" s="670"/>
      <c r="M570" s="670"/>
      <c r="N570" s="671"/>
      <c r="O570" s="672"/>
      <c r="P570" s="149"/>
      <c r="Q570" s="150"/>
      <c r="S570" s="56"/>
      <c r="T570" s="56"/>
    </row>
    <row r="571" spans="1:20" ht="12.75" x14ac:dyDescent="0.2">
      <c r="A571" s="2043"/>
      <c r="B571" s="142">
        <v>5</v>
      </c>
      <c r="C571" s="667"/>
      <c r="D571" s="140"/>
      <c r="E571" s="140"/>
      <c r="F571" s="668"/>
      <c r="G571" s="669"/>
      <c r="H571" s="669"/>
      <c r="I571" s="669"/>
      <c r="J571" s="669"/>
      <c r="K571" s="670"/>
      <c r="L571" s="670"/>
      <c r="M571" s="670"/>
      <c r="N571" s="671"/>
      <c r="O571" s="672"/>
      <c r="P571" s="149"/>
      <c r="Q571" s="150"/>
      <c r="S571" s="56"/>
      <c r="T571" s="56"/>
    </row>
    <row r="572" spans="1:20" ht="12.75" x14ac:dyDescent="0.2">
      <c r="A572" s="2043"/>
      <c r="B572" s="142">
        <v>6</v>
      </c>
      <c r="C572" s="141"/>
      <c r="D572" s="142"/>
      <c r="E572" s="142"/>
      <c r="F572" s="143"/>
      <c r="G572" s="144"/>
      <c r="H572" s="144"/>
      <c r="I572" s="144"/>
      <c r="J572" s="144"/>
      <c r="K572" s="145"/>
      <c r="L572" s="670"/>
      <c r="M572" s="146"/>
      <c r="N572" s="147"/>
      <c r="O572" s="148"/>
      <c r="P572" s="149"/>
      <c r="Q572" s="150"/>
      <c r="S572" s="56"/>
      <c r="T572" s="56"/>
    </row>
    <row r="573" spans="1:20" ht="12.75" x14ac:dyDescent="0.2">
      <c r="A573" s="2043"/>
      <c r="B573" s="142">
        <v>7</v>
      </c>
      <c r="C573" s="141"/>
      <c r="D573" s="142"/>
      <c r="E573" s="142"/>
      <c r="F573" s="143"/>
      <c r="G573" s="144"/>
      <c r="H573" s="144"/>
      <c r="I573" s="144"/>
      <c r="J573" s="144"/>
      <c r="K573" s="145"/>
      <c r="L573" s="670"/>
      <c r="M573" s="146"/>
      <c r="N573" s="147"/>
      <c r="O573" s="148"/>
      <c r="P573" s="149"/>
      <c r="Q573" s="150"/>
      <c r="S573" s="56"/>
      <c r="T573" s="56"/>
    </row>
    <row r="574" spans="1:20" ht="12.75" x14ac:dyDescent="0.2">
      <c r="A574" s="2043"/>
      <c r="B574" s="142">
        <v>8</v>
      </c>
      <c r="C574" s="141"/>
      <c r="D574" s="142"/>
      <c r="E574" s="142"/>
      <c r="F574" s="143"/>
      <c r="G574" s="144"/>
      <c r="H574" s="144"/>
      <c r="I574" s="144"/>
      <c r="J574" s="144"/>
      <c r="K574" s="145"/>
      <c r="L574" s="670"/>
      <c r="M574" s="146"/>
      <c r="N574" s="147"/>
      <c r="O574" s="148"/>
      <c r="P574" s="149"/>
      <c r="Q574" s="150"/>
      <c r="S574" s="56"/>
      <c r="T574" s="56"/>
    </row>
    <row r="575" spans="1:20" ht="12.75" x14ac:dyDescent="0.2">
      <c r="A575" s="2043"/>
      <c r="B575" s="142">
        <v>9</v>
      </c>
      <c r="C575" s="141"/>
      <c r="D575" s="142"/>
      <c r="E575" s="142"/>
      <c r="F575" s="143"/>
      <c r="G575" s="144"/>
      <c r="H575" s="144"/>
      <c r="I575" s="144"/>
      <c r="J575" s="144"/>
      <c r="K575" s="145"/>
      <c r="L575" s="670"/>
      <c r="M575" s="146"/>
      <c r="N575" s="147"/>
      <c r="O575" s="148"/>
      <c r="P575" s="149"/>
      <c r="Q575" s="150"/>
      <c r="S575" s="56"/>
      <c r="T575" s="56"/>
    </row>
    <row r="576" spans="1:20" ht="13.5" thickBot="1" x14ac:dyDescent="0.25">
      <c r="A576" s="2043"/>
      <c r="B576" s="142">
        <v>10</v>
      </c>
      <c r="C576" s="657"/>
      <c r="D576" s="658"/>
      <c r="E576" s="658"/>
      <c r="F576" s="659"/>
      <c r="G576" s="660"/>
      <c r="H576" s="660"/>
      <c r="I576" s="660"/>
      <c r="J576" s="660"/>
      <c r="K576" s="661"/>
      <c r="L576" s="673"/>
      <c r="M576" s="662"/>
      <c r="N576" s="663"/>
      <c r="O576" s="664"/>
      <c r="P576" s="665"/>
      <c r="Q576" s="151"/>
      <c r="S576" s="56"/>
      <c r="T576" s="56"/>
    </row>
    <row r="577" spans="1:20" ht="12.75" x14ac:dyDescent="0.2">
      <c r="A577" s="2044" t="s">
        <v>123</v>
      </c>
      <c r="B577" s="17">
        <v>1</v>
      </c>
      <c r="C577" s="16"/>
      <c r="D577" s="17"/>
      <c r="E577" s="17"/>
      <c r="F577" s="152"/>
      <c r="G577" s="152"/>
      <c r="H577" s="152"/>
      <c r="I577" s="152"/>
      <c r="J577" s="152"/>
      <c r="K577" s="153"/>
      <c r="L577" s="153"/>
      <c r="M577" s="153"/>
      <c r="N577" s="155"/>
      <c r="O577" s="107"/>
      <c r="P577" s="156"/>
      <c r="Q577" s="157"/>
      <c r="S577" s="56"/>
      <c r="T577" s="56"/>
    </row>
    <row r="578" spans="1:20" ht="12.75" x14ac:dyDescent="0.2">
      <c r="A578" s="2014"/>
      <c r="B578" s="18">
        <v>2</v>
      </c>
      <c r="C578" s="11"/>
      <c r="D578" s="18"/>
      <c r="E578" s="18"/>
      <c r="F578" s="158"/>
      <c r="G578" s="158"/>
      <c r="H578" s="158"/>
      <c r="I578" s="158"/>
      <c r="J578" s="158"/>
      <c r="K578" s="83"/>
      <c r="L578" s="83"/>
      <c r="M578" s="83"/>
      <c r="N578" s="160"/>
      <c r="O578" s="73"/>
      <c r="P578" s="161"/>
      <c r="Q578" s="162"/>
      <c r="S578" s="56"/>
      <c r="T578" s="56"/>
    </row>
    <row r="579" spans="1:20" ht="12.75" x14ac:dyDescent="0.2">
      <c r="A579" s="2014"/>
      <c r="B579" s="18">
        <v>3</v>
      </c>
      <c r="C579" s="11"/>
      <c r="D579" s="18"/>
      <c r="E579" s="18"/>
      <c r="F579" s="158"/>
      <c r="G579" s="158"/>
      <c r="H579" s="158"/>
      <c r="I579" s="158"/>
      <c r="J579" s="158"/>
      <c r="K579" s="83"/>
      <c r="L579" s="83"/>
      <c r="M579" s="83"/>
      <c r="N579" s="160"/>
      <c r="O579" s="73"/>
      <c r="P579" s="161"/>
      <c r="Q579" s="162"/>
      <c r="S579" s="56"/>
      <c r="T579" s="56"/>
    </row>
    <row r="580" spans="1:20" ht="12.75" x14ac:dyDescent="0.2">
      <c r="A580" s="2014"/>
      <c r="B580" s="18">
        <v>4</v>
      </c>
      <c r="C580" s="11"/>
      <c r="D580" s="18"/>
      <c r="E580" s="18"/>
      <c r="F580" s="158"/>
      <c r="G580" s="158"/>
      <c r="H580" s="158"/>
      <c r="I580" s="158"/>
      <c r="J580" s="158"/>
      <c r="K580" s="83"/>
      <c r="L580" s="83"/>
      <c r="M580" s="83"/>
      <c r="N580" s="160"/>
      <c r="O580" s="73"/>
      <c r="P580" s="161"/>
      <c r="Q580" s="162"/>
      <c r="S580" s="56"/>
      <c r="T580" s="56"/>
    </row>
    <row r="581" spans="1:20" ht="12.75" x14ac:dyDescent="0.2">
      <c r="A581" s="2014"/>
      <c r="B581" s="18">
        <v>5</v>
      </c>
      <c r="C581" s="11"/>
      <c r="D581" s="18"/>
      <c r="E581" s="18"/>
      <c r="F581" s="158"/>
      <c r="G581" s="158"/>
      <c r="H581" s="158"/>
      <c r="I581" s="158"/>
      <c r="J581" s="158"/>
      <c r="K581" s="83"/>
      <c r="L581" s="83"/>
      <c r="M581" s="83"/>
      <c r="N581" s="160"/>
      <c r="O581" s="73"/>
      <c r="P581" s="161"/>
      <c r="Q581" s="162"/>
      <c r="S581" s="56"/>
      <c r="T581" s="56"/>
    </row>
    <row r="582" spans="1:20" ht="12.75" x14ac:dyDescent="0.2">
      <c r="A582" s="2014"/>
      <c r="B582" s="18">
        <v>6</v>
      </c>
      <c r="C582" s="11"/>
      <c r="D582" s="18"/>
      <c r="E582" s="18"/>
      <c r="F582" s="158"/>
      <c r="G582" s="158"/>
      <c r="H582" s="158"/>
      <c r="I582" s="158"/>
      <c r="J582" s="158"/>
      <c r="K582" s="83"/>
      <c r="L582" s="83"/>
      <c r="M582" s="83"/>
      <c r="N582" s="160"/>
      <c r="O582" s="73"/>
      <c r="P582" s="161"/>
      <c r="Q582" s="162"/>
      <c r="S582" s="56"/>
      <c r="T582" s="56"/>
    </row>
    <row r="583" spans="1:20" ht="12.75" x14ac:dyDescent="0.2">
      <c r="A583" s="2014"/>
      <c r="B583" s="18">
        <v>7</v>
      </c>
      <c r="C583" s="11"/>
      <c r="D583" s="18"/>
      <c r="E583" s="18"/>
      <c r="F583" s="158"/>
      <c r="G583" s="158"/>
      <c r="H583" s="158"/>
      <c r="I583" s="158"/>
      <c r="J583" s="158"/>
      <c r="K583" s="83"/>
      <c r="L583" s="83"/>
      <c r="M583" s="83"/>
      <c r="N583" s="160"/>
      <c r="O583" s="73"/>
      <c r="P583" s="161"/>
      <c r="Q583" s="162"/>
      <c r="S583" s="56"/>
      <c r="T583" s="56"/>
    </row>
    <row r="584" spans="1:20" ht="12.75" x14ac:dyDescent="0.2">
      <c r="A584" s="2014"/>
      <c r="B584" s="18">
        <v>8</v>
      </c>
      <c r="C584" s="11"/>
      <c r="D584" s="18"/>
      <c r="E584" s="18"/>
      <c r="F584" s="158"/>
      <c r="G584" s="158"/>
      <c r="H584" s="158"/>
      <c r="I584" s="158"/>
      <c r="J584" s="158"/>
      <c r="K584" s="83"/>
      <c r="L584" s="83"/>
      <c r="M584" s="83"/>
      <c r="N584" s="160"/>
      <c r="O584" s="73"/>
      <c r="P584" s="161"/>
      <c r="Q584" s="162"/>
      <c r="S584" s="56"/>
      <c r="T584" s="56"/>
    </row>
    <row r="585" spans="1:20" ht="12.75" x14ac:dyDescent="0.2">
      <c r="A585" s="2014"/>
      <c r="B585" s="18">
        <v>9</v>
      </c>
      <c r="C585" s="11"/>
      <c r="D585" s="18"/>
      <c r="E585" s="18"/>
      <c r="F585" s="158"/>
      <c r="G585" s="158"/>
      <c r="H585" s="158"/>
      <c r="I585" s="158"/>
      <c r="J585" s="158"/>
      <c r="K585" s="83"/>
      <c r="L585" s="83"/>
      <c r="M585" s="83"/>
      <c r="N585" s="160"/>
      <c r="O585" s="73"/>
      <c r="P585" s="161"/>
      <c r="Q585" s="162"/>
      <c r="S585" s="56"/>
      <c r="T585" s="56"/>
    </row>
    <row r="586" spans="1:20" ht="13.5" thickBot="1" x14ac:dyDescent="0.25">
      <c r="A586" s="2045"/>
      <c r="B586" s="58">
        <v>10</v>
      </c>
      <c r="C586" s="11"/>
      <c r="D586" s="18"/>
      <c r="E586" s="18"/>
      <c r="F586" s="158"/>
      <c r="G586" s="158"/>
      <c r="H586" s="158"/>
      <c r="I586" s="158"/>
      <c r="J586" s="158"/>
      <c r="K586" s="83"/>
      <c r="L586" s="83"/>
      <c r="M586" s="83"/>
      <c r="N586" s="160"/>
      <c r="O586" s="73"/>
      <c r="P586" s="161"/>
      <c r="Q586" s="162"/>
      <c r="S586" s="56"/>
      <c r="T586" s="56"/>
    </row>
    <row r="587" spans="1:20" ht="12.75" x14ac:dyDescent="0.2">
      <c r="A587" s="2046" t="s">
        <v>133</v>
      </c>
      <c r="B587" s="163">
        <v>1</v>
      </c>
      <c r="C587" s="164"/>
      <c r="D587" s="163"/>
      <c r="E587" s="163"/>
      <c r="F587" s="165"/>
      <c r="G587" s="165"/>
      <c r="H587" s="165"/>
      <c r="I587" s="165"/>
      <c r="J587" s="165"/>
      <c r="K587" s="166"/>
      <c r="L587" s="166"/>
      <c r="M587" s="166"/>
      <c r="N587" s="168"/>
      <c r="O587" s="169"/>
      <c r="P587" s="170"/>
      <c r="Q587" s="171"/>
      <c r="S587" s="56"/>
      <c r="T587" s="56"/>
    </row>
    <row r="588" spans="1:20" ht="12.75" x14ac:dyDescent="0.2">
      <c r="A588" s="2047"/>
      <c r="B588" s="172">
        <v>2</v>
      </c>
      <c r="C588" s="173"/>
      <c r="D588" s="172"/>
      <c r="E588" s="172"/>
      <c r="F588" s="174"/>
      <c r="G588" s="174"/>
      <c r="H588" s="174"/>
      <c r="I588" s="174"/>
      <c r="J588" s="174"/>
      <c r="K588" s="175"/>
      <c r="L588" s="175"/>
      <c r="M588" s="175"/>
      <c r="N588" s="177"/>
      <c r="O588" s="178"/>
      <c r="P588" s="179"/>
      <c r="Q588" s="180"/>
      <c r="S588" s="56"/>
      <c r="T588" s="56"/>
    </row>
    <row r="589" spans="1:20" ht="12.75" x14ac:dyDescent="0.2">
      <c r="A589" s="2047"/>
      <c r="B589" s="172">
        <v>3</v>
      </c>
      <c r="C589" s="173"/>
      <c r="D589" s="172"/>
      <c r="E589" s="172"/>
      <c r="F589" s="174"/>
      <c r="G589" s="174"/>
      <c r="H589" s="174"/>
      <c r="I589" s="174"/>
      <c r="J589" s="174"/>
      <c r="K589" s="175"/>
      <c r="L589" s="175"/>
      <c r="M589" s="176"/>
      <c r="N589" s="177"/>
      <c r="O589" s="178"/>
      <c r="P589" s="179"/>
      <c r="Q589" s="180"/>
      <c r="S589" s="56"/>
      <c r="T589" s="56"/>
    </row>
    <row r="590" spans="1:20" ht="12.75" x14ac:dyDescent="0.2">
      <c r="A590" s="2047"/>
      <c r="B590" s="172">
        <v>4</v>
      </c>
      <c r="C590" s="173"/>
      <c r="D590" s="172"/>
      <c r="E590" s="172"/>
      <c r="F590" s="174"/>
      <c r="G590" s="174"/>
      <c r="H590" s="174"/>
      <c r="I590" s="174"/>
      <c r="J590" s="174"/>
      <c r="K590" s="175"/>
      <c r="L590" s="175"/>
      <c r="M590" s="176"/>
      <c r="N590" s="177"/>
      <c r="O590" s="178"/>
      <c r="P590" s="179"/>
      <c r="Q590" s="180"/>
      <c r="S590" s="56"/>
      <c r="T590" s="56"/>
    </row>
    <row r="591" spans="1:20" ht="12.75" x14ac:dyDescent="0.2">
      <c r="A591" s="2047"/>
      <c r="B591" s="172">
        <v>5</v>
      </c>
      <c r="C591" s="173"/>
      <c r="D591" s="172"/>
      <c r="E591" s="172"/>
      <c r="F591" s="174"/>
      <c r="G591" s="174"/>
      <c r="H591" s="174"/>
      <c r="I591" s="174"/>
      <c r="J591" s="174"/>
      <c r="K591" s="175"/>
      <c r="L591" s="175"/>
      <c r="M591" s="176"/>
      <c r="N591" s="177"/>
      <c r="O591" s="178"/>
      <c r="P591" s="179"/>
      <c r="Q591" s="180"/>
      <c r="S591" s="56"/>
      <c r="T591" s="56"/>
    </row>
    <row r="592" spans="1:20" ht="12.75" x14ac:dyDescent="0.2">
      <c r="A592" s="2047"/>
      <c r="B592" s="172">
        <v>6</v>
      </c>
      <c r="C592" s="173"/>
      <c r="D592" s="172"/>
      <c r="E592" s="172"/>
      <c r="F592" s="174"/>
      <c r="G592" s="174"/>
      <c r="H592" s="174"/>
      <c r="I592" s="174"/>
      <c r="J592" s="174"/>
      <c r="K592" s="175"/>
      <c r="L592" s="175"/>
      <c r="M592" s="176"/>
      <c r="N592" s="177"/>
      <c r="O592" s="178"/>
      <c r="P592" s="179"/>
      <c r="Q592" s="180"/>
      <c r="S592" s="56"/>
      <c r="T592" s="56"/>
    </row>
    <row r="593" spans="1:20" ht="12.75" x14ac:dyDescent="0.2">
      <c r="A593" s="2047"/>
      <c r="B593" s="172">
        <v>7</v>
      </c>
      <c r="C593" s="173"/>
      <c r="D593" s="172"/>
      <c r="E593" s="172"/>
      <c r="F593" s="174"/>
      <c r="G593" s="174"/>
      <c r="H593" s="174"/>
      <c r="I593" s="174"/>
      <c r="J593" s="174"/>
      <c r="K593" s="175"/>
      <c r="L593" s="175"/>
      <c r="M593" s="176"/>
      <c r="N593" s="177"/>
      <c r="O593" s="178"/>
      <c r="P593" s="179"/>
      <c r="Q593" s="180"/>
      <c r="S593" s="56"/>
      <c r="T593" s="56"/>
    </row>
    <row r="594" spans="1:20" ht="12.75" x14ac:dyDescent="0.2">
      <c r="A594" s="2047"/>
      <c r="B594" s="172">
        <v>8</v>
      </c>
      <c r="C594" s="173"/>
      <c r="D594" s="172"/>
      <c r="E594" s="172"/>
      <c r="F594" s="174"/>
      <c r="G594" s="174"/>
      <c r="H594" s="174"/>
      <c r="I594" s="174"/>
      <c r="J594" s="174"/>
      <c r="K594" s="175"/>
      <c r="L594" s="175"/>
      <c r="M594" s="176"/>
      <c r="N594" s="177"/>
      <c r="O594" s="178"/>
      <c r="P594" s="179"/>
      <c r="Q594" s="180"/>
      <c r="S594" s="56"/>
      <c r="T594" s="56"/>
    </row>
    <row r="595" spans="1:20" ht="12.75" x14ac:dyDescent="0.2">
      <c r="A595" s="2047"/>
      <c r="B595" s="172">
        <v>9</v>
      </c>
      <c r="C595" s="173"/>
      <c r="D595" s="172"/>
      <c r="E595" s="172"/>
      <c r="F595" s="174"/>
      <c r="G595" s="174"/>
      <c r="H595" s="174"/>
      <c r="I595" s="174"/>
      <c r="J595" s="174"/>
      <c r="K595" s="175"/>
      <c r="L595" s="175"/>
      <c r="M595" s="176"/>
      <c r="N595" s="177"/>
      <c r="O595" s="178"/>
      <c r="P595" s="179"/>
      <c r="Q595" s="180"/>
      <c r="S595" s="56"/>
      <c r="T595" s="56"/>
    </row>
    <row r="596" spans="1:20" ht="13.5" thickBot="1" x14ac:dyDescent="0.25">
      <c r="A596" s="2048"/>
      <c r="B596" s="181">
        <v>10</v>
      </c>
      <c r="C596" s="182"/>
      <c r="D596" s="181"/>
      <c r="E596" s="181"/>
      <c r="F596" s="183"/>
      <c r="G596" s="183"/>
      <c r="H596" s="183"/>
      <c r="I596" s="183"/>
      <c r="J596" s="183"/>
      <c r="K596" s="184"/>
      <c r="L596" s="184"/>
      <c r="M596" s="185"/>
      <c r="N596" s="186"/>
      <c r="O596" s="187"/>
      <c r="P596" s="188"/>
      <c r="Q596" s="189"/>
      <c r="S596" s="56"/>
      <c r="T596" s="56"/>
    </row>
    <row r="597" spans="1:20" ht="12.75" x14ac:dyDescent="0.2">
      <c r="A597" s="2049" t="s">
        <v>144</v>
      </c>
      <c r="B597" s="109">
        <v>1</v>
      </c>
      <c r="C597" s="819" t="s">
        <v>289</v>
      </c>
      <c r="D597" s="1315">
        <v>50</v>
      </c>
      <c r="E597" s="1315">
        <v>1971</v>
      </c>
      <c r="F597" s="1316">
        <v>24.6</v>
      </c>
      <c r="G597" s="1316">
        <v>3.876306</v>
      </c>
      <c r="H597" s="821">
        <v>8</v>
      </c>
      <c r="I597" s="821">
        <v>12.723691000000001</v>
      </c>
      <c r="J597" s="821">
        <v>2518.19</v>
      </c>
      <c r="K597" s="822">
        <v>12.723691000000001</v>
      </c>
      <c r="L597" s="821">
        <v>2518.19</v>
      </c>
      <c r="M597" s="823">
        <v>5.052712861221751E-3</v>
      </c>
      <c r="N597" s="824">
        <v>264.76100000000002</v>
      </c>
      <c r="O597" s="825">
        <v>1.3377613098499321</v>
      </c>
      <c r="P597" s="826">
        <v>303.16277167330509</v>
      </c>
      <c r="Q597" s="827">
        <v>80.265678590995932</v>
      </c>
      <c r="S597" s="56"/>
      <c r="T597" s="56"/>
    </row>
    <row r="598" spans="1:20" ht="12.75" x14ac:dyDescent="0.2">
      <c r="A598" s="2050"/>
      <c r="B598" s="109">
        <v>2</v>
      </c>
      <c r="C598" s="819" t="s">
        <v>286</v>
      </c>
      <c r="D598" s="1315">
        <v>43</v>
      </c>
      <c r="E598" s="1315">
        <v>1971</v>
      </c>
      <c r="F598" s="1316">
        <v>9.86</v>
      </c>
      <c r="G598" s="1316">
        <v>0</v>
      </c>
      <c r="H598" s="821">
        <v>0</v>
      </c>
      <c r="I598" s="821">
        <v>9.8599960000000006</v>
      </c>
      <c r="J598" s="821">
        <v>1764.69</v>
      </c>
      <c r="K598" s="822">
        <v>9.8599960000000006</v>
      </c>
      <c r="L598" s="821">
        <v>1764.69</v>
      </c>
      <c r="M598" s="823">
        <v>5.5873813530988451E-3</v>
      </c>
      <c r="N598" s="824">
        <v>264.76100000000002</v>
      </c>
      <c r="O598" s="825">
        <v>1.4793206744278034</v>
      </c>
      <c r="P598" s="826">
        <v>335.24288118593068</v>
      </c>
      <c r="Q598" s="827">
        <v>88.759240465668199</v>
      </c>
      <c r="S598" s="56"/>
      <c r="T598" s="56"/>
    </row>
    <row r="599" spans="1:20" ht="12.75" x14ac:dyDescent="0.2">
      <c r="A599" s="2050"/>
      <c r="B599" s="109">
        <v>3</v>
      </c>
      <c r="C599" s="819" t="s">
        <v>285</v>
      </c>
      <c r="D599" s="1315">
        <v>20</v>
      </c>
      <c r="E599" s="1315">
        <v>1973</v>
      </c>
      <c r="F599" s="1316">
        <v>11</v>
      </c>
      <c r="G599" s="1316">
        <v>2.506446</v>
      </c>
      <c r="H599" s="821">
        <v>3.2</v>
      </c>
      <c r="I599" s="821">
        <v>5.2935530000000002</v>
      </c>
      <c r="J599" s="821">
        <v>929.05</v>
      </c>
      <c r="K599" s="822">
        <v>5.2935530000000002</v>
      </c>
      <c r="L599" s="821">
        <v>929.05</v>
      </c>
      <c r="M599" s="823">
        <v>5.6978128195468497E-3</v>
      </c>
      <c r="N599" s="824">
        <v>264.76100000000002</v>
      </c>
      <c r="O599" s="825">
        <v>1.5085586199160437</v>
      </c>
      <c r="P599" s="826">
        <v>341.86876917281103</v>
      </c>
      <c r="Q599" s="827">
        <v>90.513517194962617</v>
      </c>
      <c r="S599" s="56"/>
      <c r="T599" s="56"/>
    </row>
    <row r="600" spans="1:20" ht="12.75" x14ac:dyDescent="0.2">
      <c r="A600" s="2050"/>
      <c r="B600" s="109">
        <v>4</v>
      </c>
      <c r="C600" s="819" t="s">
        <v>288</v>
      </c>
      <c r="D600" s="1315">
        <v>32</v>
      </c>
      <c r="E600" s="1315">
        <v>1967</v>
      </c>
      <c r="F600" s="1316">
        <v>9.0310000000000006</v>
      </c>
      <c r="G600" s="1316">
        <v>0</v>
      </c>
      <c r="H600" s="821">
        <v>0</v>
      </c>
      <c r="I600" s="821">
        <v>9.0310000000000006</v>
      </c>
      <c r="J600" s="821">
        <v>1535</v>
      </c>
      <c r="K600" s="822">
        <v>9.0310000000000006</v>
      </c>
      <c r="L600" s="821">
        <v>1535</v>
      </c>
      <c r="M600" s="823">
        <v>5.8833876221498372E-3</v>
      </c>
      <c r="N600" s="824">
        <v>264.76100000000002</v>
      </c>
      <c r="O600" s="825">
        <v>1.5576915902280133</v>
      </c>
      <c r="P600" s="826">
        <v>353.00325732899023</v>
      </c>
      <c r="Q600" s="827">
        <v>93.461495413680794</v>
      </c>
      <c r="S600" s="56"/>
      <c r="T600" s="56"/>
    </row>
    <row r="601" spans="1:20" ht="12.75" x14ac:dyDescent="0.2">
      <c r="A601" s="2050"/>
      <c r="B601" s="109">
        <v>5</v>
      </c>
      <c r="C601" s="819" t="s">
        <v>287</v>
      </c>
      <c r="D601" s="1315">
        <v>44</v>
      </c>
      <c r="E601" s="1315">
        <v>1964</v>
      </c>
      <c r="F601" s="1316">
        <v>20.2</v>
      </c>
      <c r="G601" s="1316">
        <v>2.778276</v>
      </c>
      <c r="H601" s="821">
        <v>4.8000429999999996</v>
      </c>
      <c r="I601" s="821">
        <v>12.621682</v>
      </c>
      <c r="J601" s="821">
        <v>1865.95</v>
      </c>
      <c r="K601" s="822">
        <v>12.621682</v>
      </c>
      <c r="L601" s="821">
        <v>1865.95</v>
      </c>
      <c r="M601" s="823">
        <v>6.7642123315201372E-3</v>
      </c>
      <c r="N601" s="824">
        <v>264.76100000000002</v>
      </c>
      <c r="O601" s="825">
        <v>1.7908996211056032</v>
      </c>
      <c r="P601" s="826">
        <v>405.85273989120822</v>
      </c>
      <c r="Q601" s="827">
        <v>107.4539772663362</v>
      </c>
      <c r="S601" s="56"/>
      <c r="T601" s="56"/>
    </row>
    <row r="602" spans="1:20" ht="12.75" x14ac:dyDescent="0.2">
      <c r="A602" s="2050"/>
      <c r="B602" s="109">
        <v>6</v>
      </c>
      <c r="C602" s="819"/>
      <c r="D602" s="820"/>
      <c r="E602" s="820"/>
      <c r="F602" s="821"/>
      <c r="G602" s="821"/>
      <c r="H602" s="821"/>
      <c r="I602" s="821"/>
      <c r="J602" s="821"/>
      <c r="K602" s="822"/>
      <c r="L602" s="821"/>
      <c r="M602" s="823"/>
      <c r="N602" s="824"/>
      <c r="O602" s="825"/>
      <c r="P602" s="826"/>
      <c r="Q602" s="827"/>
      <c r="S602" s="56"/>
      <c r="T602" s="56"/>
    </row>
    <row r="603" spans="1:20" ht="12.75" x14ac:dyDescent="0.2">
      <c r="A603" s="2050"/>
      <c r="B603" s="109">
        <v>7</v>
      </c>
      <c r="C603" s="819"/>
      <c r="D603" s="820"/>
      <c r="E603" s="820"/>
      <c r="F603" s="821"/>
      <c r="G603" s="821"/>
      <c r="H603" s="821"/>
      <c r="I603" s="821"/>
      <c r="J603" s="821"/>
      <c r="K603" s="822"/>
      <c r="L603" s="821"/>
      <c r="M603" s="823"/>
      <c r="N603" s="824"/>
      <c r="O603" s="825"/>
      <c r="P603" s="826"/>
      <c r="Q603" s="827"/>
      <c r="S603" s="56"/>
      <c r="T603" s="56"/>
    </row>
    <row r="604" spans="1:20" ht="12.75" x14ac:dyDescent="0.2">
      <c r="A604" s="2050"/>
      <c r="B604" s="109">
        <v>8</v>
      </c>
      <c r="C604" s="819"/>
      <c r="D604" s="820"/>
      <c r="E604" s="820"/>
      <c r="F604" s="821"/>
      <c r="G604" s="821"/>
      <c r="H604" s="821"/>
      <c r="I604" s="821"/>
      <c r="J604" s="821"/>
      <c r="K604" s="822"/>
      <c r="L604" s="821"/>
      <c r="M604" s="823"/>
      <c r="N604" s="824"/>
      <c r="O604" s="825"/>
      <c r="P604" s="826"/>
      <c r="Q604" s="827"/>
      <c r="S604" s="56"/>
      <c r="T604" s="56"/>
    </row>
    <row r="605" spans="1:20" ht="12.75" customHeight="1" x14ac:dyDescent="0.2">
      <c r="A605" s="2050"/>
      <c r="B605" s="109">
        <v>9</v>
      </c>
      <c r="C605" s="819"/>
      <c r="D605" s="820"/>
      <c r="E605" s="820"/>
      <c r="F605" s="821"/>
      <c r="G605" s="821"/>
      <c r="H605" s="821"/>
      <c r="I605" s="821"/>
      <c r="J605" s="821"/>
      <c r="K605" s="822"/>
      <c r="L605" s="821"/>
      <c r="M605" s="823"/>
      <c r="N605" s="824"/>
      <c r="O605" s="825"/>
      <c r="P605" s="826"/>
      <c r="Q605" s="827"/>
      <c r="S605" s="56"/>
      <c r="T605" s="56"/>
    </row>
    <row r="606" spans="1:20" ht="13.5" thickBot="1" x14ac:dyDescent="0.25">
      <c r="A606" s="2050"/>
      <c r="B606" s="192">
        <v>10</v>
      </c>
      <c r="C606" s="883"/>
      <c r="D606" s="884"/>
      <c r="E606" s="884"/>
      <c r="F606" s="885"/>
      <c r="G606" s="885"/>
      <c r="H606" s="885"/>
      <c r="I606" s="885"/>
      <c r="J606" s="885"/>
      <c r="K606" s="886"/>
      <c r="L606" s="885"/>
      <c r="M606" s="887"/>
      <c r="N606" s="888"/>
      <c r="O606" s="889"/>
      <c r="P606" s="890"/>
      <c r="Q606" s="891"/>
      <c r="S606" s="56"/>
      <c r="T606" s="56"/>
    </row>
    <row r="607" spans="1:20" ht="12.75" x14ac:dyDescent="0.2">
      <c r="A607" s="2027" t="s">
        <v>155</v>
      </c>
      <c r="B607" s="193">
        <v>1</v>
      </c>
      <c r="C607" s="828" t="s">
        <v>290</v>
      </c>
      <c r="D607" s="1317">
        <v>6</v>
      </c>
      <c r="E607" s="1317">
        <v>1956</v>
      </c>
      <c r="F607" s="1318">
        <v>4.03</v>
      </c>
      <c r="G607" s="1318">
        <v>1.8068280000000001</v>
      </c>
      <c r="H607" s="830">
        <v>0.96</v>
      </c>
      <c r="I607" s="830">
        <v>1.263172</v>
      </c>
      <c r="J607" s="830">
        <v>327.26</v>
      </c>
      <c r="K607" s="831">
        <v>1.263172</v>
      </c>
      <c r="L607" s="830">
        <v>327.26</v>
      </c>
      <c r="M607" s="832">
        <v>3.8598423272016135E-3</v>
      </c>
      <c r="N607" s="833">
        <v>264.76100000000002</v>
      </c>
      <c r="O607" s="834">
        <v>1.0219357143922265</v>
      </c>
      <c r="P607" s="835">
        <v>231.59053963209681</v>
      </c>
      <c r="Q607" s="836">
        <v>61.316142863533592</v>
      </c>
      <c r="S607" s="56"/>
      <c r="T607" s="56"/>
    </row>
    <row r="608" spans="1:20" ht="12.75" x14ac:dyDescent="0.2">
      <c r="A608" s="2028"/>
      <c r="B608" s="194">
        <v>2</v>
      </c>
      <c r="C608" s="837" t="s">
        <v>292</v>
      </c>
      <c r="D608" s="1319">
        <v>32</v>
      </c>
      <c r="E608" s="1319">
        <v>1965</v>
      </c>
      <c r="F608" s="1320">
        <v>5.82</v>
      </c>
      <c r="G608" s="1320">
        <v>0</v>
      </c>
      <c r="H608" s="839">
        <v>0</v>
      </c>
      <c r="I608" s="839">
        <v>5.8200029999999998</v>
      </c>
      <c r="J608" s="839">
        <v>1419.59</v>
      </c>
      <c r="K608" s="840">
        <v>5.8200029999999998</v>
      </c>
      <c r="L608" s="839">
        <v>1419.59</v>
      </c>
      <c r="M608" s="841">
        <v>4.0997774005170507E-3</v>
      </c>
      <c r="N608" s="842">
        <v>264.76100000000002</v>
      </c>
      <c r="O608" s="843">
        <v>1.085461164338295</v>
      </c>
      <c r="P608" s="844">
        <v>245.98664403102305</v>
      </c>
      <c r="Q608" s="845">
        <v>65.127669860297701</v>
      </c>
      <c r="S608" s="56"/>
      <c r="T608" s="56"/>
    </row>
    <row r="609" spans="1:20" ht="12.75" x14ac:dyDescent="0.2">
      <c r="A609" s="2028"/>
      <c r="B609" s="194">
        <v>3</v>
      </c>
      <c r="C609" s="837" t="s">
        <v>291</v>
      </c>
      <c r="D609" s="1319">
        <v>29</v>
      </c>
      <c r="E609" s="1319">
        <v>1960</v>
      </c>
      <c r="F609" s="1320">
        <v>6.734</v>
      </c>
      <c r="G609" s="1320">
        <v>0</v>
      </c>
      <c r="H609" s="839">
        <v>0</v>
      </c>
      <c r="I609" s="839">
        <v>6.7340010000000001</v>
      </c>
      <c r="J609" s="839">
        <v>1187.67</v>
      </c>
      <c r="K609" s="840">
        <v>6.7340010000000001</v>
      </c>
      <c r="L609" s="839">
        <v>1187.67</v>
      </c>
      <c r="M609" s="841">
        <v>5.6699259895425496E-3</v>
      </c>
      <c r="N609" s="842">
        <v>264.76100000000002</v>
      </c>
      <c r="O609" s="843">
        <v>1.5011752749172751</v>
      </c>
      <c r="P609" s="844">
        <v>340.19555937255296</v>
      </c>
      <c r="Q609" s="845">
        <v>90.0705164950365</v>
      </c>
      <c r="S609" s="56"/>
      <c r="T609" s="56"/>
    </row>
    <row r="610" spans="1:20" ht="12.75" x14ac:dyDescent="0.2">
      <c r="A610" s="2028"/>
      <c r="B610" s="194">
        <v>4</v>
      </c>
      <c r="C610" s="837" t="s">
        <v>293</v>
      </c>
      <c r="D610" s="1319">
        <v>45</v>
      </c>
      <c r="E610" s="1319">
        <v>1982</v>
      </c>
      <c r="F610" s="1320">
        <v>14.1</v>
      </c>
      <c r="G610" s="1320">
        <v>3.6933180000000001</v>
      </c>
      <c r="H610" s="839">
        <v>0.44500000000000001</v>
      </c>
      <c r="I610" s="839">
        <v>9.9616799999999994</v>
      </c>
      <c r="J610" s="839">
        <v>1563.22</v>
      </c>
      <c r="K610" s="840">
        <v>9.9616799999999994</v>
      </c>
      <c r="L610" s="839">
        <v>1563.22</v>
      </c>
      <c r="M610" s="841">
        <v>6.3725387341513028E-3</v>
      </c>
      <c r="N610" s="842">
        <v>264.76100000000002</v>
      </c>
      <c r="O610" s="843">
        <v>1.6871997277926332</v>
      </c>
      <c r="P610" s="844">
        <v>382.35232404907816</v>
      </c>
      <c r="Q610" s="845">
        <v>101.23198366755798</v>
      </c>
      <c r="S610" s="56"/>
      <c r="T610" s="56"/>
    </row>
    <row r="611" spans="1:20" ht="12.75" x14ac:dyDescent="0.2">
      <c r="A611" s="2028"/>
      <c r="B611" s="194">
        <v>5</v>
      </c>
      <c r="C611" s="837"/>
      <c r="D611" s="838"/>
      <c r="E611" s="838"/>
      <c r="F611" s="839"/>
      <c r="G611" s="839"/>
      <c r="H611" s="839"/>
      <c r="I611" s="839"/>
      <c r="J611" s="839"/>
      <c r="K611" s="840"/>
      <c r="L611" s="839"/>
      <c r="M611" s="841"/>
      <c r="N611" s="842"/>
      <c r="O611" s="843"/>
      <c r="P611" s="844"/>
      <c r="Q611" s="845"/>
      <c r="S611" s="56"/>
      <c r="T611" s="56"/>
    </row>
    <row r="612" spans="1:20" ht="12.75" x14ac:dyDescent="0.2">
      <c r="A612" s="2028"/>
      <c r="B612" s="194">
        <v>6</v>
      </c>
      <c r="C612" s="837"/>
      <c r="D612" s="838"/>
      <c r="E612" s="838"/>
      <c r="F612" s="839"/>
      <c r="G612" s="839"/>
      <c r="H612" s="839"/>
      <c r="I612" s="839"/>
      <c r="J612" s="839"/>
      <c r="K612" s="840"/>
      <c r="L612" s="839"/>
      <c r="M612" s="841"/>
      <c r="N612" s="842"/>
      <c r="O612" s="843"/>
      <c r="P612" s="844"/>
      <c r="Q612" s="845"/>
      <c r="S612" s="56"/>
      <c r="T612" s="56"/>
    </row>
    <row r="613" spans="1:20" ht="12.75" x14ac:dyDescent="0.2">
      <c r="A613" s="2028"/>
      <c r="B613" s="194">
        <v>7</v>
      </c>
      <c r="C613" s="837"/>
      <c r="D613" s="838"/>
      <c r="E613" s="838"/>
      <c r="F613" s="839"/>
      <c r="G613" s="839"/>
      <c r="H613" s="839"/>
      <c r="I613" s="839"/>
      <c r="J613" s="839"/>
      <c r="K613" s="840"/>
      <c r="L613" s="839"/>
      <c r="M613" s="841"/>
      <c r="N613" s="842"/>
      <c r="O613" s="843"/>
      <c r="P613" s="844"/>
      <c r="Q613" s="845"/>
      <c r="S613" s="56"/>
      <c r="T613" s="56"/>
    </row>
    <row r="614" spans="1:20" ht="12.75" x14ac:dyDescent="0.2">
      <c r="A614" s="2028"/>
      <c r="B614" s="194">
        <v>8</v>
      </c>
      <c r="C614" s="837"/>
      <c r="D614" s="838"/>
      <c r="E614" s="838"/>
      <c r="F614" s="839"/>
      <c r="G614" s="839"/>
      <c r="H614" s="839"/>
      <c r="I614" s="839"/>
      <c r="J614" s="839"/>
      <c r="K614" s="840"/>
      <c r="L614" s="839"/>
      <c r="M614" s="841"/>
      <c r="N614" s="842"/>
      <c r="O614" s="843"/>
      <c r="P614" s="844"/>
      <c r="Q614" s="845"/>
      <c r="S614" s="56"/>
      <c r="T614" s="56"/>
    </row>
    <row r="615" spans="1:20" ht="12.75" customHeight="1" x14ac:dyDescent="0.2">
      <c r="A615" s="2028"/>
      <c r="B615" s="194">
        <v>9</v>
      </c>
      <c r="C615" s="837"/>
      <c r="D615" s="838"/>
      <c r="E615" s="838"/>
      <c r="F615" s="839"/>
      <c r="G615" s="839"/>
      <c r="H615" s="839"/>
      <c r="I615" s="839"/>
      <c r="J615" s="839"/>
      <c r="K615" s="840"/>
      <c r="L615" s="839"/>
      <c r="M615" s="841"/>
      <c r="N615" s="842"/>
      <c r="O615" s="843"/>
      <c r="P615" s="844"/>
      <c r="Q615" s="845"/>
      <c r="S615" s="56"/>
      <c r="T615" s="56"/>
    </row>
    <row r="616" spans="1:20" ht="13.5" thickBot="1" x14ac:dyDescent="0.25">
      <c r="A616" s="2029"/>
      <c r="B616" s="195">
        <v>10</v>
      </c>
      <c r="C616" s="846"/>
      <c r="D616" s="847"/>
      <c r="E616" s="847"/>
      <c r="F616" s="848"/>
      <c r="G616" s="848"/>
      <c r="H616" s="848"/>
      <c r="I616" s="848"/>
      <c r="J616" s="848"/>
      <c r="K616" s="849"/>
      <c r="L616" s="848"/>
      <c r="M616" s="850"/>
      <c r="N616" s="851"/>
      <c r="O616" s="852"/>
      <c r="P616" s="853"/>
      <c r="Q616" s="854"/>
      <c r="S616" s="56"/>
      <c r="T616" s="56"/>
    </row>
    <row r="617" spans="1:20" ht="12.75" x14ac:dyDescent="0.2">
      <c r="A617" s="2030" t="s">
        <v>166</v>
      </c>
      <c r="B617" s="24">
        <v>1</v>
      </c>
      <c r="C617" s="855"/>
      <c r="D617" s="856"/>
      <c r="E617" s="856"/>
      <c r="F617" s="857"/>
      <c r="G617" s="857"/>
      <c r="H617" s="857"/>
      <c r="I617" s="857"/>
      <c r="J617" s="857"/>
      <c r="K617" s="858"/>
      <c r="L617" s="857"/>
      <c r="M617" s="859"/>
      <c r="N617" s="860"/>
      <c r="O617" s="861"/>
      <c r="P617" s="862"/>
      <c r="Q617" s="863"/>
      <c r="S617" s="56"/>
      <c r="T617" s="56"/>
    </row>
    <row r="618" spans="1:20" ht="12.75" x14ac:dyDescent="0.2">
      <c r="A618" s="2031"/>
      <c r="B618" s="26">
        <v>2</v>
      </c>
      <c r="C618" s="864"/>
      <c r="D618" s="865"/>
      <c r="E618" s="865"/>
      <c r="F618" s="866"/>
      <c r="G618" s="866"/>
      <c r="H618" s="866"/>
      <c r="I618" s="866"/>
      <c r="J618" s="866"/>
      <c r="K618" s="867"/>
      <c r="L618" s="866"/>
      <c r="M618" s="868"/>
      <c r="N618" s="869"/>
      <c r="O618" s="870"/>
      <c r="P618" s="871"/>
      <c r="Q618" s="872"/>
      <c r="S618" s="56"/>
      <c r="T618" s="56"/>
    </row>
    <row r="619" spans="1:20" ht="12.75" x14ac:dyDescent="0.2">
      <c r="A619" s="2031"/>
      <c r="B619" s="26">
        <v>3</v>
      </c>
      <c r="C619" s="334"/>
      <c r="D619" s="335"/>
      <c r="E619" s="335"/>
      <c r="F619" s="197"/>
      <c r="G619" s="197"/>
      <c r="H619" s="197"/>
      <c r="I619" s="197"/>
      <c r="J619" s="197"/>
      <c r="K619" s="336"/>
      <c r="L619" s="197"/>
      <c r="M619" s="337"/>
      <c r="N619" s="338"/>
      <c r="O619" s="82"/>
      <c r="P619" s="339"/>
      <c r="Q619" s="340"/>
      <c r="S619" s="56"/>
      <c r="T619" s="56"/>
    </row>
    <row r="620" spans="1:20" ht="12.75" x14ac:dyDescent="0.2">
      <c r="A620" s="2031"/>
      <c r="B620" s="26">
        <v>4</v>
      </c>
      <c r="C620" s="334"/>
      <c r="D620" s="335"/>
      <c r="E620" s="335"/>
      <c r="F620" s="197"/>
      <c r="G620" s="197"/>
      <c r="H620" s="197"/>
      <c r="I620" s="197"/>
      <c r="J620" s="197"/>
      <c r="K620" s="336"/>
      <c r="L620" s="197"/>
      <c r="M620" s="337"/>
      <c r="N620" s="338"/>
      <c r="O620" s="82"/>
      <c r="P620" s="339"/>
      <c r="Q620" s="340"/>
      <c r="S620" s="56"/>
      <c r="T620" s="56"/>
    </row>
    <row r="621" spans="1:20" ht="12.75" x14ac:dyDescent="0.2">
      <c r="A621" s="2031"/>
      <c r="B621" s="26">
        <v>5</v>
      </c>
      <c r="C621" s="334"/>
      <c r="D621" s="335"/>
      <c r="E621" s="335"/>
      <c r="F621" s="197"/>
      <c r="G621" s="197"/>
      <c r="H621" s="197"/>
      <c r="I621" s="197"/>
      <c r="J621" s="197"/>
      <c r="K621" s="336"/>
      <c r="L621" s="197"/>
      <c r="M621" s="337"/>
      <c r="N621" s="338"/>
      <c r="O621" s="82"/>
      <c r="P621" s="339"/>
      <c r="Q621" s="340"/>
      <c r="S621" s="56"/>
      <c r="T621" s="56"/>
    </row>
    <row r="622" spans="1:20" ht="12.75" x14ac:dyDescent="0.2">
      <c r="A622" s="2031"/>
      <c r="B622" s="26">
        <v>6</v>
      </c>
      <c r="C622" s="334"/>
      <c r="D622" s="335"/>
      <c r="E622" s="335"/>
      <c r="F622" s="197"/>
      <c r="G622" s="197"/>
      <c r="H622" s="197"/>
      <c r="I622" s="197"/>
      <c r="J622" s="197"/>
      <c r="K622" s="336"/>
      <c r="L622" s="197"/>
      <c r="M622" s="337"/>
      <c r="N622" s="338"/>
      <c r="O622" s="82"/>
      <c r="P622" s="339"/>
      <c r="Q622" s="340"/>
      <c r="S622" s="56"/>
      <c r="T622" s="56"/>
    </row>
    <row r="623" spans="1:20" ht="12.75" x14ac:dyDescent="0.2">
      <c r="A623" s="2031"/>
      <c r="B623" s="26">
        <v>7</v>
      </c>
      <c r="C623" s="334"/>
      <c r="D623" s="335"/>
      <c r="E623" s="335"/>
      <c r="F623" s="197"/>
      <c r="G623" s="197"/>
      <c r="H623" s="197"/>
      <c r="I623" s="197"/>
      <c r="J623" s="197"/>
      <c r="K623" s="336"/>
      <c r="L623" s="197"/>
      <c r="M623" s="337"/>
      <c r="N623" s="338"/>
      <c r="O623" s="82"/>
      <c r="P623" s="339"/>
      <c r="Q623" s="340"/>
      <c r="S623" s="56"/>
      <c r="T623" s="56"/>
    </row>
    <row r="624" spans="1:20" ht="12.75" x14ac:dyDescent="0.2">
      <c r="A624" s="2031"/>
      <c r="B624" s="26">
        <v>8</v>
      </c>
      <c r="C624" s="334"/>
      <c r="D624" s="335"/>
      <c r="E624" s="335"/>
      <c r="F624" s="197"/>
      <c r="G624" s="197"/>
      <c r="H624" s="197"/>
      <c r="I624" s="197"/>
      <c r="J624" s="197"/>
      <c r="K624" s="336"/>
      <c r="L624" s="197"/>
      <c r="M624" s="337"/>
      <c r="N624" s="338"/>
      <c r="O624" s="82"/>
      <c r="P624" s="339"/>
      <c r="Q624" s="340"/>
      <c r="S624" s="56"/>
      <c r="T624" s="56"/>
    </row>
    <row r="625" spans="1:20" ht="12.75" customHeight="1" x14ac:dyDescent="0.2">
      <c r="A625" s="2031"/>
      <c r="B625" s="26">
        <v>9</v>
      </c>
      <c r="C625" s="334"/>
      <c r="D625" s="335"/>
      <c r="E625" s="335"/>
      <c r="F625" s="197"/>
      <c r="G625" s="197"/>
      <c r="H625" s="197"/>
      <c r="I625" s="197"/>
      <c r="J625" s="197"/>
      <c r="K625" s="336"/>
      <c r="L625" s="197"/>
      <c r="M625" s="337"/>
      <c r="N625" s="338"/>
      <c r="O625" s="82"/>
      <c r="P625" s="339"/>
      <c r="Q625" s="340"/>
      <c r="S625" s="56"/>
      <c r="T625" s="56"/>
    </row>
    <row r="626" spans="1:20" ht="13.5" thickBot="1" x14ac:dyDescent="0.25">
      <c r="A626" s="2032"/>
      <c r="B626" s="358">
        <v>10</v>
      </c>
      <c r="C626" s="341"/>
      <c r="D626" s="342"/>
      <c r="E626" s="342"/>
      <c r="F626" s="198"/>
      <c r="G626" s="198"/>
      <c r="H626" s="198"/>
      <c r="I626" s="198"/>
      <c r="J626" s="198"/>
      <c r="K626" s="343"/>
      <c r="L626" s="198"/>
      <c r="M626" s="344"/>
      <c r="N626" s="345"/>
      <c r="O626" s="346"/>
      <c r="P626" s="347"/>
      <c r="Q626" s="199"/>
      <c r="S626" s="56"/>
      <c r="T626" s="56"/>
    </row>
    <row r="627" spans="1:20" ht="12.75" x14ac:dyDescent="0.2">
      <c r="F627" s="121"/>
      <c r="G627" s="121"/>
      <c r="H627" s="121"/>
      <c r="I627" s="121"/>
      <c r="S627" s="56"/>
      <c r="T627" s="56"/>
    </row>
    <row r="628" spans="1:20" ht="12.75" x14ac:dyDescent="0.2">
      <c r="A628" s="666"/>
      <c r="B628" s="217" t="s">
        <v>177</v>
      </c>
      <c r="F628" s="121"/>
      <c r="G628" s="121"/>
      <c r="H628" s="121"/>
      <c r="I628" s="121"/>
      <c r="S628" s="56"/>
      <c r="T628" s="56"/>
    </row>
    <row r="629" spans="1:20" ht="12.75" x14ac:dyDescent="0.2">
      <c r="F629" s="121"/>
      <c r="G629" s="121"/>
      <c r="H629" s="121"/>
      <c r="I629" s="121"/>
      <c r="S629" s="56"/>
      <c r="T629" s="56"/>
    </row>
    <row r="630" spans="1:20" ht="15" x14ac:dyDescent="0.2">
      <c r="A630" s="2033" t="s">
        <v>294</v>
      </c>
      <c r="B630" s="2033"/>
      <c r="C630" s="2033"/>
      <c r="D630" s="2033"/>
      <c r="E630" s="2033"/>
      <c r="F630" s="2033"/>
      <c r="G630" s="2033"/>
      <c r="H630" s="2033"/>
      <c r="I630" s="2033"/>
      <c r="J630" s="2033"/>
      <c r="K630" s="2033"/>
      <c r="L630" s="2033"/>
      <c r="M630" s="2033"/>
      <c r="N630" s="2033"/>
      <c r="O630" s="2033"/>
      <c r="P630" s="2033"/>
      <c r="Q630" s="2033"/>
      <c r="S630" s="789"/>
      <c r="T630" s="789"/>
    </row>
    <row r="631" spans="1:20" ht="12.75" x14ac:dyDescent="0.2">
      <c r="A631" s="2034" t="s">
        <v>569</v>
      </c>
      <c r="B631" s="2034"/>
      <c r="C631" s="2034"/>
      <c r="D631" s="2034"/>
      <c r="E631" s="2034"/>
      <c r="F631" s="2034"/>
      <c r="G631" s="2034"/>
      <c r="H631" s="2034"/>
      <c r="I631" s="2034"/>
      <c r="J631" s="2034"/>
      <c r="K631" s="2034"/>
      <c r="L631" s="2034"/>
      <c r="M631" s="2034"/>
      <c r="N631" s="2034"/>
      <c r="O631" s="2034"/>
      <c r="P631" s="2034"/>
      <c r="Q631" s="2034"/>
      <c r="S631" s="56"/>
      <c r="T631" s="56"/>
    </row>
    <row r="632" spans="1:20" ht="13.5" thickBot="1" x14ac:dyDescent="0.25">
      <c r="F632" s="121"/>
      <c r="G632" s="121"/>
      <c r="H632" s="121"/>
      <c r="I632" s="121"/>
      <c r="S632" s="56"/>
      <c r="T632" s="56"/>
    </row>
    <row r="633" spans="1:20" ht="12.75" x14ac:dyDescent="0.2">
      <c r="A633" s="2054" t="s">
        <v>1</v>
      </c>
      <c r="B633" s="2037" t="s">
        <v>0</v>
      </c>
      <c r="C633" s="2016" t="s">
        <v>2</v>
      </c>
      <c r="D633" s="2016" t="s">
        <v>3</v>
      </c>
      <c r="E633" s="2016" t="s">
        <v>13</v>
      </c>
      <c r="F633" s="2039" t="s">
        <v>14</v>
      </c>
      <c r="G633" s="2040"/>
      <c r="H633" s="2040"/>
      <c r="I633" s="2041"/>
      <c r="J633" s="2016" t="s">
        <v>4</v>
      </c>
      <c r="K633" s="2016" t="s">
        <v>15</v>
      </c>
      <c r="L633" s="2016" t="s">
        <v>5</v>
      </c>
      <c r="M633" s="2016" t="s">
        <v>6</v>
      </c>
      <c r="N633" s="2016" t="s">
        <v>16</v>
      </c>
      <c r="O633" s="2051" t="s">
        <v>17</v>
      </c>
      <c r="P633" s="2016" t="s">
        <v>25</v>
      </c>
      <c r="Q633" s="2020" t="s">
        <v>26</v>
      </c>
      <c r="S633" s="56"/>
      <c r="T633" s="56"/>
    </row>
    <row r="634" spans="1:20" ht="33.75" x14ac:dyDescent="0.2">
      <c r="A634" s="2055"/>
      <c r="B634" s="2038"/>
      <c r="C634" s="2025"/>
      <c r="D634" s="2017"/>
      <c r="E634" s="2017"/>
      <c r="F634" s="21" t="s">
        <v>18</v>
      </c>
      <c r="G634" s="21" t="s">
        <v>19</v>
      </c>
      <c r="H634" s="21" t="s">
        <v>20</v>
      </c>
      <c r="I634" s="21" t="s">
        <v>21</v>
      </c>
      <c r="J634" s="2017"/>
      <c r="K634" s="2017"/>
      <c r="L634" s="2017"/>
      <c r="M634" s="2017"/>
      <c r="N634" s="2017"/>
      <c r="O634" s="2052"/>
      <c r="P634" s="2017"/>
      <c r="Q634" s="2021"/>
      <c r="S634" s="56"/>
      <c r="T634" s="56"/>
    </row>
    <row r="635" spans="1:20" ht="12.75" x14ac:dyDescent="0.2">
      <c r="A635" s="2056"/>
      <c r="B635" s="2057"/>
      <c r="C635" s="2017"/>
      <c r="D635" s="131" t="s">
        <v>7</v>
      </c>
      <c r="E635" s="131" t="s">
        <v>8</v>
      </c>
      <c r="F635" s="131" t="s">
        <v>9</v>
      </c>
      <c r="G635" s="131" t="s">
        <v>9</v>
      </c>
      <c r="H635" s="131" t="s">
        <v>9</v>
      </c>
      <c r="I635" s="131" t="s">
        <v>9</v>
      </c>
      <c r="J635" s="131" t="s">
        <v>22</v>
      </c>
      <c r="K635" s="131" t="s">
        <v>9</v>
      </c>
      <c r="L635" s="131" t="s">
        <v>22</v>
      </c>
      <c r="M635" s="131" t="s">
        <v>83</v>
      </c>
      <c r="N635" s="131" t="s">
        <v>10</v>
      </c>
      <c r="O635" s="131" t="s">
        <v>84</v>
      </c>
      <c r="P635" s="132" t="s">
        <v>27</v>
      </c>
      <c r="Q635" s="133" t="s">
        <v>28</v>
      </c>
      <c r="S635" s="56"/>
      <c r="T635" s="56"/>
    </row>
    <row r="636" spans="1:20" ht="13.5" thickBot="1" x14ac:dyDescent="0.25">
      <c r="A636" s="134">
        <v>1</v>
      </c>
      <c r="B636" s="135">
        <v>2</v>
      </c>
      <c r="C636" s="136">
        <v>3</v>
      </c>
      <c r="D636" s="137">
        <v>4</v>
      </c>
      <c r="E636" s="137">
        <v>5</v>
      </c>
      <c r="F636" s="137">
        <v>6</v>
      </c>
      <c r="G636" s="137">
        <v>7</v>
      </c>
      <c r="H636" s="137">
        <v>8</v>
      </c>
      <c r="I636" s="137">
        <v>9</v>
      </c>
      <c r="J636" s="137">
        <v>10</v>
      </c>
      <c r="K636" s="137">
        <v>11</v>
      </c>
      <c r="L636" s="136">
        <v>12</v>
      </c>
      <c r="M636" s="137">
        <v>13</v>
      </c>
      <c r="N636" s="137">
        <v>14</v>
      </c>
      <c r="O636" s="138">
        <v>15</v>
      </c>
      <c r="P636" s="136">
        <v>16</v>
      </c>
      <c r="Q636" s="139">
        <v>17</v>
      </c>
      <c r="S636" s="56"/>
      <c r="T636" s="56"/>
    </row>
    <row r="637" spans="1:20" ht="12.75" x14ac:dyDescent="0.2">
      <c r="A637" s="2042" t="s">
        <v>115</v>
      </c>
      <c r="B637" s="357">
        <v>1</v>
      </c>
      <c r="C637" s="873" t="s">
        <v>295</v>
      </c>
      <c r="D637" s="874">
        <v>50</v>
      </c>
      <c r="E637" s="874">
        <v>1993</v>
      </c>
      <c r="F637" s="875">
        <v>17.942</v>
      </c>
      <c r="G637" s="876">
        <v>3.71258</v>
      </c>
      <c r="H637" s="876">
        <v>7.6819259999999998</v>
      </c>
      <c r="I637" s="876">
        <v>6.5474909999999999</v>
      </c>
      <c r="J637" s="876">
        <v>2469.6799999999998</v>
      </c>
      <c r="K637" s="877">
        <v>6.5474909999999999</v>
      </c>
      <c r="L637" s="876">
        <v>2469.6799999999998</v>
      </c>
      <c r="M637" s="878">
        <v>2.6511495416410226E-3</v>
      </c>
      <c r="N637" s="879">
        <v>269.55700000000002</v>
      </c>
      <c r="O637" s="880">
        <v>0.71463591699612916</v>
      </c>
      <c r="P637" s="881">
        <v>159.06897249846136</v>
      </c>
      <c r="Q637" s="882">
        <v>42.878155019767753</v>
      </c>
      <c r="S637" s="56"/>
      <c r="T637" s="56"/>
    </row>
    <row r="638" spans="1:20" ht="12.75" x14ac:dyDescent="0.2">
      <c r="A638" s="2043"/>
      <c r="B638" s="142">
        <v>2</v>
      </c>
      <c r="C638" s="141"/>
      <c r="D638" s="142"/>
      <c r="E638" s="142"/>
      <c r="F638" s="143"/>
      <c r="G638" s="144"/>
      <c r="H638" s="144"/>
      <c r="I638" s="144"/>
      <c r="J638" s="144"/>
      <c r="K638" s="145"/>
      <c r="L638" s="144"/>
      <c r="M638" s="146"/>
      <c r="N638" s="147"/>
      <c r="O638" s="148"/>
      <c r="P638" s="149"/>
      <c r="Q638" s="150"/>
      <c r="S638" s="56"/>
      <c r="T638" s="56"/>
    </row>
    <row r="639" spans="1:20" ht="12.75" x14ac:dyDescent="0.2">
      <c r="A639" s="2043"/>
      <c r="B639" s="142">
        <v>3</v>
      </c>
      <c r="C639" s="141"/>
      <c r="D639" s="142"/>
      <c r="E639" s="142"/>
      <c r="F639" s="143"/>
      <c r="G639" s="144"/>
      <c r="H639" s="144"/>
      <c r="I639" s="144"/>
      <c r="J639" s="144"/>
      <c r="K639" s="145"/>
      <c r="L639" s="144"/>
      <c r="M639" s="146"/>
      <c r="N639" s="147"/>
      <c r="O639" s="148"/>
      <c r="P639" s="149"/>
      <c r="Q639" s="150"/>
      <c r="S639" s="56"/>
      <c r="T639" s="56"/>
    </row>
    <row r="640" spans="1:20" ht="12.75" x14ac:dyDescent="0.2">
      <c r="A640" s="2043"/>
      <c r="B640" s="142">
        <v>4</v>
      </c>
      <c r="C640" s="141"/>
      <c r="D640" s="142"/>
      <c r="E640" s="142"/>
      <c r="F640" s="143"/>
      <c r="G640" s="144"/>
      <c r="H640" s="144"/>
      <c r="I640" s="144"/>
      <c r="J640" s="144"/>
      <c r="K640" s="145"/>
      <c r="L640" s="144"/>
      <c r="M640" s="146"/>
      <c r="N640" s="147"/>
      <c r="O640" s="148"/>
      <c r="P640" s="149"/>
      <c r="Q640" s="150"/>
      <c r="S640" s="56"/>
      <c r="T640" s="56"/>
    </row>
    <row r="641" spans="1:20" ht="12.75" x14ac:dyDescent="0.2">
      <c r="A641" s="2043"/>
      <c r="B641" s="142">
        <v>5</v>
      </c>
      <c r="C641" s="141"/>
      <c r="D641" s="142"/>
      <c r="E641" s="142"/>
      <c r="F641" s="143"/>
      <c r="G641" s="144"/>
      <c r="H641" s="144"/>
      <c r="I641" s="144"/>
      <c r="J641" s="144"/>
      <c r="K641" s="145"/>
      <c r="L641" s="144"/>
      <c r="M641" s="146"/>
      <c r="N641" s="147"/>
      <c r="O641" s="148"/>
      <c r="P641" s="149"/>
      <c r="Q641" s="150"/>
      <c r="S641" s="56"/>
      <c r="T641" s="56"/>
    </row>
    <row r="642" spans="1:20" ht="12.75" x14ac:dyDescent="0.2">
      <c r="A642" s="2043"/>
      <c r="B642" s="142">
        <v>6</v>
      </c>
      <c r="C642" s="141"/>
      <c r="D642" s="142"/>
      <c r="E642" s="142"/>
      <c r="F642" s="143"/>
      <c r="G642" s="144"/>
      <c r="H642" s="144"/>
      <c r="I642" s="144"/>
      <c r="J642" s="144"/>
      <c r="K642" s="145"/>
      <c r="L642" s="144"/>
      <c r="M642" s="146"/>
      <c r="N642" s="147"/>
      <c r="O642" s="148"/>
      <c r="P642" s="149"/>
      <c r="Q642" s="150"/>
      <c r="S642" s="56"/>
      <c r="T642" s="56"/>
    </row>
    <row r="643" spans="1:20" ht="12.75" x14ac:dyDescent="0.2">
      <c r="A643" s="2043"/>
      <c r="B643" s="142">
        <v>7</v>
      </c>
      <c r="C643" s="141"/>
      <c r="D643" s="142"/>
      <c r="E643" s="142"/>
      <c r="F643" s="143"/>
      <c r="G643" s="144"/>
      <c r="H643" s="144"/>
      <c r="I643" s="144"/>
      <c r="J643" s="144"/>
      <c r="K643" s="145"/>
      <c r="L643" s="144"/>
      <c r="M643" s="146"/>
      <c r="N643" s="147"/>
      <c r="O643" s="148"/>
      <c r="P643" s="149"/>
      <c r="Q643" s="150"/>
      <c r="S643" s="56"/>
      <c r="T643" s="56"/>
    </row>
    <row r="644" spans="1:20" ht="12.75" x14ac:dyDescent="0.2">
      <c r="A644" s="2043"/>
      <c r="B644" s="142">
        <v>8</v>
      </c>
      <c r="C644" s="141"/>
      <c r="D644" s="142"/>
      <c r="E644" s="142"/>
      <c r="F644" s="143"/>
      <c r="G644" s="144"/>
      <c r="H644" s="144"/>
      <c r="I644" s="144"/>
      <c r="J644" s="144"/>
      <c r="K644" s="145"/>
      <c r="L644" s="144"/>
      <c r="M644" s="146"/>
      <c r="N644" s="147"/>
      <c r="O644" s="148"/>
      <c r="P644" s="149"/>
      <c r="Q644" s="150"/>
      <c r="S644" s="56"/>
      <c r="T644" s="56"/>
    </row>
    <row r="645" spans="1:20" ht="12.75" x14ac:dyDescent="0.2">
      <c r="A645" s="2043"/>
      <c r="B645" s="142">
        <v>9</v>
      </c>
      <c r="C645" s="141"/>
      <c r="D645" s="142"/>
      <c r="E645" s="142"/>
      <c r="F645" s="143"/>
      <c r="G645" s="144"/>
      <c r="H645" s="144"/>
      <c r="I645" s="144"/>
      <c r="J645" s="144"/>
      <c r="K645" s="145"/>
      <c r="L645" s="144"/>
      <c r="M645" s="146"/>
      <c r="N645" s="147"/>
      <c r="O645" s="148"/>
      <c r="P645" s="149"/>
      <c r="Q645" s="150"/>
      <c r="S645" s="56"/>
      <c r="T645" s="56"/>
    </row>
    <row r="646" spans="1:20" ht="13.5" thickBot="1" x14ac:dyDescent="0.25">
      <c r="A646" s="2043"/>
      <c r="B646" s="142">
        <v>10</v>
      </c>
      <c r="C646" s="141"/>
      <c r="D646" s="142"/>
      <c r="E646" s="142"/>
      <c r="F646" s="143"/>
      <c r="G646" s="144"/>
      <c r="H646" s="144"/>
      <c r="I646" s="144"/>
      <c r="J646" s="144"/>
      <c r="K646" s="145"/>
      <c r="L646" s="144"/>
      <c r="M646" s="146"/>
      <c r="N646" s="147"/>
      <c r="O646" s="148"/>
      <c r="P646" s="149"/>
      <c r="Q646" s="150"/>
      <c r="S646" s="56"/>
      <c r="T646" s="56"/>
    </row>
    <row r="647" spans="1:20" ht="12.75" x14ac:dyDescent="0.2">
      <c r="A647" s="2044" t="s">
        <v>123</v>
      </c>
      <c r="B647" s="17">
        <v>1</v>
      </c>
      <c r="C647" s="16"/>
      <c r="D647" s="17"/>
      <c r="E647" s="17"/>
      <c r="F647" s="152"/>
      <c r="G647" s="152"/>
      <c r="H647" s="152"/>
      <c r="I647" s="152"/>
      <c r="J647" s="152"/>
      <c r="K647" s="153"/>
      <c r="L647" s="152"/>
      <c r="M647" s="154"/>
      <c r="N647" s="155"/>
      <c r="O647" s="107"/>
      <c r="P647" s="156"/>
      <c r="Q647" s="157"/>
      <c r="S647" s="56"/>
      <c r="T647" s="56"/>
    </row>
    <row r="648" spans="1:20" ht="12.75" x14ac:dyDescent="0.2">
      <c r="A648" s="2014"/>
      <c r="B648" s="18">
        <v>2</v>
      </c>
      <c r="C648" s="11"/>
      <c r="D648" s="18"/>
      <c r="E648" s="18"/>
      <c r="F648" s="158"/>
      <c r="G648" s="158"/>
      <c r="H648" s="158"/>
      <c r="I648" s="158"/>
      <c r="J648" s="158"/>
      <c r="K648" s="83"/>
      <c r="L648" s="158"/>
      <c r="M648" s="159"/>
      <c r="N648" s="160"/>
      <c r="O648" s="73"/>
      <c r="P648" s="161"/>
      <c r="Q648" s="162"/>
      <c r="S648" s="56"/>
      <c r="T648" s="56"/>
    </row>
    <row r="649" spans="1:20" ht="12.75" x14ac:dyDescent="0.2">
      <c r="A649" s="2014"/>
      <c r="B649" s="18">
        <v>3</v>
      </c>
      <c r="C649" s="11"/>
      <c r="D649" s="18"/>
      <c r="E649" s="18"/>
      <c r="F649" s="158"/>
      <c r="G649" s="158"/>
      <c r="H649" s="158"/>
      <c r="I649" s="158"/>
      <c r="J649" s="158"/>
      <c r="K649" s="83"/>
      <c r="L649" s="158"/>
      <c r="M649" s="159"/>
      <c r="N649" s="160"/>
      <c r="O649" s="73"/>
      <c r="P649" s="161"/>
      <c r="Q649" s="162"/>
      <c r="S649" s="56"/>
      <c r="T649" s="56"/>
    </row>
    <row r="650" spans="1:20" ht="12.75" x14ac:dyDescent="0.2">
      <c r="A650" s="2014"/>
      <c r="B650" s="18">
        <v>4</v>
      </c>
      <c r="C650" s="11"/>
      <c r="D650" s="18"/>
      <c r="E650" s="18"/>
      <c r="F650" s="158"/>
      <c r="G650" s="158"/>
      <c r="H650" s="158"/>
      <c r="I650" s="158"/>
      <c r="J650" s="158"/>
      <c r="K650" s="83"/>
      <c r="L650" s="158"/>
      <c r="M650" s="159"/>
      <c r="N650" s="160"/>
      <c r="O650" s="73"/>
      <c r="P650" s="161"/>
      <c r="Q650" s="162"/>
      <c r="S650" s="56"/>
      <c r="T650" s="56"/>
    </row>
    <row r="651" spans="1:20" ht="12.75" x14ac:dyDescent="0.2">
      <c r="A651" s="2014"/>
      <c r="B651" s="18">
        <v>5</v>
      </c>
      <c r="C651" s="11"/>
      <c r="D651" s="18"/>
      <c r="E651" s="18"/>
      <c r="F651" s="158"/>
      <c r="G651" s="158"/>
      <c r="H651" s="158"/>
      <c r="I651" s="158"/>
      <c r="J651" s="158"/>
      <c r="K651" s="83"/>
      <c r="L651" s="158"/>
      <c r="M651" s="159"/>
      <c r="N651" s="160"/>
      <c r="O651" s="73"/>
      <c r="P651" s="161"/>
      <c r="Q651" s="162"/>
      <c r="S651" s="56"/>
      <c r="T651" s="56"/>
    </row>
    <row r="652" spans="1:20" ht="12.75" x14ac:dyDescent="0.2">
      <c r="A652" s="2014"/>
      <c r="B652" s="18">
        <v>6</v>
      </c>
      <c r="C652" s="11"/>
      <c r="D652" s="18"/>
      <c r="E652" s="18"/>
      <c r="F652" s="158"/>
      <c r="G652" s="158"/>
      <c r="H652" s="158"/>
      <c r="I652" s="158"/>
      <c r="J652" s="158"/>
      <c r="K652" s="83"/>
      <c r="L652" s="158"/>
      <c r="M652" s="159"/>
      <c r="N652" s="160"/>
      <c r="O652" s="73"/>
      <c r="P652" s="161"/>
      <c r="Q652" s="162"/>
      <c r="S652" s="56"/>
      <c r="T652" s="56"/>
    </row>
    <row r="653" spans="1:20" ht="12.75" x14ac:dyDescent="0.2">
      <c r="A653" s="2014"/>
      <c r="B653" s="18">
        <v>7</v>
      </c>
      <c r="C653" s="11"/>
      <c r="D653" s="18"/>
      <c r="E653" s="18"/>
      <c r="F653" s="158"/>
      <c r="G653" s="158"/>
      <c r="H653" s="158"/>
      <c r="I653" s="158"/>
      <c r="J653" s="158"/>
      <c r="K653" s="83"/>
      <c r="L653" s="158"/>
      <c r="M653" s="159"/>
      <c r="N653" s="160"/>
      <c r="O653" s="73"/>
      <c r="P653" s="161"/>
      <c r="Q653" s="162"/>
      <c r="S653" s="56"/>
      <c r="T653" s="56"/>
    </row>
    <row r="654" spans="1:20" ht="12.75" x14ac:dyDescent="0.2">
      <c r="A654" s="2014"/>
      <c r="B654" s="18">
        <v>8</v>
      </c>
      <c r="C654" s="11"/>
      <c r="D654" s="18"/>
      <c r="E654" s="18"/>
      <c r="F654" s="158"/>
      <c r="G654" s="158"/>
      <c r="H654" s="158"/>
      <c r="I654" s="158"/>
      <c r="J654" s="158"/>
      <c r="K654" s="83"/>
      <c r="L654" s="158"/>
      <c r="M654" s="159"/>
      <c r="N654" s="160"/>
      <c r="O654" s="73"/>
      <c r="P654" s="161"/>
      <c r="Q654" s="162"/>
      <c r="S654" s="56"/>
      <c r="T654" s="56"/>
    </row>
    <row r="655" spans="1:20" ht="12.75" x14ac:dyDescent="0.2">
      <c r="A655" s="2014"/>
      <c r="B655" s="18">
        <v>9</v>
      </c>
      <c r="C655" s="11"/>
      <c r="D655" s="18"/>
      <c r="E655" s="18"/>
      <c r="F655" s="158"/>
      <c r="G655" s="158"/>
      <c r="H655" s="158"/>
      <c r="I655" s="158"/>
      <c r="J655" s="158"/>
      <c r="K655" s="83"/>
      <c r="L655" s="158"/>
      <c r="M655" s="159"/>
      <c r="N655" s="160"/>
      <c r="O655" s="73"/>
      <c r="P655" s="161"/>
      <c r="Q655" s="162"/>
      <c r="S655" s="56"/>
      <c r="T655" s="56"/>
    </row>
    <row r="656" spans="1:20" ht="13.5" thickBot="1" x14ac:dyDescent="0.25">
      <c r="A656" s="2045"/>
      <c r="B656" s="58">
        <v>10</v>
      </c>
      <c r="C656" s="11"/>
      <c r="D656" s="18"/>
      <c r="E656" s="18"/>
      <c r="F656" s="158"/>
      <c r="G656" s="158"/>
      <c r="H656" s="158"/>
      <c r="I656" s="158"/>
      <c r="J656" s="158"/>
      <c r="K656" s="83"/>
      <c r="L656" s="158"/>
      <c r="M656" s="159"/>
      <c r="N656" s="160"/>
      <c r="O656" s="73"/>
      <c r="P656" s="161"/>
      <c r="Q656" s="162"/>
      <c r="S656" s="56"/>
      <c r="T656" s="56"/>
    </row>
    <row r="657" spans="1:20" ht="12.75" x14ac:dyDescent="0.2">
      <c r="A657" s="2046" t="s">
        <v>133</v>
      </c>
      <c r="B657" s="163">
        <v>1</v>
      </c>
      <c r="C657" s="164"/>
      <c r="D657" s="163"/>
      <c r="E657" s="163"/>
      <c r="F657" s="165"/>
      <c r="G657" s="165"/>
      <c r="H657" s="165"/>
      <c r="I657" s="165"/>
      <c r="J657" s="165"/>
      <c r="K657" s="166"/>
      <c r="L657" s="165"/>
      <c r="M657" s="167"/>
      <c r="N657" s="168"/>
      <c r="O657" s="169"/>
      <c r="P657" s="170"/>
      <c r="Q657" s="171"/>
      <c r="S657" s="56"/>
      <c r="T657" s="56"/>
    </row>
    <row r="658" spans="1:20" ht="12.75" x14ac:dyDescent="0.2">
      <c r="A658" s="2047"/>
      <c r="B658" s="172">
        <v>2</v>
      </c>
      <c r="C658" s="173"/>
      <c r="D658" s="172"/>
      <c r="E658" s="172"/>
      <c r="F658" s="174"/>
      <c r="G658" s="174"/>
      <c r="H658" s="174"/>
      <c r="I658" s="174"/>
      <c r="J658" s="174"/>
      <c r="K658" s="175"/>
      <c r="L658" s="174"/>
      <c r="M658" s="176"/>
      <c r="N658" s="177"/>
      <c r="O658" s="178"/>
      <c r="P658" s="179"/>
      <c r="Q658" s="180"/>
      <c r="S658" s="56"/>
      <c r="T658" s="56"/>
    </row>
    <row r="659" spans="1:20" ht="12.75" x14ac:dyDescent="0.2">
      <c r="A659" s="2047"/>
      <c r="B659" s="172">
        <v>3</v>
      </c>
      <c r="C659" s="173"/>
      <c r="D659" s="172"/>
      <c r="E659" s="172"/>
      <c r="F659" s="174"/>
      <c r="G659" s="174"/>
      <c r="H659" s="174"/>
      <c r="I659" s="174"/>
      <c r="J659" s="174"/>
      <c r="K659" s="175"/>
      <c r="L659" s="174"/>
      <c r="M659" s="176"/>
      <c r="N659" s="177"/>
      <c r="O659" s="178"/>
      <c r="P659" s="179"/>
      <c r="Q659" s="180"/>
      <c r="S659" s="56"/>
      <c r="T659" s="56"/>
    </row>
    <row r="660" spans="1:20" ht="12.75" x14ac:dyDescent="0.2">
      <c r="A660" s="2047"/>
      <c r="B660" s="172">
        <v>4</v>
      </c>
      <c r="C660" s="173"/>
      <c r="D660" s="172"/>
      <c r="E660" s="172"/>
      <c r="F660" s="174"/>
      <c r="G660" s="174"/>
      <c r="H660" s="174"/>
      <c r="I660" s="174"/>
      <c r="J660" s="174"/>
      <c r="K660" s="175"/>
      <c r="L660" s="174"/>
      <c r="M660" s="176"/>
      <c r="N660" s="177"/>
      <c r="O660" s="178"/>
      <c r="P660" s="179"/>
      <c r="Q660" s="180"/>
      <c r="S660" s="56"/>
      <c r="T660" s="56"/>
    </row>
    <row r="661" spans="1:20" ht="12.75" x14ac:dyDescent="0.2">
      <c r="A661" s="2047"/>
      <c r="B661" s="172">
        <v>5</v>
      </c>
      <c r="C661" s="173"/>
      <c r="D661" s="172"/>
      <c r="E661" s="172"/>
      <c r="F661" s="174"/>
      <c r="G661" s="174"/>
      <c r="H661" s="174"/>
      <c r="I661" s="174"/>
      <c r="J661" s="174"/>
      <c r="K661" s="175"/>
      <c r="L661" s="174"/>
      <c r="M661" s="176"/>
      <c r="N661" s="177"/>
      <c r="O661" s="178"/>
      <c r="P661" s="179"/>
      <c r="Q661" s="180"/>
      <c r="S661" s="56"/>
      <c r="T661" s="56"/>
    </row>
    <row r="662" spans="1:20" ht="12.75" x14ac:dyDescent="0.2">
      <c r="A662" s="2047"/>
      <c r="B662" s="172">
        <v>6</v>
      </c>
      <c r="C662" s="173"/>
      <c r="D662" s="172"/>
      <c r="E662" s="172"/>
      <c r="F662" s="174"/>
      <c r="G662" s="174"/>
      <c r="H662" s="174"/>
      <c r="I662" s="174"/>
      <c r="J662" s="174"/>
      <c r="K662" s="175"/>
      <c r="L662" s="174"/>
      <c r="M662" s="176"/>
      <c r="N662" s="177"/>
      <c r="O662" s="178"/>
      <c r="P662" s="179"/>
      <c r="Q662" s="180"/>
      <c r="S662" s="56"/>
      <c r="T662" s="56"/>
    </row>
    <row r="663" spans="1:20" ht="12.75" x14ac:dyDescent="0.2">
      <c r="A663" s="2047"/>
      <c r="B663" s="172">
        <v>7</v>
      </c>
      <c r="C663" s="173"/>
      <c r="D663" s="172"/>
      <c r="E663" s="172"/>
      <c r="F663" s="174"/>
      <c r="G663" s="174"/>
      <c r="H663" s="174"/>
      <c r="I663" s="174"/>
      <c r="J663" s="174"/>
      <c r="K663" s="175"/>
      <c r="L663" s="174"/>
      <c r="M663" s="176"/>
      <c r="N663" s="177"/>
      <c r="O663" s="178"/>
      <c r="P663" s="179"/>
      <c r="Q663" s="180"/>
      <c r="S663" s="56"/>
      <c r="T663" s="56"/>
    </row>
    <row r="664" spans="1:20" ht="12.75" x14ac:dyDescent="0.2">
      <c r="A664" s="2047"/>
      <c r="B664" s="172">
        <v>8</v>
      </c>
      <c r="C664" s="173"/>
      <c r="D664" s="172"/>
      <c r="E664" s="172"/>
      <c r="F664" s="174"/>
      <c r="G664" s="174"/>
      <c r="H664" s="174"/>
      <c r="I664" s="174"/>
      <c r="J664" s="174"/>
      <c r="K664" s="175"/>
      <c r="L664" s="174"/>
      <c r="M664" s="176"/>
      <c r="N664" s="177"/>
      <c r="O664" s="178"/>
      <c r="P664" s="179"/>
      <c r="Q664" s="180"/>
      <c r="S664" s="56"/>
      <c r="T664" s="56"/>
    </row>
    <row r="665" spans="1:20" ht="12.75" x14ac:dyDescent="0.2">
      <c r="A665" s="2047"/>
      <c r="B665" s="172">
        <v>9</v>
      </c>
      <c r="C665" s="173"/>
      <c r="D665" s="172"/>
      <c r="E665" s="172"/>
      <c r="F665" s="174"/>
      <c r="G665" s="174"/>
      <c r="H665" s="174"/>
      <c r="I665" s="174"/>
      <c r="J665" s="174"/>
      <c r="K665" s="175"/>
      <c r="L665" s="174"/>
      <c r="M665" s="176"/>
      <c r="N665" s="177"/>
      <c r="O665" s="178"/>
      <c r="P665" s="179"/>
      <c r="Q665" s="180"/>
      <c r="S665" s="56"/>
      <c r="T665" s="56"/>
    </row>
    <row r="666" spans="1:20" ht="13.5" thickBot="1" x14ac:dyDescent="0.25">
      <c r="A666" s="2048"/>
      <c r="B666" s="181">
        <v>10</v>
      </c>
      <c r="C666" s="182"/>
      <c r="D666" s="181"/>
      <c r="E666" s="181"/>
      <c r="F666" s="183"/>
      <c r="G666" s="183"/>
      <c r="H666" s="183"/>
      <c r="I666" s="183"/>
      <c r="J666" s="183"/>
      <c r="K666" s="184"/>
      <c r="L666" s="183"/>
      <c r="M666" s="185"/>
      <c r="N666" s="186"/>
      <c r="O666" s="187"/>
      <c r="P666" s="188"/>
      <c r="Q666" s="189"/>
      <c r="S666" s="56"/>
      <c r="T666" s="56"/>
    </row>
    <row r="667" spans="1:20" ht="12.75" x14ac:dyDescent="0.2">
      <c r="A667" s="2049" t="s">
        <v>144</v>
      </c>
      <c r="B667" s="109">
        <v>1</v>
      </c>
      <c r="C667" s="819" t="s">
        <v>299</v>
      </c>
      <c r="D667" s="820">
        <v>15</v>
      </c>
      <c r="E667" s="820">
        <v>1979</v>
      </c>
      <c r="F667" s="821">
        <v>6.6609999999999996</v>
      </c>
      <c r="G667" s="821">
        <v>2.41425</v>
      </c>
      <c r="H667" s="821">
        <v>1.891086</v>
      </c>
      <c r="I667" s="821">
        <v>2.3556650000000001</v>
      </c>
      <c r="J667" s="821">
        <v>706.88</v>
      </c>
      <c r="K667" s="822">
        <v>2.3556650000000001</v>
      </c>
      <c r="L667" s="821">
        <v>706.88</v>
      </c>
      <c r="M667" s="823">
        <v>3.3324821751923948E-3</v>
      </c>
      <c r="N667" s="824">
        <v>269.55700000000002</v>
      </c>
      <c r="O667" s="825">
        <v>0.89829389769833645</v>
      </c>
      <c r="P667" s="826">
        <v>199.94893051154369</v>
      </c>
      <c r="Q667" s="827">
        <v>53.897633861900182</v>
      </c>
      <c r="S667" s="56"/>
      <c r="T667" s="56"/>
    </row>
    <row r="668" spans="1:20" ht="12.75" x14ac:dyDescent="0.2">
      <c r="A668" s="2050"/>
      <c r="B668" s="109">
        <v>2</v>
      </c>
      <c r="C668" s="819" t="s">
        <v>298</v>
      </c>
      <c r="D668" s="820">
        <v>37</v>
      </c>
      <c r="E668" s="820">
        <v>1983</v>
      </c>
      <c r="F668" s="821">
        <v>19.286000000000001</v>
      </c>
      <c r="G668" s="821">
        <v>3.522983</v>
      </c>
      <c r="H668" s="821">
        <v>5.6438639999999998</v>
      </c>
      <c r="I668" s="821">
        <v>10.119153000000001</v>
      </c>
      <c r="J668" s="821">
        <v>2108.85</v>
      </c>
      <c r="K668" s="822">
        <v>10.119153000000001</v>
      </c>
      <c r="L668" s="821">
        <v>2108.85</v>
      </c>
      <c r="M668" s="823">
        <v>4.7984223628992108E-3</v>
      </c>
      <c r="N668" s="824">
        <v>269.55700000000002</v>
      </c>
      <c r="O668" s="825">
        <v>1.2934483368760226</v>
      </c>
      <c r="P668" s="826">
        <v>287.90534177395267</v>
      </c>
      <c r="Q668" s="827">
        <v>77.606900212561357</v>
      </c>
      <c r="S668" s="56"/>
      <c r="T668" s="56"/>
    </row>
    <row r="669" spans="1:20" ht="12.75" x14ac:dyDescent="0.2">
      <c r="A669" s="2050"/>
      <c r="B669" s="109">
        <v>3</v>
      </c>
      <c r="C669" s="819" t="s">
        <v>300</v>
      </c>
      <c r="D669" s="820">
        <v>25</v>
      </c>
      <c r="E669" s="820">
        <v>1982</v>
      </c>
      <c r="F669" s="821">
        <v>12.682</v>
      </c>
      <c r="G669" s="821">
        <v>2.0387</v>
      </c>
      <c r="H669" s="821">
        <v>3.7625760000000001</v>
      </c>
      <c r="I669" s="821">
        <v>6.880725</v>
      </c>
      <c r="J669" s="821">
        <v>1353.96</v>
      </c>
      <c r="K669" s="822">
        <v>6.880725</v>
      </c>
      <c r="L669" s="821">
        <v>1353.96</v>
      </c>
      <c r="M669" s="823">
        <v>5.0819263493751664E-3</v>
      </c>
      <c r="N669" s="824">
        <v>269.55700000000002</v>
      </c>
      <c r="O669" s="825">
        <v>1.3698688209585219</v>
      </c>
      <c r="P669" s="826">
        <v>304.91558096250998</v>
      </c>
      <c r="Q669" s="827">
        <v>82.192129257511297</v>
      </c>
      <c r="S669" s="56"/>
      <c r="T669" s="56"/>
    </row>
    <row r="670" spans="1:20" ht="12.75" x14ac:dyDescent="0.2">
      <c r="A670" s="2050"/>
      <c r="B670" s="109">
        <v>4</v>
      </c>
      <c r="C670" s="819" t="s">
        <v>304</v>
      </c>
      <c r="D670" s="820">
        <v>30</v>
      </c>
      <c r="E670" s="820">
        <v>1980</v>
      </c>
      <c r="F670" s="821">
        <v>13.487</v>
      </c>
      <c r="G670" s="821">
        <v>2.6288499999999999</v>
      </c>
      <c r="H670" s="821">
        <v>3.762578</v>
      </c>
      <c r="I670" s="821">
        <v>7.0955759999999994</v>
      </c>
      <c r="J670" s="821">
        <v>1363.59</v>
      </c>
      <c r="K670" s="822">
        <v>7.0955759999999994</v>
      </c>
      <c r="L670" s="821">
        <v>1363.59</v>
      </c>
      <c r="M670" s="823">
        <v>5.2035993223769608E-3</v>
      </c>
      <c r="N670" s="824">
        <v>269.55700000000002</v>
      </c>
      <c r="O670" s="825">
        <v>1.4026666225419666</v>
      </c>
      <c r="P670" s="826">
        <v>312.21595934261762</v>
      </c>
      <c r="Q670" s="827">
        <v>84.159997352517976</v>
      </c>
      <c r="S670" s="56"/>
      <c r="T670" s="56"/>
    </row>
    <row r="671" spans="1:20" ht="12.75" x14ac:dyDescent="0.2">
      <c r="A671" s="2050"/>
      <c r="B671" s="109">
        <v>5</v>
      </c>
      <c r="C671" s="819" t="s">
        <v>296</v>
      </c>
      <c r="D671" s="820">
        <v>14</v>
      </c>
      <c r="E671" s="820">
        <v>1981</v>
      </c>
      <c r="F671" s="821">
        <v>7.4409999999999998</v>
      </c>
      <c r="G671" s="821">
        <v>1.3412500000000001</v>
      </c>
      <c r="H671" s="821">
        <v>2.038062</v>
      </c>
      <c r="I671" s="821">
        <v>4.0616880000000002</v>
      </c>
      <c r="J671" s="821">
        <v>779.03</v>
      </c>
      <c r="K671" s="822">
        <v>4.0616880000000002</v>
      </c>
      <c r="L671" s="821">
        <v>779.03</v>
      </c>
      <c r="M671" s="823">
        <v>5.2137761061833311E-3</v>
      </c>
      <c r="N671" s="824">
        <v>269.55700000000002</v>
      </c>
      <c r="O671" s="825">
        <v>1.4054098458544602</v>
      </c>
      <c r="P671" s="826">
        <v>312.82656637099984</v>
      </c>
      <c r="Q671" s="827">
        <v>84.324590751267607</v>
      </c>
      <c r="S671" s="56"/>
      <c r="T671" s="56"/>
    </row>
    <row r="672" spans="1:20" ht="12.75" x14ac:dyDescent="0.2">
      <c r="A672" s="2050"/>
      <c r="B672" s="109">
        <v>6</v>
      </c>
      <c r="C672" s="819" t="s">
        <v>301</v>
      </c>
      <c r="D672" s="820">
        <v>26</v>
      </c>
      <c r="E672" s="820">
        <v>1984</v>
      </c>
      <c r="F672" s="821">
        <v>13.183999999999999</v>
      </c>
      <c r="G672" s="821">
        <v>2.071428</v>
      </c>
      <c r="H672" s="821">
        <v>3.6841889999999999</v>
      </c>
      <c r="I672" s="821">
        <v>7.4283859999999997</v>
      </c>
      <c r="J672" s="821">
        <v>1357.72</v>
      </c>
      <c r="K672" s="822">
        <v>7.4283859999999997</v>
      </c>
      <c r="L672" s="821">
        <v>1357.72</v>
      </c>
      <c r="M672" s="823">
        <v>5.4712208702825324E-3</v>
      </c>
      <c r="N672" s="824">
        <v>269.55700000000002</v>
      </c>
      <c r="O672" s="825">
        <v>1.4748058841307488</v>
      </c>
      <c r="P672" s="826">
        <v>328.2732522169519</v>
      </c>
      <c r="Q672" s="827">
        <v>88.48835304784491</v>
      </c>
      <c r="S672" s="56"/>
      <c r="T672" s="56"/>
    </row>
    <row r="673" spans="1:20" ht="12.75" x14ac:dyDescent="0.2">
      <c r="A673" s="2050"/>
      <c r="B673" s="109">
        <v>7</v>
      </c>
      <c r="C673" s="819" t="s">
        <v>302</v>
      </c>
      <c r="D673" s="820">
        <v>37</v>
      </c>
      <c r="E673" s="820">
        <v>1987</v>
      </c>
      <c r="F673" s="821">
        <v>17.2</v>
      </c>
      <c r="G673" s="821">
        <v>2.41425</v>
      </c>
      <c r="H673" s="821">
        <v>4.7424119999999998</v>
      </c>
      <c r="I673" s="821">
        <v>10.043339</v>
      </c>
      <c r="J673" s="821">
        <v>1832.06</v>
      </c>
      <c r="K673" s="822">
        <v>10.043339</v>
      </c>
      <c r="L673" s="821">
        <v>1832.06</v>
      </c>
      <c r="M673" s="823">
        <v>5.4819924019955677E-3</v>
      </c>
      <c r="N673" s="824">
        <v>269.55700000000002</v>
      </c>
      <c r="O673" s="825">
        <v>1.4777094259047194</v>
      </c>
      <c r="P673" s="826">
        <v>328.91954411973404</v>
      </c>
      <c r="Q673" s="827">
        <v>88.662565554283148</v>
      </c>
      <c r="S673" s="56"/>
      <c r="T673" s="56"/>
    </row>
    <row r="674" spans="1:20" ht="12.75" x14ac:dyDescent="0.2">
      <c r="A674" s="2050"/>
      <c r="B674" s="109">
        <v>8</v>
      </c>
      <c r="C674" s="819" t="s">
        <v>297</v>
      </c>
      <c r="D674" s="820">
        <v>52</v>
      </c>
      <c r="E674" s="820">
        <v>1985</v>
      </c>
      <c r="F674" s="821">
        <v>27.672000000000001</v>
      </c>
      <c r="G674" s="821">
        <v>4.9894499999999997</v>
      </c>
      <c r="H674" s="821">
        <v>7.5235830000000004</v>
      </c>
      <c r="I674" s="821">
        <v>15.158967000000001</v>
      </c>
      <c r="J674" s="821">
        <v>2741.26</v>
      </c>
      <c r="K674" s="822">
        <v>15.158967000000001</v>
      </c>
      <c r="L674" s="821">
        <v>2741.26</v>
      </c>
      <c r="M674" s="823">
        <v>5.5299267490132274E-3</v>
      </c>
      <c r="N674" s="824">
        <v>269.55700000000002</v>
      </c>
      <c r="O674" s="825">
        <v>1.4906304646837587</v>
      </c>
      <c r="P674" s="826">
        <v>331.79560494079362</v>
      </c>
      <c r="Q674" s="827">
        <v>89.437827881025513</v>
      </c>
      <c r="S674" s="56"/>
      <c r="T674" s="56"/>
    </row>
    <row r="675" spans="1:20" ht="12.75" x14ac:dyDescent="0.2">
      <c r="A675" s="2050"/>
      <c r="B675" s="109">
        <v>9</v>
      </c>
      <c r="C675" s="819" t="s">
        <v>305</v>
      </c>
      <c r="D675" s="820">
        <v>26</v>
      </c>
      <c r="E675" s="820">
        <v>1982</v>
      </c>
      <c r="F675" s="821">
        <v>13.305999999999999</v>
      </c>
      <c r="G675" s="821">
        <v>2.0016280000000002</v>
      </c>
      <c r="H675" s="821">
        <v>3.7625760000000001</v>
      </c>
      <c r="I675" s="821">
        <v>7.5417930000000002</v>
      </c>
      <c r="J675" s="821">
        <v>1351.11</v>
      </c>
      <c r="K675" s="822">
        <v>7.5417930000000002</v>
      </c>
      <c r="L675" s="821">
        <v>1351.11</v>
      </c>
      <c r="M675" s="823">
        <v>5.5819237515820335E-3</v>
      </c>
      <c r="N675" s="824">
        <v>269.55700000000002</v>
      </c>
      <c r="O675" s="825">
        <v>1.5046466207051983</v>
      </c>
      <c r="P675" s="826">
        <v>334.915425094922</v>
      </c>
      <c r="Q675" s="827">
        <v>90.278797242311896</v>
      </c>
      <c r="S675" s="56"/>
      <c r="T675" s="56"/>
    </row>
    <row r="676" spans="1:20" ht="13.5" thickBot="1" x14ac:dyDescent="0.25">
      <c r="A676" s="2050"/>
      <c r="B676" s="192">
        <v>10</v>
      </c>
      <c r="C676" s="883" t="s">
        <v>303</v>
      </c>
      <c r="D676" s="884">
        <v>12</v>
      </c>
      <c r="E676" s="884">
        <v>1981</v>
      </c>
      <c r="F676" s="885">
        <v>7.2460000000000004</v>
      </c>
      <c r="G676" s="885">
        <v>1.073</v>
      </c>
      <c r="H676" s="885">
        <v>1.8029010000000001</v>
      </c>
      <c r="I676" s="885">
        <v>4.3700999999999999</v>
      </c>
      <c r="J676" s="885">
        <v>716.05</v>
      </c>
      <c r="K676" s="886">
        <v>4.3700999999999999</v>
      </c>
      <c r="L676" s="885">
        <v>716.05</v>
      </c>
      <c r="M676" s="887">
        <v>6.1030654283918719E-3</v>
      </c>
      <c r="N676" s="888">
        <v>269.55700000000002</v>
      </c>
      <c r="O676" s="889">
        <v>1.6451240076810278</v>
      </c>
      <c r="P676" s="890">
        <v>366.18392570351233</v>
      </c>
      <c r="Q676" s="891">
        <v>98.707440460861676</v>
      </c>
      <c r="S676" s="56"/>
      <c r="T676" s="56"/>
    </row>
    <row r="677" spans="1:20" ht="12.75" x14ac:dyDescent="0.2">
      <c r="A677" s="2027" t="s">
        <v>155</v>
      </c>
      <c r="B677" s="193">
        <v>1</v>
      </c>
      <c r="C677" s="828" t="s">
        <v>312</v>
      </c>
      <c r="D677" s="829">
        <v>12</v>
      </c>
      <c r="E677" s="829">
        <v>1965</v>
      </c>
      <c r="F677" s="830">
        <v>2.8650000000000002</v>
      </c>
      <c r="G677" s="830">
        <v>0</v>
      </c>
      <c r="H677" s="830">
        <v>0</v>
      </c>
      <c r="I677" s="830">
        <v>2.8649990000000001</v>
      </c>
      <c r="J677" s="830">
        <v>722.22</v>
      </c>
      <c r="K677" s="831">
        <v>2.8649990000000001</v>
      </c>
      <c r="L677" s="830">
        <v>722.22</v>
      </c>
      <c r="M677" s="832">
        <v>3.9669338982581482E-3</v>
      </c>
      <c r="N677" s="833">
        <v>269.55700000000002</v>
      </c>
      <c r="O677" s="834">
        <v>1.0693148008127717</v>
      </c>
      <c r="P677" s="835">
        <v>238.0160338954889</v>
      </c>
      <c r="Q677" s="836">
        <v>64.1588880487663</v>
      </c>
      <c r="S677" s="56"/>
      <c r="T677" s="56"/>
    </row>
    <row r="678" spans="1:20" ht="12.75" x14ac:dyDescent="0.2">
      <c r="A678" s="2028"/>
      <c r="B678" s="194">
        <v>2</v>
      </c>
      <c r="C678" s="837" t="s">
        <v>306</v>
      </c>
      <c r="D678" s="838">
        <v>47</v>
      </c>
      <c r="E678" s="838">
        <v>1969</v>
      </c>
      <c r="F678" s="839">
        <v>21.991</v>
      </c>
      <c r="G678" s="839">
        <v>3.0044</v>
      </c>
      <c r="H678" s="839">
        <v>7.2899909999999997</v>
      </c>
      <c r="I678" s="839">
        <v>11.69661</v>
      </c>
      <c r="J678" s="839">
        <v>1893.25</v>
      </c>
      <c r="K678" s="840">
        <v>11.69661</v>
      </c>
      <c r="L678" s="839">
        <v>1893.25</v>
      </c>
      <c r="M678" s="841">
        <v>6.1780588934372107E-3</v>
      </c>
      <c r="N678" s="842">
        <v>269.55700000000002</v>
      </c>
      <c r="O678" s="843">
        <v>1.6653390211382544</v>
      </c>
      <c r="P678" s="844">
        <v>370.68353360623263</v>
      </c>
      <c r="Q678" s="845">
        <v>99.92034126829526</v>
      </c>
      <c r="S678" s="56"/>
      <c r="T678" s="56"/>
    </row>
    <row r="679" spans="1:20" ht="12.75" x14ac:dyDescent="0.2">
      <c r="A679" s="2028"/>
      <c r="B679" s="194">
        <v>3</v>
      </c>
      <c r="C679" s="837" t="s">
        <v>307</v>
      </c>
      <c r="D679" s="838">
        <v>17</v>
      </c>
      <c r="E679" s="838">
        <v>1980</v>
      </c>
      <c r="F679" s="839">
        <v>8.3780000000000001</v>
      </c>
      <c r="G679" s="839">
        <v>1.3949</v>
      </c>
      <c r="H679" s="839">
        <v>2.038062</v>
      </c>
      <c r="I679" s="839">
        <v>4.9450389999999995</v>
      </c>
      <c r="J679" s="839">
        <v>757.14</v>
      </c>
      <c r="K679" s="840">
        <v>4.9450389999999995</v>
      </c>
      <c r="L679" s="839">
        <v>757.14</v>
      </c>
      <c r="M679" s="841">
        <v>6.5312082309744559E-3</v>
      </c>
      <c r="N679" s="842">
        <v>269.55700000000002</v>
      </c>
      <c r="O679" s="843">
        <v>1.7605328971167815</v>
      </c>
      <c r="P679" s="844">
        <v>391.87249385846735</v>
      </c>
      <c r="Q679" s="845">
        <v>105.63197382700689</v>
      </c>
      <c r="S679" s="56"/>
      <c r="T679" s="56"/>
    </row>
    <row r="680" spans="1:20" ht="12.75" x14ac:dyDescent="0.2">
      <c r="A680" s="2028"/>
      <c r="B680" s="194">
        <v>4</v>
      </c>
      <c r="C680" s="837" t="s">
        <v>308</v>
      </c>
      <c r="D680" s="838">
        <v>14</v>
      </c>
      <c r="E680" s="838">
        <v>1984</v>
      </c>
      <c r="F680" s="839">
        <v>8.8800000000000008</v>
      </c>
      <c r="G680" s="839">
        <v>1.3047679999999999</v>
      </c>
      <c r="H680" s="839">
        <v>2.0263040000000001</v>
      </c>
      <c r="I680" s="839">
        <v>5.5489280000000001</v>
      </c>
      <c r="J680" s="839">
        <v>744.57</v>
      </c>
      <c r="K680" s="840">
        <v>5.5489280000000001</v>
      </c>
      <c r="L680" s="839">
        <v>744.57</v>
      </c>
      <c r="M680" s="841">
        <v>7.4525269618706093E-3</v>
      </c>
      <c r="N680" s="842">
        <v>269.55700000000002</v>
      </c>
      <c r="O680" s="843">
        <v>2.0088808102609561</v>
      </c>
      <c r="P680" s="844">
        <v>447.15161771223654</v>
      </c>
      <c r="Q680" s="845">
        <v>120.53284861565734</v>
      </c>
      <c r="S680" s="56"/>
      <c r="T680" s="56"/>
    </row>
    <row r="681" spans="1:20" ht="12.75" x14ac:dyDescent="0.2">
      <c r="A681" s="2028"/>
      <c r="B681" s="194">
        <v>5</v>
      </c>
      <c r="C681" s="837" t="s">
        <v>309</v>
      </c>
      <c r="D681" s="838">
        <v>14</v>
      </c>
      <c r="E681" s="838">
        <v>1983</v>
      </c>
      <c r="F681" s="839">
        <v>8.7769999999999992</v>
      </c>
      <c r="G681" s="839">
        <v>0.83157499999999995</v>
      </c>
      <c r="H681" s="839">
        <v>2.038062</v>
      </c>
      <c r="I681" s="839">
        <v>5.9073630000000001</v>
      </c>
      <c r="J681" s="839">
        <v>786.5</v>
      </c>
      <c r="K681" s="840">
        <v>5.9073630000000001</v>
      </c>
      <c r="L681" s="839">
        <v>786.5</v>
      </c>
      <c r="M681" s="841">
        <v>7.510951048951049E-3</v>
      </c>
      <c r="N681" s="842">
        <v>269.55700000000002</v>
      </c>
      <c r="O681" s="843">
        <v>2.0246294319020981</v>
      </c>
      <c r="P681" s="844">
        <v>450.6570629370629</v>
      </c>
      <c r="Q681" s="845">
        <v>121.47776591412588</v>
      </c>
      <c r="S681" s="56"/>
      <c r="T681" s="56"/>
    </row>
    <row r="682" spans="1:20" ht="12.75" x14ac:dyDescent="0.2">
      <c r="A682" s="2028"/>
      <c r="B682" s="194">
        <v>6</v>
      </c>
      <c r="C682" s="837" t="s">
        <v>310</v>
      </c>
      <c r="D682" s="838">
        <v>11</v>
      </c>
      <c r="E682" s="838">
        <v>1984</v>
      </c>
      <c r="F682" s="839">
        <v>5.9820000000000002</v>
      </c>
      <c r="G682" s="839">
        <v>0.37554999999999999</v>
      </c>
      <c r="H682" s="839">
        <v>1.117014</v>
      </c>
      <c r="I682" s="839">
        <v>4.489433</v>
      </c>
      <c r="J682" s="839">
        <v>597.67999999999995</v>
      </c>
      <c r="K682" s="840">
        <v>4.489433</v>
      </c>
      <c r="L682" s="839">
        <v>597.67999999999995</v>
      </c>
      <c r="M682" s="841">
        <v>7.511432539151386E-3</v>
      </c>
      <c r="N682" s="842">
        <v>269.55700000000002</v>
      </c>
      <c r="O682" s="843">
        <v>2.0247592209560303</v>
      </c>
      <c r="P682" s="844">
        <v>450.68595234908315</v>
      </c>
      <c r="Q682" s="845">
        <v>121.48555325736181</v>
      </c>
      <c r="S682" s="56"/>
      <c r="T682" s="56"/>
    </row>
    <row r="683" spans="1:20" ht="12.75" x14ac:dyDescent="0.2">
      <c r="A683" s="2028"/>
      <c r="B683" s="194">
        <v>7</v>
      </c>
      <c r="C683" s="837" t="s">
        <v>311</v>
      </c>
      <c r="D683" s="838">
        <v>16</v>
      </c>
      <c r="E683" s="838">
        <v>1988</v>
      </c>
      <c r="F683" s="839">
        <v>10.153</v>
      </c>
      <c r="G683" s="839">
        <v>0.64380000000000004</v>
      </c>
      <c r="H683" s="839">
        <v>2.4</v>
      </c>
      <c r="I683" s="839">
        <v>7.1092000000000004</v>
      </c>
      <c r="J683" s="839">
        <v>937.26</v>
      </c>
      <c r="K683" s="840">
        <v>7.1092000000000004</v>
      </c>
      <c r="L683" s="839">
        <v>937.26</v>
      </c>
      <c r="M683" s="841">
        <v>7.5850884493096904E-3</v>
      </c>
      <c r="N683" s="842">
        <v>269.55700000000002</v>
      </c>
      <c r="O683" s="843">
        <v>2.0446136871305725</v>
      </c>
      <c r="P683" s="844">
        <v>455.10530695858142</v>
      </c>
      <c r="Q683" s="845">
        <v>122.67682122783434</v>
      </c>
      <c r="S683" s="56"/>
      <c r="T683" s="56"/>
    </row>
    <row r="684" spans="1:20" ht="12.75" x14ac:dyDescent="0.2">
      <c r="A684" s="2028"/>
      <c r="B684" s="194">
        <v>8</v>
      </c>
      <c r="C684" s="837"/>
      <c r="D684" s="838"/>
      <c r="E684" s="838"/>
      <c r="F684" s="839"/>
      <c r="G684" s="839"/>
      <c r="H684" s="839"/>
      <c r="I684" s="839"/>
      <c r="J684" s="839"/>
      <c r="K684" s="840"/>
      <c r="L684" s="839"/>
      <c r="M684" s="841"/>
      <c r="N684" s="842"/>
      <c r="O684" s="843"/>
      <c r="P684" s="844"/>
      <c r="Q684" s="845"/>
      <c r="S684" s="56"/>
      <c r="T684" s="56"/>
    </row>
    <row r="685" spans="1:20" ht="12.75" x14ac:dyDescent="0.2">
      <c r="A685" s="2028"/>
      <c r="B685" s="194">
        <v>9</v>
      </c>
      <c r="C685" s="837"/>
      <c r="D685" s="838"/>
      <c r="E685" s="838"/>
      <c r="F685" s="839"/>
      <c r="G685" s="839"/>
      <c r="H685" s="839"/>
      <c r="I685" s="839"/>
      <c r="J685" s="839"/>
      <c r="K685" s="840"/>
      <c r="L685" s="839"/>
      <c r="M685" s="841"/>
      <c r="N685" s="842"/>
      <c r="O685" s="843"/>
      <c r="P685" s="844"/>
      <c r="Q685" s="845"/>
      <c r="S685" s="56"/>
      <c r="T685" s="56"/>
    </row>
    <row r="686" spans="1:20" ht="13.5" thickBot="1" x14ac:dyDescent="0.25">
      <c r="A686" s="2029"/>
      <c r="B686" s="195">
        <v>10</v>
      </c>
      <c r="C686" s="846"/>
      <c r="D686" s="847"/>
      <c r="E686" s="847"/>
      <c r="F686" s="848"/>
      <c r="G686" s="848"/>
      <c r="H686" s="848"/>
      <c r="I686" s="848"/>
      <c r="J686" s="848"/>
      <c r="K686" s="849"/>
      <c r="L686" s="848"/>
      <c r="M686" s="841"/>
      <c r="N686" s="851"/>
      <c r="O686" s="852"/>
      <c r="P686" s="853"/>
      <c r="Q686" s="854"/>
      <c r="S686" s="56"/>
      <c r="T686" s="56"/>
    </row>
    <row r="687" spans="1:20" ht="12.75" x14ac:dyDescent="0.2">
      <c r="A687" s="2030" t="s">
        <v>166</v>
      </c>
      <c r="B687" s="24">
        <v>1</v>
      </c>
      <c r="C687" s="855" t="s">
        <v>315</v>
      </c>
      <c r="D687" s="856">
        <v>9</v>
      </c>
      <c r="E687" s="856">
        <v>1959</v>
      </c>
      <c r="F687" s="857">
        <v>3.149</v>
      </c>
      <c r="G687" s="857">
        <v>1.01935</v>
      </c>
      <c r="H687" s="857">
        <v>0</v>
      </c>
      <c r="I687" s="857">
        <v>2.1296520000000001</v>
      </c>
      <c r="J687" s="857">
        <v>321.39999999999998</v>
      </c>
      <c r="K687" s="858">
        <v>2.1296520000000001</v>
      </c>
      <c r="L687" s="857">
        <v>321.39999999999998</v>
      </c>
      <c r="M687" s="859">
        <v>6.6261729931549477E-3</v>
      </c>
      <c r="N687" s="860">
        <v>269.55700000000002</v>
      </c>
      <c r="O687" s="861">
        <v>1.7861313135158683</v>
      </c>
      <c r="P687" s="862">
        <v>397.57037958929686</v>
      </c>
      <c r="Q687" s="863">
        <v>107.1678788109521</v>
      </c>
      <c r="S687" s="56"/>
      <c r="T687" s="56"/>
    </row>
    <row r="688" spans="1:20" ht="12.75" x14ac:dyDescent="0.2">
      <c r="A688" s="2031"/>
      <c r="B688" s="26">
        <v>2</v>
      </c>
      <c r="C688" s="864" t="s">
        <v>313</v>
      </c>
      <c r="D688" s="865">
        <v>6</v>
      </c>
      <c r="E688" s="865">
        <v>1977</v>
      </c>
      <c r="F688" s="866">
        <v>4.3929999999999998</v>
      </c>
      <c r="G688" s="866">
        <v>1.8241000000000001</v>
      </c>
      <c r="H688" s="866">
        <v>0.05</v>
      </c>
      <c r="I688" s="866">
        <v>2.5188999999999999</v>
      </c>
      <c r="J688" s="866">
        <v>371.33</v>
      </c>
      <c r="K688" s="867">
        <v>2.5188999999999999</v>
      </c>
      <c r="L688" s="866">
        <v>371.33</v>
      </c>
      <c r="M688" s="868">
        <v>6.7834540705033258E-3</v>
      </c>
      <c r="N688" s="869">
        <v>269.55700000000002</v>
      </c>
      <c r="O688" s="870">
        <v>1.828527528882665</v>
      </c>
      <c r="P688" s="871">
        <v>407.00724423019955</v>
      </c>
      <c r="Q688" s="872">
        <v>109.71165173295991</v>
      </c>
      <c r="S688" s="56"/>
      <c r="T688" s="56"/>
    </row>
    <row r="689" spans="1:20" ht="12.75" x14ac:dyDescent="0.2">
      <c r="A689" s="2031"/>
      <c r="B689" s="26">
        <v>3</v>
      </c>
      <c r="C689" s="864" t="s">
        <v>314</v>
      </c>
      <c r="D689" s="865">
        <v>6</v>
      </c>
      <c r="E689" s="865">
        <v>1961</v>
      </c>
      <c r="F689" s="866">
        <v>0.88900000000000001</v>
      </c>
      <c r="G689" s="866">
        <v>0</v>
      </c>
      <c r="H689" s="866">
        <v>0</v>
      </c>
      <c r="I689" s="866">
        <v>0.88900000000000001</v>
      </c>
      <c r="J689" s="866">
        <v>120.27</v>
      </c>
      <c r="K689" s="867">
        <v>0.88900000000000001</v>
      </c>
      <c r="L689" s="866">
        <v>120.27</v>
      </c>
      <c r="M689" s="868">
        <v>7.3917020038247279E-3</v>
      </c>
      <c r="N689" s="869">
        <v>269.55700000000002</v>
      </c>
      <c r="O689" s="870">
        <v>1.9924850170449824</v>
      </c>
      <c r="P689" s="871">
        <v>443.50212022948364</v>
      </c>
      <c r="Q689" s="872">
        <v>119.54910102269893</v>
      </c>
      <c r="S689" s="56"/>
      <c r="T689" s="56"/>
    </row>
    <row r="690" spans="1:20" ht="12.75" x14ac:dyDescent="0.2">
      <c r="A690" s="2031"/>
      <c r="B690" s="26">
        <v>4</v>
      </c>
      <c r="C690" s="334"/>
      <c r="D690" s="335"/>
      <c r="E690" s="335"/>
      <c r="F690" s="197"/>
      <c r="G690" s="197"/>
      <c r="H690" s="197"/>
      <c r="I690" s="197"/>
      <c r="J690" s="197"/>
      <c r="K690" s="336"/>
      <c r="L690" s="197"/>
      <c r="M690" s="337"/>
      <c r="N690" s="338"/>
      <c r="O690" s="82"/>
      <c r="P690" s="339"/>
      <c r="Q690" s="340"/>
      <c r="S690" s="56"/>
      <c r="T690" s="56"/>
    </row>
    <row r="691" spans="1:20" ht="12.75" x14ac:dyDescent="0.2">
      <c r="A691" s="2031"/>
      <c r="B691" s="26">
        <v>5</v>
      </c>
      <c r="C691" s="334"/>
      <c r="D691" s="335"/>
      <c r="E691" s="335"/>
      <c r="F691" s="197"/>
      <c r="G691" s="197"/>
      <c r="H691" s="197"/>
      <c r="I691" s="197"/>
      <c r="J691" s="197"/>
      <c r="K691" s="336"/>
      <c r="L691" s="197"/>
      <c r="M691" s="337"/>
      <c r="N691" s="338"/>
      <c r="O691" s="82"/>
      <c r="P691" s="339"/>
      <c r="Q691" s="340"/>
      <c r="S691" s="56"/>
      <c r="T691" s="56"/>
    </row>
    <row r="692" spans="1:20" ht="12.75" x14ac:dyDescent="0.2">
      <c r="A692" s="2031"/>
      <c r="B692" s="26">
        <v>6</v>
      </c>
      <c r="C692" s="334"/>
      <c r="D692" s="335"/>
      <c r="E692" s="335"/>
      <c r="F692" s="197"/>
      <c r="G692" s="197"/>
      <c r="H692" s="197"/>
      <c r="I692" s="197"/>
      <c r="J692" s="197"/>
      <c r="K692" s="336"/>
      <c r="L692" s="197"/>
      <c r="M692" s="337"/>
      <c r="N692" s="338"/>
      <c r="O692" s="82"/>
      <c r="P692" s="339"/>
      <c r="Q692" s="340"/>
      <c r="S692" s="56"/>
      <c r="T692" s="56"/>
    </row>
    <row r="693" spans="1:20" ht="12.75" x14ac:dyDescent="0.2">
      <c r="A693" s="2031"/>
      <c r="B693" s="26">
        <v>7</v>
      </c>
      <c r="C693" s="334"/>
      <c r="D693" s="335"/>
      <c r="E693" s="335"/>
      <c r="F693" s="197"/>
      <c r="G693" s="197"/>
      <c r="H693" s="197"/>
      <c r="I693" s="197"/>
      <c r="J693" s="197"/>
      <c r="K693" s="336"/>
      <c r="L693" s="197"/>
      <c r="M693" s="337"/>
      <c r="N693" s="338"/>
      <c r="O693" s="82"/>
      <c r="P693" s="339"/>
      <c r="Q693" s="340"/>
      <c r="S693" s="56"/>
      <c r="T693" s="56"/>
    </row>
    <row r="694" spans="1:20" ht="12.75" x14ac:dyDescent="0.2">
      <c r="A694" s="2031"/>
      <c r="B694" s="26">
        <v>8</v>
      </c>
      <c r="C694" s="334"/>
      <c r="D694" s="335"/>
      <c r="E694" s="335"/>
      <c r="F694" s="197"/>
      <c r="G694" s="197"/>
      <c r="H694" s="197"/>
      <c r="I694" s="197"/>
      <c r="J694" s="197"/>
      <c r="K694" s="336"/>
      <c r="L694" s="197"/>
      <c r="M694" s="337"/>
      <c r="N694" s="338"/>
      <c r="O694" s="82"/>
      <c r="P694" s="339"/>
      <c r="Q694" s="340"/>
      <c r="S694" s="56"/>
      <c r="T694" s="56"/>
    </row>
    <row r="695" spans="1:20" ht="12.75" x14ac:dyDescent="0.2">
      <c r="A695" s="2031"/>
      <c r="B695" s="26">
        <v>9</v>
      </c>
      <c r="C695" s="334"/>
      <c r="D695" s="335"/>
      <c r="E695" s="335"/>
      <c r="F695" s="197"/>
      <c r="G695" s="197"/>
      <c r="H695" s="197"/>
      <c r="I695" s="197"/>
      <c r="J695" s="197"/>
      <c r="K695" s="336"/>
      <c r="L695" s="197"/>
      <c r="M695" s="337"/>
      <c r="N695" s="338"/>
      <c r="O695" s="82"/>
      <c r="P695" s="339"/>
      <c r="Q695" s="340"/>
      <c r="S695" s="56"/>
      <c r="T695" s="56"/>
    </row>
    <row r="696" spans="1:20" ht="13.5" thickBot="1" x14ac:dyDescent="0.25">
      <c r="A696" s="2032"/>
      <c r="B696" s="358">
        <v>10</v>
      </c>
      <c r="C696" s="341"/>
      <c r="D696" s="342"/>
      <c r="E696" s="342"/>
      <c r="F696" s="198"/>
      <c r="G696" s="198"/>
      <c r="H696" s="198"/>
      <c r="I696" s="198"/>
      <c r="J696" s="198"/>
      <c r="K696" s="343"/>
      <c r="L696" s="198"/>
      <c r="M696" s="344"/>
      <c r="N696" s="345"/>
      <c r="O696" s="346"/>
      <c r="P696" s="347"/>
      <c r="Q696" s="199"/>
      <c r="S696" s="56"/>
      <c r="T696" s="56"/>
    </row>
    <row r="697" spans="1:20" ht="12.75" x14ac:dyDescent="0.2">
      <c r="F697" s="121"/>
      <c r="G697" s="121"/>
      <c r="H697" s="121"/>
      <c r="I697" s="121"/>
      <c r="S697" s="56"/>
      <c r="T697" s="56"/>
    </row>
    <row r="698" spans="1:20" ht="12.75" x14ac:dyDescent="0.2">
      <c r="F698" s="121"/>
      <c r="G698" s="121"/>
      <c r="H698" s="121"/>
      <c r="I698" s="121"/>
      <c r="S698" s="56"/>
      <c r="T698" s="56"/>
    </row>
    <row r="699" spans="1:20" ht="15" x14ac:dyDescent="0.2">
      <c r="A699" s="2033" t="s">
        <v>316</v>
      </c>
      <c r="B699" s="2033"/>
      <c r="C699" s="2033"/>
      <c r="D699" s="2033"/>
      <c r="E699" s="2033"/>
      <c r="F699" s="2033"/>
      <c r="G699" s="2033"/>
      <c r="H699" s="2033"/>
      <c r="I699" s="2033"/>
      <c r="J699" s="2033"/>
      <c r="K699" s="2033"/>
      <c r="L699" s="2033"/>
      <c r="M699" s="2033"/>
      <c r="N699" s="2033"/>
      <c r="O699" s="2033"/>
      <c r="P699" s="2033"/>
      <c r="Q699" s="2033"/>
      <c r="S699" s="789"/>
      <c r="T699" s="789"/>
    </row>
    <row r="700" spans="1:20" ht="12.75" x14ac:dyDescent="0.2">
      <c r="A700" s="2034" t="s">
        <v>525</v>
      </c>
      <c r="B700" s="2034"/>
      <c r="C700" s="2034"/>
      <c r="D700" s="2034"/>
      <c r="E700" s="2034"/>
      <c r="F700" s="2034"/>
      <c r="G700" s="2034"/>
      <c r="H700" s="2034"/>
      <c r="I700" s="2034"/>
      <c r="J700" s="2034"/>
      <c r="K700" s="2034"/>
      <c r="L700" s="2034"/>
      <c r="M700" s="2034"/>
      <c r="N700" s="2034"/>
      <c r="O700" s="2034"/>
      <c r="P700" s="2034"/>
      <c r="Q700" s="2034"/>
      <c r="S700" s="56"/>
      <c r="T700" s="56"/>
    </row>
    <row r="701" spans="1:20" ht="13.5" thickBot="1" x14ac:dyDescent="0.25">
      <c r="F701" s="121"/>
      <c r="G701" s="121"/>
      <c r="H701" s="121"/>
      <c r="I701" s="121"/>
      <c r="S701" s="56"/>
      <c r="T701" s="56"/>
    </row>
    <row r="702" spans="1:20" ht="12.75" x14ac:dyDescent="0.2">
      <c r="A702" s="2054" t="s">
        <v>1</v>
      </c>
      <c r="B702" s="2037" t="s">
        <v>0</v>
      </c>
      <c r="C702" s="2016" t="s">
        <v>2</v>
      </c>
      <c r="D702" s="2016" t="s">
        <v>3</v>
      </c>
      <c r="E702" s="2016" t="s">
        <v>13</v>
      </c>
      <c r="F702" s="2039" t="s">
        <v>14</v>
      </c>
      <c r="G702" s="2040"/>
      <c r="H702" s="2040"/>
      <c r="I702" s="2041"/>
      <c r="J702" s="2016" t="s">
        <v>4</v>
      </c>
      <c r="K702" s="2016" t="s">
        <v>15</v>
      </c>
      <c r="L702" s="2016" t="s">
        <v>5</v>
      </c>
      <c r="M702" s="2016" t="s">
        <v>6</v>
      </c>
      <c r="N702" s="2016" t="s">
        <v>16</v>
      </c>
      <c r="O702" s="2051" t="s">
        <v>17</v>
      </c>
      <c r="P702" s="2016" t="s">
        <v>25</v>
      </c>
      <c r="Q702" s="2020" t="s">
        <v>26</v>
      </c>
      <c r="S702" s="56"/>
      <c r="T702" s="56"/>
    </row>
    <row r="703" spans="1:20" ht="33.75" x14ac:dyDescent="0.2">
      <c r="A703" s="2055"/>
      <c r="B703" s="2038"/>
      <c r="C703" s="2025"/>
      <c r="D703" s="2017"/>
      <c r="E703" s="2017"/>
      <c r="F703" s="21" t="s">
        <v>18</v>
      </c>
      <c r="G703" s="21" t="s">
        <v>19</v>
      </c>
      <c r="H703" s="21" t="s">
        <v>20</v>
      </c>
      <c r="I703" s="21" t="s">
        <v>21</v>
      </c>
      <c r="J703" s="2017"/>
      <c r="K703" s="2017"/>
      <c r="L703" s="2017"/>
      <c r="M703" s="2017"/>
      <c r="N703" s="2017"/>
      <c r="O703" s="2052"/>
      <c r="P703" s="2017"/>
      <c r="Q703" s="2021"/>
      <c r="S703" s="56"/>
      <c r="T703" s="56"/>
    </row>
    <row r="704" spans="1:20" ht="12.75" x14ac:dyDescent="0.2">
      <c r="A704" s="2056"/>
      <c r="B704" s="2057"/>
      <c r="C704" s="2017"/>
      <c r="D704" s="131" t="s">
        <v>7</v>
      </c>
      <c r="E704" s="131" t="s">
        <v>8</v>
      </c>
      <c r="F704" s="131" t="s">
        <v>9</v>
      </c>
      <c r="G704" s="131" t="s">
        <v>9</v>
      </c>
      <c r="H704" s="131" t="s">
        <v>9</v>
      </c>
      <c r="I704" s="131" t="s">
        <v>9</v>
      </c>
      <c r="J704" s="131" t="s">
        <v>22</v>
      </c>
      <c r="K704" s="131" t="s">
        <v>9</v>
      </c>
      <c r="L704" s="131" t="s">
        <v>22</v>
      </c>
      <c r="M704" s="131" t="s">
        <v>83</v>
      </c>
      <c r="N704" s="131" t="s">
        <v>10</v>
      </c>
      <c r="O704" s="131" t="s">
        <v>84</v>
      </c>
      <c r="P704" s="132" t="s">
        <v>27</v>
      </c>
      <c r="Q704" s="133" t="s">
        <v>28</v>
      </c>
      <c r="S704" s="56"/>
      <c r="T704" s="56"/>
    </row>
    <row r="705" spans="1:20" ht="13.5" thickBot="1" x14ac:dyDescent="0.25">
      <c r="A705" s="134">
        <v>1</v>
      </c>
      <c r="B705" s="135">
        <v>2</v>
      </c>
      <c r="C705" s="136">
        <v>3</v>
      </c>
      <c r="D705" s="137">
        <v>4</v>
      </c>
      <c r="E705" s="137">
        <v>5</v>
      </c>
      <c r="F705" s="137">
        <v>6</v>
      </c>
      <c r="G705" s="137">
        <v>7</v>
      </c>
      <c r="H705" s="137">
        <v>8</v>
      </c>
      <c r="I705" s="137">
        <v>9</v>
      </c>
      <c r="J705" s="137">
        <v>10</v>
      </c>
      <c r="K705" s="137">
        <v>11</v>
      </c>
      <c r="L705" s="136">
        <v>12</v>
      </c>
      <c r="M705" s="137">
        <v>13</v>
      </c>
      <c r="N705" s="137">
        <v>14</v>
      </c>
      <c r="O705" s="138">
        <v>15</v>
      </c>
      <c r="P705" s="136">
        <v>16</v>
      </c>
      <c r="Q705" s="139">
        <v>17</v>
      </c>
      <c r="S705" s="56"/>
      <c r="T705" s="56"/>
    </row>
    <row r="706" spans="1:20" ht="12.75" x14ac:dyDescent="0.2">
      <c r="A706" s="2042" t="s">
        <v>115</v>
      </c>
      <c r="B706" s="357">
        <v>1</v>
      </c>
      <c r="C706" s="898" t="s">
        <v>366</v>
      </c>
      <c r="D706" s="1117">
        <v>32</v>
      </c>
      <c r="E706" s="1117">
        <v>1973</v>
      </c>
      <c r="F706" s="1118">
        <v>10.89</v>
      </c>
      <c r="G706" s="1118">
        <v>2.2715909999999999</v>
      </c>
      <c r="H706" s="1118">
        <v>5.13</v>
      </c>
      <c r="I706" s="1118">
        <v>3.4884060000000003</v>
      </c>
      <c r="J706" s="1118">
        <v>1758.16</v>
      </c>
      <c r="K706" s="1118">
        <v>3.4884060000000003</v>
      </c>
      <c r="L706" s="1118">
        <v>1758.16</v>
      </c>
      <c r="M706" s="1119">
        <v>1.9841231742276015E-3</v>
      </c>
      <c r="N706" s="1120">
        <v>231.62500000000003</v>
      </c>
      <c r="O706" s="1120">
        <v>0.45957253023046823</v>
      </c>
      <c r="P706" s="1120">
        <v>119.04739045365609</v>
      </c>
      <c r="Q706" s="1121">
        <v>27.574351813828095</v>
      </c>
      <c r="S706" s="56"/>
      <c r="T706" s="56"/>
    </row>
    <row r="707" spans="1:20" ht="12.75" x14ac:dyDescent="0.2">
      <c r="A707" s="2043"/>
      <c r="B707" s="142">
        <v>2</v>
      </c>
      <c r="C707" s="893" t="s">
        <v>367</v>
      </c>
      <c r="D707" s="1122">
        <v>50</v>
      </c>
      <c r="E707" s="1122">
        <v>1973</v>
      </c>
      <c r="F707" s="1123">
        <v>16.789000000000001</v>
      </c>
      <c r="G707" s="1123">
        <v>3.5290979999999998</v>
      </c>
      <c r="H707" s="1123">
        <v>8.01</v>
      </c>
      <c r="I707" s="1123">
        <v>5.2499009999999995</v>
      </c>
      <c r="J707" s="1123">
        <v>2622.52</v>
      </c>
      <c r="K707" s="1123">
        <v>5.2499009999999995</v>
      </c>
      <c r="L707" s="1123">
        <v>2622.52</v>
      </c>
      <c r="M707" s="1124">
        <v>2.0018535606973445E-3</v>
      </c>
      <c r="N707" s="1125">
        <v>231.62500000000003</v>
      </c>
      <c r="O707" s="1125">
        <v>0.46367933099652248</v>
      </c>
      <c r="P707" s="1125">
        <v>120.11121364184068</v>
      </c>
      <c r="Q707" s="1126">
        <v>27.820759859791348</v>
      </c>
      <c r="S707" s="56"/>
      <c r="T707" s="56"/>
    </row>
    <row r="708" spans="1:20" ht="12.75" x14ac:dyDescent="0.2">
      <c r="A708" s="2043"/>
      <c r="B708" s="142">
        <v>3</v>
      </c>
      <c r="C708" s="893" t="s">
        <v>442</v>
      </c>
      <c r="D708" s="1122">
        <v>29</v>
      </c>
      <c r="E708" s="1122">
        <v>1987</v>
      </c>
      <c r="F708" s="1123">
        <v>10.904</v>
      </c>
      <c r="G708" s="1123">
        <v>2.520267</v>
      </c>
      <c r="H708" s="1123">
        <v>4.8</v>
      </c>
      <c r="I708" s="1123">
        <v>3.5837349999999999</v>
      </c>
      <c r="J708" s="1123">
        <v>1510.61</v>
      </c>
      <c r="K708" s="1123">
        <v>3.5837349999999999</v>
      </c>
      <c r="L708" s="1123">
        <v>1454.7299999999998</v>
      </c>
      <c r="M708" s="1124">
        <v>2.4635052552707377E-3</v>
      </c>
      <c r="N708" s="1125">
        <v>231.62500000000003</v>
      </c>
      <c r="O708" s="1125">
        <v>0.57060940475208466</v>
      </c>
      <c r="P708" s="1125">
        <v>147.81031531624424</v>
      </c>
      <c r="Q708" s="1126">
        <v>34.236564285125077</v>
      </c>
      <c r="S708" s="56"/>
      <c r="T708" s="56"/>
    </row>
    <row r="709" spans="1:20" ht="12.75" x14ac:dyDescent="0.2">
      <c r="A709" s="2043"/>
      <c r="B709" s="142">
        <v>4</v>
      </c>
      <c r="C709" s="893" t="s">
        <v>443</v>
      </c>
      <c r="D709" s="1122">
        <v>13</v>
      </c>
      <c r="E709" s="1122">
        <v>1962</v>
      </c>
      <c r="F709" s="1123">
        <v>4.8550000000000004</v>
      </c>
      <c r="G709" s="1123">
        <v>0.72879000000000005</v>
      </c>
      <c r="H709" s="1123">
        <v>2.56</v>
      </c>
      <c r="I709" s="1123">
        <v>1.566208</v>
      </c>
      <c r="J709" s="1123">
        <v>583.82000000000005</v>
      </c>
      <c r="K709" s="1123">
        <v>1.566208</v>
      </c>
      <c r="L709" s="1123">
        <v>583.82000000000005</v>
      </c>
      <c r="M709" s="1124">
        <v>2.6826898701654616E-3</v>
      </c>
      <c r="N709" s="1125">
        <v>231.62500000000003</v>
      </c>
      <c r="O709" s="1125">
        <v>0.62137804117707518</v>
      </c>
      <c r="P709" s="1125">
        <v>160.96139220992771</v>
      </c>
      <c r="Q709" s="1126">
        <v>37.282682470624508</v>
      </c>
      <c r="S709" s="56"/>
      <c r="T709" s="56"/>
    </row>
    <row r="710" spans="1:20" ht="12.75" x14ac:dyDescent="0.2">
      <c r="A710" s="2043"/>
      <c r="B710" s="142">
        <v>5</v>
      </c>
      <c r="C710" s="893" t="s">
        <v>444</v>
      </c>
      <c r="D710" s="1122">
        <v>10</v>
      </c>
      <c r="E710" s="1122">
        <v>1984</v>
      </c>
      <c r="F710" s="1123">
        <v>9.1300000000000008</v>
      </c>
      <c r="G710" s="1123">
        <v>1.375062</v>
      </c>
      <c r="H710" s="1123">
        <v>4.32</v>
      </c>
      <c r="I710" s="1123">
        <v>3.434939</v>
      </c>
      <c r="J710" s="1123">
        <v>609.70000000000005</v>
      </c>
      <c r="K710" s="1123">
        <v>3.434939</v>
      </c>
      <c r="L710" s="1123">
        <v>609.70000000000005</v>
      </c>
      <c r="M710" s="1124">
        <v>5.6338182712809574E-3</v>
      </c>
      <c r="N710" s="1125">
        <v>231.62500000000003</v>
      </c>
      <c r="O710" s="1125">
        <v>1.3049331570854519</v>
      </c>
      <c r="P710" s="1125">
        <v>338.02909627685744</v>
      </c>
      <c r="Q710" s="1126">
        <v>78.295989425127118</v>
      </c>
      <c r="S710" s="56"/>
      <c r="T710" s="56"/>
    </row>
    <row r="711" spans="1:20" ht="12.75" x14ac:dyDescent="0.2">
      <c r="A711" s="2043"/>
      <c r="B711" s="142">
        <v>6</v>
      </c>
      <c r="C711" s="674"/>
      <c r="D711" s="675"/>
      <c r="E711" s="675"/>
      <c r="F711" s="675"/>
      <c r="G711" s="675"/>
      <c r="H711" s="675"/>
      <c r="I711" s="675"/>
      <c r="J711" s="675"/>
      <c r="K711" s="675"/>
      <c r="L711" s="675"/>
      <c r="M711" s="675"/>
      <c r="N711" s="675"/>
      <c r="O711" s="675"/>
      <c r="P711" s="675"/>
      <c r="Q711" s="676"/>
      <c r="S711" s="56"/>
      <c r="T711" s="56"/>
    </row>
    <row r="712" spans="1:20" ht="12.75" x14ac:dyDescent="0.2">
      <c r="A712" s="2043"/>
      <c r="B712" s="142">
        <v>7</v>
      </c>
      <c r="C712" s="674"/>
      <c r="D712" s="675"/>
      <c r="E712" s="675"/>
      <c r="F712" s="675"/>
      <c r="G712" s="675"/>
      <c r="H712" s="675"/>
      <c r="I712" s="675"/>
      <c r="J712" s="675"/>
      <c r="K712" s="675"/>
      <c r="L712" s="675"/>
      <c r="M712" s="675"/>
      <c r="N712" s="675"/>
      <c r="O712" s="675"/>
      <c r="P712" s="675"/>
      <c r="Q712" s="676"/>
      <c r="S712" s="56"/>
      <c r="T712" s="56"/>
    </row>
    <row r="713" spans="1:20" ht="12.75" x14ac:dyDescent="0.2">
      <c r="A713" s="2043"/>
      <c r="B713" s="142">
        <v>8</v>
      </c>
      <c r="C713" s="674"/>
      <c r="D713" s="675"/>
      <c r="E713" s="675"/>
      <c r="F713" s="675"/>
      <c r="G713" s="675"/>
      <c r="H713" s="675"/>
      <c r="I713" s="675"/>
      <c r="J713" s="675"/>
      <c r="K713" s="675"/>
      <c r="L713" s="675"/>
      <c r="M713" s="675"/>
      <c r="N713" s="675"/>
      <c r="O713" s="675"/>
      <c r="P713" s="675"/>
      <c r="Q713" s="676"/>
      <c r="S713" s="56"/>
      <c r="T713" s="56"/>
    </row>
    <row r="714" spans="1:20" ht="12.75" x14ac:dyDescent="0.2">
      <c r="A714" s="2043"/>
      <c r="B714" s="142">
        <v>9</v>
      </c>
      <c r="C714" s="674"/>
      <c r="D714" s="675"/>
      <c r="E714" s="675"/>
      <c r="F714" s="675"/>
      <c r="G714" s="675"/>
      <c r="H714" s="675"/>
      <c r="I714" s="675"/>
      <c r="J714" s="675"/>
      <c r="K714" s="675"/>
      <c r="L714" s="675"/>
      <c r="M714" s="675"/>
      <c r="N714" s="675"/>
      <c r="O714" s="675"/>
      <c r="P714" s="675"/>
      <c r="Q714" s="676"/>
      <c r="S714" s="56"/>
      <c r="T714" s="56"/>
    </row>
    <row r="715" spans="1:20" ht="13.5" thickBot="1" x14ac:dyDescent="0.25">
      <c r="A715" s="2043"/>
      <c r="B715" s="142">
        <v>10</v>
      </c>
      <c r="C715" s="677"/>
      <c r="D715" s="678"/>
      <c r="E715" s="678"/>
      <c r="F715" s="678"/>
      <c r="G715" s="678"/>
      <c r="H715" s="678"/>
      <c r="I715" s="678"/>
      <c r="J715" s="678"/>
      <c r="K715" s="678"/>
      <c r="L715" s="678"/>
      <c r="M715" s="678"/>
      <c r="N715" s="678"/>
      <c r="O715" s="678"/>
      <c r="P715" s="678"/>
      <c r="Q715" s="679"/>
      <c r="S715" s="56"/>
      <c r="T715" s="56"/>
    </row>
    <row r="716" spans="1:20" ht="12.75" x14ac:dyDescent="0.2">
      <c r="A716" s="2044" t="s">
        <v>123</v>
      </c>
      <c r="B716" s="17">
        <v>1</v>
      </c>
      <c r="C716" s="898" t="s">
        <v>368</v>
      </c>
      <c r="D716" s="1117">
        <v>12</v>
      </c>
      <c r="E716" s="1117">
        <v>1963</v>
      </c>
      <c r="F716" s="1118">
        <v>4.6710000000000003</v>
      </c>
      <c r="G716" s="1118">
        <v>0.76913100000000001</v>
      </c>
      <c r="H716" s="1118">
        <v>1.92</v>
      </c>
      <c r="I716" s="1118">
        <v>1.9818709999999999</v>
      </c>
      <c r="J716" s="1118">
        <v>528.35</v>
      </c>
      <c r="K716" s="1118">
        <v>1.9818709999999999</v>
      </c>
      <c r="L716" s="1118">
        <v>528.35</v>
      </c>
      <c r="M716" s="1119">
        <v>3.7510570644459164E-3</v>
      </c>
      <c r="N716" s="1120">
        <v>231.62500000000003</v>
      </c>
      <c r="O716" s="1120">
        <v>0.86883859255228546</v>
      </c>
      <c r="P716" s="1120">
        <v>225.06342386675499</v>
      </c>
      <c r="Q716" s="1121">
        <v>52.13031555313713</v>
      </c>
      <c r="S716" s="56"/>
      <c r="T716" s="56"/>
    </row>
    <row r="717" spans="1:20" ht="12.75" x14ac:dyDescent="0.2">
      <c r="A717" s="2014"/>
      <c r="B717" s="18">
        <v>2</v>
      </c>
      <c r="C717" s="893" t="s">
        <v>369</v>
      </c>
      <c r="D717" s="1122">
        <v>10</v>
      </c>
      <c r="E717" s="1122">
        <v>1959</v>
      </c>
      <c r="F717" s="1123">
        <v>4.8079999999999998</v>
      </c>
      <c r="G717" s="1123">
        <v>0.98078100000000001</v>
      </c>
      <c r="H717" s="1123">
        <v>1.92</v>
      </c>
      <c r="I717" s="1123">
        <v>1.9072209999999998</v>
      </c>
      <c r="J717" s="1123">
        <v>543.35</v>
      </c>
      <c r="K717" s="1123">
        <v>1.9072209999999998</v>
      </c>
      <c r="L717" s="1123">
        <v>446.8</v>
      </c>
      <c r="M717" s="1124">
        <v>4.2686235452103847E-3</v>
      </c>
      <c r="N717" s="1125">
        <v>231.62500000000003</v>
      </c>
      <c r="O717" s="1125">
        <v>0.98871992865935543</v>
      </c>
      <c r="P717" s="1125">
        <v>256.11741271262304</v>
      </c>
      <c r="Q717" s="1127">
        <v>59.323195719561319</v>
      </c>
      <c r="S717" s="56"/>
      <c r="T717" s="56"/>
    </row>
    <row r="718" spans="1:20" ht="12.75" x14ac:dyDescent="0.2">
      <c r="A718" s="2014"/>
      <c r="B718" s="18">
        <v>3</v>
      </c>
      <c r="C718" s="893" t="s">
        <v>370</v>
      </c>
      <c r="D718" s="1122">
        <v>9</v>
      </c>
      <c r="E718" s="1122">
        <v>1960</v>
      </c>
      <c r="F718" s="1123">
        <v>4.6210000000000004</v>
      </c>
      <c r="G718" s="1123">
        <v>0.68640900000000005</v>
      </c>
      <c r="H718" s="1123">
        <v>1.84</v>
      </c>
      <c r="I718" s="1123">
        <v>2.094592</v>
      </c>
      <c r="J718" s="1123">
        <v>536.88</v>
      </c>
      <c r="K718" s="1123">
        <v>2.094592</v>
      </c>
      <c r="L718" s="1123">
        <v>400.83</v>
      </c>
      <c r="M718" s="1124">
        <v>5.2256368036324632E-3</v>
      </c>
      <c r="N718" s="1125">
        <v>231.62500000000003</v>
      </c>
      <c r="O718" s="1125">
        <v>1.2103881246413695</v>
      </c>
      <c r="P718" s="1125">
        <v>313.53820821794778</v>
      </c>
      <c r="Q718" s="1127">
        <v>72.623287478482155</v>
      </c>
      <c r="S718" s="56"/>
      <c r="T718" s="56"/>
    </row>
    <row r="719" spans="1:20" ht="12.75" x14ac:dyDescent="0.2">
      <c r="A719" s="2014"/>
      <c r="B719" s="18">
        <v>4</v>
      </c>
      <c r="C719" s="680"/>
      <c r="D719" s="681"/>
      <c r="E719" s="681"/>
      <c r="F719" s="681"/>
      <c r="G719" s="681"/>
      <c r="H719" s="681"/>
      <c r="I719" s="681"/>
      <c r="J719" s="681"/>
      <c r="K719" s="681"/>
      <c r="L719" s="681"/>
      <c r="M719" s="681"/>
      <c r="N719" s="681"/>
      <c r="O719" s="681"/>
      <c r="P719" s="681"/>
      <c r="Q719" s="682"/>
      <c r="S719" s="56"/>
      <c r="T719" s="56"/>
    </row>
    <row r="720" spans="1:20" ht="12.75" x14ac:dyDescent="0.2">
      <c r="A720" s="2014"/>
      <c r="B720" s="18">
        <v>5</v>
      </c>
      <c r="C720" s="680"/>
      <c r="D720" s="681"/>
      <c r="E720" s="681"/>
      <c r="F720" s="681"/>
      <c r="G720" s="681"/>
      <c r="H720" s="681"/>
      <c r="I720" s="681"/>
      <c r="J720" s="681"/>
      <c r="K720" s="681"/>
      <c r="L720" s="681"/>
      <c r="M720" s="681"/>
      <c r="N720" s="681"/>
      <c r="O720" s="681"/>
      <c r="P720" s="681"/>
      <c r="Q720" s="682"/>
      <c r="S720" s="56"/>
      <c r="T720" s="56"/>
    </row>
    <row r="721" spans="1:20" ht="12.75" x14ac:dyDescent="0.2">
      <c r="A721" s="2014"/>
      <c r="B721" s="18">
        <v>6</v>
      </c>
      <c r="C721" s="680"/>
      <c r="D721" s="681"/>
      <c r="E721" s="681"/>
      <c r="F721" s="681"/>
      <c r="G721" s="681"/>
      <c r="H721" s="681"/>
      <c r="I721" s="681"/>
      <c r="J721" s="681"/>
      <c r="K721" s="681"/>
      <c r="L721" s="681"/>
      <c r="M721" s="681"/>
      <c r="N721" s="681"/>
      <c r="O721" s="681"/>
      <c r="P721" s="681"/>
      <c r="Q721" s="682"/>
      <c r="S721" s="56"/>
      <c r="T721" s="56"/>
    </row>
    <row r="722" spans="1:20" ht="12.75" x14ac:dyDescent="0.2">
      <c r="A722" s="2014"/>
      <c r="B722" s="18">
        <v>7</v>
      </c>
      <c r="C722" s="680"/>
      <c r="D722" s="681"/>
      <c r="E722" s="681"/>
      <c r="F722" s="681"/>
      <c r="G722" s="681"/>
      <c r="H722" s="681"/>
      <c r="I722" s="681"/>
      <c r="J722" s="681"/>
      <c r="K722" s="681"/>
      <c r="L722" s="681"/>
      <c r="M722" s="681"/>
      <c r="N722" s="681"/>
      <c r="O722" s="681"/>
      <c r="P722" s="681"/>
      <c r="Q722" s="682"/>
      <c r="S722" s="56"/>
      <c r="T722" s="56"/>
    </row>
    <row r="723" spans="1:20" ht="12.75" x14ac:dyDescent="0.2">
      <c r="A723" s="2014"/>
      <c r="B723" s="18">
        <v>8</v>
      </c>
      <c r="C723" s="680"/>
      <c r="D723" s="681"/>
      <c r="E723" s="681"/>
      <c r="F723" s="681"/>
      <c r="G723" s="681"/>
      <c r="H723" s="681"/>
      <c r="I723" s="681"/>
      <c r="J723" s="681"/>
      <c r="K723" s="681"/>
      <c r="L723" s="681"/>
      <c r="M723" s="681"/>
      <c r="N723" s="681"/>
      <c r="O723" s="681"/>
      <c r="P723" s="681"/>
      <c r="Q723" s="682"/>
      <c r="S723" s="56"/>
      <c r="T723" s="56"/>
    </row>
    <row r="724" spans="1:20" ht="12.75" x14ac:dyDescent="0.2">
      <c r="A724" s="2014"/>
      <c r="B724" s="18">
        <v>9</v>
      </c>
      <c r="C724" s="680"/>
      <c r="D724" s="681"/>
      <c r="E724" s="681"/>
      <c r="F724" s="681"/>
      <c r="G724" s="681"/>
      <c r="H724" s="681"/>
      <c r="I724" s="681"/>
      <c r="J724" s="681"/>
      <c r="K724" s="681"/>
      <c r="L724" s="681"/>
      <c r="M724" s="681"/>
      <c r="N724" s="681"/>
      <c r="O724" s="681"/>
      <c r="P724" s="681"/>
      <c r="Q724" s="682"/>
      <c r="S724" s="56"/>
      <c r="T724" s="56"/>
    </row>
    <row r="725" spans="1:20" ht="13.5" thickBot="1" x14ac:dyDescent="0.25">
      <c r="A725" s="2045"/>
      <c r="B725" s="58">
        <v>10</v>
      </c>
      <c r="C725" s="680"/>
      <c r="D725" s="681"/>
      <c r="E725" s="681"/>
      <c r="F725" s="681"/>
      <c r="G725" s="681"/>
      <c r="H725" s="681"/>
      <c r="I725" s="681"/>
      <c r="J725" s="681"/>
      <c r="K725" s="681"/>
      <c r="L725" s="681"/>
      <c r="M725" s="681"/>
      <c r="N725" s="681"/>
      <c r="O725" s="681"/>
      <c r="P725" s="681"/>
      <c r="Q725" s="682"/>
      <c r="S725" s="56"/>
      <c r="T725" s="56"/>
    </row>
    <row r="726" spans="1:20" ht="12.75" x14ac:dyDescent="0.2">
      <c r="A726" s="2046" t="s">
        <v>133</v>
      </c>
      <c r="B726" s="163">
        <v>1</v>
      </c>
      <c r="C726" s="683"/>
      <c r="D726" s="684"/>
      <c r="E726" s="684"/>
      <c r="F726" s="684"/>
      <c r="G726" s="684"/>
      <c r="H726" s="684"/>
      <c r="I726" s="684"/>
      <c r="J726" s="684"/>
      <c r="K726" s="684"/>
      <c r="L726" s="684"/>
      <c r="M726" s="684"/>
      <c r="N726" s="684"/>
      <c r="O726" s="684"/>
      <c r="P726" s="684"/>
      <c r="Q726" s="685"/>
      <c r="S726" s="56"/>
      <c r="T726" s="56"/>
    </row>
    <row r="727" spans="1:20" ht="12.75" x14ac:dyDescent="0.2">
      <c r="A727" s="2047"/>
      <c r="B727" s="172">
        <v>2</v>
      </c>
      <c r="C727" s="686"/>
      <c r="D727" s="687"/>
      <c r="E727" s="687"/>
      <c r="F727" s="687"/>
      <c r="G727" s="687"/>
      <c r="H727" s="687"/>
      <c r="I727" s="687"/>
      <c r="J727" s="687"/>
      <c r="K727" s="687"/>
      <c r="L727" s="687"/>
      <c r="M727" s="687"/>
      <c r="N727" s="687"/>
      <c r="O727" s="687"/>
      <c r="P727" s="687"/>
      <c r="Q727" s="688"/>
      <c r="S727" s="56"/>
      <c r="T727" s="56"/>
    </row>
    <row r="728" spans="1:20" ht="12.75" x14ac:dyDescent="0.2">
      <c r="A728" s="2047"/>
      <c r="B728" s="172">
        <v>3</v>
      </c>
      <c r="C728" s="686"/>
      <c r="D728" s="687"/>
      <c r="E728" s="687"/>
      <c r="F728" s="687"/>
      <c r="G728" s="687"/>
      <c r="H728" s="687"/>
      <c r="I728" s="687"/>
      <c r="J728" s="687"/>
      <c r="K728" s="687"/>
      <c r="L728" s="687"/>
      <c r="M728" s="687"/>
      <c r="N728" s="687"/>
      <c r="O728" s="687"/>
      <c r="P728" s="687"/>
      <c r="Q728" s="688"/>
      <c r="S728" s="56"/>
      <c r="T728" s="56"/>
    </row>
    <row r="729" spans="1:20" ht="12.75" x14ac:dyDescent="0.2">
      <c r="A729" s="2047"/>
      <c r="B729" s="172">
        <v>4</v>
      </c>
      <c r="C729" s="686"/>
      <c r="D729" s="687"/>
      <c r="E729" s="687"/>
      <c r="F729" s="687"/>
      <c r="G729" s="687"/>
      <c r="H729" s="687"/>
      <c r="I729" s="687"/>
      <c r="J729" s="687"/>
      <c r="K729" s="687"/>
      <c r="L729" s="687"/>
      <c r="M729" s="687"/>
      <c r="N729" s="687"/>
      <c r="O729" s="687"/>
      <c r="P729" s="687"/>
      <c r="Q729" s="688"/>
      <c r="S729" s="56"/>
      <c r="T729" s="56"/>
    </row>
    <row r="730" spans="1:20" ht="12.75" x14ac:dyDescent="0.2">
      <c r="A730" s="2047"/>
      <c r="B730" s="172">
        <v>5</v>
      </c>
      <c r="C730" s="686"/>
      <c r="D730" s="687"/>
      <c r="E730" s="687"/>
      <c r="F730" s="687"/>
      <c r="G730" s="687"/>
      <c r="H730" s="687"/>
      <c r="I730" s="687"/>
      <c r="J730" s="687"/>
      <c r="K730" s="687"/>
      <c r="L730" s="687"/>
      <c r="M730" s="687"/>
      <c r="N730" s="687"/>
      <c r="O730" s="687"/>
      <c r="P730" s="687"/>
      <c r="Q730" s="688"/>
      <c r="S730" s="56"/>
      <c r="T730" s="56"/>
    </row>
    <row r="731" spans="1:20" ht="12.75" x14ac:dyDescent="0.2">
      <c r="A731" s="2047"/>
      <c r="B731" s="172">
        <v>6</v>
      </c>
      <c r="C731" s="686"/>
      <c r="D731" s="687"/>
      <c r="E731" s="687"/>
      <c r="F731" s="687"/>
      <c r="G731" s="687"/>
      <c r="H731" s="687"/>
      <c r="I731" s="687"/>
      <c r="J731" s="687"/>
      <c r="K731" s="687"/>
      <c r="L731" s="687"/>
      <c r="M731" s="687"/>
      <c r="N731" s="687"/>
      <c r="O731" s="687"/>
      <c r="P731" s="687"/>
      <c r="Q731" s="688"/>
      <c r="S731" s="56"/>
      <c r="T731" s="56"/>
    </row>
    <row r="732" spans="1:20" ht="12.75" x14ac:dyDescent="0.2">
      <c r="A732" s="2047"/>
      <c r="B732" s="172">
        <v>7</v>
      </c>
      <c r="C732" s="686"/>
      <c r="D732" s="687"/>
      <c r="E732" s="687"/>
      <c r="F732" s="687"/>
      <c r="G732" s="687"/>
      <c r="H732" s="687"/>
      <c r="I732" s="687"/>
      <c r="J732" s="687"/>
      <c r="K732" s="687"/>
      <c r="L732" s="687"/>
      <c r="M732" s="687"/>
      <c r="N732" s="687"/>
      <c r="O732" s="687"/>
      <c r="P732" s="687"/>
      <c r="Q732" s="688"/>
      <c r="S732" s="56"/>
      <c r="T732" s="56"/>
    </row>
    <row r="733" spans="1:20" ht="12.75" x14ac:dyDescent="0.2">
      <c r="A733" s="2047"/>
      <c r="B733" s="172">
        <v>8</v>
      </c>
      <c r="C733" s="686"/>
      <c r="D733" s="687"/>
      <c r="E733" s="687"/>
      <c r="F733" s="687"/>
      <c r="G733" s="687"/>
      <c r="H733" s="687"/>
      <c r="I733" s="687"/>
      <c r="J733" s="687"/>
      <c r="K733" s="687"/>
      <c r="L733" s="687"/>
      <c r="M733" s="687"/>
      <c r="N733" s="687"/>
      <c r="O733" s="687"/>
      <c r="P733" s="687"/>
      <c r="Q733" s="688"/>
      <c r="S733" s="56"/>
      <c r="T733" s="56"/>
    </row>
    <row r="734" spans="1:20" ht="12.75" x14ac:dyDescent="0.2">
      <c r="A734" s="2047"/>
      <c r="B734" s="172">
        <v>9</v>
      </c>
      <c r="C734" s="686"/>
      <c r="D734" s="687"/>
      <c r="E734" s="687"/>
      <c r="F734" s="687"/>
      <c r="G734" s="687"/>
      <c r="H734" s="687"/>
      <c r="I734" s="687"/>
      <c r="J734" s="687"/>
      <c r="K734" s="687"/>
      <c r="L734" s="687"/>
      <c r="M734" s="687"/>
      <c r="N734" s="687"/>
      <c r="O734" s="687"/>
      <c r="P734" s="687"/>
      <c r="Q734" s="688"/>
      <c r="S734" s="56"/>
      <c r="T734" s="56"/>
    </row>
    <row r="735" spans="1:20" ht="13.5" thickBot="1" x14ac:dyDescent="0.25">
      <c r="A735" s="2048"/>
      <c r="B735" s="181">
        <v>10</v>
      </c>
      <c r="C735" s="966"/>
      <c r="D735" s="689"/>
      <c r="E735" s="689"/>
      <c r="F735" s="689"/>
      <c r="G735" s="689"/>
      <c r="H735" s="689"/>
      <c r="I735" s="689"/>
      <c r="J735" s="689"/>
      <c r="K735" s="689"/>
      <c r="L735" s="689"/>
      <c r="M735" s="689"/>
      <c r="N735" s="689"/>
      <c r="O735" s="689"/>
      <c r="P735" s="689"/>
      <c r="Q735" s="690"/>
      <c r="S735" s="56"/>
      <c r="T735" s="56"/>
    </row>
    <row r="736" spans="1:20" ht="12.75" x14ac:dyDescent="0.2">
      <c r="A736" s="2058" t="s">
        <v>144</v>
      </c>
      <c r="B736" s="900">
        <v>1</v>
      </c>
      <c r="C736" s="1128" t="s">
        <v>520</v>
      </c>
      <c r="D736" s="1129">
        <v>21</v>
      </c>
      <c r="E736" s="1129">
        <v>1988</v>
      </c>
      <c r="F736" s="1130">
        <v>7.1580000000000004</v>
      </c>
      <c r="G736" s="1130">
        <v>1.4302950000000001</v>
      </c>
      <c r="H736" s="1130">
        <v>3.2</v>
      </c>
      <c r="I736" s="1130">
        <v>2.5277059999999998</v>
      </c>
      <c r="J736" s="1130">
        <v>1072.1099999999999</v>
      </c>
      <c r="K736" s="1130">
        <v>2.5277059999999998</v>
      </c>
      <c r="L736" s="1130">
        <v>1072.1099999999999</v>
      </c>
      <c r="M736" s="1131">
        <v>2.357692774062363E-3</v>
      </c>
      <c r="N736" s="1132">
        <v>231.62500000000003</v>
      </c>
      <c r="O736" s="1132">
        <v>0.54610058879219492</v>
      </c>
      <c r="P736" s="1132">
        <v>141.46156644374179</v>
      </c>
      <c r="Q736" s="1133">
        <v>32.766035327531696</v>
      </c>
      <c r="S736" s="56"/>
      <c r="T736" s="56"/>
    </row>
    <row r="737" spans="1:20" ht="12.75" x14ac:dyDescent="0.2">
      <c r="A737" s="2059"/>
      <c r="B737" s="279">
        <v>2</v>
      </c>
      <c r="C737" s="1128" t="s">
        <v>372</v>
      </c>
      <c r="D737" s="1129">
        <v>19</v>
      </c>
      <c r="E737" s="1129">
        <v>1978</v>
      </c>
      <c r="F737" s="1130">
        <v>8.1259999999999994</v>
      </c>
      <c r="G737" s="1130">
        <v>1.454367</v>
      </c>
      <c r="H737" s="1130">
        <v>3.2</v>
      </c>
      <c r="I737" s="1130">
        <v>3.4716320000000001</v>
      </c>
      <c r="J737" s="1130">
        <v>1059.1500000000001</v>
      </c>
      <c r="K737" s="1130">
        <v>3.4716320000000001</v>
      </c>
      <c r="L737" s="1130">
        <v>1059.1500000000001</v>
      </c>
      <c r="M737" s="1131">
        <v>3.2777529150734078E-3</v>
      </c>
      <c r="N737" s="1132">
        <v>231.62500000000003</v>
      </c>
      <c r="O737" s="1132">
        <v>0.75920951895387812</v>
      </c>
      <c r="P737" s="1132">
        <v>196.66517490440447</v>
      </c>
      <c r="Q737" s="1133">
        <v>45.55257113723269</v>
      </c>
      <c r="S737" s="56"/>
      <c r="T737" s="56"/>
    </row>
    <row r="738" spans="1:20" ht="12.75" x14ac:dyDescent="0.2">
      <c r="A738" s="2059"/>
      <c r="B738" s="279">
        <v>3</v>
      </c>
      <c r="C738" s="1128" t="s">
        <v>521</v>
      </c>
      <c r="D738" s="1129">
        <v>20</v>
      </c>
      <c r="E738" s="1129">
        <v>1978</v>
      </c>
      <c r="F738" s="1130">
        <v>8.6240000000000006</v>
      </c>
      <c r="G738" s="1130">
        <v>1.607775</v>
      </c>
      <c r="H738" s="1130">
        <v>3.2</v>
      </c>
      <c r="I738" s="1130">
        <v>3.8162259999999999</v>
      </c>
      <c r="J738" s="1130">
        <v>1050.01</v>
      </c>
      <c r="K738" s="1130">
        <v>3.8162259999999999</v>
      </c>
      <c r="L738" s="1130">
        <v>1050.01</v>
      </c>
      <c r="M738" s="1131">
        <v>3.6344663384158247E-3</v>
      </c>
      <c r="N738" s="1132">
        <v>231.62500000000003</v>
      </c>
      <c r="O738" s="1132">
        <v>0.84183326563556549</v>
      </c>
      <c r="P738" s="1132">
        <v>218.06798030494949</v>
      </c>
      <c r="Q738" s="1133">
        <v>50.509995938133926</v>
      </c>
      <c r="S738" s="56"/>
      <c r="T738" s="56"/>
    </row>
    <row r="739" spans="1:20" ht="12.75" x14ac:dyDescent="0.2">
      <c r="A739" s="2059"/>
      <c r="B739" s="279">
        <v>4</v>
      </c>
      <c r="C739" s="1128" t="s">
        <v>445</v>
      </c>
      <c r="D739" s="1129">
        <v>40</v>
      </c>
      <c r="E739" s="1129">
        <v>1984</v>
      </c>
      <c r="F739" s="1130">
        <v>18.646000000000001</v>
      </c>
      <c r="G739" s="1130">
        <v>3.2484449999999998</v>
      </c>
      <c r="H739" s="1130">
        <v>6.4</v>
      </c>
      <c r="I739" s="1130">
        <v>8.9975550000000002</v>
      </c>
      <c r="J739" s="1130">
        <v>2262.7800000000002</v>
      </c>
      <c r="K739" s="1130">
        <v>8.9975550000000002</v>
      </c>
      <c r="L739" s="1130">
        <v>2262.7800000000002</v>
      </c>
      <c r="M739" s="1131">
        <v>3.9763277914777392E-3</v>
      </c>
      <c r="N739" s="1132">
        <v>231.62500000000003</v>
      </c>
      <c r="O739" s="1132">
        <v>0.92101692470103147</v>
      </c>
      <c r="P739" s="1132">
        <v>238.57966748866434</v>
      </c>
      <c r="Q739" s="1133">
        <v>55.261015482061886</v>
      </c>
      <c r="S739" s="56"/>
      <c r="T739" s="56"/>
    </row>
    <row r="740" spans="1:20" ht="12.75" x14ac:dyDescent="0.2">
      <c r="A740" s="2059"/>
      <c r="B740" s="279">
        <v>5</v>
      </c>
      <c r="C740" s="1128" t="s">
        <v>470</v>
      </c>
      <c r="D740" s="1129">
        <v>31</v>
      </c>
      <c r="E740" s="1129">
        <v>1991</v>
      </c>
      <c r="F740" s="1130">
        <v>17.698</v>
      </c>
      <c r="G740" s="1130">
        <v>1.9505969999999999</v>
      </c>
      <c r="H740" s="1130">
        <v>4.8</v>
      </c>
      <c r="I740" s="1130">
        <v>10.947397</v>
      </c>
      <c r="J740" s="1130">
        <v>1504.89</v>
      </c>
      <c r="K740" s="1130">
        <v>10.947397</v>
      </c>
      <c r="L740" s="1130">
        <v>1504.89</v>
      </c>
      <c r="M740" s="1131">
        <v>7.2745496348570323E-3</v>
      </c>
      <c r="N740" s="1132">
        <v>231.62500000000003</v>
      </c>
      <c r="O740" s="1132">
        <v>1.6849675591737603</v>
      </c>
      <c r="P740" s="1132">
        <v>436.47297809142196</v>
      </c>
      <c r="Q740" s="1133">
        <v>101.09805355042563</v>
      </c>
      <c r="S740" s="56"/>
      <c r="T740" s="56"/>
    </row>
    <row r="741" spans="1:20" ht="12.75" x14ac:dyDescent="0.2">
      <c r="A741" s="2059"/>
      <c r="B741" s="279">
        <v>6</v>
      </c>
      <c r="C741" s="1128" t="s">
        <v>522</v>
      </c>
      <c r="D741" s="1129">
        <v>45</v>
      </c>
      <c r="E741" s="1129">
        <v>1972</v>
      </c>
      <c r="F741" s="1130">
        <v>24.827000000000002</v>
      </c>
      <c r="G741" s="1130">
        <v>3.6799050000000002</v>
      </c>
      <c r="H741" s="1130">
        <v>7.2</v>
      </c>
      <c r="I741" s="1130">
        <v>13.947094</v>
      </c>
      <c r="J741" s="1130">
        <v>1840.92</v>
      </c>
      <c r="K741" s="1130">
        <v>13.947094</v>
      </c>
      <c r="L741" s="1130">
        <v>1840.92</v>
      </c>
      <c r="M741" s="1131">
        <v>7.576154314147274E-3</v>
      </c>
      <c r="N741" s="1132">
        <v>231.62500000000003</v>
      </c>
      <c r="O741" s="1132">
        <v>1.7548267430143625</v>
      </c>
      <c r="P741" s="1132">
        <v>454.5692588488364</v>
      </c>
      <c r="Q741" s="1133">
        <v>105.28960458086175</v>
      </c>
      <c r="S741" s="56"/>
      <c r="T741" s="56"/>
    </row>
    <row r="742" spans="1:20" ht="12.75" x14ac:dyDescent="0.2">
      <c r="A742" s="2059"/>
      <c r="B742" s="279">
        <v>7</v>
      </c>
      <c r="C742" s="1128" t="s">
        <v>365</v>
      </c>
      <c r="D742" s="1129">
        <v>21</v>
      </c>
      <c r="E742" s="1129">
        <v>1978</v>
      </c>
      <c r="F742" s="1130">
        <v>12.974</v>
      </c>
      <c r="G742" s="1130">
        <v>1.66056</v>
      </c>
      <c r="H742" s="1130">
        <v>3.2</v>
      </c>
      <c r="I742" s="1130">
        <v>8.1134389999999996</v>
      </c>
      <c r="J742" s="1130">
        <v>1064.99</v>
      </c>
      <c r="K742" s="1130">
        <v>8.1134389999999996</v>
      </c>
      <c r="L742" s="1130">
        <v>1064.99</v>
      </c>
      <c r="M742" s="1131">
        <v>7.618324115719396E-3</v>
      </c>
      <c r="N742" s="1132">
        <v>231.62500000000003</v>
      </c>
      <c r="O742" s="1132">
        <v>1.7645943233035053</v>
      </c>
      <c r="P742" s="1132">
        <v>457.09944694316374</v>
      </c>
      <c r="Q742" s="1133">
        <v>105.8756593982103</v>
      </c>
      <c r="S742" s="56"/>
      <c r="T742" s="56"/>
    </row>
    <row r="743" spans="1:20" ht="12.75" x14ac:dyDescent="0.2">
      <c r="A743" s="2059"/>
      <c r="B743" s="279">
        <v>8</v>
      </c>
      <c r="C743" s="1128" t="s">
        <v>471</v>
      </c>
      <c r="D743" s="1129">
        <v>35</v>
      </c>
      <c r="E743" s="1129">
        <v>1972</v>
      </c>
      <c r="F743" s="1130">
        <v>20.033000000000001</v>
      </c>
      <c r="G743" s="1130">
        <v>2.4972150000000002</v>
      </c>
      <c r="H743" s="1130">
        <v>5.76</v>
      </c>
      <c r="I743" s="1130">
        <v>11.775786</v>
      </c>
      <c r="J743" s="1130">
        <v>1516.82</v>
      </c>
      <c r="K743" s="1130">
        <v>11.775786</v>
      </c>
      <c r="L743" s="1130">
        <v>1516.82</v>
      </c>
      <c r="M743" s="1131">
        <v>7.7634696272464764E-3</v>
      </c>
      <c r="N743" s="1132">
        <v>231.62500000000003</v>
      </c>
      <c r="O743" s="1132">
        <v>1.7982136524109653</v>
      </c>
      <c r="P743" s="1132">
        <v>465.80817763478859</v>
      </c>
      <c r="Q743" s="1133">
        <v>107.89281914465792</v>
      </c>
      <c r="S743" s="56"/>
      <c r="T743" s="56"/>
    </row>
    <row r="744" spans="1:20" ht="12.75" x14ac:dyDescent="0.2">
      <c r="A744" s="2059"/>
      <c r="B744" s="279">
        <v>9</v>
      </c>
      <c r="C744" s="1128" t="s">
        <v>373</v>
      </c>
      <c r="D744" s="1129">
        <v>51</v>
      </c>
      <c r="E744" s="1129">
        <v>1984</v>
      </c>
      <c r="F744" s="1130">
        <v>18.491</v>
      </c>
      <c r="G744" s="1130">
        <v>3.2921520000000002</v>
      </c>
      <c r="H744" s="1130">
        <v>0.5</v>
      </c>
      <c r="I744" s="1130">
        <v>14.698846</v>
      </c>
      <c r="J744" s="1130">
        <v>1816.15</v>
      </c>
      <c r="K744" s="1130">
        <v>14.698846</v>
      </c>
      <c r="L744" s="1130">
        <v>1816.15</v>
      </c>
      <c r="M744" s="1131">
        <v>8.0934096853233477E-3</v>
      </c>
      <c r="N744" s="1132">
        <v>231.62500000000003</v>
      </c>
      <c r="O744" s="1132">
        <v>1.8746360183630206</v>
      </c>
      <c r="P744" s="1132">
        <v>485.60458111940085</v>
      </c>
      <c r="Q744" s="1133">
        <v>112.47816110178124</v>
      </c>
      <c r="S744" s="56"/>
      <c r="T744" s="56"/>
    </row>
    <row r="745" spans="1:20" ht="13.5" thickBot="1" x14ac:dyDescent="0.25">
      <c r="A745" s="2060"/>
      <c r="B745" s="283">
        <v>10</v>
      </c>
      <c r="C745" s="1134" t="s">
        <v>371</v>
      </c>
      <c r="D745" s="1135">
        <v>40</v>
      </c>
      <c r="E745" s="1135">
        <v>1986</v>
      </c>
      <c r="F745" s="1136">
        <v>27.867999999999999</v>
      </c>
      <c r="G745" s="1136">
        <v>2.7956159999999999</v>
      </c>
      <c r="H745" s="1136">
        <v>6.4</v>
      </c>
      <c r="I745" s="1136">
        <v>18.672383</v>
      </c>
      <c r="J745" s="1136">
        <v>2240.67</v>
      </c>
      <c r="K745" s="1136">
        <v>18.672383</v>
      </c>
      <c r="L745" s="1136">
        <v>2240.67</v>
      </c>
      <c r="M745" s="1137">
        <v>8.3333926905791566E-3</v>
      </c>
      <c r="N745" s="1138">
        <v>231.62500000000003</v>
      </c>
      <c r="O745" s="1138">
        <v>1.9302220819553975</v>
      </c>
      <c r="P745" s="1138">
        <v>500.00356143474943</v>
      </c>
      <c r="Q745" s="1139">
        <v>115.81332491732384</v>
      </c>
      <c r="S745" s="56"/>
      <c r="T745" s="56"/>
    </row>
    <row r="746" spans="1:20" ht="12.75" x14ac:dyDescent="0.2">
      <c r="A746" s="2053" t="s">
        <v>155</v>
      </c>
      <c r="B746" s="901">
        <v>1</v>
      </c>
      <c r="C746" s="1140" t="s">
        <v>523</v>
      </c>
      <c r="D746" s="1141">
        <v>24</v>
      </c>
      <c r="E746" s="1141">
        <v>1968</v>
      </c>
      <c r="F746" s="1142">
        <v>6.9980000000000002</v>
      </c>
      <c r="G746" s="1142">
        <v>0</v>
      </c>
      <c r="H746" s="1142">
        <v>0</v>
      </c>
      <c r="I746" s="1142">
        <v>6.9979999999999993</v>
      </c>
      <c r="J746" s="1142">
        <v>828.47</v>
      </c>
      <c r="K746" s="1142">
        <v>6.9979999999999993</v>
      </c>
      <c r="L746" s="1142">
        <v>828.47</v>
      </c>
      <c r="M746" s="1143">
        <v>8.4468960855552996E-3</v>
      </c>
      <c r="N746" s="1144">
        <v>231.62500000000003</v>
      </c>
      <c r="O746" s="1144">
        <v>1.9565123058167464</v>
      </c>
      <c r="P746" s="1144">
        <v>506.81376513331799</v>
      </c>
      <c r="Q746" s="1145">
        <v>117.39073834900479</v>
      </c>
      <c r="S746" s="56"/>
      <c r="T746" s="56"/>
    </row>
    <row r="747" spans="1:20" ht="12.75" x14ac:dyDescent="0.2">
      <c r="A747" s="2028"/>
      <c r="B747" s="194">
        <v>2</v>
      </c>
      <c r="C747" s="1140" t="s">
        <v>524</v>
      </c>
      <c r="D747" s="1146">
        <v>24</v>
      </c>
      <c r="E747" s="1146">
        <v>1964</v>
      </c>
      <c r="F747" s="1147">
        <v>15.563000000000001</v>
      </c>
      <c r="G747" s="1148">
        <v>0.74832299999999996</v>
      </c>
      <c r="H747" s="1148">
        <v>3.84</v>
      </c>
      <c r="I747" s="1148">
        <v>10.974676000000001</v>
      </c>
      <c r="J747" s="1148">
        <v>1114.29</v>
      </c>
      <c r="K747" s="1147">
        <v>10.974676000000001</v>
      </c>
      <c r="L747" s="1148">
        <v>900.28</v>
      </c>
      <c r="M747" s="1149">
        <v>1.2190291909183811E-2</v>
      </c>
      <c r="N747" s="1147">
        <v>231.62500000000003</v>
      </c>
      <c r="O747" s="1147">
        <v>2.8235763634647006</v>
      </c>
      <c r="P747" s="1147">
        <v>731.4175145510286</v>
      </c>
      <c r="Q747" s="1150">
        <v>169.41458180788203</v>
      </c>
      <c r="S747" s="56"/>
      <c r="T747" s="56"/>
    </row>
    <row r="748" spans="1:20" ht="12.75" x14ac:dyDescent="0.2">
      <c r="A748" s="2028"/>
      <c r="B748" s="194">
        <v>3</v>
      </c>
      <c r="C748" s="691"/>
      <c r="D748" s="692"/>
      <c r="E748" s="692"/>
      <c r="F748" s="692"/>
      <c r="G748" s="692"/>
      <c r="H748" s="692"/>
      <c r="I748" s="692"/>
      <c r="J748" s="692"/>
      <c r="K748" s="692"/>
      <c r="L748" s="692"/>
      <c r="M748" s="692"/>
      <c r="N748" s="692"/>
      <c r="O748" s="692"/>
      <c r="P748" s="692"/>
      <c r="Q748" s="693"/>
      <c r="S748" s="56"/>
      <c r="T748" s="56"/>
    </row>
    <row r="749" spans="1:20" ht="12.75" x14ac:dyDescent="0.2">
      <c r="A749" s="2028"/>
      <c r="B749" s="194">
        <v>4</v>
      </c>
      <c r="C749" s="691"/>
      <c r="D749" s="692"/>
      <c r="E749" s="692"/>
      <c r="F749" s="692"/>
      <c r="G749" s="692"/>
      <c r="H749" s="692"/>
      <c r="I749" s="692"/>
      <c r="J749" s="692"/>
      <c r="K749" s="692"/>
      <c r="L749" s="692"/>
      <c r="M749" s="692"/>
      <c r="N749" s="692"/>
      <c r="O749" s="692"/>
      <c r="P749" s="692"/>
      <c r="Q749" s="693"/>
      <c r="S749" s="56"/>
      <c r="T749" s="56"/>
    </row>
    <row r="750" spans="1:20" ht="12.75" x14ac:dyDescent="0.2">
      <c r="A750" s="2028"/>
      <c r="B750" s="194">
        <v>5</v>
      </c>
      <c r="C750" s="691"/>
      <c r="D750" s="692"/>
      <c r="E750" s="692"/>
      <c r="F750" s="692"/>
      <c r="G750" s="692"/>
      <c r="H750" s="692"/>
      <c r="I750" s="692"/>
      <c r="J750" s="692"/>
      <c r="K750" s="692"/>
      <c r="L750" s="692"/>
      <c r="M750" s="692"/>
      <c r="N750" s="692"/>
      <c r="O750" s="692"/>
      <c r="P750" s="692"/>
      <c r="Q750" s="693"/>
      <c r="S750" s="56"/>
      <c r="T750" s="56"/>
    </row>
    <row r="751" spans="1:20" ht="12.75" x14ac:dyDescent="0.2">
      <c r="A751" s="2028"/>
      <c r="B751" s="194">
        <v>6</v>
      </c>
      <c r="C751" s="691"/>
      <c r="D751" s="692"/>
      <c r="E751" s="692"/>
      <c r="F751" s="692"/>
      <c r="G751" s="692"/>
      <c r="H751" s="692"/>
      <c r="I751" s="692"/>
      <c r="J751" s="692"/>
      <c r="K751" s="692"/>
      <c r="L751" s="692"/>
      <c r="M751" s="692"/>
      <c r="N751" s="692"/>
      <c r="O751" s="692"/>
      <c r="P751" s="692"/>
      <c r="Q751" s="693"/>
      <c r="S751" s="56"/>
      <c r="T751" s="56"/>
    </row>
    <row r="752" spans="1:20" ht="12.75" x14ac:dyDescent="0.2">
      <c r="A752" s="2028"/>
      <c r="B752" s="194">
        <v>7</v>
      </c>
      <c r="C752" s="691"/>
      <c r="D752" s="692"/>
      <c r="E752" s="692"/>
      <c r="F752" s="692"/>
      <c r="G752" s="692"/>
      <c r="H752" s="692"/>
      <c r="I752" s="692"/>
      <c r="J752" s="692"/>
      <c r="K752" s="692"/>
      <c r="L752" s="692"/>
      <c r="M752" s="692"/>
      <c r="N752" s="692"/>
      <c r="O752" s="692"/>
      <c r="P752" s="692"/>
      <c r="Q752" s="693"/>
      <c r="S752" s="56"/>
      <c r="T752" s="56"/>
    </row>
    <row r="753" spans="1:20" ht="12.75" x14ac:dyDescent="0.2">
      <c r="A753" s="2028"/>
      <c r="B753" s="194">
        <v>8</v>
      </c>
      <c r="C753" s="691"/>
      <c r="D753" s="692"/>
      <c r="E753" s="692"/>
      <c r="F753" s="692"/>
      <c r="G753" s="692"/>
      <c r="H753" s="692"/>
      <c r="I753" s="692"/>
      <c r="J753" s="692"/>
      <c r="K753" s="692"/>
      <c r="L753" s="692"/>
      <c r="M753" s="692"/>
      <c r="N753" s="692"/>
      <c r="O753" s="692"/>
      <c r="P753" s="692"/>
      <c r="Q753" s="693"/>
      <c r="S753" s="56"/>
      <c r="T753" s="56"/>
    </row>
    <row r="754" spans="1:20" ht="12.75" x14ac:dyDescent="0.2">
      <c r="A754" s="2028"/>
      <c r="B754" s="194">
        <v>9</v>
      </c>
      <c r="C754" s="691"/>
      <c r="D754" s="692"/>
      <c r="E754" s="692"/>
      <c r="F754" s="692"/>
      <c r="G754" s="692"/>
      <c r="H754" s="692"/>
      <c r="I754" s="692"/>
      <c r="J754" s="692"/>
      <c r="K754" s="692"/>
      <c r="L754" s="692"/>
      <c r="M754" s="692"/>
      <c r="N754" s="692"/>
      <c r="O754" s="692"/>
      <c r="P754" s="692"/>
      <c r="Q754" s="693"/>
      <c r="S754" s="56"/>
      <c r="T754" s="56"/>
    </row>
    <row r="755" spans="1:20" ht="13.5" thickBot="1" x14ac:dyDescent="0.25">
      <c r="A755" s="2029"/>
      <c r="B755" s="195">
        <v>10</v>
      </c>
      <c r="C755" s="694"/>
      <c r="D755" s="695"/>
      <c r="E755" s="695"/>
      <c r="F755" s="695"/>
      <c r="G755" s="695"/>
      <c r="H755" s="695"/>
      <c r="I755" s="695"/>
      <c r="J755" s="695"/>
      <c r="K755" s="695"/>
      <c r="L755" s="695"/>
      <c r="M755" s="695"/>
      <c r="N755" s="695"/>
      <c r="O755" s="695"/>
      <c r="P755" s="695"/>
      <c r="Q755" s="696"/>
      <c r="S755" s="56"/>
      <c r="T755" s="56"/>
    </row>
    <row r="756" spans="1:20" ht="12.75" x14ac:dyDescent="0.2">
      <c r="A756" s="2030" t="s">
        <v>166</v>
      </c>
      <c r="B756" s="24">
        <v>1</v>
      </c>
      <c r="C756" s="697"/>
      <c r="D756" s="698"/>
      <c r="E756" s="698"/>
      <c r="F756" s="698"/>
      <c r="G756" s="698"/>
      <c r="H756" s="698"/>
      <c r="I756" s="698"/>
      <c r="J756" s="698"/>
      <c r="K756" s="698"/>
      <c r="L756" s="698"/>
      <c r="M756" s="698"/>
      <c r="N756" s="698"/>
      <c r="O756" s="698"/>
      <c r="P756" s="698"/>
      <c r="Q756" s="699"/>
      <c r="S756" s="56"/>
      <c r="T756" s="56"/>
    </row>
    <row r="757" spans="1:20" ht="12.75" x14ac:dyDescent="0.2">
      <c r="A757" s="2031"/>
      <c r="B757" s="26">
        <v>2</v>
      </c>
      <c r="C757" s="700"/>
      <c r="D757" s="701"/>
      <c r="E757" s="701"/>
      <c r="F757" s="701"/>
      <c r="G757" s="701"/>
      <c r="H757" s="701"/>
      <c r="I757" s="701"/>
      <c r="J757" s="701"/>
      <c r="K757" s="701"/>
      <c r="L757" s="701"/>
      <c r="M757" s="701"/>
      <c r="N757" s="701"/>
      <c r="O757" s="701"/>
      <c r="P757" s="701"/>
      <c r="Q757" s="702"/>
      <c r="S757" s="56"/>
      <c r="T757" s="56"/>
    </row>
    <row r="758" spans="1:20" ht="12.75" x14ac:dyDescent="0.2">
      <c r="A758" s="2031"/>
      <c r="B758" s="26">
        <v>3</v>
      </c>
      <c r="C758" s="700"/>
      <c r="D758" s="701"/>
      <c r="E758" s="701"/>
      <c r="F758" s="701"/>
      <c r="G758" s="701"/>
      <c r="H758" s="701"/>
      <c r="I758" s="701"/>
      <c r="J758" s="701"/>
      <c r="K758" s="701"/>
      <c r="L758" s="701"/>
      <c r="M758" s="701"/>
      <c r="N758" s="701"/>
      <c r="O758" s="701"/>
      <c r="P758" s="701"/>
      <c r="Q758" s="702"/>
      <c r="S758" s="56"/>
      <c r="T758" s="56"/>
    </row>
    <row r="759" spans="1:20" ht="12.75" x14ac:dyDescent="0.2">
      <c r="A759" s="2031"/>
      <c r="B759" s="26">
        <v>4</v>
      </c>
      <c r="C759" s="700"/>
      <c r="D759" s="701"/>
      <c r="E759" s="701"/>
      <c r="F759" s="701"/>
      <c r="G759" s="701"/>
      <c r="H759" s="701"/>
      <c r="I759" s="701"/>
      <c r="J759" s="701"/>
      <c r="K759" s="701"/>
      <c r="L759" s="701"/>
      <c r="M759" s="701"/>
      <c r="N759" s="701"/>
      <c r="O759" s="701"/>
      <c r="P759" s="701"/>
      <c r="Q759" s="702"/>
      <c r="S759" s="56"/>
      <c r="T759" s="56"/>
    </row>
    <row r="760" spans="1:20" ht="12.75" x14ac:dyDescent="0.2">
      <c r="A760" s="2031"/>
      <c r="B760" s="26">
        <v>5</v>
      </c>
      <c r="C760" s="703"/>
      <c r="D760" s="338"/>
      <c r="E760" s="338"/>
      <c r="F760" s="338"/>
      <c r="G760" s="338"/>
      <c r="H760" s="338"/>
      <c r="I760" s="701"/>
      <c r="J760" s="701"/>
      <c r="K760" s="701"/>
      <c r="L760" s="701"/>
      <c r="M760" s="701"/>
      <c r="N760" s="701"/>
      <c r="O760" s="701"/>
      <c r="P760" s="701"/>
      <c r="Q760" s="702"/>
      <c r="S760" s="56"/>
      <c r="T760" s="56"/>
    </row>
    <row r="761" spans="1:20" ht="12.75" x14ac:dyDescent="0.2">
      <c r="A761" s="2031"/>
      <c r="B761" s="26">
        <v>6</v>
      </c>
      <c r="C761" s="703"/>
      <c r="D761" s="338"/>
      <c r="E761" s="338"/>
      <c r="F761" s="338"/>
      <c r="G761" s="338"/>
      <c r="H761" s="338"/>
      <c r="I761" s="701"/>
      <c r="J761" s="701"/>
      <c r="K761" s="701"/>
      <c r="L761" s="701"/>
      <c r="M761" s="701"/>
      <c r="N761" s="701"/>
      <c r="O761" s="701"/>
      <c r="P761" s="701"/>
      <c r="Q761" s="702"/>
      <c r="S761" s="56"/>
      <c r="T761" s="56"/>
    </row>
    <row r="762" spans="1:20" ht="12.75" x14ac:dyDescent="0.2">
      <c r="A762" s="2031"/>
      <c r="B762" s="26">
        <v>7</v>
      </c>
      <c r="C762" s="703"/>
      <c r="D762" s="338"/>
      <c r="E762" s="338"/>
      <c r="F762" s="338"/>
      <c r="G762" s="338"/>
      <c r="H762" s="338"/>
      <c r="I762" s="701"/>
      <c r="J762" s="701"/>
      <c r="K762" s="701"/>
      <c r="L762" s="701"/>
      <c r="M762" s="701"/>
      <c r="N762" s="701"/>
      <c r="O762" s="701"/>
      <c r="P762" s="701"/>
      <c r="Q762" s="702"/>
      <c r="S762" s="56"/>
      <c r="T762" s="56"/>
    </row>
    <row r="763" spans="1:20" ht="12.75" x14ac:dyDescent="0.2">
      <c r="A763" s="2031"/>
      <c r="B763" s="26">
        <v>8</v>
      </c>
      <c r="C763" s="703"/>
      <c r="D763" s="338"/>
      <c r="E763" s="338"/>
      <c r="F763" s="338"/>
      <c r="G763" s="338"/>
      <c r="H763" s="338"/>
      <c r="I763" s="701"/>
      <c r="J763" s="701"/>
      <c r="K763" s="701"/>
      <c r="L763" s="701"/>
      <c r="M763" s="701"/>
      <c r="N763" s="701"/>
      <c r="O763" s="701"/>
      <c r="P763" s="701"/>
      <c r="Q763" s="702"/>
      <c r="S763" s="56"/>
      <c r="T763" s="56"/>
    </row>
    <row r="764" spans="1:20" ht="12.75" x14ac:dyDescent="0.2">
      <c r="A764" s="2031"/>
      <c r="B764" s="26">
        <v>9</v>
      </c>
      <c r="C764" s="703"/>
      <c r="D764" s="338"/>
      <c r="E764" s="338"/>
      <c r="F764" s="338"/>
      <c r="G764" s="338"/>
      <c r="H764" s="338"/>
      <c r="I764" s="701"/>
      <c r="J764" s="701"/>
      <c r="K764" s="701"/>
      <c r="L764" s="701"/>
      <c r="M764" s="701"/>
      <c r="N764" s="701"/>
      <c r="O764" s="701"/>
      <c r="P764" s="701"/>
      <c r="Q764" s="702"/>
      <c r="S764" s="56"/>
      <c r="T764" s="56"/>
    </row>
    <row r="765" spans="1:20" ht="13.5" thickBot="1" x14ac:dyDescent="0.25">
      <c r="A765" s="2032"/>
      <c r="B765" s="358">
        <v>10</v>
      </c>
      <c r="C765" s="341"/>
      <c r="D765" s="342"/>
      <c r="E765" s="342"/>
      <c r="F765" s="198"/>
      <c r="G765" s="198"/>
      <c r="H765" s="198"/>
      <c r="I765" s="198"/>
      <c r="J765" s="198"/>
      <c r="K765" s="343"/>
      <c r="L765" s="198"/>
      <c r="M765" s="344"/>
      <c r="N765" s="345"/>
      <c r="O765" s="346"/>
      <c r="P765" s="347"/>
      <c r="Q765" s="199"/>
      <c r="S765" s="56"/>
      <c r="T765" s="56"/>
    </row>
    <row r="766" spans="1:20" ht="13.5" thickBot="1" x14ac:dyDescent="0.25">
      <c r="F766" s="121"/>
      <c r="G766" s="121"/>
      <c r="H766" s="121"/>
      <c r="I766" s="121"/>
      <c r="S766" s="56"/>
      <c r="T766" s="56"/>
    </row>
    <row r="767" spans="1:20" ht="16.5" thickBot="1" x14ac:dyDescent="0.3">
      <c r="A767" s="705"/>
      <c r="B767" s="706"/>
      <c r="C767" s="704" t="s">
        <v>317</v>
      </c>
      <c r="F767" s="121"/>
      <c r="G767" s="121"/>
      <c r="H767" s="121"/>
      <c r="I767" s="121"/>
      <c r="S767" s="56"/>
      <c r="T767" s="56"/>
    </row>
    <row r="768" spans="1:20" ht="12.75" x14ac:dyDescent="0.2">
      <c r="F768" s="121"/>
      <c r="G768" s="121"/>
      <c r="H768" s="121"/>
      <c r="I768" s="121"/>
      <c r="S768" s="56"/>
      <c r="T768" s="56"/>
    </row>
    <row r="769" spans="1:20" ht="15" x14ac:dyDescent="0.2">
      <c r="A769" s="2033" t="s">
        <v>318</v>
      </c>
      <c r="B769" s="2033"/>
      <c r="C769" s="2033"/>
      <c r="D769" s="2033"/>
      <c r="E769" s="2033"/>
      <c r="F769" s="2033"/>
      <c r="G769" s="2033"/>
      <c r="H769" s="2033"/>
      <c r="I769" s="2033"/>
      <c r="J769" s="2033"/>
      <c r="K769" s="2033"/>
      <c r="L769" s="2033"/>
      <c r="M769" s="2033"/>
      <c r="N769" s="2033"/>
      <c r="O769" s="2033"/>
      <c r="P769" s="2033"/>
      <c r="Q769" s="2033"/>
      <c r="S769" s="789"/>
      <c r="T769" s="789"/>
    </row>
    <row r="770" spans="1:20" ht="12.75" x14ac:dyDescent="0.2">
      <c r="A770" s="2034" t="s">
        <v>526</v>
      </c>
      <c r="B770" s="2034"/>
      <c r="C770" s="2034"/>
      <c r="D770" s="2034"/>
      <c r="E770" s="2034"/>
      <c r="F770" s="2034"/>
      <c r="G770" s="2034"/>
      <c r="H770" s="2034"/>
      <c r="I770" s="2034"/>
      <c r="J770" s="2034"/>
      <c r="K770" s="2034"/>
      <c r="L770" s="2034"/>
      <c r="M770" s="2034"/>
      <c r="N770" s="2034"/>
      <c r="O770" s="2034"/>
      <c r="P770" s="2034"/>
      <c r="Q770" s="2034"/>
      <c r="S770" s="56"/>
      <c r="T770" s="56"/>
    </row>
    <row r="771" spans="1:20" ht="13.5" thickBot="1" x14ac:dyDescent="0.25">
      <c r="F771" s="121"/>
      <c r="G771" s="121"/>
      <c r="H771" s="121"/>
      <c r="I771" s="121"/>
      <c r="S771" s="56"/>
      <c r="T771" s="56"/>
    </row>
    <row r="772" spans="1:20" ht="12.75" x14ac:dyDescent="0.2">
      <c r="A772" s="2054" t="s">
        <v>1</v>
      </c>
      <c r="B772" s="2037" t="s">
        <v>0</v>
      </c>
      <c r="C772" s="2016" t="s">
        <v>2</v>
      </c>
      <c r="D772" s="2016" t="s">
        <v>3</v>
      </c>
      <c r="E772" s="2016" t="s">
        <v>13</v>
      </c>
      <c r="F772" s="2039" t="s">
        <v>14</v>
      </c>
      <c r="G772" s="2040"/>
      <c r="H772" s="2040"/>
      <c r="I772" s="2041"/>
      <c r="J772" s="2016" t="s">
        <v>4</v>
      </c>
      <c r="K772" s="2016" t="s">
        <v>15</v>
      </c>
      <c r="L772" s="2016" t="s">
        <v>5</v>
      </c>
      <c r="M772" s="2016" t="s">
        <v>6</v>
      </c>
      <c r="N772" s="2016" t="s">
        <v>16</v>
      </c>
      <c r="O772" s="2051" t="s">
        <v>17</v>
      </c>
      <c r="P772" s="2016" t="s">
        <v>25</v>
      </c>
      <c r="Q772" s="2020" t="s">
        <v>26</v>
      </c>
      <c r="S772" s="56"/>
      <c r="T772" s="56"/>
    </row>
    <row r="773" spans="1:20" ht="33.75" x14ac:dyDescent="0.2">
      <c r="A773" s="2055"/>
      <c r="B773" s="2038"/>
      <c r="C773" s="2025"/>
      <c r="D773" s="2017"/>
      <c r="E773" s="2017"/>
      <c r="F773" s="21" t="s">
        <v>18</v>
      </c>
      <c r="G773" s="21" t="s">
        <v>19</v>
      </c>
      <c r="H773" s="21" t="s">
        <v>20</v>
      </c>
      <c r="I773" s="21" t="s">
        <v>21</v>
      </c>
      <c r="J773" s="2017"/>
      <c r="K773" s="2017"/>
      <c r="L773" s="2017"/>
      <c r="M773" s="2017"/>
      <c r="N773" s="2017"/>
      <c r="O773" s="2052"/>
      <c r="P773" s="2017"/>
      <c r="Q773" s="2021"/>
      <c r="S773" s="56"/>
      <c r="T773" s="56"/>
    </row>
    <row r="774" spans="1:20" ht="12.75" x14ac:dyDescent="0.2">
      <c r="A774" s="2056"/>
      <c r="B774" s="2057"/>
      <c r="C774" s="2017"/>
      <c r="D774" s="131" t="s">
        <v>7</v>
      </c>
      <c r="E774" s="131" t="s">
        <v>8</v>
      </c>
      <c r="F774" s="131" t="s">
        <v>9</v>
      </c>
      <c r="G774" s="131" t="s">
        <v>9</v>
      </c>
      <c r="H774" s="131" t="s">
        <v>9</v>
      </c>
      <c r="I774" s="131" t="s">
        <v>9</v>
      </c>
      <c r="J774" s="131" t="s">
        <v>22</v>
      </c>
      <c r="K774" s="131" t="s">
        <v>9</v>
      </c>
      <c r="L774" s="131" t="s">
        <v>22</v>
      </c>
      <c r="M774" s="131" t="s">
        <v>83</v>
      </c>
      <c r="N774" s="131" t="s">
        <v>10</v>
      </c>
      <c r="O774" s="131" t="s">
        <v>84</v>
      </c>
      <c r="P774" s="132" t="s">
        <v>27</v>
      </c>
      <c r="Q774" s="133" t="s">
        <v>28</v>
      </c>
      <c r="S774" s="56"/>
      <c r="T774" s="56"/>
    </row>
    <row r="775" spans="1:20" ht="13.5" thickBot="1" x14ac:dyDescent="0.25">
      <c r="A775" s="134">
        <v>1</v>
      </c>
      <c r="B775" s="135">
        <v>2</v>
      </c>
      <c r="C775" s="136">
        <v>3</v>
      </c>
      <c r="D775" s="137">
        <v>4</v>
      </c>
      <c r="E775" s="137">
        <v>5</v>
      </c>
      <c r="F775" s="137">
        <v>6</v>
      </c>
      <c r="G775" s="137">
        <v>7</v>
      </c>
      <c r="H775" s="137">
        <v>8</v>
      </c>
      <c r="I775" s="137">
        <v>9</v>
      </c>
      <c r="J775" s="137">
        <v>10</v>
      </c>
      <c r="K775" s="137">
        <v>11</v>
      </c>
      <c r="L775" s="136">
        <v>12</v>
      </c>
      <c r="M775" s="137">
        <v>13</v>
      </c>
      <c r="N775" s="137">
        <v>14</v>
      </c>
      <c r="O775" s="138">
        <v>15</v>
      </c>
      <c r="P775" s="136">
        <v>16</v>
      </c>
      <c r="Q775" s="139">
        <v>17</v>
      </c>
      <c r="S775" s="56"/>
      <c r="T775" s="56"/>
    </row>
    <row r="776" spans="1:20" ht="12.75" x14ac:dyDescent="0.2">
      <c r="A776" s="2042" t="s">
        <v>115</v>
      </c>
      <c r="B776" s="357">
        <v>1</v>
      </c>
      <c r="C776" s="892" t="s">
        <v>374</v>
      </c>
      <c r="D776" s="1156">
        <v>14</v>
      </c>
      <c r="E776" s="1156">
        <v>2011</v>
      </c>
      <c r="F776" s="1157">
        <v>3.5710000000000002</v>
      </c>
      <c r="G776" s="1157">
        <v>0.99863100000000005</v>
      </c>
      <c r="H776" s="1157">
        <v>2.5723720000000001</v>
      </c>
      <c r="I776" s="1157">
        <v>0</v>
      </c>
      <c r="J776" s="1157">
        <v>517.4</v>
      </c>
      <c r="K776" s="1157">
        <v>0</v>
      </c>
      <c r="L776" s="1157">
        <v>517.4</v>
      </c>
      <c r="M776" s="1158">
        <v>0</v>
      </c>
      <c r="N776" s="1159">
        <v>224.10400000000001</v>
      </c>
      <c r="O776" s="1159">
        <v>0</v>
      </c>
      <c r="P776" s="1159">
        <v>0</v>
      </c>
      <c r="Q776" s="1160">
        <v>0</v>
      </c>
      <c r="S776" s="56"/>
      <c r="T776" s="56"/>
    </row>
    <row r="777" spans="1:20" ht="12.75" x14ac:dyDescent="0.2">
      <c r="A777" s="2043"/>
      <c r="B777" s="142">
        <v>2</v>
      </c>
      <c r="C777" s="897" t="s">
        <v>364</v>
      </c>
      <c r="D777" s="1155">
        <v>21</v>
      </c>
      <c r="E777" s="1151">
        <v>2010</v>
      </c>
      <c r="F777" s="1151">
        <v>5.18</v>
      </c>
      <c r="G777" s="1151">
        <v>1.2749999999999999</v>
      </c>
      <c r="H777" s="1151">
        <v>0.99172499999999997</v>
      </c>
      <c r="I777" s="1151">
        <v>2.9132750000000001</v>
      </c>
      <c r="J777" s="1151">
        <v>1013.26</v>
      </c>
      <c r="K777" s="1151">
        <v>2.9132750000000001</v>
      </c>
      <c r="L777" s="1151">
        <v>1013.26</v>
      </c>
      <c r="M777" s="1152">
        <v>2.8751505043128124E-3</v>
      </c>
      <c r="N777" s="1153">
        <v>224.10400000000001</v>
      </c>
      <c r="O777" s="1153">
        <v>0.64433272861851854</v>
      </c>
      <c r="P777" s="1153">
        <v>172.50903025876875</v>
      </c>
      <c r="Q777" s="1154">
        <v>38.659963717111111</v>
      </c>
      <c r="S777" s="56"/>
      <c r="T777" s="56"/>
    </row>
    <row r="778" spans="1:20" ht="12.75" x14ac:dyDescent="0.2">
      <c r="A778" s="2043"/>
      <c r="B778" s="142">
        <v>3</v>
      </c>
      <c r="C778" s="893" t="s">
        <v>468</v>
      </c>
      <c r="D778" s="1122">
        <v>20</v>
      </c>
      <c r="E778" s="1122">
        <v>1975</v>
      </c>
      <c r="F778" s="1123">
        <v>7.0739999999999998</v>
      </c>
      <c r="G778" s="1123">
        <v>1.9635</v>
      </c>
      <c r="H778" s="1123">
        <v>3.2</v>
      </c>
      <c r="I778" s="1123">
        <v>1.9105000000000001</v>
      </c>
      <c r="J778" s="1123">
        <v>1147.92</v>
      </c>
      <c r="K778" s="1123">
        <v>1.9105000000000001</v>
      </c>
      <c r="L778" s="1123">
        <v>1147.92</v>
      </c>
      <c r="M778" s="1124">
        <v>1.6643145863823262E-3</v>
      </c>
      <c r="N778" s="1125">
        <v>224.10400000000001</v>
      </c>
      <c r="O778" s="1125">
        <v>0.37297955606662486</v>
      </c>
      <c r="P778" s="1125">
        <v>99.858875182939585</v>
      </c>
      <c r="Q778" s="1127">
        <v>22.378773363997492</v>
      </c>
      <c r="S778" s="56"/>
      <c r="T778" s="56"/>
    </row>
    <row r="779" spans="1:20" ht="12.75" x14ac:dyDescent="0.2">
      <c r="A779" s="2043"/>
      <c r="B779" s="142">
        <v>4</v>
      </c>
      <c r="C779" s="893" t="s">
        <v>469</v>
      </c>
      <c r="D779" s="1122">
        <v>20</v>
      </c>
      <c r="E779" s="1122">
        <v>1975</v>
      </c>
      <c r="F779" s="1123">
        <v>6.7779999999999996</v>
      </c>
      <c r="G779" s="1123">
        <v>1.6065</v>
      </c>
      <c r="H779" s="1123">
        <v>3.2</v>
      </c>
      <c r="I779" s="1123">
        <v>1.9715</v>
      </c>
      <c r="J779" s="1123">
        <v>1127.03</v>
      </c>
      <c r="K779" s="1123">
        <v>1.9715</v>
      </c>
      <c r="L779" s="1123">
        <v>1127.03</v>
      </c>
      <c r="M779" s="1124">
        <v>1.7492879515185933E-3</v>
      </c>
      <c r="N779" s="1125">
        <v>224.10400000000001</v>
      </c>
      <c r="O779" s="1125">
        <v>0.39202242708712287</v>
      </c>
      <c r="P779" s="1125">
        <v>104.9572770911156</v>
      </c>
      <c r="Q779" s="1127">
        <v>23.521345625227372</v>
      </c>
      <c r="S779" s="56"/>
      <c r="T779" s="56"/>
    </row>
    <row r="780" spans="1:20" ht="12.75" x14ac:dyDescent="0.2">
      <c r="A780" s="2043"/>
      <c r="B780" s="142">
        <v>5</v>
      </c>
      <c r="C780" s="707"/>
      <c r="D780" s="708"/>
      <c r="E780" s="708"/>
      <c r="F780" s="708"/>
      <c r="G780" s="708"/>
      <c r="H780" s="708"/>
      <c r="I780" s="708"/>
      <c r="J780" s="708"/>
      <c r="K780" s="708"/>
      <c r="L780" s="708"/>
      <c r="M780" s="709"/>
      <c r="N780" s="710"/>
      <c r="O780" s="710"/>
      <c r="P780" s="710"/>
      <c r="Q780" s="711"/>
      <c r="S780" s="56"/>
      <c r="T780" s="56"/>
    </row>
    <row r="781" spans="1:20" ht="12.75" x14ac:dyDescent="0.2">
      <c r="A781" s="2043"/>
      <c r="B781" s="142">
        <v>6</v>
      </c>
      <c r="C781" s="707"/>
      <c r="D781" s="708"/>
      <c r="E781" s="708"/>
      <c r="F781" s="708"/>
      <c r="G781" s="708"/>
      <c r="H781" s="708"/>
      <c r="I781" s="708"/>
      <c r="J781" s="708"/>
      <c r="K781" s="708"/>
      <c r="L781" s="708"/>
      <c r="M781" s="709"/>
      <c r="N781" s="710"/>
      <c r="O781" s="710"/>
      <c r="P781" s="710"/>
      <c r="Q781" s="711"/>
      <c r="S781" s="56"/>
      <c r="T781" s="56"/>
    </row>
    <row r="782" spans="1:20" ht="12.75" x14ac:dyDescent="0.2">
      <c r="A782" s="2043"/>
      <c r="B782" s="142">
        <v>7</v>
      </c>
      <c r="C782" s="707"/>
      <c r="D782" s="708"/>
      <c r="E782" s="708"/>
      <c r="F782" s="708"/>
      <c r="G782" s="708"/>
      <c r="H782" s="708"/>
      <c r="I782" s="708"/>
      <c r="J782" s="708"/>
      <c r="K782" s="708"/>
      <c r="L782" s="708"/>
      <c r="M782" s="709"/>
      <c r="N782" s="710"/>
      <c r="O782" s="710"/>
      <c r="P782" s="710"/>
      <c r="Q782" s="711"/>
      <c r="S782" s="56"/>
      <c r="T782" s="56"/>
    </row>
    <row r="783" spans="1:20" ht="12.75" x14ac:dyDescent="0.2">
      <c r="A783" s="2043"/>
      <c r="B783" s="142">
        <v>8</v>
      </c>
      <c r="C783" s="707"/>
      <c r="D783" s="708"/>
      <c r="E783" s="708"/>
      <c r="F783" s="708"/>
      <c r="G783" s="708"/>
      <c r="H783" s="708"/>
      <c r="I783" s="708"/>
      <c r="J783" s="708"/>
      <c r="K783" s="708"/>
      <c r="L783" s="708"/>
      <c r="M783" s="709"/>
      <c r="N783" s="710"/>
      <c r="O783" s="710"/>
      <c r="P783" s="710"/>
      <c r="Q783" s="711"/>
      <c r="S783" s="56"/>
      <c r="T783" s="56"/>
    </row>
    <row r="784" spans="1:20" ht="12.75" x14ac:dyDescent="0.2">
      <c r="A784" s="2043"/>
      <c r="B784" s="142">
        <v>9</v>
      </c>
      <c r="C784" s="707"/>
      <c r="D784" s="708"/>
      <c r="E784" s="708"/>
      <c r="F784" s="708"/>
      <c r="G784" s="708"/>
      <c r="H784" s="708"/>
      <c r="I784" s="708"/>
      <c r="J784" s="708"/>
      <c r="K784" s="708"/>
      <c r="L784" s="708"/>
      <c r="M784" s="709"/>
      <c r="N784" s="710"/>
      <c r="O784" s="710"/>
      <c r="P784" s="710"/>
      <c r="Q784" s="711"/>
      <c r="S784" s="56"/>
      <c r="T784" s="56"/>
    </row>
    <row r="785" spans="1:20" ht="13.5" thickBot="1" x14ac:dyDescent="0.25">
      <c r="A785" s="2043"/>
      <c r="B785" s="142">
        <v>10</v>
      </c>
      <c r="C785" s="712"/>
      <c r="D785" s="713"/>
      <c r="E785" s="713"/>
      <c r="F785" s="713"/>
      <c r="G785" s="713"/>
      <c r="H785" s="713"/>
      <c r="I785" s="713"/>
      <c r="J785" s="713"/>
      <c r="K785" s="713"/>
      <c r="L785" s="713"/>
      <c r="M785" s="714"/>
      <c r="N785" s="715"/>
      <c r="O785" s="715"/>
      <c r="P785" s="715"/>
      <c r="Q785" s="716"/>
      <c r="S785" s="56"/>
      <c r="T785" s="56"/>
    </row>
    <row r="786" spans="1:20" ht="12.75" x14ac:dyDescent="0.2">
      <c r="A786" s="2044" t="s">
        <v>123</v>
      </c>
      <c r="B786" s="17">
        <v>1</v>
      </c>
      <c r="C786" s="717"/>
      <c r="D786" s="718"/>
      <c r="E786" s="718"/>
      <c r="F786" s="719"/>
      <c r="G786" s="719"/>
      <c r="H786" s="719"/>
      <c r="I786" s="719"/>
      <c r="J786" s="719"/>
      <c r="K786" s="719"/>
      <c r="L786" s="719"/>
      <c r="M786" s="720"/>
      <c r="N786" s="721"/>
      <c r="O786" s="721"/>
      <c r="P786" s="721"/>
      <c r="Q786" s="722"/>
      <c r="S786" s="56"/>
      <c r="T786" s="56"/>
    </row>
    <row r="787" spans="1:20" ht="12.75" x14ac:dyDescent="0.2">
      <c r="A787" s="2014"/>
      <c r="B787" s="18">
        <v>2</v>
      </c>
      <c r="C787" s="723"/>
      <c r="D787" s="723"/>
      <c r="E787" s="723"/>
      <c r="F787" s="724"/>
      <c r="G787" s="724"/>
      <c r="H787" s="724"/>
      <c r="I787" s="724"/>
      <c r="J787" s="724"/>
      <c r="K787" s="724"/>
      <c r="L787" s="724"/>
      <c r="M787" s="725"/>
      <c r="N787" s="681"/>
      <c r="O787" s="681"/>
      <c r="P787" s="681"/>
      <c r="Q787" s="682"/>
      <c r="S787" s="56"/>
      <c r="T787" s="56"/>
    </row>
    <row r="788" spans="1:20" ht="12.75" x14ac:dyDescent="0.2">
      <c r="A788" s="2014"/>
      <c r="B788" s="18">
        <v>3</v>
      </c>
      <c r="C788" s="723"/>
      <c r="D788" s="723"/>
      <c r="E788" s="723"/>
      <c r="F788" s="724"/>
      <c r="G788" s="724"/>
      <c r="H788" s="724"/>
      <c r="I788" s="724"/>
      <c r="J788" s="724"/>
      <c r="K788" s="724"/>
      <c r="L788" s="724"/>
      <c r="M788" s="725"/>
      <c r="N788" s="681"/>
      <c r="O788" s="681"/>
      <c r="P788" s="681"/>
      <c r="Q788" s="682"/>
      <c r="S788" s="56"/>
      <c r="T788" s="56"/>
    </row>
    <row r="789" spans="1:20" ht="12.75" x14ac:dyDescent="0.2">
      <c r="A789" s="2014"/>
      <c r="B789" s="18">
        <v>4</v>
      </c>
      <c r="C789" s="723"/>
      <c r="D789" s="723"/>
      <c r="E789" s="723"/>
      <c r="F789" s="724"/>
      <c r="G789" s="724"/>
      <c r="H789" s="724"/>
      <c r="I789" s="724"/>
      <c r="J789" s="724"/>
      <c r="K789" s="724"/>
      <c r="L789" s="724"/>
      <c r="M789" s="725"/>
      <c r="N789" s="681"/>
      <c r="O789" s="681"/>
      <c r="P789" s="681"/>
      <c r="Q789" s="682"/>
      <c r="S789" s="56"/>
      <c r="T789" s="56"/>
    </row>
    <row r="790" spans="1:20" ht="12.75" x14ac:dyDescent="0.2">
      <c r="A790" s="2014"/>
      <c r="B790" s="18">
        <v>5</v>
      </c>
      <c r="C790" s="723"/>
      <c r="D790" s="723"/>
      <c r="E790" s="723"/>
      <c r="F790" s="724"/>
      <c r="G790" s="724"/>
      <c r="H790" s="724"/>
      <c r="I790" s="724"/>
      <c r="J790" s="724"/>
      <c r="K790" s="724"/>
      <c r="L790" s="724"/>
      <c r="M790" s="725"/>
      <c r="N790" s="681"/>
      <c r="O790" s="681"/>
      <c r="P790" s="681"/>
      <c r="Q790" s="682"/>
      <c r="S790" s="56"/>
      <c r="T790" s="56"/>
    </row>
    <row r="791" spans="1:20" ht="12.75" x14ac:dyDescent="0.2">
      <c r="A791" s="2014"/>
      <c r="B791" s="18">
        <v>6</v>
      </c>
      <c r="C791" s="723"/>
      <c r="D791" s="723"/>
      <c r="E791" s="723"/>
      <c r="F791" s="724"/>
      <c r="G791" s="724"/>
      <c r="H791" s="724"/>
      <c r="I791" s="724"/>
      <c r="J791" s="724"/>
      <c r="K791" s="724"/>
      <c r="L791" s="724"/>
      <c r="M791" s="725"/>
      <c r="N791" s="681"/>
      <c r="O791" s="681"/>
      <c r="P791" s="681"/>
      <c r="Q791" s="682"/>
      <c r="S791" s="56"/>
      <c r="T791" s="56"/>
    </row>
    <row r="792" spans="1:20" ht="12.75" x14ac:dyDescent="0.2">
      <c r="A792" s="2014"/>
      <c r="B792" s="18">
        <v>7</v>
      </c>
      <c r="C792" s="726"/>
      <c r="D792" s="723"/>
      <c r="E792" s="723"/>
      <c r="F792" s="724"/>
      <c r="G792" s="724"/>
      <c r="H792" s="724"/>
      <c r="I792" s="724"/>
      <c r="J792" s="724"/>
      <c r="K792" s="724"/>
      <c r="L792" s="724"/>
      <c r="M792" s="725"/>
      <c r="N792" s="681"/>
      <c r="O792" s="681"/>
      <c r="P792" s="681"/>
      <c r="Q792" s="682"/>
      <c r="S792" s="56"/>
      <c r="T792" s="56"/>
    </row>
    <row r="793" spans="1:20" ht="12.75" x14ac:dyDescent="0.2">
      <c r="A793" s="2014"/>
      <c r="B793" s="18">
        <v>8</v>
      </c>
      <c r="C793" s="726"/>
      <c r="D793" s="723"/>
      <c r="E793" s="723"/>
      <c r="F793" s="724"/>
      <c r="G793" s="724"/>
      <c r="H793" s="724"/>
      <c r="I793" s="724"/>
      <c r="J793" s="724"/>
      <c r="K793" s="724"/>
      <c r="L793" s="724"/>
      <c r="M793" s="725"/>
      <c r="N793" s="681"/>
      <c r="O793" s="681"/>
      <c r="P793" s="681"/>
      <c r="Q793" s="682"/>
      <c r="S793" s="56"/>
      <c r="T793" s="56"/>
    </row>
    <row r="794" spans="1:20" ht="12.75" x14ac:dyDescent="0.2">
      <c r="A794" s="2014"/>
      <c r="B794" s="18">
        <v>9</v>
      </c>
      <c r="C794" s="726"/>
      <c r="D794" s="723"/>
      <c r="E794" s="723"/>
      <c r="F794" s="724"/>
      <c r="G794" s="724"/>
      <c r="H794" s="724"/>
      <c r="I794" s="724"/>
      <c r="J794" s="724"/>
      <c r="K794" s="724"/>
      <c r="L794" s="724"/>
      <c r="M794" s="725"/>
      <c r="N794" s="681"/>
      <c r="O794" s="681"/>
      <c r="P794" s="681"/>
      <c r="Q794" s="682"/>
      <c r="S794" s="56"/>
      <c r="T794" s="56"/>
    </row>
    <row r="795" spans="1:20" ht="13.5" thickBot="1" x14ac:dyDescent="0.25">
      <c r="A795" s="2045"/>
      <c r="B795" s="58">
        <v>10</v>
      </c>
      <c r="C795" s="726"/>
      <c r="D795" s="723"/>
      <c r="E795" s="723"/>
      <c r="F795" s="724"/>
      <c r="G795" s="724"/>
      <c r="H795" s="724"/>
      <c r="I795" s="724"/>
      <c r="J795" s="724"/>
      <c r="K795" s="724"/>
      <c r="L795" s="724"/>
      <c r="M795" s="725"/>
      <c r="N795" s="681"/>
      <c r="O795" s="681"/>
      <c r="P795" s="681"/>
      <c r="Q795" s="682"/>
      <c r="S795" s="56"/>
      <c r="T795" s="56"/>
    </row>
    <row r="796" spans="1:20" ht="12.75" x14ac:dyDescent="0.2">
      <c r="A796" s="2046" t="s">
        <v>133</v>
      </c>
      <c r="B796" s="163">
        <v>1</v>
      </c>
      <c r="C796" s="727"/>
      <c r="D796" s="728"/>
      <c r="E796" s="728"/>
      <c r="F796" s="729"/>
      <c r="G796" s="729"/>
      <c r="H796" s="729"/>
      <c r="I796" s="729"/>
      <c r="J796" s="729"/>
      <c r="K796" s="729"/>
      <c r="L796" s="729"/>
      <c r="M796" s="730"/>
      <c r="N796" s="684"/>
      <c r="O796" s="684"/>
      <c r="P796" s="684"/>
      <c r="Q796" s="685"/>
      <c r="S796" s="56"/>
      <c r="T796" s="56"/>
    </row>
    <row r="797" spans="1:20" ht="12.75" x14ac:dyDescent="0.2">
      <c r="A797" s="2047"/>
      <c r="B797" s="172">
        <v>2</v>
      </c>
      <c r="C797" s="731"/>
      <c r="D797" s="732"/>
      <c r="E797" s="732"/>
      <c r="F797" s="733"/>
      <c r="G797" s="733"/>
      <c r="H797" s="733"/>
      <c r="I797" s="733"/>
      <c r="J797" s="733"/>
      <c r="K797" s="733"/>
      <c r="L797" s="733"/>
      <c r="M797" s="734"/>
      <c r="N797" s="687"/>
      <c r="O797" s="687"/>
      <c r="P797" s="687"/>
      <c r="Q797" s="688"/>
      <c r="S797" s="56"/>
      <c r="T797" s="56"/>
    </row>
    <row r="798" spans="1:20" ht="12.75" x14ac:dyDescent="0.2">
      <c r="A798" s="2047"/>
      <c r="B798" s="172">
        <v>3</v>
      </c>
      <c r="C798" s="731"/>
      <c r="D798" s="732"/>
      <c r="E798" s="732"/>
      <c r="F798" s="733"/>
      <c r="G798" s="733"/>
      <c r="H798" s="733"/>
      <c r="I798" s="733"/>
      <c r="J798" s="733"/>
      <c r="K798" s="733"/>
      <c r="L798" s="733"/>
      <c r="M798" s="734"/>
      <c r="N798" s="687"/>
      <c r="O798" s="687"/>
      <c r="P798" s="687"/>
      <c r="Q798" s="688"/>
      <c r="S798" s="56"/>
      <c r="T798" s="56"/>
    </row>
    <row r="799" spans="1:20" ht="12.75" x14ac:dyDescent="0.2">
      <c r="A799" s="2047"/>
      <c r="B799" s="172">
        <v>4</v>
      </c>
      <c r="C799" s="731"/>
      <c r="D799" s="732"/>
      <c r="E799" s="732"/>
      <c r="F799" s="733"/>
      <c r="G799" s="733"/>
      <c r="H799" s="733"/>
      <c r="I799" s="733"/>
      <c r="J799" s="733"/>
      <c r="K799" s="733"/>
      <c r="L799" s="733"/>
      <c r="M799" s="734"/>
      <c r="N799" s="687"/>
      <c r="O799" s="687"/>
      <c r="P799" s="687"/>
      <c r="Q799" s="688"/>
      <c r="S799" s="56"/>
      <c r="T799" s="56"/>
    </row>
    <row r="800" spans="1:20" ht="12.75" x14ac:dyDescent="0.2">
      <c r="A800" s="2047"/>
      <c r="B800" s="172">
        <v>5</v>
      </c>
      <c r="C800" s="731"/>
      <c r="D800" s="732"/>
      <c r="E800" s="732"/>
      <c r="F800" s="733"/>
      <c r="G800" s="733"/>
      <c r="H800" s="733"/>
      <c r="I800" s="733"/>
      <c r="J800" s="733"/>
      <c r="K800" s="733"/>
      <c r="L800" s="733"/>
      <c r="M800" s="734"/>
      <c r="N800" s="687"/>
      <c r="O800" s="687"/>
      <c r="P800" s="687"/>
      <c r="Q800" s="688"/>
      <c r="S800" s="56"/>
      <c r="T800" s="56"/>
    </row>
    <row r="801" spans="1:20" ht="12.75" x14ac:dyDescent="0.2">
      <c r="A801" s="2047"/>
      <c r="B801" s="172">
        <v>6</v>
      </c>
      <c r="C801" s="731"/>
      <c r="D801" s="732"/>
      <c r="E801" s="732"/>
      <c r="F801" s="733"/>
      <c r="G801" s="733"/>
      <c r="H801" s="733"/>
      <c r="I801" s="733"/>
      <c r="J801" s="733"/>
      <c r="K801" s="733"/>
      <c r="L801" s="733"/>
      <c r="M801" s="734"/>
      <c r="N801" s="687"/>
      <c r="O801" s="687"/>
      <c r="P801" s="687"/>
      <c r="Q801" s="688"/>
      <c r="S801" s="56"/>
      <c r="T801" s="56"/>
    </row>
    <row r="802" spans="1:20" ht="12.75" x14ac:dyDescent="0.2">
      <c r="A802" s="2047"/>
      <c r="B802" s="172">
        <v>7</v>
      </c>
      <c r="C802" s="731"/>
      <c r="D802" s="732"/>
      <c r="E802" s="732"/>
      <c r="F802" s="733"/>
      <c r="G802" s="733"/>
      <c r="H802" s="733"/>
      <c r="I802" s="733"/>
      <c r="J802" s="733"/>
      <c r="K802" s="733"/>
      <c r="L802" s="733"/>
      <c r="M802" s="734"/>
      <c r="N802" s="687"/>
      <c r="O802" s="687"/>
      <c r="P802" s="687"/>
      <c r="Q802" s="688"/>
      <c r="S802" s="56"/>
      <c r="T802" s="56"/>
    </row>
    <row r="803" spans="1:20" ht="12.75" x14ac:dyDescent="0.2">
      <c r="A803" s="2047"/>
      <c r="B803" s="172">
        <v>8</v>
      </c>
      <c r="C803" s="731"/>
      <c r="D803" s="732"/>
      <c r="E803" s="732"/>
      <c r="F803" s="733"/>
      <c r="G803" s="733"/>
      <c r="H803" s="733"/>
      <c r="I803" s="733"/>
      <c r="J803" s="733"/>
      <c r="K803" s="733"/>
      <c r="L803" s="733"/>
      <c r="M803" s="734"/>
      <c r="N803" s="687"/>
      <c r="O803" s="687"/>
      <c r="P803" s="687"/>
      <c r="Q803" s="688"/>
      <c r="S803" s="56"/>
      <c r="T803" s="56"/>
    </row>
    <row r="804" spans="1:20" ht="12.75" x14ac:dyDescent="0.2">
      <c r="A804" s="2047"/>
      <c r="B804" s="172">
        <v>9</v>
      </c>
      <c r="C804" s="731"/>
      <c r="D804" s="732"/>
      <c r="E804" s="732"/>
      <c r="F804" s="733"/>
      <c r="G804" s="733"/>
      <c r="H804" s="733"/>
      <c r="I804" s="733"/>
      <c r="J804" s="733"/>
      <c r="K804" s="733"/>
      <c r="L804" s="733"/>
      <c r="M804" s="734"/>
      <c r="N804" s="687"/>
      <c r="O804" s="687"/>
      <c r="P804" s="687"/>
      <c r="Q804" s="688"/>
      <c r="S804" s="56"/>
      <c r="T804" s="56"/>
    </row>
    <row r="805" spans="1:20" ht="13.5" thickBot="1" x14ac:dyDescent="0.25">
      <c r="A805" s="2048"/>
      <c r="B805" s="181">
        <v>10</v>
      </c>
      <c r="C805" s="735"/>
      <c r="D805" s="736"/>
      <c r="E805" s="736"/>
      <c r="F805" s="737"/>
      <c r="G805" s="737"/>
      <c r="H805" s="737"/>
      <c r="I805" s="737"/>
      <c r="J805" s="737"/>
      <c r="K805" s="737"/>
      <c r="L805" s="737"/>
      <c r="M805" s="738"/>
      <c r="N805" s="689"/>
      <c r="O805" s="689"/>
      <c r="P805" s="689"/>
      <c r="Q805" s="690"/>
      <c r="S805" s="56"/>
      <c r="T805" s="56"/>
    </row>
    <row r="806" spans="1:20" ht="12.75" x14ac:dyDescent="0.2">
      <c r="A806" s="2049" t="s">
        <v>144</v>
      </c>
      <c r="B806" s="109">
        <v>1</v>
      </c>
      <c r="C806" s="1161" t="s">
        <v>527</v>
      </c>
      <c r="D806" s="1129">
        <v>73</v>
      </c>
      <c r="E806" s="1129">
        <v>1966</v>
      </c>
      <c r="F806" s="1130">
        <v>16.056999999999999</v>
      </c>
      <c r="G806" s="1130">
        <v>4.4121119999999996</v>
      </c>
      <c r="H806" s="1130">
        <v>0.76</v>
      </c>
      <c r="I806" s="1130">
        <v>10.884886</v>
      </c>
      <c r="J806" s="1130">
        <v>2087.0500000000002</v>
      </c>
      <c r="K806" s="1130">
        <v>10.884886</v>
      </c>
      <c r="L806" s="1130">
        <v>2087.0500000000002</v>
      </c>
      <c r="M806" s="1131">
        <v>5.2154409333748583E-3</v>
      </c>
      <c r="N806" s="1132">
        <v>224.10400000000001</v>
      </c>
      <c r="O806" s="1132">
        <v>1.1688011749330394</v>
      </c>
      <c r="P806" s="1132">
        <v>312.92645600249148</v>
      </c>
      <c r="Q806" s="1133">
        <v>70.128070495982342</v>
      </c>
      <c r="S806" s="56"/>
      <c r="T806" s="56"/>
    </row>
    <row r="807" spans="1:20" ht="12.75" x14ac:dyDescent="0.2">
      <c r="A807" s="2050"/>
      <c r="B807" s="109">
        <v>2</v>
      </c>
      <c r="C807" s="1161" t="s">
        <v>362</v>
      </c>
      <c r="D807" s="1129">
        <v>11</v>
      </c>
      <c r="E807" s="1129">
        <v>1976</v>
      </c>
      <c r="F807" s="1130">
        <v>5.6938000000000004</v>
      </c>
      <c r="G807" s="1130">
        <v>1.071</v>
      </c>
      <c r="H807" s="1130">
        <v>1.6</v>
      </c>
      <c r="I807" s="1130">
        <v>3.022796</v>
      </c>
      <c r="J807" s="1130">
        <v>568.63</v>
      </c>
      <c r="K807" s="1130">
        <v>3.022796</v>
      </c>
      <c r="L807" s="1130">
        <v>568.63</v>
      </c>
      <c r="M807" s="1131">
        <v>5.315927756185921E-3</v>
      </c>
      <c r="N807" s="1132">
        <v>224.10400000000001</v>
      </c>
      <c r="O807" s="1132">
        <v>1.1913206738722897</v>
      </c>
      <c r="P807" s="1132">
        <v>318.95566537115525</v>
      </c>
      <c r="Q807" s="1133">
        <v>71.479240432337377</v>
      </c>
      <c r="S807" s="56"/>
      <c r="T807" s="56"/>
    </row>
    <row r="808" spans="1:20" ht="12.75" x14ac:dyDescent="0.2">
      <c r="A808" s="2050"/>
      <c r="B808" s="109">
        <v>3</v>
      </c>
      <c r="C808" s="1161" t="s">
        <v>464</v>
      </c>
      <c r="D808" s="1129">
        <v>38</v>
      </c>
      <c r="E808" s="1129">
        <v>1987</v>
      </c>
      <c r="F808" s="1130">
        <v>24.613</v>
      </c>
      <c r="G808" s="1130">
        <v>4.7430000000000003</v>
      </c>
      <c r="H808" s="1130">
        <v>7.36</v>
      </c>
      <c r="I808" s="1130">
        <v>12.510001000000001</v>
      </c>
      <c r="J808" s="1130">
        <v>2284.84</v>
      </c>
      <c r="K808" s="1130">
        <v>12.510001000000001</v>
      </c>
      <c r="L808" s="1130">
        <v>2284.84</v>
      </c>
      <c r="M808" s="1131">
        <v>5.475219709038707E-3</v>
      </c>
      <c r="N808" s="1132">
        <v>224.10400000000001</v>
      </c>
      <c r="O808" s="1132">
        <v>1.2270186376744106</v>
      </c>
      <c r="P808" s="1132">
        <v>328.5131825423224</v>
      </c>
      <c r="Q808" s="1133">
        <v>73.621118260464613</v>
      </c>
      <c r="S808" s="56"/>
      <c r="T808" s="56"/>
    </row>
    <row r="809" spans="1:20" ht="12.75" x14ac:dyDescent="0.2">
      <c r="A809" s="2050"/>
      <c r="B809" s="109">
        <v>4</v>
      </c>
      <c r="C809" s="1161" t="s">
        <v>465</v>
      </c>
      <c r="D809" s="1129">
        <v>52</v>
      </c>
      <c r="E809" s="1129">
        <v>1994</v>
      </c>
      <c r="F809" s="1130">
        <v>32.201000000000001</v>
      </c>
      <c r="G809" s="1130">
        <v>7.1909999999999998</v>
      </c>
      <c r="H809" s="1130">
        <v>8.32</v>
      </c>
      <c r="I809" s="1130">
        <v>16.690000000000001</v>
      </c>
      <c r="J809" s="1130">
        <v>3006.49</v>
      </c>
      <c r="K809" s="1130">
        <v>16.690000000000001</v>
      </c>
      <c r="L809" s="1130">
        <v>3006.49</v>
      </c>
      <c r="M809" s="1131">
        <v>5.5513239691467467E-3</v>
      </c>
      <c r="N809" s="1132">
        <v>224.10400000000001</v>
      </c>
      <c r="O809" s="1132">
        <v>1.2440739067816626</v>
      </c>
      <c r="P809" s="1132">
        <v>333.0794381488048</v>
      </c>
      <c r="Q809" s="1133">
        <v>74.644434406899762</v>
      </c>
      <c r="S809" s="56"/>
      <c r="T809" s="56"/>
    </row>
    <row r="810" spans="1:20" ht="12.75" x14ac:dyDescent="0.2">
      <c r="A810" s="2050"/>
      <c r="B810" s="109">
        <v>5</v>
      </c>
      <c r="C810" s="1161" t="s">
        <v>528</v>
      </c>
      <c r="D810" s="1129">
        <v>19</v>
      </c>
      <c r="E810" s="1129">
        <v>1969</v>
      </c>
      <c r="F810" s="1130">
        <v>8.1129999999999995</v>
      </c>
      <c r="G810" s="1130">
        <v>1.734</v>
      </c>
      <c r="H810" s="1130">
        <v>0</v>
      </c>
      <c r="I810" s="1130">
        <v>6.3789990000000003</v>
      </c>
      <c r="J810" s="1130">
        <v>1148.45</v>
      </c>
      <c r="K810" s="1130">
        <v>6.3789990000000003</v>
      </c>
      <c r="L810" s="1130">
        <v>1148.45</v>
      </c>
      <c r="M810" s="1131">
        <v>5.5544420740998735E-3</v>
      </c>
      <c r="N810" s="1132">
        <v>224.10400000000001</v>
      </c>
      <c r="O810" s="1132">
        <v>1.244772686574078</v>
      </c>
      <c r="P810" s="1132">
        <v>333.26652444599245</v>
      </c>
      <c r="Q810" s="1133">
        <v>74.686361194444686</v>
      </c>
      <c r="S810" s="56"/>
      <c r="T810" s="56"/>
    </row>
    <row r="811" spans="1:20" ht="12.75" x14ac:dyDescent="0.2">
      <c r="A811" s="2050"/>
      <c r="B811" s="109">
        <v>6</v>
      </c>
      <c r="C811" s="1161" t="s">
        <v>529</v>
      </c>
      <c r="D811" s="1129">
        <v>10</v>
      </c>
      <c r="E811" s="1129">
        <v>1977</v>
      </c>
      <c r="F811" s="1130">
        <v>5.5544000000000002</v>
      </c>
      <c r="G811" s="1130">
        <v>0.56100000000000005</v>
      </c>
      <c r="H811" s="1130">
        <v>1.6</v>
      </c>
      <c r="I811" s="1130">
        <v>3.3934009999999999</v>
      </c>
      <c r="J811" s="1130">
        <v>580.30999999999995</v>
      </c>
      <c r="K811" s="1130">
        <v>3.3934009999999999</v>
      </c>
      <c r="L811" s="1130">
        <v>580.30999999999995</v>
      </c>
      <c r="M811" s="1131">
        <v>5.847565956126898E-3</v>
      </c>
      <c r="N811" s="1132">
        <v>224.10400000000001</v>
      </c>
      <c r="O811" s="1132">
        <v>1.3104629210318623</v>
      </c>
      <c r="P811" s="1132">
        <v>350.85395736761387</v>
      </c>
      <c r="Q811" s="1133">
        <v>78.627775261911736</v>
      </c>
      <c r="S811" s="56"/>
      <c r="T811" s="56"/>
    </row>
    <row r="812" spans="1:20" ht="12.75" x14ac:dyDescent="0.2">
      <c r="A812" s="2050"/>
      <c r="B812" s="109">
        <v>7</v>
      </c>
      <c r="C812" s="1161" t="s">
        <v>530</v>
      </c>
      <c r="D812" s="1129">
        <v>37</v>
      </c>
      <c r="E812" s="1129">
        <v>1983</v>
      </c>
      <c r="F812" s="1130">
        <v>21.88</v>
      </c>
      <c r="G812" s="1130">
        <v>3.2130000000000001</v>
      </c>
      <c r="H812" s="1130">
        <v>6.08</v>
      </c>
      <c r="I812" s="1130">
        <v>12.586999</v>
      </c>
      <c r="J812" s="1130">
        <v>2034.47</v>
      </c>
      <c r="K812" s="1130">
        <v>12.586999</v>
      </c>
      <c r="L812" s="1130">
        <v>2034.47</v>
      </c>
      <c r="M812" s="1131">
        <v>6.1868688159569816E-3</v>
      </c>
      <c r="N812" s="1132">
        <v>224.10400000000001</v>
      </c>
      <c r="O812" s="1132">
        <v>1.3865020491312234</v>
      </c>
      <c r="P812" s="1132">
        <v>371.21212895741888</v>
      </c>
      <c r="Q812" s="1133">
        <v>83.190122947873405</v>
      </c>
      <c r="S812" s="56"/>
      <c r="T812" s="56"/>
    </row>
    <row r="813" spans="1:20" ht="12.75" x14ac:dyDescent="0.2">
      <c r="A813" s="2050"/>
      <c r="B813" s="109">
        <v>8</v>
      </c>
      <c r="C813" s="1161" t="s">
        <v>463</v>
      </c>
      <c r="D813" s="1129">
        <v>50</v>
      </c>
      <c r="E813" s="1129">
        <v>1985</v>
      </c>
      <c r="F813" s="1130">
        <v>33.017000000000003</v>
      </c>
      <c r="G813" s="1130">
        <v>4.7430000000000003</v>
      </c>
      <c r="H813" s="1130">
        <v>8</v>
      </c>
      <c r="I813" s="1130">
        <v>20.274000000000001</v>
      </c>
      <c r="J813" s="1130">
        <v>3248.27</v>
      </c>
      <c r="K813" s="1130">
        <v>20.274000000000001</v>
      </c>
      <c r="L813" s="1130">
        <v>3248.27</v>
      </c>
      <c r="M813" s="1131">
        <v>6.2414762319634763E-3</v>
      </c>
      <c r="N813" s="1132">
        <v>224.10400000000001</v>
      </c>
      <c r="O813" s="1132">
        <v>1.398739789487943</v>
      </c>
      <c r="P813" s="1132">
        <v>374.48857391780859</v>
      </c>
      <c r="Q813" s="1133">
        <v>83.924387369276573</v>
      </c>
      <c r="S813" s="56"/>
      <c r="T813" s="56"/>
    </row>
    <row r="814" spans="1:20" ht="12.75" x14ac:dyDescent="0.2">
      <c r="A814" s="2050"/>
      <c r="B814" s="109">
        <v>9</v>
      </c>
      <c r="C814" s="1161" t="s">
        <v>466</v>
      </c>
      <c r="D814" s="1129">
        <v>38</v>
      </c>
      <c r="E814" s="1129">
        <v>1978</v>
      </c>
      <c r="F814" s="1130">
        <v>22.071999999999999</v>
      </c>
      <c r="G814" s="1130">
        <v>3.387216</v>
      </c>
      <c r="H814" s="1130">
        <v>5.92</v>
      </c>
      <c r="I814" s="1130">
        <v>12.764782</v>
      </c>
      <c r="J814" s="1130">
        <v>1934.43</v>
      </c>
      <c r="K814" s="1130">
        <v>12.764782</v>
      </c>
      <c r="L814" s="1130">
        <v>1934.43</v>
      </c>
      <c r="M814" s="1131">
        <v>6.598730375356048E-3</v>
      </c>
      <c r="N814" s="1132">
        <v>224.10400000000001</v>
      </c>
      <c r="O814" s="1132">
        <v>1.4788018720387919</v>
      </c>
      <c r="P814" s="1132">
        <v>395.92382252136287</v>
      </c>
      <c r="Q814" s="1133">
        <v>88.728112322327505</v>
      </c>
      <c r="S814" s="56"/>
      <c r="T814" s="56"/>
    </row>
    <row r="815" spans="1:20" ht="13.5" thickBot="1" x14ac:dyDescent="0.25">
      <c r="A815" s="2050"/>
      <c r="B815" s="192">
        <v>10</v>
      </c>
      <c r="C815" s="1162" t="s">
        <v>531</v>
      </c>
      <c r="D815" s="1135">
        <v>37</v>
      </c>
      <c r="E815" s="1135">
        <v>1986</v>
      </c>
      <c r="F815" s="1136">
        <v>24.899000000000001</v>
      </c>
      <c r="G815" s="1136">
        <v>3.8759999999999999</v>
      </c>
      <c r="H815" s="1136">
        <v>5.92</v>
      </c>
      <c r="I815" s="1136">
        <v>15.102988</v>
      </c>
      <c r="J815" s="1136">
        <v>2244.37</v>
      </c>
      <c r="K815" s="1136">
        <v>15.102988</v>
      </c>
      <c r="L815" s="1136">
        <v>2244.37</v>
      </c>
      <c r="M815" s="1137">
        <v>6.729277258206089E-3</v>
      </c>
      <c r="N815" s="1138">
        <v>224.10400000000001</v>
      </c>
      <c r="O815" s="1138">
        <v>1.5080579506730174</v>
      </c>
      <c r="P815" s="1138">
        <v>403.75663549236532</v>
      </c>
      <c r="Q815" s="1139">
        <v>90.483477040381047</v>
      </c>
      <c r="S815" s="56"/>
      <c r="T815" s="56"/>
    </row>
    <row r="816" spans="1:20" ht="12.75" x14ac:dyDescent="0.2">
      <c r="A816" s="2027" t="s">
        <v>155</v>
      </c>
      <c r="B816" s="193">
        <v>1</v>
      </c>
      <c r="C816" s="1163" t="s">
        <v>467</v>
      </c>
      <c r="D816" s="1141">
        <v>24</v>
      </c>
      <c r="E816" s="1141">
        <v>1965</v>
      </c>
      <c r="F816" s="1142">
        <v>8.5259</v>
      </c>
      <c r="G816" s="1142">
        <v>2.754</v>
      </c>
      <c r="H816" s="1142">
        <v>0.24</v>
      </c>
      <c r="I816" s="1142">
        <v>5.5318990000000001</v>
      </c>
      <c r="J816" s="1142">
        <v>1110.8699999999999</v>
      </c>
      <c r="K816" s="1142">
        <v>5.5318990000000001</v>
      </c>
      <c r="L816" s="1142">
        <v>1110.8699999999999</v>
      </c>
      <c r="M816" s="1143">
        <v>4.9797897143680188E-3</v>
      </c>
      <c r="N816" s="1144">
        <v>224.10400000000001</v>
      </c>
      <c r="O816" s="1144">
        <v>1.1159907941487306</v>
      </c>
      <c r="P816" s="1144">
        <v>298.78738286208113</v>
      </c>
      <c r="Q816" s="1145">
        <v>66.959447648923828</v>
      </c>
      <c r="S816" s="56"/>
      <c r="T816" s="56"/>
    </row>
    <row r="817" spans="1:20" ht="12.75" x14ac:dyDescent="0.2">
      <c r="A817" s="2028"/>
      <c r="B817" s="194">
        <v>2</v>
      </c>
      <c r="C817" s="1164" t="s">
        <v>532</v>
      </c>
      <c r="D817" s="1165">
        <v>12</v>
      </c>
      <c r="E817" s="1165">
        <v>1967</v>
      </c>
      <c r="F817" s="1148">
        <v>5.2779999999999996</v>
      </c>
      <c r="G817" s="1148">
        <v>2.3460000000000001</v>
      </c>
      <c r="H817" s="1148">
        <v>0</v>
      </c>
      <c r="I817" s="1148">
        <v>2.9319989999999998</v>
      </c>
      <c r="J817" s="1148">
        <v>529.73</v>
      </c>
      <c r="K817" s="1148">
        <v>2.9319989999999998</v>
      </c>
      <c r="L817" s="1148">
        <v>529.73</v>
      </c>
      <c r="M817" s="1149">
        <v>5.5348932475034448E-3</v>
      </c>
      <c r="N817" s="1147">
        <v>224.10400000000001</v>
      </c>
      <c r="O817" s="1147">
        <v>1.2403917163385121</v>
      </c>
      <c r="P817" s="1147">
        <v>332.09359485020667</v>
      </c>
      <c r="Q817" s="1150">
        <v>74.423502980310715</v>
      </c>
      <c r="S817" s="56"/>
      <c r="T817" s="56"/>
    </row>
    <row r="818" spans="1:20" ht="12.75" x14ac:dyDescent="0.2">
      <c r="A818" s="2028"/>
      <c r="B818" s="194">
        <v>3</v>
      </c>
      <c r="C818" s="1164" t="s">
        <v>533</v>
      </c>
      <c r="D818" s="1165">
        <v>45</v>
      </c>
      <c r="E818" s="1165">
        <v>1973</v>
      </c>
      <c r="F818" s="1148">
        <v>7.726</v>
      </c>
      <c r="G818" s="1148">
        <v>0</v>
      </c>
      <c r="H818" s="1148">
        <v>0</v>
      </c>
      <c r="I818" s="1148">
        <v>7.7259989999999998</v>
      </c>
      <c r="J818" s="1148">
        <v>1179.28</v>
      </c>
      <c r="K818" s="1148">
        <v>7.7259989999999998</v>
      </c>
      <c r="L818" s="1148">
        <v>1179.28</v>
      </c>
      <c r="M818" s="1149">
        <v>6.5514542771860796E-3</v>
      </c>
      <c r="N818" s="1147">
        <v>224.10400000000001</v>
      </c>
      <c r="O818" s="1147">
        <v>1.4682071093345093</v>
      </c>
      <c r="P818" s="1147">
        <v>393.08725663116479</v>
      </c>
      <c r="Q818" s="1150">
        <v>88.09242656007055</v>
      </c>
      <c r="S818" s="56"/>
      <c r="T818" s="56"/>
    </row>
    <row r="819" spans="1:20" ht="12.75" x14ac:dyDescent="0.2">
      <c r="A819" s="2028"/>
      <c r="B819" s="194">
        <v>4</v>
      </c>
      <c r="C819" s="1164" t="s">
        <v>534</v>
      </c>
      <c r="D819" s="1165">
        <v>33</v>
      </c>
      <c r="E819" s="1165">
        <v>1978</v>
      </c>
      <c r="F819" s="1148">
        <v>10.622</v>
      </c>
      <c r="G819" s="1148">
        <v>2.5653000000000001</v>
      </c>
      <c r="H819" s="1148">
        <v>0.27</v>
      </c>
      <c r="I819" s="1148">
        <v>7.7866989999999996</v>
      </c>
      <c r="J819" s="1148">
        <v>1095.47</v>
      </c>
      <c r="K819" s="1148">
        <v>7.7866989999999996</v>
      </c>
      <c r="L819" s="1148">
        <v>1095.47</v>
      </c>
      <c r="M819" s="1149">
        <v>7.108089678402877E-3</v>
      </c>
      <c r="N819" s="1147">
        <v>224.10400000000001</v>
      </c>
      <c r="O819" s="1147">
        <v>1.5929513292887985</v>
      </c>
      <c r="P819" s="1147">
        <v>426.48538070417266</v>
      </c>
      <c r="Q819" s="1150">
        <v>95.577079757327908</v>
      </c>
      <c r="S819" s="56"/>
      <c r="T819" s="56"/>
    </row>
    <row r="820" spans="1:20" ht="12.75" x14ac:dyDescent="0.2">
      <c r="A820" s="2028"/>
      <c r="B820" s="194">
        <v>5</v>
      </c>
      <c r="C820" s="1164" t="s">
        <v>535</v>
      </c>
      <c r="D820" s="1165">
        <v>12</v>
      </c>
      <c r="E820" s="1165">
        <v>1972</v>
      </c>
      <c r="F820" s="1148">
        <v>5.6428000000000003</v>
      </c>
      <c r="G820" s="1148">
        <v>1.6830000000000001</v>
      </c>
      <c r="H820" s="1148">
        <v>0</v>
      </c>
      <c r="I820" s="1148">
        <v>3.9598010000000001</v>
      </c>
      <c r="J820" s="1148">
        <v>538.39</v>
      </c>
      <c r="K820" s="1148">
        <v>3.9598010000000001</v>
      </c>
      <c r="L820" s="1148">
        <v>538.39</v>
      </c>
      <c r="M820" s="1149">
        <v>7.3548932929660658E-3</v>
      </c>
      <c r="N820" s="1147">
        <v>224.10400000000001</v>
      </c>
      <c r="O820" s="1147">
        <v>1.6482610065268672</v>
      </c>
      <c r="P820" s="1147">
        <v>441.29359757796396</v>
      </c>
      <c r="Q820" s="1150">
        <v>98.89566039161204</v>
      </c>
      <c r="S820" s="56"/>
      <c r="T820" s="56"/>
    </row>
    <row r="821" spans="1:20" ht="12.75" x14ac:dyDescent="0.2">
      <c r="A821" s="2028"/>
      <c r="B821" s="194">
        <v>6</v>
      </c>
      <c r="C821" s="1164" t="s">
        <v>536</v>
      </c>
      <c r="D821" s="1165">
        <v>33</v>
      </c>
      <c r="E821" s="1165">
        <v>1985</v>
      </c>
      <c r="F821" s="1148">
        <v>24.315000000000001</v>
      </c>
      <c r="G821" s="1148">
        <v>3.562452</v>
      </c>
      <c r="H821" s="1148">
        <v>5.28</v>
      </c>
      <c r="I821" s="1148">
        <v>15.472548</v>
      </c>
      <c r="J821" s="1148">
        <v>2059.6</v>
      </c>
      <c r="K821" s="1148">
        <v>15.472548</v>
      </c>
      <c r="L821" s="1148">
        <v>2059.6</v>
      </c>
      <c r="M821" s="1149">
        <v>7.5124043503592931E-3</v>
      </c>
      <c r="N821" s="1147">
        <v>224.10400000000001</v>
      </c>
      <c r="O821" s="1147">
        <v>1.6835598645329191</v>
      </c>
      <c r="P821" s="1147">
        <v>450.74426102155758</v>
      </c>
      <c r="Q821" s="1150">
        <v>101.01359187197515</v>
      </c>
      <c r="S821" s="56"/>
      <c r="T821" s="56"/>
    </row>
    <row r="822" spans="1:20" ht="12.75" x14ac:dyDescent="0.2">
      <c r="A822" s="2028"/>
      <c r="B822" s="194">
        <v>7</v>
      </c>
      <c r="C822" s="1164" t="s">
        <v>363</v>
      </c>
      <c r="D822" s="1165">
        <v>8</v>
      </c>
      <c r="E822" s="1165">
        <v>1970</v>
      </c>
      <c r="F822" s="1148">
        <v>3.3780999999999999</v>
      </c>
      <c r="G822" s="1148">
        <v>0.44879999999999998</v>
      </c>
      <c r="H822" s="1148">
        <v>0</v>
      </c>
      <c r="I822" s="1148">
        <v>2.9293010000000002</v>
      </c>
      <c r="J822" s="1148">
        <v>389.07</v>
      </c>
      <c r="K822" s="1148">
        <v>2.9293010000000002</v>
      </c>
      <c r="L822" s="1148">
        <v>389.07</v>
      </c>
      <c r="M822" s="1149">
        <v>7.528981931272008E-3</v>
      </c>
      <c r="N822" s="1147">
        <v>224.10400000000001</v>
      </c>
      <c r="O822" s="1147">
        <v>1.6872749667257823</v>
      </c>
      <c r="P822" s="1147">
        <v>451.7389158763205</v>
      </c>
      <c r="Q822" s="1150">
        <v>101.23649800354693</v>
      </c>
      <c r="S822" s="56"/>
      <c r="T822" s="56"/>
    </row>
    <row r="823" spans="1:20" ht="12.75" x14ac:dyDescent="0.2">
      <c r="A823" s="2028"/>
      <c r="B823" s="194">
        <v>8</v>
      </c>
      <c r="C823" s="1164" t="s">
        <v>537</v>
      </c>
      <c r="D823" s="1165">
        <v>8</v>
      </c>
      <c r="E823" s="1165">
        <v>1980</v>
      </c>
      <c r="F823" s="1148">
        <v>7.7320000000000002</v>
      </c>
      <c r="G823" s="1148">
        <v>1.1220000000000001</v>
      </c>
      <c r="H823" s="1148">
        <v>1.28</v>
      </c>
      <c r="I823" s="1148">
        <v>5.33</v>
      </c>
      <c r="J823" s="1148">
        <v>627.78</v>
      </c>
      <c r="K823" s="1148">
        <v>5.33</v>
      </c>
      <c r="L823" s="1148">
        <v>627.78</v>
      </c>
      <c r="M823" s="1149">
        <v>8.4902354327949289E-3</v>
      </c>
      <c r="N823" s="1147">
        <v>224.10400000000001</v>
      </c>
      <c r="O823" s="1147">
        <v>1.9026957214310749</v>
      </c>
      <c r="P823" s="1147">
        <v>509.41412596769572</v>
      </c>
      <c r="Q823" s="1150">
        <v>114.16174328586449</v>
      </c>
      <c r="S823" s="56"/>
      <c r="T823" s="56"/>
    </row>
    <row r="824" spans="1:20" ht="12.75" x14ac:dyDescent="0.2">
      <c r="A824" s="2028"/>
      <c r="B824" s="194">
        <v>9</v>
      </c>
      <c r="C824" s="1164" t="s">
        <v>446</v>
      </c>
      <c r="D824" s="1165">
        <v>20</v>
      </c>
      <c r="E824" s="1165">
        <v>0</v>
      </c>
      <c r="F824" s="1148">
        <v>10.209</v>
      </c>
      <c r="G824" s="1148">
        <v>0</v>
      </c>
      <c r="H824" s="1148">
        <v>0</v>
      </c>
      <c r="I824" s="1148">
        <v>10.209</v>
      </c>
      <c r="J824" s="1148">
        <v>1135.0999999999999</v>
      </c>
      <c r="K824" s="1148">
        <v>10.209</v>
      </c>
      <c r="L824" s="1148">
        <v>1135.0999999999999</v>
      </c>
      <c r="M824" s="1149">
        <v>8.9939212404193461E-3</v>
      </c>
      <c r="N824" s="1147">
        <v>224.10400000000001</v>
      </c>
      <c r="O824" s="1147">
        <v>2.0155737256629371</v>
      </c>
      <c r="P824" s="1147">
        <v>539.63527442516079</v>
      </c>
      <c r="Q824" s="1150">
        <v>120.93442353977623</v>
      </c>
      <c r="S824" s="56"/>
      <c r="T824" s="56"/>
    </row>
    <row r="825" spans="1:20" ht="13.5" thickBot="1" x14ac:dyDescent="0.25">
      <c r="A825" s="2029"/>
      <c r="B825" s="195">
        <v>10</v>
      </c>
      <c r="C825" s="1166" t="s">
        <v>538</v>
      </c>
      <c r="D825" s="1167">
        <v>51</v>
      </c>
      <c r="E825" s="1167">
        <v>1986</v>
      </c>
      <c r="F825" s="1168">
        <v>28.370999999999999</v>
      </c>
      <c r="G825" s="1168">
        <v>4.4063999999999997</v>
      </c>
      <c r="H825" s="1168">
        <v>6.79</v>
      </c>
      <c r="I825" s="1168">
        <v>17.174606000000001</v>
      </c>
      <c r="J825" s="1168">
        <v>1842.82</v>
      </c>
      <c r="K825" s="1168">
        <v>17.174606000000001</v>
      </c>
      <c r="L825" s="1168">
        <v>1842.82</v>
      </c>
      <c r="M825" s="1169">
        <v>9.3197414831616768E-3</v>
      </c>
      <c r="N825" s="1170">
        <v>224.10400000000001</v>
      </c>
      <c r="O825" s="1170">
        <v>2.0885913453424645</v>
      </c>
      <c r="P825" s="1170">
        <v>559.18448898970064</v>
      </c>
      <c r="Q825" s="1171">
        <v>125.31548072054788</v>
      </c>
      <c r="S825" s="56"/>
      <c r="T825" s="56"/>
    </row>
    <row r="826" spans="1:20" ht="12.75" x14ac:dyDescent="0.2">
      <c r="A826" s="2030" t="s">
        <v>166</v>
      </c>
      <c r="B826" s="24">
        <v>1</v>
      </c>
      <c r="C826" s="739"/>
      <c r="D826" s="740"/>
      <c r="E826" s="740"/>
      <c r="F826" s="741"/>
      <c r="G826" s="741"/>
      <c r="H826" s="741"/>
      <c r="I826" s="741"/>
      <c r="J826" s="741"/>
      <c r="K826" s="741"/>
      <c r="L826" s="741"/>
      <c r="M826" s="742"/>
      <c r="N826" s="743"/>
      <c r="O826" s="743"/>
      <c r="P826" s="743"/>
      <c r="Q826" s="744"/>
      <c r="S826" s="56"/>
      <c r="T826" s="56"/>
    </row>
    <row r="827" spans="1:20" ht="12.75" x14ac:dyDescent="0.2">
      <c r="A827" s="2031"/>
      <c r="B827" s="26">
        <v>2</v>
      </c>
      <c r="C827" s="745"/>
      <c r="D827" s="746"/>
      <c r="E827" s="746"/>
      <c r="F827" s="747"/>
      <c r="G827" s="747"/>
      <c r="H827" s="747"/>
      <c r="I827" s="747"/>
      <c r="J827" s="747"/>
      <c r="K827" s="747"/>
      <c r="L827" s="747"/>
      <c r="M827" s="748"/>
      <c r="N827" s="701"/>
      <c r="O827" s="701"/>
      <c r="P827" s="701"/>
      <c r="Q827" s="702"/>
      <c r="S827" s="56"/>
      <c r="T827" s="56"/>
    </row>
    <row r="828" spans="1:20" ht="12.75" x14ac:dyDescent="0.2">
      <c r="A828" s="2031"/>
      <c r="B828" s="26">
        <v>3</v>
      </c>
      <c r="C828" s="745"/>
      <c r="D828" s="746"/>
      <c r="E828" s="746"/>
      <c r="F828" s="747"/>
      <c r="G828" s="747"/>
      <c r="H828" s="747"/>
      <c r="I828" s="747"/>
      <c r="J828" s="747"/>
      <c r="K828" s="747"/>
      <c r="L828" s="747"/>
      <c r="M828" s="748"/>
      <c r="N828" s="701"/>
      <c r="O828" s="701"/>
      <c r="P828" s="701"/>
      <c r="Q828" s="702"/>
      <c r="S828" s="56"/>
      <c r="T828" s="56"/>
    </row>
    <row r="829" spans="1:20" ht="12.75" x14ac:dyDescent="0.2">
      <c r="A829" s="2031"/>
      <c r="B829" s="26">
        <v>4</v>
      </c>
      <c r="C829" s="745"/>
      <c r="D829" s="335"/>
      <c r="E829" s="335"/>
      <c r="F829" s="197"/>
      <c r="G829" s="197"/>
      <c r="H829" s="197"/>
      <c r="I829" s="197"/>
      <c r="J829" s="197"/>
      <c r="K829" s="336"/>
      <c r="L829" s="197"/>
      <c r="M829" s="749"/>
      <c r="N829" s="82"/>
      <c r="O829" s="82"/>
      <c r="P829" s="82"/>
      <c r="Q829" s="750"/>
      <c r="S829" s="56"/>
      <c r="T829" s="56"/>
    </row>
    <row r="830" spans="1:20" ht="12.75" x14ac:dyDescent="0.2">
      <c r="A830" s="2031"/>
      <c r="B830" s="26">
        <v>5</v>
      </c>
      <c r="C830" s="745"/>
      <c r="D830" s="335"/>
      <c r="E830" s="335"/>
      <c r="F830" s="197"/>
      <c r="G830" s="197"/>
      <c r="H830" s="197"/>
      <c r="I830" s="197"/>
      <c r="J830" s="197"/>
      <c r="K830" s="336"/>
      <c r="L830" s="197"/>
      <c r="M830" s="749"/>
      <c r="N830" s="82"/>
      <c r="O830" s="82"/>
      <c r="P830" s="82"/>
      <c r="Q830" s="750"/>
      <c r="S830" s="56"/>
      <c r="T830" s="56"/>
    </row>
    <row r="831" spans="1:20" ht="12.75" x14ac:dyDescent="0.2">
      <c r="A831" s="2031"/>
      <c r="B831" s="26">
        <v>6</v>
      </c>
      <c r="C831" s="745"/>
      <c r="D831" s="335"/>
      <c r="E831" s="335"/>
      <c r="F831" s="197"/>
      <c r="G831" s="197"/>
      <c r="H831" s="197"/>
      <c r="I831" s="197"/>
      <c r="J831" s="197"/>
      <c r="K831" s="336"/>
      <c r="L831" s="197"/>
      <c r="M831" s="749"/>
      <c r="N831" s="82"/>
      <c r="O831" s="82"/>
      <c r="P831" s="82"/>
      <c r="Q831" s="750"/>
      <c r="S831" s="56"/>
      <c r="T831" s="56"/>
    </row>
    <row r="832" spans="1:20" ht="12.75" x14ac:dyDescent="0.2">
      <c r="A832" s="2031"/>
      <c r="B832" s="26">
        <v>7</v>
      </c>
      <c r="C832" s="745"/>
      <c r="D832" s="335"/>
      <c r="E832" s="335"/>
      <c r="F832" s="197"/>
      <c r="G832" s="197"/>
      <c r="H832" s="197"/>
      <c r="I832" s="197"/>
      <c r="J832" s="197"/>
      <c r="K832" s="336"/>
      <c r="L832" s="197"/>
      <c r="M832" s="749"/>
      <c r="N832" s="82"/>
      <c r="O832" s="82"/>
      <c r="P832" s="82"/>
      <c r="Q832" s="750"/>
      <c r="S832" s="56"/>
      <c r="T832" s="56"/>
    </row>
    <row r="833" spans="1:20" ht="12.75" x14ac:dyDescent="0.2">
      <c r="A833" s="2031"/>
      <c r="B833" s="26">
        <v>8</v>
      </c>
      <c r="C833" s="745"/>
      <c r="D833" s="335"/>
      <c r="E833" s="335"/>
      <c r="F833" s="197"/>
      <c r="G833" s="197"/>
      <c r="H833" s="197"/>
      <c r="I833" s="197"/>
      <c r="J833" s="197"/>
      <c r="K833" s="336"/>
      <c r="L833" s="197"/>
      <c r="M833" s="749"/>
      <c r="N833" s="82"/>
      <c r="O833" s="82"/>
      <c r="P833" s="82"/>
      <c r="Q833" s="750"/>
      <c r="S833" s="56"/>
      <c r="T833" s="56"/>
    </row>
    <row r="834" spans="1:20" ht="12.75" x14ac:dyDescent="0.2">
      <c r="A834" s="2031"/>
      <c r="B834" s="26">
        <v>9</v>
      </c>
      <c r="C834" s="745"/>
      <c r="D834" s="335"/>
      <c r="E834" s="335"/>
      <c r="F834" s="197"/>
      <c r="G834" s="197"/>
      <c r="H834" s="197"/>
      <c r="I834" s="197"/>
      <c r="J834" s="197"/>
      <c r="K834" s="336"/>
      <c r="L834" s="197"/>
      <c r="M834" s="749"/>
      <c r="N834" s="82"/>
      <c r="O834" s="82"/>
      <c r="P834" s="82"/>
      <c r="Q834" s="750"/>
      <c r="S834" s="56"/>
      <c r="T834" s="56"/>
    </row>
    <row r="835" spans="1:20" ht="13.5" thickBot="1" x14ac:dyDescent="0.25">
      <c r="A835" s="2032"/>
      <c r="B835" s="358">
        <v>10</v>
      </c>
      <c r="C835" s="751"/>
      <c r="D835" s="342"/>
      <c r="E835" s="342"/>
      <c r="F835" s="198"/>
      <c r="G835" s="198"/>
      <c r="H835" s="198"/>
      <c r="I835" s="198"/>
      <c r="J835" s="198"/>
      <c r="K835" s="343"/>
      <c r="L835" s="198"/>
      <c r="M835" s="752"/>
      <c r="N835" s="346"/>
      <c r="O835" s="346"/>
      <c r="P835" s="346"/>
      <c r="Q835" s="753"/>
      <c r="S835" s="56"/>
      <c r="T835" s="56"/>
    </row>
    <row r="836" spans="1:20" ht="12.75" x14ac:dyDescent="0.2">
      <c r="F836" s="121"/>
      <c r="G836" s="121"/>
      <c r="H836" s="121"/>
      <c r="I836" s="121"/>
      <c r="S836" s="56"/>
      <c r="T836" s="56"/>
    </row>
    <row r="837" spans="1:20" ht="12.75" x14ac:dyDescent="0.2">
      <c r="A837" s="216"/>
      <c r="B837" s="217" t="s">
        <v>177</v>
      </c>
      <c r="C837" s="210"/>
      <c r="F837" s="121"/>
      <c r="G837" s="121"/>
      <c r="H837" s="121"/>
      <c r="I837" s="121"/>
      <c r="S837" s="56"/>
      <c r="T837" s="56"/>
    </row>
    <row r="838" spans="1:20" ht="12.75" x14ac:dyDescent="0.2">
      <c r="F838" s="121"/>
      <c r="G838" s="121"/>
      <c r="H838" s="121"/>
      <c r="I838" s="121"/>
      <c r="S838" s="56"/>
      <c r="T838" s="56"/>
    </row>
    <row r="839" spans="1:20" ht="12.75" x14ac:dyDescent="0.2">
      <c r="S839" s="56"/>
      <c r="T839" s="56"/>
    </row>
    <row r="840" spans="1:20" ht="12.75" x14ac:dyDescent="0.2">
      <c r="S840" s="56"/>
      <c r="T840" s="56"/>
    </row>
    <row r="841" spans="1:20" ht="15" x14ac:dyDescent="0.2">
      <c r="A841" s="2011" t="s">
        <v>44</v>
      </c>
      <c r="B841" s="2011"/>
      <c r="C841" s="2011"/>
      <c r="D841" s="2011"/>
      <c r="E841" s="2011"/>
      <c r="F841" s="2011"/>
      <c r="G841" s="2011"/>
      <c r="H841" s="2011"/>
      <c r="I841" s="2011"/>
      <c r="J841" s="2011"/>
      <c r="K841" s="2011"/>
      <c r="L841" s="2011"/>
      <c r="M841" s="2011"/>
      <c r="N841" s="2011"/>
      <c r="O841" s="2011"/>
      <c r="P841" s="2011"/>
      <c r="Q841" s="2011"/>
      <c r="S841" s="789"/>
      <c r="T841" s="789"/>
    </row>
    <row r="842" spans="1:20" ht="13.5" thickBot="1" x14ac:dyDescent="0.25">
      <c r="A842" s="2012" t="s">
        <v>851</v>
      </c>
      <c r="B842" s="2012"/>
      <c r="C842" s="2012"/>
      <c r="D842" s="2012"/>
      <c r="E842" s="2012"/>
      <c r="F842" s="2012"/>
      <c r="G842" s="2012"/>
      <c r="H842" s="2012"/>
      <c r="I842" s="2012"/>
      <c r="J842" s="2012"/>
      <c r="K842" s="2012"/>
      <c r="L842" s="2012"/>
      <c r="M842" s="2012"/>
      <c r="N842" s="2012"/>
      <c r="O842" s="2012"/>
      <c r="P842" s="2012"/>
      <c r="Q842" s="2012"/>
      <c r="S842" s="56"/>
      <c r="T842" s="56"/>
    </row>
    <row r="843" spans="1:20" ht="12.75" customHeight="1" x14ac:dyDescent="0.2">
      <c r="A843" s="2035" t="s">
        <v>1</v>
      </c>
      <c r="B843" s="2037" t="s">
        <v>0</v>
      </c>
      <c r="C843" s="2016" t="s">
        <v>2</v>
      </c>
      <c r="D843" s="2016" t="s">
        <v>3</v>
      </c>
      <c r="E843" s="2016" t="s">
        <v>13</v>
      </c>
      <c r="F843" s="2039" t="s">
        <v>14</v>
      </c>
      <c r="G843" s="2040"/>
      <c r="H843" s="2040"/>
      <c r="I843" s="2041"/>
      <c r="J843" s="2016" t="s">
        <v>4</v>
      </c>
      <c r="K843" s="2016" t="s">
        <v>15</v>
      </c>
      <c r="L843" s="2016" t="s">
        <v>5</v>
      </c>
      <c r="M843" s="2016" t="s">
        <v>6</v>
      </c>
      <c r="N843" s="2016" t="s">
        <v>16</v>
      </c>
      <c r="O843" s="2016" t="s">
        <v>17</v>
      </c>
      <c r="P843" s="2018" t="s">
        <v>25</v>
      </c>
      <c r="Q843" s="2020" t="s">
        <v>26</v>
      </c>
      <c r="S843" s="56"/>
      <c r="T843" s="56"/>
    </row>
    <row r="844" spans="1:20" s="2" customFormat="1" ht="33.75" x14ac:dyDescent="0.2">
      <c r="A844" s="2036"/>
      <c r="B844" s="2038"/>
      <c r="C844" s="2025"/>
      <c r="D844" s="2017"/>
      <c r="E844" s="2017"/>
      <c r="F844" s="21" t="s">
        <v>18</v>
      </c>
      <c r="G844" s="21" t="s">
        <v>19</v>
      </c>
      <c r="H844" s="21" t="s">
        <v>20</v>
      </c>
      <c r="I844" s="21" t="s">
        <v>21</v>
      </c>
      <c r="J844" s="2017"/>
      <c r="K844" s="2017"/>
      <c r="L844" s="2017"/>
      <c r="M844" s="2017"/>
      <c r="N844" s="2017"/>
      <c r="O844" s="2017"/>
      <c r="P844" s="2019"/>
      <c r="Q844" s="2021"/>
      <c r="S844" s="56"/>
      <c r="T844" s="56"/>
    </row>
    <row r="845" spans="1:20" s="3" customFormat="1" ht="13.5" customHeight="1" thickBot="1" x14ac:dyDescent="0.25">
      <c r="A845" s="2036"/>
      <c r="B845" s="2038"/>
      <c r="C845" s="2026"/>
      <c r="D845" s="41" t="s">
        <v>7</v>
      </c>
      <c r="E845" s="41" t="s">
        <v>8</v>
      </c>
      <c r="F845" s="41" t="s">
        <v>9</v>
      </c>
      <c r="G845" s="41" t="s">
        <v>9</v>
      </c>
      <c r="H845" s="41" t="s">
        <v>9</v>
      </c>
      <c r="I845" s="41" t="s">
        <v>9</v>
      </c>
      <c r="J845" s="41" t="s">
        <v>22</v>
      </c>
      <c r="K845" s="41" t="s">
        <v>9</v>
      </c>
      <c r="L845" s="41" t="s">
        <v>22</v>
      </c>
      <c r="M845" s="41" t="s">
        <v>23</v>
      </c>
      <c r="N845" s="41" t="s">
        <v>10</v>
      </c>
      <c r="O845" s="41" t="s">
        <v>24</v>
      </c>
      <c r="P845" s="47" t="s">
        <v>27</v>
      </c>
      <c r="Q845" s="43" t="s">
        <v>28</v>
      </c>
      <c r="S845" s="56"/>
      <c r="T845" s="56"/>
    </row>
    <row r="846" spans="1:20" s="60" customFormat="1" ht="12.75" customHeight="1" x14ac:dyDescent="0.2">
      <c r="A846" s="2141" t="s">
        <v>386</v>
      </c>
      <c r="B846" s="63">
        <v>1</v>
      </c>
      <c r="C846" s="1412" t="s">
        <v>811</v>
      </c>
      <c r="D846" s="1322">
        <v>36</v>
      </c>
      <c r="E846" s="1322" t="s">
        <v>227</v>
      </c>
      <c r="F846" s="905">
        <f>SUM(G846+H846+I846)</f>
        <v>13.718999999999999</v>
      </c>
      <c r="G846" s="905">
        <v>2.504</v>
      </c>
      <c r="H846" s="905">
        <v>5.76</v>
      </c>
      <c r="I846" s="905">
        <v>5.4550000000000001</v>
      </c>
      <c r="J846" s="905">
        <v>1501.09</v>
      </c>
      <c r="K846" s="1326">
        <v>5.4550000000000001</v>
      </c>
      <c r="L846" s="905">
        <v>1501.09</v>
      </c>
      <c r="M846" s="1327">
        <f>K846/L846</f>
        <v>3.6340259411494318E-3</v>
      </c>
      <c r="N846" s="1410">
        <v>194.7</v>
      </c>
      <c r="O846" s="1329">
        <f>M846*N846</f>
        <v>0.7075448507417943</v>
      </c>
      <c r="P846" s="1329">
        <f>M846*60*1000</f>
        <v>218.04155646896589</v>
      </c>
      <c r="Q846" s="1330">
        <f>P846*N846/1000</f>
        <v>42.45269104450766</v>
      </c>
      <c r="S846" s="56"/>
      <c r="T846" s="56"/>
    </row>
    <row r="847" spans="1:20" s="60" customFormat="1" ht="13.5" customHeight="1" x14ac:dyDescent="0.2">
      <c r="A847" s="2142"/>
      <c r="B847" s="59">
        <v>2</v>
      </c>
      <c r="C847" s="1412" t="s">
        <v>812</v>
      </c>
      <c r="D847" s="1332">
        <v>50</v>
      </c>
      <c r="E847" s="1332">
        <v>1969</v>
      </c>
      <c r="F847" s="905">
        <f t="shared" ref="F847:F885" si="86">SUM(G847+H847+I847)</f>
        <v>20.9</v>
      </c>
      <c r="G847" s="761">
        <v>6.7320000000000002</v>
      </c>
      <c r="H847" s="761">
        <v>6.85</v>
      </c>
      <c r="I847" s="761">
        <v>7.3179999999999996</v>
      </c>
      <c r="J847" s="761">
        <v>2594.3200000000002</v>
      </c>
      <c r="K847" s="1335">
        <v>7.3179999999999996</v>
      </c>
      <c r="L847" s="761">
        <v>2594.3200000000002</v>
      </c>
      <c r="M847" s="762">
        <f t="shared" ref="M847:M855" si="87">K847/L847</f>
        <v>2.8207776989731411E-3</v>
      </c>
      <c r="N847" s="1413">
        <v>194.7</v>
      </c>
      <c r="O847" s="1336">
        <f t="shared" ref="O847:O865" si="88">M847*N847</f>
        <v>0.5492054179900705</v>
      </c>
      <c r="P847" s="1329">
        <f t="shared" ref="P847:P865" si="89">M847*60*1000</f>
        <v>169.24666193838848</v>
      </c>
      <c r="Q847" s="1337">
        <f t="shared" ref="Q847:Q865" si="90">P847*N847/1000</f>
        <v>32.95232507940424</v>
      </c>
      <c r="S847" s="56"/>
      <c r="T847" s="56"/>
    </row>
    <row r="848" spans="1:20" s="60" customFormat="1" ht="12.75" customHeight="1" x14ac:dyDescent="0.2">
      <c r="A848" s="2142"/>
      <c r="B848" s="59">
        <v>3</v>
      </c>
      <c r="C848" s="1412" t="s">
        <v>813</v>
      </c>
      <c r="D848" s="1332">
        <v>40</v>
      </c>
      <c r="E848" s="1332">
        <v>1984</v>
      </c>
      <c r="F848" s="905">
        <f t="shared" si="86"/>
        <v>19.613</v>
      </c>
      <c r="G848" s="761">
        <v>6.0389999999999997</v>
      </c>
      <c r="H848" s="761">
        <v>6.4</v>
      </c>
      <c r="I848" s="761">
        <v>7.1740000000000004</v>
      </c>
      <c r="J848" s="761">
        <v>2304.94</v>
      </c>
      <c r="K848" s="1335">
        <v>7.1740000000000004</v>
      </c>
      <c r="L848" s="761">
        <v>2304.94</v>
      </c>
      <c r="M848" s="762">
        <f t="shared" si="87"/>
        <v>3.1124454432653347E-3</v>
      </c>
      <c r="N848" s="1413">
        <v>194.7</v>
      </c>
      <c r="O848" s="1336">
        <f t="shared" si="88"/>
        <v>0.60599312780376069</v>
      </c>
      <c r="P848" s="1329">
        <f t="shared" si="89"/>
        <v>186.74672659592008</v>
      </c>
      <c r="Q848" s="1337">
        <f t="shared" si="90"/>
        <v>36.359587668225636</v>
      </c>
      <c r="S848" s="56"/>
      <c r="T848" s="56"/>
    </row>
    <row r="849" spans="1:20" ht="12.75" customHeight="1" x14ac:dyDescent="0.2">
      <c r="A849" s="2142"/>
      <c r="B849" s="18">
        <v>4</v>
      </c>
      <c r="C849" s="1412" t="s">
        <v>814</v>
      </c>
      <c r="D849" s="1332">
        <v>30</v>
      </c>
      <c r="E849" s="1332">
        <v>1991</v>
      </c>
      <c r="F849" s="905">
        <f t="shared" si="86"/>
        <v>13.361000000000001</v>
      </c>
      <c r="G849" s="761">
        <v>4.4740000000000002</v>
      </c>
      <c r="H849" s="761">
        <v>4.8</v>
      </c>
      <c r="I849" s="761">
        <v>4.0869999999999997</v>
      </c>
      <c r="J849" s="761">
        <v>1636.16</v>
      </c>
      <c r="K849" s="1335">
        <v>4.0869999999999997</v>
      </c>
      <c r="L849" s="761">
        <v>1636.16</v>
      </c>
      <c r="M849" s="762">
        <f t="shared" si="87"/>
        <v>2.4979219636221393E-3</v>
      </c>
      <c r="N849" s="1413">
        <v>194.7</v>
      </c>
      <c r="O849" s="1336">
        <f t="shared" si="88"/>
        <v>0.4863454063172305</v>
      </c>
      <c r="P849" s="1329">
        <f t="shared" si="89"/>
        <v>149.87531781732835</v>
      </c>
      <c r="Q849" s="1337">
        <f t="shared" si="90"/>
        <v>29.18072437903383</v>
      </c>
      <c r="S849" s="56"/>
      <c r="T849" s="56"/>
    </row>
    <row r="850" spans="1:20" ht="12.75" customHeight="1" x14ac:dyDescent="0.2">
      <c r="A850" s="2142"/>
      <c r="B850" s="18">
        <v>5</v>
      </c>
      <c r="C850" s="1412" t="s">
        <v>815</v>
      </c>
      <c r="D850" s="1332">
        <v>40</v>
      </c>
      <c r="E850" s="1332"/>
      <c r="F850" s="905">
        <f t="shared" si="86"/>
        <v>18.994</v>
      </c>
      <c r="G850" s="761">
        <v>4.6319999999999997</v>
      </c>
      <c r="H850" s="761">
        <v>6.4</v>
      </c>
      <c r="I850" s="761">
        <v>7.9619999999999997</v>
      </c>
      <c r="J850" s="761">
        <v>2229.19</v>
      </c>
      <c r="K850" s="1335">
        <v>7.9619999999999997</v>
      </c>
      <c r="L850" s="761">
        <v>2229.19</v>
      </c>
      <c r="M850" s="762">
        <f t="shared" si="87"/>
        <v>3.5717009317285651E-3</v>
      </c>
      <c r="N850" s="1413">
        <v>194.7</v>
      </c>
      <c r="O850" s="1336">
        <f t="shared" si="88"/>
        <v>0.69541017140755157</v>
      </c>
      <c r="P850" s="1329">
        <f t="shared" si="89"/>
        <v>214.30205590371389</v>
      </c>
      <c r="Q850" s="1337">
        <f t="shared" si="90"/>
        <v>41.724610284453092</v>
      </c>
      <c r="S850" s="56"/>
      <c r="T850" s="56"/>
    </row>
    <row r="851" spans="1:20" ht="12.75" customHeight="1" x14ac:dyDescent="0.2">
      <c r="A851" s="2142"/>
      <c r="B851" s="18">
        <v>6</v>
      </c>
      <c r="C851" s="1412" t="s">
        <v>816</v>
      </c>
      <c r="D851" s="1332">
        <v>22</v>
      </c>
      <c r="E851" s="1332">
        <v>1985</v>
      </c>
      <c r="F851" s="905">
        <f t="shared" si="86"/>
        <v>9.5</v>
      </c>
      <c r="G851" s="761">
        <v>2.6520000000000001</v>
      </c>
      <c r="H851" s="761">
        <v>3.52</v>
      </c>
      <c r="I851" s="761">
        <v>3.3279999999999998</v>
      </c>
      <c r="J851" s="761">
        <v>1156.52</v>
      </c>
      <c r="K851" s="1335">
        <v>3.3279999999999998</v>
      </c>
      <c r="L851" s="761">
        <v>1156.52</v>
      </c>
      <c r="M851" s="762">
        <f t="shared" si="87"/>
        <v>2.8775983121779132E-3</v>
      </c>
      <c r="N851" s="1413">
        <v>194.7</v>
      </c>
      <c r="O851" s="1336">
        <f t="shared" si="88"/>
        <v>0.56026839138103968</v>
      </c>
      <c r="P851" s="1329">
        <f t="shared" si="89"/>
        <v>172.65589873067481</v>
      </c>
      <c r="Q851" s="1337">
        <f t="shared" si="90"/>
        <v>33.616103482862378</v>
      </c>
      <c r="S851" s="56"/>
      <c r="T851" s="56"/>
    </row>
    <row r="852" spans="1:20" ht="12.75" customHeight="1" x14ac:dyDescent="0.2">
      <c r="A852" s="2142"/>
      <c r="B852" s="18">
        <v>7</v>
      </c>
      <c r="C852" s="1412" t="s">
        <v>817</v>
      </c>
      <c r="D852" s="1332">
        <v>45</v>
      </c>
      <c r="E852" s="1332">
        <v>1992</v>
      </c>
      <c r="F852" s="905">
        <f t="shared" si="86"/>
        <v>12</v>
      </c>
      <c r="G852" s="761">
        <v>4.2329999999999997</v>
      </c>
      <c r="H852" s="761">
        <v>7.2</v>
      </c>
      <c r="I852" s="761">
        <v>0.56699999999999995</v>
      </c>
      <c r="J852" s="761">
        <v>2192.8000000000002</v>
      </c>
      <c r="K852" s="1335">
        <v>0.56699999999999995</v>
      </c>
      <c r="L852" s="761">
        <v>2192.8000000000002</v>
      </c>
      <c r="M852" s="762">
        <f t="shared" si="87"/>
        <v>2.5857351331630787E-4</v>
      </c>
      <c r="N852" s="1413">
        <v>191.2</v>
      </c>
      <c r="O852" s="1336">
        <f t="shared" si="88"/>
        <v>4.9439255746078062E-2</v>
      </c>
      <c r="P852" s="1329">
        <f t="shared" si="89"/>
        <v>15.514410798978473</v>
      </c>
      <c r="Q852" s="1337">
        <f t="shared" si="90"/>
        <v>2.9663553447646835</v>
      </c>
      <c r="S852" s="56"/>
      <c r="T852" s="56"/>
    </row>
    <row r="853" spans="1:20" ht="13.5" customHeight="1" x14ac:dyDescent="0.2">
      <c r="A853" s="2142"/>
      <c r="B853" s="18">
        <v>8</v>
      </c>
      <c r="C853" s="1412" t="s">
        <v>818</v>
      </c>
      <c r="D853" s="1332">
        <v>48</v>
      </c>
      <c r="E853" s="1332" t="s">
        <v>227</v>
      </c>
      <c r="F853" s="905">
        <f t="shared" si="86"/>
        <v>17.600000000000001</v>
      </c>
      <c r="G853" s="761">
        <v>3.7509999999999999</v>
      </c>
      <c r="H853" s="761">
        <v>7.36</v>
      </c>
      <c r="I853" s="761">
        <v>6.4889999999999999</v>
      </c>
      <c r="J853" s="761">
        <v>2590.4</v>
      </c>
      <c r="K853" s="1335">
        <v>6.0880000000000001</v>
      </c>
      <c r="L853" s="761">
        <v>2435.2399999999998</v>
      </c>
      <c r="M853" s="762">
        <f t="shared" si="87"/>
        <v>2.4999589362855409E-3</v>
      </c>
      <c r="N853" s="1413">
        <v>194.7</v>
      </c>
      <c r="O853" s="1336">
        <f t="shared" si="88"/>
        <v>0.4867420048947948</v>
      </c>
      <c r="P853" s="1329">
        <f t="shared" si="89"/>
        <v>149.99753617713247</v>
      </c>
      <c r="Q853" s="1337">
        <f t="shared" si="90"/>
        <v>29.204520293687693</v>
      </c>
      <c r="S853" s="56"/>
      <c r="T853" s="56"/>
    </row>
    <row r="854" spans="1:20" ht="12.75" customHeight="1" x14ac:dyDescent="0.2">
      <c r="A854" s="2142"/>
      <c r="B854" s="18">
        <v>9</v>
      </c>
      <c r="C854" s="1412" t="s">
        <v>819</v>
      </c>
      <c r="D854" s="1332">
        <v>50</v>
      </c>
      <c r="E854" s="1332" t="s">
        <v>227</v>
      </c>
      <c r="F854" s="905">
        <f t="shared" si="86"/>
        <v>16.8</v>
      </c>
      <c r="G854" s="761">
        <v>3.738</v>
      </c>
      <c r="H854" s="761">
        <v>7.84</v>
      </c>
      <c r="I854" s="761">
        <v>5.2220000000000004</v>
      </c>
      <c r="J854" s="761">
        <v>2586.98</v>
      </c>
      <c r="K854" s="1335">
        <v>5.2220000000000004</v>
      </c>
      <c r="L854" s="761">
        <v>2586.98</v>
      </c>
      <c r="M854" s="762">
        <f t="shared" si="87"/>
        <v>2.0185699154999267E-3</v>
      </c>
      <c r="N854" s="1413">
        <v>194.7</v>
      </c>
      <c r="O854" s="1336">
        <f t="shared" si="88"/>
        <v>0.39301556254783571</v>
      </c>
      <c r="P854" s="1329">
        <f t="shared" si="89"/>
        <v>121.11419492999561</v>
      </c>
      <c r="Q854" s="1337">
        <f t="shared" si="90"/>
        <v>23.580933752870145</v>
      </c>
      <c r="S854" s="56"/>
      <c r="T854" s="56"/>
    </row>
    <row r="855" spans="1:20" ht="13.5" customHeight="1" thickBot="1" x14ac:dyDescent="0.25">
      <c r="A855" s="2143"/>
      <c r="B855" s="45">
        <v>10</v>
      </c>
      <c r="C855" s="1424" t="s">
        <v>820</v>
      </c>
      <c r="D855" s="1425">
        <v>40</v>
      </c>
      <c r="E855" s="1425">
        <v>1977</v>
      </c>
      <c r="F855" s="1984">
        <f t="shared" si="86"/>
        <v>17.301000000000002</v>
      </c>
      <c r="G855" s="925">
        <v>4.28</v>
      </c>
      <c r="H855" s="925">
        <v>6.4</v>
      </c>
      <c r="I855" s="925">
        <v>6.6210000000000004</v>
      </c>
      <c r="J855" s="925">
        <v>2206.8000000000002</v>
      </c>
      <c r="K855" s="1985">
        <v>6.4279999999999999</v>
      </c>
      <c r="L855" s="925">
        <v>2142.7399999999998</v>
      </c>
      <c r="M855" s="926">
        <f t="shared" si="87"/>
        <v>2.9998973277205825E-3</v>
      </c>
      <c r="N855" s="1426">
        <v>194.7</v>
      </c>
      <c r="O855" s="1986">
        <f t="shared" si="88"/>
        <v>0.58408000970719742</v>
      </c>
      <c r="P855" s="1987">
        <f t="shared" si="89"/>
        <v>179.99383966323495</v>
      </c>
      <c r="Q855" s="1988">
        <f t="shared" si="90"/>
        <v>35.044800582431847</v>
      </c>
      <c r="S855" s="56"/>
      <c r="T855" s="56"/>
    </row>
    <row r="856" spans="1:20" ht="12.75" x14ac:dyDescent="0.2">
      <c r="A856" s="2104" t="s">
        <v>378</v>
      </c>
      <c r="B856" s="48">
        <v>1</v>
      </c>
      <c r="C856" s="1338" t="s">
        <v>821</v>
      </c>
      <c r="D856" s="1989">
        <v>40</v>
      </c>
      <c r="E856" s="1989">
        <v>1979</v>
      </c>
      <c r="F856" s="1990">
        <f t="shared" si="86"/>
        <v>19.100000000000001</v>
      </c>
      <c r="G856" s="1343">
        <v>4.7350000000000003</v>
      </c>
      <c r="H856" s="1343">
        <v>6.4</v>
      </c>
      <c r="I856" s="1343">
        <v>7.9649999999999999</v>
      </c>
      <c r="J856" s="1343">
        <v>2183.69</v>
      </c>
      <c r="K856" s="1344">
        <v>7.9649999999999999</v>
      </c>
      <c r="L856" s="1343">
        <v>2183.69</v>
      </c>
      <c r="M856" s="1991">
        <f>K856/L856</f>
        <v>3.6474957526022463E-3</v>
      </c>
      <c r="N856" s="1591">
        <v>194.7</v>
      </c>
      <c r="O856" s="1992">
        <f t="shared" si="88"/>
        <v>0.71016742303165736</v>
      </c>
      <c r="P856" s="1992">
        <f t="shared" si="89"/>
        <v>218.84974515613479</v>
      </c>
      <c r="Q856" s="1993">
        <f t="shared" si="90"/>
        <v>42.61004538189944</v>
      </c>
      <c r="S856" s="56"/>
      <c r="T856" s="56"/>
    </row>
    <row r="857" spans="1:20" s="60" customFormat="1" ht="12.75" x14ac:dyDescent="0.2">
      <c r="A857" s="2105"/>
      <c r="B857" s="70">
        <v>2</v>
      </c>
      <c r="C857" s="1348" t="s">
        <v>822</v>
      </c>
      <c r="D857" s="1339">
        <v>50</v>
      </c>
      <c r="E857" s="1994">
        <v>1972</v>
      </c>
      <c r="F857" s="1995">
        <f t="shared" si="86"/>
        <v>24.216000000000001</v>
      </c>
      <c r="G857" s="1996">
        <v>5.74</v>
      </c>
      <c r="H857" s="1342">
        <v>8</v>
      </c>
      <c r="I857" s="1342">
        <v>10.476000000000001</v>
      </c>
      <c r="J857" s="1342">
        <v>2569.46</v>
      </c>
      <c r="K857" s="1351">
        <v>10.476000000000001</v>
      </c>
      <c r="L857" s="1342">
        <v>2569.46</v>
      </c>
      <c r="M857" s="1345">
        <f>K857/L857</f>
        <v>4.077121262833436E-3</v>
      </c>
      <c r="N857" s="1594">
        <v>194.7</v>
      </c>
      <c r="O857" s="1346">
        <f t="shared" si="88"/>
        <v>0.79381550987366989</v>
      </c>
      <c r="P857" s="1346">
        <f t="shared" si="89"/>
        <v>244.62727577000615</v>
      </c>
      <c r="Q857" s="1347">
        <f t="shared" si="90"/>
        <v>47.628930592420197</v>
      </c>
      <c r="S857" s="61"/>
      <c r="T857" s="61"/>
    </row>
    <row r="858" spans="1:20" ht="12.75" x14ac:dyDescent="0.2">
      <c r="A858" s="2105"/>
      <c r="B858" s="20">
        <v>3</v>
      </c>
      <c r="C858" s="1596" t="s">
        <v>823</v>
      </c>
      <c r="D858" s="1339">
        <v>60</v>
      </c>
      <c r="E858" s="1994">
        <v>1987</v>
      </c>
      <c r="F858" s="1995">
        <f t="shared" si="86"/>
        <v>24.064999999999998</v>
      </c>
      <c r="G858" s="1996">
        <v>4.9660000000000002</v>
      </c>
      <c r="H858" s="1342">
        <v>9.6</v>
      </c>
      <c r="I858" s="1342">
        <v>9.4990000000000006</v>
      </c>
      <c r="J858" s="1342">
        <v>2298.06</v>
      </c>
      <c r="K858" s="1351">
        <v>9.4990000000000006</v>
      </c>
      <c r="L858" s="1342">
        <v>2298.06</v>
      </c>
      <c r="M858" s="1354">
        <f t="shared" ref="M858:M865" si="91">K858/L858</f>
        <v>4.1334865060094171E-3</v>
      </c>
      <c r="N858" s="1594">
        <v>194.7</v>
      </c>
      <c r="O858" s="1346">
        <f t="shared" si="88"/>
        <v>0.80478982272003341</v>
      </c>
      <c r="P858" s="1346">
        <f t="shared" si="89"/>
        <v>248.00919036056501</v>
      </c>
      <c r="Q858" s="1355">
        <f t="shared" si="90"/>
        <v>48.287389363202003</v>
      </c>
      <c r="S858" s="56"/>
      <c r="T858" s="56"/>
    </row>
    <row r="859" spans="1:20" ht="12.75" x14ac:dyDescent="0.2">
      <c r="A859" s="2105"/>
      <c r="B859" s="20">
        <v>4</v>
      </c>
      <c r="C859" s="1596" t="s">
        <v>824</v>
      </c>
      <c r="D859" s="1339">
        <v>40</v>
      </c>
      <c r="E859" s="1994">
        <v>1984</v>
      </c>
      <c r="F859" s="1995">
        <f t="shared" si="86"/>
        <v>21.427</v>
      </c>
      <c r="G859" s="1996">
        <v>6.319</v>
      </c>
      <c r="H859" s="1342">
        <v>6.4</v>
      </c>
      <c r="I859" s="1342">
        <v>8.7080000000000002</v>
      </c>
      <c r="J859" s="1342">
        <v>2240.29</v>
      </c>
      <c r="K859" s="1351">
        <v>8.7080000000000002</v>
      </c>
      <c r="L859" s="1342">
        <v>2240.29</v>
      </c>
      <c r="M859" s="1354">
        <f t="shared" si="91"/>
        <v>3.8869967727392439E-3</v>
      </c>
      <c r="N859" s="1594">
        <v>194.7</v>
      </c>
      <c r="O859" s="1597">
        <f t="shared" si="88"/>
        <v>0.75679827165233071</v>
      </c>
      <c r="P859" s="1346">
        <f t="shared" si="89"/>
        <v>233.21980636435464</v>
      </c>
      <c r="Q859" s="1355">
        <f t="shared" si="90"/>
        <v>45.407896299139843</v>
      </c>
      <c r="S859" s="56"/>
      <c r="T859" s="56"/>
    </row>
    <row r="860" spans="1:20" ht="12.75" x14ac:dyDescent="0.2">
      <c r="A860" s="2105"/>
      <c r="B860" s="20">
        <v>5</v>
      </c>
      <c r="C860" s="1596" t="s">
        <v>825</v>
      </c>
      <c r="D860" s="1339">
        <v>40</v>
      </c>
      <c r="E860" s="1994">
        <v>1986</v>
      </c>
      <c r="F860" s="1995">
        <f t="shared" si="86"/>
        <v>20.088000000000001</v>
      </c>
      <c r="G860" s="1996">
        <v>4.5650000000000004</v>
      </c>
      <c r="H860" s="1342">
        <v>6.4</v>
      </c>
      <c r="I860" s="1342">
        <v>9.1229999999999993</v>
      </c>
      <c r="J860" s="1342">
        <v>2268.7399999999998</v>
      </c>
      <c r="K860" s="1351">
        <v>9.1229999999999993</v>
      </c>
      <c r="L860" s="1342">
        <v>2268.7399999999998</v>
      </c>
      <c r="M860" s="1354">
        <f t="shared" si="91"/>
        <v>4.0211747489796099E-3</v>
      </c>
      <c r="N860" s="1594">
        <v>194.7</v>
      </c>
      <c r="O860" s="1597">
        <f t="shared" si="88"/>
        <v>0.78292272362632997</v>
      </c>
      <c r="P860" s="1346">
        <f t="shared" si="89"/>
        <v>241.2704849387766</v>
      </c>
      <c r="Q860" s="1355">
        <f t="shared" si="90"/>
        <v>46.9753634175798</v>
      </c>
      <c r="S860" s="56"/>
      <c r="T860" s="56"/>
    </row>
    <row r="861" spans="1:20" ht="12.75" x14ac:dyDescent="0.2">
      <c r="A861" s="2105"/>
      <c r="B861" s="20">
        <v>6</v>
      </c>
      <c r="C861" s="1596" t="s">
        <v>826</v>
      </c>
      <c r="D861" s="1339">
        <v>40</v>
      </c>
      <c r="E861" s="1994">
        <v>1980</v>
      </c>
      <c r="F861" s="1995">
        <f t="shared" si="86"/>
        <v>21.874000000000002</v>
      </c>
      <c r="G861" s="1996">
        <v>6.2220000000000004</v>
      </c>
      <c r="H861" s="1342">
        <v>6.4</v>
      </c>
      <c r="I861" s="1342">
        <v>9.2520000000000007</v>
      </c>
      <c r="J861" s="1342">
        <v>2256.2800000000002</v>
      </c>
      <c r="K861" s="1351">
        <v>9.2520000000000007</v>
      </c>
      <c r="L861" s="1342">
        <v>2256.2800000000002</v>
      </c>
      <c r="M861" s="1354">
        <f t="shared" si="91"/>
        <v>4.1005548956689775E-3</v>
      </c>
      <c r="N861" s="1594">
        <v>194.7</v>
      </c>
      <c r="O861" s="1597">
        <f t="shared" si="88"/>
        <v>0.79837803818674991</v>
      </c>
      <c r="P861" s="1346">
        <f t="shared" si="89"/>
        <v>246.03329374013865</v>
      </c>
      <c r="Q861" s="1355">
        <f t="shared" si="90"/>
        <v>47.902682291204989</v>
      </c>
      <c r="S861" s="56"/>
      <c r="T861" s="56"/>
    </row>
    <row r="862" spans="1:20" ht="12.75" x14ac:dyDescent="0.2">
      <c r="A862" s="2105"/>
      <c r="B862" s="20">
        <v>7</v>
      </c>
      <c r="C862" s="1596" t="s">
        <v>827</v>
      </c>
      <c r="D862" s="1339">
        <v>30</v>
      </c>
      <c r="E862" s="1994"/>
      <c r="F862" s="1995">
        <f t="shared" si="86"/>
        <v>13.89</v>
      </c>
      <c r="G862" s="1996">
        <v>3.1110000000000002</v>
      </c>
      <c r="H862" s="1342">
        <v>4.8</v>
      </c>
      <c r="I862" s="1342">
        <v>5.9790000000000001</v>
      </c>
      <c r="J862" s="1342">
        <v>1589.99</v>
      </c>
      <c r="K862" s="1351">
        <v>5.9790000000000001</v>
      </c>
      <c r="L862" s="1342">
        <v>1589.99</v>
      </c>
      <c r="M862" s="1354">
        <f t="shared" si="91"/>
        <v>3.7604010088113761E-3</v>
      </c>
      <c r="N862" s="1594">
        <v>194.7</v>
      </c>
      <c r="O862" s="1597">
        <f t="shared" si="88"/>
        <v>0.73215007641557484</v>
      </c>
      <c r="P862" s="1346">
        <f t="shared" si="89"/>
        <v>225.62406052868255</v>
      </c>
      <c r="Q862" s="1355">
        <f t="shared" si="90"/>
        <v>43.929004584934489</v>
      </c>
      <c r="S862" s="56"/>
      <c r="T862" s="56"/>
    </row>
    <row r="863" spans="1:20" ht="12.75" x14ac:dyDescent="0.2">
      <c r="A863" s="2105"/>
      <c r="B863" s="20">
        <v>8</v>
      </c>
      <c r="C863" s="1596" t="s">
        <v>828</v>
      </c>
      <c r="D863" s="1339">
        <v>40</v>
      </c>
      <c r="E863" s="1994"/>
      <c r="F863" s="1995">
        <f t="shared" si="86"/>
        <v>17.777999999999999</v>
      </c>
      <c r="G863" s="1996">
        <v>3.5550000000000002</v>
      </c>
      <c r="H863" s="1342">
        <v>6.4</v>
      </c>
      <c r="I863" s="1342">
        <v>7.8230000000000004</v>
      </c>
      <c r="J863" s="1342">
        <v>1916.2</v>
      </c>
      <c r="K863" s="1351">
        <v>7.8230000000000004</v>
      </c>
      <c r="L863" s="1342">
        <v>1916.2</v>
      </c>
      <c r="M863" s="1354">
        <f t="shared" si="91"/>
        <v>4.0825592318129633E-3</v>
      </c>
      <c r="N863" s="1594">
        <v>194.7</v>
      </c>
      <c r="O863" s="1597">
        <f t="shared" si="88"/>
        <v>0.79487428243398395</v>
      </c>
      <c r="P863" s="1346">
        <f t="shared" si="89"/>
        <v>244.95355390877779</v>
      </c>
      <c r="Q863" s="1355">
        <f t="shared" si="90"/>
        <v>47.692456946039037</v>
      </c>
      <c r="S863" s="56"/>
      <c r="T863" s="56"/>
    </row>
    <row r="864" spans="1:20" ht="12.75" x14ac:dyDescent="0.2">
      <c r="A864" s="2106"/>
      <c r="B864" s="49">
        <v>9</v>
      </c>
      <c r="C864" s="1596" t="s">
        <v>829</v>
      </c>
      <c r="D864" s="1339">
        <v>12</v>
      </c>
      <c r="E864" s="1994" t="s">
        <v>227</v>
      </c>
      <c r="F864" s="1995">
        <f t="shared" si="86"/>
        <v>4.907</v>
      </c>
      <c r="G864" s="1996">
        <v>0.96099999999999997</v>
      </c>
      <c r="H864" s="1342">
        <v>1.84</v>
      </c>
      <c r="I864" s="1342">
        <v>2.1059999999999999</v>
      </c>
      <c r="J864" s="1342">
        <v>551.14</v>
      </c>
      <c r="K864" s="1351">
        <v>2.1059999999999999</v>
      </c>
      <c r="L864" s="1342">
        <v>551.14</v>
      </c>
      <c r="M864" s="1354">
        <f t="shared" si="91"/>
        <v>3.8211706644409767E-3</v>
      </c>
      <c r="N864" s="1594">
        <v>194.7</v>
      </c>
      <c r="O864" s="1597">
        <f t="shared" si="88"/>
        <v>0.74398192836665811</v>
      </c>
      <c r="P864" s="1346">
        <f t="shared" si="89"/>
        <v>229.27023986645861</v>
      </c>
      <c r="Q864" s="1355">
        <f t="shared" si="90"/>
        <v>44.638915701999487</v>
      </c>
      <c r="S864" s="56"/>
      <c r="T864" s="56"/>
    </row>
    <row r="865" spans="1:20" ht="13.5" customHeight="1" thickBot="1" x14ac:dyDescent="0.25">
      <c r="A865" s="2106"/>
      <c r="B865" s="49">
        <v>10</v>
      </c>
      <c r="C865" s="1599" t="s">
        <v>830</v>
      </c>
      <c r="D865" s="1600">
        <v>12</v>
      </c>
      <c r="E865" s="1600" t="s">
        <v>227</v>
      </c>
      <c r="F865" s="1997">
        <f t="shared" si="86"/>
        <v>4.7919999999999998</v>
      </c>
      <c r="G865" s="1844">
        <v>0.66300000000000003</v>
      </c>
      <c r="H865" s="1844">
        <v>1.84</v>
      </c>
      <c r="I865" s="1844">
        <v>2.2890000000000001</v>
      </c>
      <c r="J865" s="1844">
        <v>584.79</v>
      </c>
      <c r="K865" s="1845">
        <v>2.1110000000000002</v>
      </c>
      <c r="L865" s="1844">
        <v>539.91999999999996</v>
      </c>
      <c r="M865" s="1604">
        <f t="shared" si="91"/>
        <v>3.9098384945917917E-3</v>
      </c>
      <c r="N865" s="1602">
        <v>194.7</v>
      </c>
      <c r="O865" s="1605">
        <f t="shared" si="88"/>
        <v>0.76124555489702184</v>
      </c>
      <c r="P865" s="1605">
        <f t="shared" si="89"/>
        <v>234.59030967550751</v>
      </c>
      <c r="Q865" s="1606">
        <f t="shared" si="90"/>
        <v>45.674733293821305</v>
      </c>
      <c r="S865" s="56"/>
      <c r="T865" s="56"/>
    </row>
    <row r="866" spans="1:20" ht="12.75" x14ac:dyDescent="0.2">
      <c r="A866" s="2117" t="s">
        <v>379</v>
      </c>
      <c r="B866" s="100">
        <v>1</v>
      </c>
      <c r="C866" s="1526" t="s">
        <v>831</v>
      </c>
      <c r="D866" s="1607">
        <v>18</v>
      </c>
      <c r="E866" s="1607"/>
      <c r="F866" s="766">
        <f t="shared" si="86"/>
        <v>6.9989999999999997</v>
      </c>
      <c r="G866" s="766">
        <v>1.369</v>
      </c>
      <c r="H866" s="766">
        <v>0.32</v>
      </c>
      <c r="I866" s="766">
        <v>5.31</v>
      </c>
      <c r="J866" s="766">
        <v>623.12</v>
      </c>
      <c r="K866" s="1356">
        <v>5.31</v>
      </c>
      <c r="L866" s="1357">
        <v>623.12</v>
      </c>
      <c r="M866" s="1358">
        <f>K866/L866</f>
        <v>8.5216330722814211E-3</v>
      </c>
      <c r="N866" s="1530">
        <v>194.7</v>
      </c>
      <c r="O866" s="1359">
        <f>M866*N866</f>
        <v>1.6591619591731925</v>
      </c>
      <c r="P866" s="1359">
        <f>M866*60*1000</f>
        <v>511.29798433688524</v>
      </c>
      <c r="Q866" s="1360">
        <f>P866*N866/1000</f>
        <v>99.549717550391549</v>
      </c>
      <c r="S866" s="56"/>
      <c r="T866" s="56"/>
    </row>
    <row r="867" spans="1:20" ht="12.75" x14ac:dyDescent="0.2">
      <c r="A867" s="2118"/>
      <c r="B867" s="101">
        <v>2</v>
      </c>
      <c r="C867" s="1528" t="s">
        <v>832</v>
      </c>
      <c r="D867" s="1610">
        <v>36</v>
      </c>
      <c r="E867" s="1610">
        <v>1969</v>
      </c>
      <c r="F867" s="770">
        <f t="shared" si="86"/>
        <v>23</v>
      </c>
      <c r="G867" s="770">
        <v>2.6440000000000001</v>
      </c>
      <c r="H867" s="770">
        <v>5.76</v>
      </c>
      <c r="I867" s="770">
        <v>14.596</v>
      </c>
      <c r="J867" s="770">
        <v>1512.63</v>
      </c>
      <c r="K867" s="1361">
        <v>14.596</v>
      </c>
      <c r="L867" s="770">
        <v>1512.63</v>
      </c>
      <c r="M867" s="769">
        <f t="shared" ref="M867:M875" si="92">K867/L867</f>
        <v>9.6494185623714982E-3</v>
      </c>
      <c r="N867" s="1544">
        <v>194.7</v>
      </c>
      <c r="O867" s="771">
        <f t="shared" ref="O867:O875" si="93">M867*N867</f>
        <v>1.8787417940937305</v>
      </c>
      <c r="P867" s="1359">
        <f t="shared" ref="P867:P875" si="94">M867*60*1000</f>
        <v>578.96511374228987</v>
      </c>
      <c r="Q867" s="772">
        <f t="shared" ref="Q867:Q875" si="95">P867*N867/1000</f>
        <v>112.72450764562383</v>
      </c>
      <c r="S867" s="56"/>
      <c r="T867" s="56"/>
    </row>
    <row r="868" spans="1:20" ht="12.75" x14ac:dyDescent="0.2">
      <c r="A868" s="2118"/>
      <c r="B868" s="101">
        <v>3</v>
      </c>
      <c r="C868" s="1528" t="s">
        <v>833</v>
      </c>
      <c r="D868" s="1610">
        <v>35</v>
      </c>
      <c r="E868" s="1610"/>
      <c r="F868" s="770">
        <f t="shared" si="86"/>
        <v>21</v>
      </c>
      <c r="G868" s="770">
        <v>2.04</v>
      </c>
      <c r="H868" s="770">
        <v>5.52</v>
      </c>
      <c r="I868" s="770">
        <v>13.44</v>
      </c>
      <c r="J868" s="770">
        <v>1476.38</v>
      </c>
      <c r="K868" s="1361">
        <v>13.44</v>
      </c>
      <c r="L868" s="770">
        <v>1476.38</v>
      </c>
      <c r="M868" s="769">
        <f t="shared" si="92"/>
        <v>9.1033473766916374E-3</v>
      </c>
      <c r="N868" s="1544">
        <v>194.7</v>
      </c>
      <c r="O868" s="771">
        <f t="shared" si="93"/>
        <v>1.7724217342418618</v>
      </c>
      <c r="P868" s="1359">
        <f t="shared" si="94"/>
        <v>546.20084260149827</v>
      </c>
      <c r="Q868" s="772">
        <f t="shared" si="95"/>
        <v>106.34530405451171</v>
      </c>
      <c r="S868" s="56"/>
      <c r="T868" s="56"/>
    </row>
    <row r="869" spans="1:20" ht="12.75" x14ac:dyDescent="0.2">
      <c r="A869" s="2118"/>
      <c r="B869" s="101">
        <v>4</v>
      </c>
      <c r="C869" s="1528" t="s">
        <v>834</v>
      </c>
      <c r="D869" s="1610">
        <v>35</v>
      </c>
      <c r="E869" s="1610"/>
      <c r="F869" s="770">
        <f t="shared" si="86"/>
        <v>22</v>
      </c>
      <c r="G869" s="770">
        <v>3.1030000000000002</v>
      </c>
      <c r="H869" s="770">
        <v>5.6</v>
      </c>
      <c r="I869" s="770">
        <v>13.297000000000001</v>
      </c>
      <c r="J869" s="770">
        <v>1510.12</v>
      </c>
      <c r="K869" s="1361">
        <v>13.297000000000001</v>
      </c>
      <c r="L869" s="770">
        <v>1510.12</v>
      </c>
      <c r="M869" s="769">
        <f t="shared" si="92"/>
        <v>8.8052605090986162E-3</v>
      </c>
      <c r="N869" s="1544">
        <v>194.7</v>
      </c>
      <c r="O869" s="771">
        <f t="shared" si="93"/>
        <v>1.7143842211215006</v>
      </c>
      <c r="P869" s="1359">
        <f t="shared" si="94"/>
        <v>528.31563054591697</v>
      </c>
      <c r="Q869" s="772">
        <f t="shared" si="95"/>
        <v>102.86305326729003</v>
      </c>
      <c r="S869" s="56"/>
      <c r="T869" s="56"/>
    </row>
    <row r="870" spans="1:20" ht="12.75" x14ac:dyDescent="0.2">
      <c r="A870" s="2118"/>
      <c r="B870" s="101">
        <v>5</v>
      </c>
      <c r="C870" s="1528" t="s">
        <v>835</v>
      </c>
      <c r="D870" s="1610">
        <v>36</v>
      </c>
      <c r="E870" s="1610"/>
      <c r="F870" s="770">
        <f t="shared" si="86"/>
        <v>23</v>
      </c>
      <c r="G870" s="770">
        <v>3.0430000000000001</v>
      </c>
      <c r="H870" s="770">
        <v>5.76</v>
      </c>
      <c r="I870" s="770">
        <v>14.196999999999999</v>
      </c>
      <c r="J870" s="770">
        <v>1516.16</v>
      </c>
      <c r="K870" s="1361">
        <v>14.196999999999999</v>
      </c>
      <c r="L870" s="770">
        <v>1516.16</v>
      </c>
      <c r="M870" s="769">
        <f t="shared" si="92"/>
        <v>9.3637874630645834E-3</v>
      </c>
      <c r="N870" s="1544">
        <v>194.7</v>
      </c>
      <c r="O870" s="771">
        <f t="shared" si="93"/>
        <v>1.8231294190586742</v>
      </c>
      <c r="P870" s="1359">
        <f t="shared" si="94"/>
        <v>561.82724778387501</v>
      </c>
      <c r="Q870" s="772">
        <f t="shared" si="95"/>
        <v>109.38776514352045</v>
      </c>
      <c r="S870" s="56"/>
      <c r="T870" s="56"/>
    </row>
    <row r="871" spans="1:20" ht="12.75" x14ac:dyDescent="0.2">
      <c r="A871" s="2118"/>
      <c r="B871" s="101">
        <v>6</v>
      </c>
      <c r="C871" s="1528" t="s">
        <v>836</v>
      </c>
      <c r="D871" s="1610">
        <v>20</v>
      </c>
      <c r="E871" s="1610"/>
      <c r="F871" s="770">
        <f t="shared" si="86"/>
        <v>15</v>
      </c>
      <c r="G871" s="770">
        <v>1.7849999999999999</v>
      </c>
      <c r="H871" s="770">
        <v>3.2</v>
      </c>
      <c r="I871" s="770">
        <v>10.015000000000001</v>
      </c>
      <c r="J871" s="770">
        <v>1114.26</v>
      </c>
      <c r="K871" s="1361">
        <v>9.3895</v>
      </c>
      <c r="L871" s="770">
        <v>1044.44</v>
      </c>
      <c r="M871" s="769">
        <f t="shared" si="92"/>
        <v>8.9899850637662291E-3</v>
      </c>
      <c r="N871" s="1544">
        <v>194.7</v>
      </c>
      <c r="O871" s="771">
        <f t="shared" si="93"/>
        <v>1.7503500919152848</v>
      </c>
      <c r="P871" s="1359">
        <f t="shared" si="94"/>
        <v>539.39910382597373</v>
      </c>
      <c r="Q871" s="772">
        <f t="shared" si="95"/>
        <v>105.02100551491708</v>
      </c>
      <c r="S871" s="56"/>
      <c r="T871" s="56"/>
    </row>
    <row r="872" spans="1:20" ht="12.75" x14ac:dyDescent="0.2">
      <c r="A872" s="2118"/>
      <c r="B872" s="101">
        <v>7</v>
      </c>
      <c r="C872" s="1528" t="s">
        <v>837</v>
      </c>
      <c r="D872" s="1610">
        <v>24</v>
      </c>
      <c r="E872" s="1610">
        <v>1988</v>
      </c>
      <c r="F872" s="770">
        <f t="shared" si="86"/>
        <v>18</v>
      </c>
      <c r="G872" s="770">
        <v>2.605</v>
      </c>
      <c r="H872" s="770">
        <v>3.84</v>
      </c>
      <c r="I872" s="770">
        <v>11.555</v>
      </c>
      <c r="J872" s="770">
        <v>1235.3599999999999</v>
      </c>
      <c r="K872" s="1361">
        <v>11.555</v>
      </c>
      <c r="L872" s="770">
        <v>1235.3599999999999</v>
      </c>
      <c r="M872" s="769">
        <f t="shared" si="92"/>
        <v>9.3535487631135877E-3</v>
      </c>
      <c r="N872" s="1544">
        <v>194.7</v>
      </c>
      <c r="O872" s="771">
        <f t="shared" si="93"/>
        <v>1.8211359441782153</v>
      </c>
      <c r="P872" s="1359">
        <f t="shared" si="94"/>
        <v>561.21292578681528</v>
      </c>
      <c r="Q872" s="772">
        <f t="shared" si="95"/>
        <v>109.26815665069293</v>
      </c>
      <c r="S872" s="56"/>
      <c r="T872" s="56"/>
    </row>
    <row r="873" spans="1:20" ht="12.75" x14ac:dyDescent="0.2">
      <c r="A873" s="2118"/>
      <c r="B873" s="101">
        <v>8</v>
      </c>
      <c r="C873" s="1528" t="s">
        <v>838</v>
      </c>
      <c r="D873" s="1610">
        <v>8</v>
      </c>
      <c r="E873" s="1610">
        <v>1960</v>
      </c>
      <c r="F873" s="770">
        <f t="shared" si="86"/>
        <v>4.7030000000000003</v>
      </c>
      <c r="G873" s="770">
        <v>0.30599999999999999</v>
      </c>
      <c r="H873" s="770">
        <v>1.1200000000000001</v>
      </c>
      <c r="I873" s="770">
        <v>3.2770000000000001</v>
      </c>
      <c r="J873" s="770">
        <v>372.64</v>
      </c>
      <c r="K873" s="1361">
        <v>1.9916</v>
      </c>
      <c r="L873" s="770">
        <v>226.58</v>
      </c>
      <c r="M873" s="769">
        <f t="shared" si="92"/>
        <v>8.7898314061258722E-3</v>
      </c>
      <c r="N873" s="1544">
        <v>194.7</v>
      </c>
      <c r="O873" s="771">
        <f t="shared" si="93"/>
        <v>1.7113801747727073</v>
      </c>
      <c r="P873" s="1359">
        <f t="shared" si="94"/>
        <v>527.38988436755233</v>
      </c>
      <c r="Q873" s="772">
        <f t="shared" si="95"/>
        <v>102.68281048636243</v>
      </c>
      <c r="S873" s="56"/>
      <c r="T873" s="56"/>
    </row>
    <row r="874" spans="1:20" ht="12.75" x14ac:dyDescent="0.2">
      <c r="A874" s="2118"/>
      <c r="B874" s="101">
        <v>9</v>
      </c>
      <c r="C874" s="1528" t="s">
        <v>839</v>
      </c>
      <c r="D874" s="1610">
        <v>12</v>
      </c>
      <c r="E874" s="1610"/>
      <c r="F874" s="770">
        <f t="shared" si="86"/>
        <v>7.5</v>
      </c>
      <c r="G874" s="770">
        <v>0.92600000000000005</v>
      </c>
      <c r="H874" s="770">
        <v>1.92</v>
      </c>
      <c r="I874" s="770">
        <v>4.6539999999999999</v>
      </c>
      <c r="J874" s="770">
        <v>527.23</v>
      </c>
      <c r="K874" s="1361">
        <v>4.6539999999999999</v>
      </c>
      <c r="L874" s="770">
        <v>527.23</v>
      </c>
      <c r="M874" s="769">
        <f t="shared" si="92"/>
        <v>8.8272670371564582E-3</v>
      </c>
      <c r="N874" s="1544">
        <v>194.7</v>
      </c>
      <c r="O874" s="771">
        <f t="shared" si="93"/>
        <v>1.7186688921343622</v>
      </c>
      <c r="P874" s="1359">
        <f t="shared" si="94"/>
        <v>529.63602222938744</v>
      </c>
      <c r="Q874" s="772">
        <f t="shared" si="95"/>
        <v>103.12013352806173</v>
      </c>
      <c r="S874" s="56"/>
      <c r="T874" s="56"/>
    </row>
    <row r="875" spans="1:20" ht="13.5" thickBot="1" x14ac:dyDescent="0.25">
      <c r="A875" s="2152"/>
      <c r="B875" s="104">
        <v>10</v>
      </c>
      <c r="C875" s="1531" t="s">
        <v>840</v>
      </c>
      <c r="D875" s="1613">
        <v>12</v>
      </c>
      <c r="E875" s="1613">
        <v>1992</v>
      </c>
      <c r="F875" s="1820">
        <f t="shared" si="86"/>
        <v>7.1009999999999991</v>
      </c>
      <c r="G875" s="1820">
        <v>0.71399999999999997</v>
      </c>
      <c r="H875" s="1820">
        <v>1.92</v>
      </c>
      <c r="I875" s="1820">
        <v>4.4669999999999996</v>
      </c>
      <c r="J875" s="1820">
        <v>551.05999999999995</v>
      </c>
      <c r="K875" s="1846">
        <v>4.4669999999999996</v>
      </c>
      <c r="L875" s="1820">
        <v>551.05999999999995</v>
      </c>
      <c r="M875" s="1563">
        <f t="shared" si="92"/>
        <v>8.1061953326316549E-3</v>
      </c>
      <c r="N875" s="1564">
        <v>194.7</v>
      </c>
      <c r="O875" s="1533">
        <f t="shared" si="93"/>
        <v>1.5782762312633831</v>
      </c>
      <c r="P875" s="1533">
        <f t="shared" si="94"/>
        <v>486.3717199578993</v>
      </c>
      <c r="Q875" s="1534">
        <f t="shared" si="95"/>
        <v>94.696573875802997</v>
      </c>
      <c r="S875" s="56"/>
      <c r="T875" s="56"/>
    </row>
    <row r="876" spans="1:20" ht="12.75" x14ac:dyDescent="0.2">
      <c r="A876" s="2022" t="s">
        <v>387</v>
      </c>
      <c r="B876" s="53">
        <v>1</v>
      </c>
      <c r="C876" s="1362" t="s">
        <v>841</v>
      </c>
      <c r="D876" s="1363">
        <v>8</v>
      </c>
      <c r="E876" s="1363">
        <v>1983</v>
      </c>
      <c r="F876" s="930">
        <f t="shared" si="86"/>
        <v>5.3330000000000002</v>
      </c>
      <c r="G876" s="930">
        <v>0</v>
      </c>
      <c r="H876" s="930">
        <v>0</v>
      </c>
      <c r="I876" s="930">
        <v>5.3330000000000002</v>
      </c>
      <c r="J876" s="930">
        <v>484.81</v>
      </c>
      <c r="K876" s="1364">
        <v>5.33</v>
      </c>
      <c r="L876" s="1365">
        <v>484.81</v>
      </c>
      <c r="M876" s="1366">
        <f>K876/L876</f>
        <v>1.0993997648563354E-2</v>
      </c>
      <c r="N876" s="1328">
        <v>194.7</v>
      </c>
      <c r="O876" s="1367">
        <f>M876*N876</f>
        <v>2.1405313421752847</v>
      </c>
      <c r="P876" s="1367">
        <f>M876*60*1000</f>
        <v>659.63985891380128</v>
      </c>
      <c r="Q876" s="1368">
        <f>P876*N876/1000</f>
        <v>128.43188053051711</v>
      </c>
      <c r="S876" s="56"/>
      <c r="T876" s="56"/>
    </row>
    <row r="877" spans="1:20" ht="12.75" x14ac:dyDescent="0.2">
      <c r="A877" s="2022"/>
      <c r="B877" s="53">
        <v>2</v>
      </c>
      <c r="C877" s="1539" t="s">
        <v>842</v>
      </c>
      <c r="D877" s="1618">
        <v>40</v>
      </c>
      <c r="E877" s="1618">
        <v>1992</v>
      </c>
      <c r="F877" s="774">
        <f t="shared" si="86"/>
        <v>31</v>
      </c>
      <c r="G877" s="774">
        <v>3.004</v>
      </c>
      <c r="H877" s="774">
        <v>6.4</v>
      </c>
      <c r="I877" s="774">
        <v>21.596</v>
      </c>
      <c r="J877" s="774">
        <v>2207.7600000000002</v>
      </c>
      <c r="K877" s="1371">
        <v>20.933</v>
      </c>
      <c r="L877" s="774">
        <v>2140.34</v>
      </c>
      <c r="M877" s="773">
        <f t="shared" ref="M877:M885" si="96">K877/L877</f>
        <v>9.7802218339142367E-3</v>
      </c>
      <c r="N877" s="1545">
        <v>194.7</v>
      </c>
      <c r="O877" s="775">
        <f t="shared" ref="O877:O885" si="97">M877*N877</f>
        <v>1.9042091910631018</v>
      </c>
      <c r="P877" s="1367">
        <f t="shared" ref="P877:P885" si="98">M877*60*1000</f>
        <v>586.81331003485411</v>
      </c>
      <c r="Q877" s="776">
        <f t="shared" ref="Q877:Q885" si="99">P877*N877/1000</f>
        <v>114.25255146378609</v>
      </c>
      <c r="S877" s="56"/>
      <c r="T877" s="56"/>
    </row>
    <row r="878" spans="1:20" ht="12.75" x14ac:dyDescent="0.2">
      <c r="A878" s="2022"/>
      <c r="B878" s="53">
        <v>3</v>
      </c>
      <c r="C878" s="1539" t="s">
        <v>843</v>
      </c>
      <c r="D878" s="1618">
        <v>40</v>
      </c>
      <c r="E878" s="1618"/>
      <c r="F878" s="774">
        <f t="shared" si="86"/>
        <v>32</v>
      </c>
      <c r="G878" s="774">
        <v>3.3</v>
      </c>
      <c r="H878" s="774">
        <v>6.4</v>
      </c>
      <c r="I878" s="774">
        <v>22.3</v>
      </c>
      <c r="J878" s="774">
        <v>2200.5</v>
      </c>
      <c r="K878" s="1371">
        <v>22.3</v>
      </c>
      <c r="L878" s="774">
        <v>2200.5</v>
      </c>
      <c r="M878" s="773">
        <f t="shared" si="96"/>
        <v>1.0134060440808907E-2</v>
      </c>
      <c r="N878" s="1545">
        <v>194.7</v>
      </c>
      <c r="O878" s="775">
        <f t="shared" si="97"/>
        <v>1.9731015678254942</v>
      </c>
      <c r="P878" s="1367">
        <f t="shared" si="98"/>
        <v>608.04362644853438</v>
      </c>
      <c r="Q878" s="776">
        <f t="shared" si="99"/>
        <v>118.38609406952963</v>
      </c>
      <c r="S878" s="56"/>
      <c r="T878" s="56"/>
    </row>
    <row r="879" spans="1:20" ht="12.75" x14ac:dyDescent="0.2">
      <c r="A879" s="2023"/>
      <c r="B879" s="26">
        <v>4</v>
      </c>
      <c r="C879" s="1539" t="s">
        <v>844</v>
      </c>
      <c r="D879" s="1618">
        <v>20</v>
      </c>
      <c r="E879" s="1618">
        <v>1992</v>
      </c>
      <c r="F879" s="774">
        <f t="shared" si="86"/>
        <v>17</v>
      </c>
      <c r="G879" s="774">
        <v>1.966</v>
      </c>
      <c r="H879" s="774">
        <v>3.2</v>
      </c>
      <c r="I879" s="774">
        <v>11.834</v>
      </c>
      <c r="J879" s="774">
        <v>1101.98</v>
      </c>
      <c r="K879" s="1371">
        <v>11.834</v>
      </c>
      <c r="L879" s="774">
        <v>1101.98</v>
      </c>
      <c r="M879" s="773">
        <f t="shared" si="96"/>
        <v>1.0738851884789197E-2</v>
      </c>
      <c r="N879" s="1545">
        <v>194.7</v>
      </c>
      <c r="O879" s="775">
        <f t="shared" si="97"/>
        <v>2.0908544619684566</v>
      </c>
      <c r="P879" s="1367">
        <f t="shared" si="98"/>
        <v>644.33111308735181</v>
      </c>
      <c r="Q879" s="776">
        <f t="shared" si="99"/>
        <v>125.4512677181074</v>
      </c>
      <c r="S879" s="56"/>
      <c r="T879" s="56"/>
    </row>
    <row r="880" spans="1:20" ht="12.75" x14ac:dyDescent="0.2">
      <c r="A880" s="2023"/>
      <c r="B880" s="26">
        <v>5</v>
      </c>
      <c r="C880" s="1539" t="s">
        <v>845</v>
      </c>
      <c r="D880" s="1618">
        <v>4</v>
      </c>
      <c r="E880" s="1618"/>
      <c r="F880" s="774">
        <f t="shared" si="86"/>
        <v>1.98</v>
      </c>
      <c r="G880" s="774">
        <v>0</v>
      </c>
      <c r="H880" s="774">
        <v>0</v>
      </c>
      <c r="I880" s="774">
        <v>1.98</v>
      </c>
      <c r="J880" s="774">
        <v>160.13</v>
      </c>
      <c r="K880" s="1371">
        <v>1.98</v>
      </c>
      <c r="L880" s="774">
        <v>160.13</v>
      </c>
      <c r="M880" s="773">
        <f t="shared" si="96"/>
        <v>1.2364953475301317E-2</v>
      </c>
      <c r="N880" s="1545">
        <v>194.7</v>
      </c>
      <c r="O880" s="775">
        <f t="shared" si="97"/>
        <v>2.4074564416411661</v>
      </c>
      <c r="P880" s="1367">
        <f t="shared" si="98"/>
        <v>741.89720851807908</v>
      </c>
      <c r="Q880" s="776">
        <f t="shared" si="99"/>
        <v>144.44738649846997</v>
      </c>
      <c r="S880" s="56"/>
      <c r="T880" s="56"/>
    </row>
    <row r="881" spans="1:20" ht="12.75" x14ac:dyDescent="0.2">
      <c r="A881" s="2023"/>
      <c r="B881" s="26">
        <v>6</v>
      </c>
      <c r="C881" s="1539" t="s">
        <v>846</v>
      </c>
      <c r="D881" s="1618">
        <v>3</v>
      </c>
      <c r="E881" s="1618">
        <v>1940</v>
      </c>
      <c r="F881" s="774">
        <f t="shared" si="86"/>
        <v>1.609</v>
      </c>
      <c r="G881" s="774">
        <v>0</v>
      </c>
      <c r="H881" s="774">
        <v>0</v>
      </c>
      <c r="I881" s="774">
        <v>1.609</v>
      </c>
      <c r="J881" s="774">
        <v>112.26</v>
      </c>
      <c r="K881" s="1371">
        <v>1.609</v>
      </c>
      <c r="L881" s="774">
        <v>112.26</v>
      </c>
      <c r="M881" s="773">
        <f t="shared" si="96"/>
        <v>1.4332798859789773E-2</v>
      </c>
      <c r="N881" s="1545">
        <v>194.7</v>
      </c>
      <c r="O881" s="775">
        <f t="shared" si="97"/>
        <v>2.7905959380010685</v>
      </c>
      <c r="P881" s="1367">
        <f t="shared" si="98"/>
        <v>859.96793158738637</v>
      </c>
      <c r="Q881" s="776">
        <f t="shared" si="99"/>
        <v>167.43575628006411</v>
      </c>
      <c r="S881" s="56"/>
      <c r="T881" s="56"/>
    </row>
    <row r="882" spans="1:20" ht="12.75" x14ac:dyDescent="0.2">
      <c r="A882" s="2023"/>
      <c r="B882" s="26">
        <v>7</v>
      </c>
      <c r="C882" s="1539" t="s">
        <v>847</v>
      </c>
      <c r="D882" s="1618">
        <v>8</v>
      </c>
      <c r="E882" s="1618">
        <v>1958</v>
      </c>
      <c r="F882" s="774">
        <f t="shared" si="86"/>
        <v>5.3500000000000005</v>
      </c>
      <c r="G882" s="774">
        <v>0.66300000000000003</v>
      </c>
      <c r="H882" s="774">
        <v>1.1200000000000001</v>
      </c>
      <c r="I882" s="774">
        <v>3.5670000000000002</v>
      </c>
      <c r="J882" s="774">
        <v>356.49</v>
      </c>
      <c r="K882" s="1371">
        <v>2.6880000000000002</v>
      </c>
      <c r="L882" s="774">
        <v>268.55</v>
      </c>
      <c r="M882" s="773">
        <f t="shared" si="96"/>
        <v>1.0009309253397878E-2</v>
      </c>
      <c r="N882" s="1545">
        <v>194.7</v>
      </c>
      <c r="O882" s="775">
        <f t="shared" si="97"/>
        <v>1.9488125116365669</v>
      </c>
      <c r="P882" s="1367">
        <f t="shared" si="98"/>
        <v>600.55855520387274</v>
      </c>
      <c r="Q882" s="776">
        <f t="shared" si="99"/>
        <v>116.92875069819401</v>
      </c>
      <c r="S882" s="56"/>
      <c r="T882" s="56"/>
    </row>
    <row r="883" spans="1:20" ht="12.75" x14ac:dyDescent="0.2">
      <c r="A883" s="2023"/>
      <c r="B883" s="26">
        <v>8</v>
      </c>
      <c r="C883" s="1539" t="s">
        <v>848</v>
      </c>
      <c r="D883" s="1618">
        <v>8</v>
      </c>
      <c r="E883" s="1618">
        <v>1960</v>
      </c>
      <c r="F883" s="774">
        <f t="shared" si="86"/>
        <v>6.3089999999999993</v>
      </c>
      <c r="G883" s="774">
        <v>0.96899999999999997</v>
      </c>
      <c r="H883" s="774">
        <v>1.28</v>
      </c>
      <c r="I883" s="774">
        <v>4.0599999999999996</v>
      </c>
      <c r="J883" s="774">
        <v>358.27</v>
      </c>
      <c r="K883" s="1371">
        <v>4.0599999999999996</v>
      </c>
      <c r="L883" s="774">
        <v>358.27</v>
      </c>
      <c r="M883" s="773">
        <f t="shared" si="96"/>
        <v>1.133223546487286E-2</v>
      </c>
      <c r="N883" s="1545">
        <v>194.7</v>
      </c>
      <c r="O883" s="775">
        <f t="shared" si="97"/>
        <v>2.2063862450107457</v>
      </c>
      <c r="P883" s="1367">
        <f t="shared" si="98"/>
        <v>679.93412789237163</v>
      </c>
      <c r="Q883" s="776">
        <f t="shared" si="99"/>
        <v>132.38317470064473</v>
      </c>
      <c r="S883" s="56"/>
      <c r="T883" s="56"/>
    </row>
    <row r="884" spans="1:20" ht="12.75" x14ac:dyDescent="0.2">
      <c r="A884" s="2023"/>
      <c r="B884" s="26">
        <v>9</v>
      </c>
      <c r="C884" s="1539" t="s">
        <v>849</v>
      </c>
      <c r="D884" s="1618">
        <v>3</v>
      </c>
      <c r="E884" s="1618"/>
      <c r="F884" s="1539">
        <f t="shared" si="86"/>
        <v>2.593</v>
      </c>
      <c r="G884" s="1539">
        <v>0</v>
      </c>
      <c r="H884" s="1539">
        <v>0</v>
      </c>
      <c r="I884" s="1539">
        <v>2.593</v>
      </c>
      <c r="J884" s="1539">
        <v>182.98</v>
      </c>
      <c r="K884" s="1618">
        <v>2.593</v>
      </c>
      <c r="L884" s="1539">
        <v>182.98</v>
      </c>
      <c r="M884" s="773">
        <f t="shared" si="96"/>
        <v>1.4170947644551318E-2</v>
      </c>
      <c r="N884" s="1545">
        <v>194.7</v>
      </c>
      <c r="O884" s="775">
        <f t="shared" si="97"/>
        <v>2.7590835063941417</v>
      </c>
      <c r="P884" s="1367">
        <f t="shared" si="98"/>
        <v>850.25685867307914</v>
      </c>
      <c r="Q884" s="776">
        <f t="shared" si="99"/>
        <v>165.5450103836485</v>
      </c>
      <c r="S884" s="56"/>
      <c r="T884" s="56"/>
    </row>
    <row r="885" spans="1:20" ht="13.5" thickBot="1" x14ac:dyDescent="0.25">
      <c r="A885" s="2024"/>
      <c r="B885" s="29">
        <v>10</v>
      </c>
      <c r="C885" s="1541" t="s">
        <v>850</v>
      </c>
      <c r="D885" s="1623">
        <v>9</v>
      </c>
      <c r="E885" s="1623"/>
      <c r="F885" s="1541">
        <f t="shared" si="86"/>
        <v>3.431</v>
      </c>
      <c r="G885" s="1541">
        <v>0.51</v>
      </c>
      <c r="H885" s="1541">
        <v>0</v>
      </c>
      <c r="I885" s="1541">
        <v>2.9209999999999998</v>
      </c>
      <c r="J885" s="1541">
        <v>268.74</v>
      </c>
      <c r="K885" s="1623">
        <v>2.9209999999999998</v>
      </c>
      <c r="L885" s="1541">
        <v>268.74</v>
      </c>
      <c r="M885" s="1547">
        <f t="shared" si="96"/>
        <v>1.0869241646200787E-2</v>
      </c>
      <c r="N885" s="1541">
        <v>194.7</v>
      </c>
      <c r="O885" s="1542">
        <f t="shared" si="97"/>
        <v>2.1162413485152931</v>
      </c>
      <c r="P885" s="1542">
        <f t="shared" si="98"/>
        <v>652.15449877204719</v>
      </c>
      <c r="Q885" s="1543">
        <f t="shared" si="99"/>
        <v>126.97448091091758</v>
      </c>
      <c r="S885" s="56"/>
      <c r="T885" s="56"/>
    </row>
    <row r="886" spans="1:20" ht="12.75" x14ac:dyDescent="0.2">
      <c r="S886" s="56"/>
      <c r="T886" s="56"/>
    </row>
    <row r="887" spans="1:20" ht="12.75" x14ac:dyDescent="0.2">
      <c r="S887" s="56"/>
      <c r="T887" s="56"/>
    </row>
    <row r="888" spans="1:20" ht="15" x14ac:dyDescent="0.2">
      <c r="A888" s="2011" t="s">
        <v>319</v>
      </c>
      <c r="B888" s="2011"/>
      <c r="C888" s="2011"/>
      <c r="D888" s="2011"/>
      <c r="E888" s="2011"/>
      <c r="F888" s="2011"/>
      <c r="G888" s="2011"/>
      <c r="H888" s="2011"/>
      <c r="I888" s="2011"/>
      <c r="J888" s="2011"/>
      <c r="K888" s="2011"/>
      <c r="L888" s="2011"/>
      <c r="M888" s="2011"/>
      <c r="N888" s="2011"/>
      <c r="O888" s="2011"/>
      <c r="P888" s="2011"/>
      <c r="Q888" s="2011"/>
      <c r="S888" s="789"/>
      <c r="T888" s="789"/>
    </row>
    <row r="889" spans="1:20" ht="12.75" x14ac:dyDescent="0.2">
      <c r="A889" s="2012" t="s">
        <v>684</v>
      </c>
      <c r="B889" s="2012"/>
      <c r="C889" s="2012"/>
      <c r="D889" s="2012"/>
      <c r="E889" s="2012"/>
      <c r="F889" s="2012"/>
      <c r="G889" s="2012"/>
      <c r="H889" s="2012"/>
      <c r="I889" s="2012"/>
      <c r="J889" s="2012"/>
      <c r="K889" s="2012"/>
      <c r="L889" s="2012"/>
      <c r="M889" s="2012"/>
      <c r="N889" s="2012"/>
      <c r="O889" s="2012"/>
      <c r="P889" s="2012"/>
      <c r="Q889" s="2012"/>
      <c r="S889" s="56"/>
      <c r="T889" s="56"/>
    </row>
    <row r="890" spans="1:20" ht="13.5" thickBot="1" x14ac:dyDescent="0.25">
      <c r="S890" s="56"/>
      <c r="T890" s="56"/>
    </row>
    <row r="891" spans="1:20" ht="12.75" x14ac:dyDescent="0.2">
      <c r="A891" s="2035" t="s">
        <v>1</v>
      </c>
      <c r="B891" s="2037" t="s">
        <v>0</v>
      </c>
      <c r="C891" s="2016" t="s">
        <v>2</v>
      </c>
      <c r="D891" s="2016" t="s">
        <v>3</v>
      </c>
      <c r="E891" s="2016" t="s">
        <v>13</v>
      </c>
      <c r="F891" s="2039" t="s">
        <v>14</v>
      </c>
      <c r="G891" s="2040"/>
      <c r="H891" s="2040"/>
      <c r="I891" s="2041"/>
      <c r="J891" s="2016" t="s">
        <v>4</v>
      </c>
      <c r="K891" s="2016" t="s">
        <v>15</v>
      </c>
      <c r="L891" s="2016" t="s">
        <v>5</v>
      </c>
      <c r="M891" s="2016" t="s">
        <v>6</v>
      </c>
      <c r="N891" s="2016" t="s">
        <v>16</v>
      </c>
      <c r="O891" s="2016" t="s">
        <v>17</v>
      </c>
      <c r="P891" s="2018" t="s">
        <v>25</v>
      </c>
      <c r="Q891" s="2020" t="s">
        <v>26</v>
      </c>
      <c r="S891" s="56"/>
      <c r="T891" s="56"/>
    </row>
    <row r="892" spans="1:20" ht="33.75" x14ac:dyDescent="0.2">
      <c r="A892" s="2036"/>
      <c r="B892" s="2038"/>
      <c r="C892" s="2025"/>
      <c r="D892" s="2017"/>
      <c r="E892" s="2017"/>
      <c r="F892" s="332" t="s">
        <v>18</v>
      </c>
      <c r="G892" s="332" t="s">
        <v>19</v>
      </c>
      <c r="H892" s="332" t="s">
        <v>20</v>
      </c>
      <c r="I892" s="332" t="s">
        <v>21</v>
      </c>
      <c r="J892" s="2017"/>
      <c r="K892" s="2017"/>
      <c r="L892" s="2017"/>
      <c r="M892" s="2017"/>
      <c r="N892" s="2017"/>
      <c r="O892" s="2017"/>
      <c r="P892" s="2019"/>
      <c r="Q892" s="2021"/>
      <c r="S892" s="56"/>
      <c r="T892" s="56"/>
    </row>
    <row r="893" spans="1:20" ht="13.5" thickBot="1" x14ac:dyDescent="0.25">
      <c r="A893" s="2036"/>
      <c r="B893" s="2038"/>
      <c r="C893" s="2025"/>
      <c r="D893" s="9" t="s">
        <v>7</v>
      </c>
      <c r="E893" s="9" t="s">
        <v>8</v>
      </c>
      <c r="F893" s="9" t="s">
        <v>9</v>
      </c>
      <c r="G893" s="9" t="s">
        <v>9</v>
      </c>
      <c r="H893" s="9" t="s">
        <v>9</v>
      </c>
      <c r="I893" s="9" t="s">
        <v>9</v>
      </c>
      <c r="J893" s="9" t="s">
        <v>22</v>
      </c>
      <c r="K893" s="9" t="s">
        <v>9</v>
      </c>
      <c r="L893" s="9" t="s">
        <v>22</v>
      </c>
      <c r="M893" s="9" t="s">
        <v>23</v>
      </c>
      <c r="N893" s="9" t="s">
        <v>10</v>
      </c>
      <c r="O893" s="9" t="s">
        <v>24</v>
      </c>
      <c r="P893" s="923" t="s">
        <v>27</v>
      </c>
      <c r="Q893" s="10" t="s">
        <v>28</v>
      </c>
      <c r="S893" s="56"/>
      <c r="T893" s="56"/>
    </row>
    <row r="894" spans="1:20" ht="12.75" customHeight="1" x14ac:dyDescent="0.2">
      <c r="A894" s="2013" t="s">
        <v>115</v>
      </c>
      <c r="B894" s="17">
        <v>1</v>
      </c>
      <c r="C894" s="474" t="s">
        <v>320</v>
      </c>
      <c r="D894" s="359">
        <v>30</v>
      </c>
      <c r="E894" s="359">
        <v>2000</v>
      </c>
      <c r="F894" s="476">
        <v>9.9</v>
      </c>
      <c r="G894" s="941">
        <v>2.4620899999999999</v>
      </c>
      <c r="H894" s="942">
        <v>4.72</v>
      </c>
      <c r="I894" s="943">
        <v>2.717908</v>
      </c>
      <c r="J894" s="476">
        <v>1411.56</v>
      </c>
      <c r="K894" s="1713">
        <v>2.717908</v>
      </c>
      <c r="L894" s="476">
        <v>1411.56</v>
      </c>
      <c r="M894" s="944">
        <f>K894/L894</f>
        <v>1.925464025617048E-3</v>
      </c>
      <c r="N894" s="756">
        <v>213.20400000000001</v>
      </c>
      <c r="O894" s="364">
        <f>K894*N894/J894</f>
        <v>0.4105166321176571</v>
      </c>
      <c r="P894" s="364">
        <f>M894*60*1000</f>
        <v>115.52784153702288</v>
      </c>
      <c r="Q894" s="365">
        <f>O894*60</f>
        <v>24.630997927059425</v>
      </c>
      <c r="S894" s="56"/>
      <c r="T894" s="56"/>
    </row>
    <row r="895" spans="1:20" ht="12.75" x14ac:dyDescent="0.2">
      <c r="A895" s="2014"/>
      <c r="B895" s="18">
        <v>2</v>
      </c>
      <c r="C895" s="430" t="s">
        <v>321</v>
      </c>
      <c r="D895" s="366">
        <v>30</v>
      </c>
      <c r="E895" s="366">
        <v>2007</v>
      </c>
      <c r="F895" s="461">
        <v>17.05</v>
      </c>
      <c r="G895" s="935">
        <v>5.0823</v>
      </c>
      <c r="H895" s="461">
        <v>2.4</v>
      </c>
      <c r="I895" s="935">
        <v>9.57</v>
      </c>
      <c r="J895" s="369">
        <v>1423.9</v>
      </c>
      <c r="K895" s="1803">
        <v>9.57</v>
      </c>
      <c r="L895" s="369">
        <v>1423.9</v>
      </c>
      <c r="M895" s="949">
        <f>K895/L895</f>
        <v>6.7209775967413442E-3</v>
      </c>
      <c r="N895" s="754">
        <v>213.20400000000001</v>
      </c>
      <c r="O895" s="371">
        <f>K895*N895/J895</f>
        <v>1.4329393075356416</v>
      </c>
      <c r="P895" s="371">
        <f>M895*60*1000</f>
        <v>403.25865580448067</v>
      </c>
      <c r="Q895" s="372">
        <f>O895*60</f>
        <v>85.976358452138498</v>
      </c>
      <c r="S895" s="56"/>
      <c r="T895" s="56"/>
    </row>
    <row r="896" spans="1:20" ht="12.75" x14ac:dyDescent="0.2">
      <c r="A896" s="2014"/>
      <c r="B896" s="18"/>
      <c r="C896" s="11"/>
      <c r="D896" s="18"/>
      <c r="E896" s="18"/>
      <c r="F896" s="160"/>
      <c r="G896" s="778"/>
      <c r="H896" s="160"/>
      <c r="I896" s="778"/>
      <c r="J896" s="158"/>
      <c r="K896" s="780"/>
      <c r="L896" s="158"/>
      <c r="M896" s="781"/>
      <c r="N896" s="105"/>
      <c r="O896" s="161"/>
      <c r="P896" s="161"/>
      <c r="Q896" s="162"/>
      <c r="S896" s="56"/>
      <c r="T896" s="56"/>
    </row>
    <row r="897" spans="1:20" ht="12.75" x14ac:dyDescent="0.2">
      <c r="A897" s="2014"/>
      <c r="B897" s="18"/>
      <c r="C897" s="11"/>
      <c r="D897" s="18"/>
      <c r="E897" s="18"/>
      <c r="F897" s="160"/>
      <c r="G897" s="778"/>
      <c r="H897" s="160"/>
      <c r="I897" s="778"/>
      <c r="J897" s="158"/>
      <c r="K897" s="780"/>
      <c r="L897" s="158"/>
      <c r="M897" s="781"/>
      <c r="N897" s="105"/>
      <c r="O897" s="161"/>
      <c r="P897" s="161"/>
      <c r="Q897" s="162"/>
      <c r="S897" s="56"/>
      <c r="T897" s="56"/>
    </row>
    <row r="898" spans="1:20" ht="12.75" x14ac:dyDescent="0.2">
      <c r="A898" s="2014"/>
      <c r="B898" s="18"/>
      <c r="C898" s="11"/>
      <c r="D898" s="18"/>
      <c r="E898" s="18"/>
      <c r="F898" s="160"/>
      <c r="G898" s="778"/>
      <c r="H898" s="160"/>
      <c r="I898" s="778"/>
      <c r="J898" s="158"/>
      <c r="K898" s="780"/>
      <c r="L898" s="158"/>
      <c r="M898" s="781"/>
      <c r="N898" s="105"/>
      <c r="O898" s="161"/>
      <c r="P898" s="161"/>
      <c r="Q898" s="162"/>
      <c r="S898" s="56"/>
      <c r="T898" s="56"/>
    </row>
    <row r="899" spans="1:20" ht="12.75" x14ac:dyDescent="0.2">
      <c r="A899" s="2014"/>
      <c r="B899" s="18"/>
      <c r="C899" s="11"/>
      <c r="D899" s="18"/>
      <c r="E899" s="18"/>
      <c r="F899" s="160"/>
      <c r="G899" s="778"/>
      <c r="H899" s="160"/>
      <c r="I899" s="778"/>
      <c r="J899" s="158"/>
      <c r="K899" s="780"/>
      <c r="L899" s="158"/>
      <c r="M899" s="781"/>
      <c r="N899" s="105"/>
      <c r="O899" s="161"/>
      <c r="P899" s="161"/>
      <c r="Q899" s="162"/>
      <c r="S899" s="56"/>
      <c r="T899" s="56"/>
    </row>
    <row r="900" spans="1:20" ht="12.75" x14ac:dyDescent="0.2">
      <c r="A900" s="2014"/>
      <c r="B900" s="18"/>
      <c r="C900" s="11"/>
      <c r="D900" s="18"/>
      <c r="E900" s="18"/>
      <c r="F900" s="160"/>
      <c r="G900" s="778"/>
      <c r="H900" s="160"/>
      <c r="I900" s="778"/>
      <c r="J900" s="160"/>
      <c r="K900" s="780"/>
      <c r="L900" s="160"/>
      <c r="M900" s="781"/>
      <c r="N900" s="105"/>
      <c r="O900" s="161"/>
      <c r="P900" s="161"/>
      <c r="Q900" s="162"/>
      <c r="S900" s="56"/>
      <c r="T900" s="56"/>
    </row>
    <row r="901" spans="1:20" ht="12.75" x14ac:dyDescent="0.2">
      <c r="A901" s="2014"/>
      <c r="B901" s="18"/>
      <c r="C901" s="11"/>
      <c r="D901" s="18"/>
      <c r="E901" s="18"/>
      <c r="F901" s="160"/>
      <c r="G901" s="778"/>
      <c r="H901" s="160"/>
      <c r="I901" s="778"/>
      <c r="J901" s="160"/>
      <c r="K901" s="780"/>
      <c r="L901" s="160"/>
      <c r="M901" s="781"/>
      <c r="N901" s="105"/>
      <c r="O901" s="161"/>
      <c r="P901" s="161"/>
      <c r="Q901" s="162"/>
      <c r="S901" s="56"/>
      <c r="T901" s="56"/>
    </row>
    <row r="902" spans="1:20" ht="20.25" customHeight="1" thickBot="1" x14ac:dyDescent="0.25">
      <c r="A902" s="2015"/>
      <c r="B902" s="45"/>
      <c r="C902" s="46"/>
      <c r="D902" s="45"/>
      <c r="E902" s="45"/>
      <c r="F902" s="804"/>
      <c r="G902" s="906"/>
      <c r="H902" s="804"/>
      <c r="I902" s="906"/>
      <c r="J902" s="804"/>
      <c r="K902" s="907"/>
      <c r="L902" s="804"/>
      <c r="M902" s="908"/>
      <c r="N902" s="924"/>
      <c r="O902" s="268"/>
      <c r="P902" s="268"/>
      <c r="Q902" s="269"/>
      <c r="S902" s="56"/>
      <c r="T902" s="56"/>
    </row>
    <row r="903" spans="1:20" ht="12.75" customHeight="1" x14ac:dyDescent="0.2">
      <c r="A903" s="2170" t="s">
        <v>322</v>
      </c>
      <c r="B903" s="48">
        <v>1</v>
      </c>
      <c r="C903" s="1793" t="s">
        <v>323</v>
      </c>
      <c r="D903" s="48">
        <v>45</v>
      </c>
      <c r="E903" s="48">
        <v>1995</v>
      </c>
      <c r="F903" s="1794">
        <v>31.81</v>
      </c>
      <c r="G903" s="1795">
        <v>5.4775900000000002</v>
      </c>
      <c r="H903" s="1796">
        <v>7.04</v>
      </c>
      <c r="I903" s="1797">
        <v>19.29241</v>
      </c>
      <c r="J903" s="1794">
        <v>2837.16</v>
      </c>
      <c r="K903" s="1798">
        <v>19.29241</v>
      </c>
      <c r="L903" s="1794">
        <v>2837.16</v>
      </c>
      <c r="M903" s="1799">
        <f>K903/L903</f>
        <v>6.7999020146907478E-3</v>
      </c>
      <c r="N903" s="1800">
        <v>213.20400000000001</v>
      </c>
      <c r="O903" s="1801">
        <f>K903*N903/J903</f>
        <v>1.4497663091401263</v>
      </c>
      <c r="P903" s="1801">
        <f>M903*60*1000</f>
        <v>407.99412088144487</v>
      </c>
      <c r="Q903" s="1802">
        <f>O903*60</f>
        <v>86.985978548407573</v>
      </c>
      <c r="S903" s="56"/>
      <c r="T903" s="56"/>
    </row>
    <row r="904" spans="1:20" ht="12.75" x14ac:dyDescent="0.2">
      <c r="A904" s="2171"/>
      <c r="B904" s="20">
        <v>2</v>
      </c>
      <c r="C904" s="1714" t="s">
        <v>324</v>
      </c>
      <c r="D904" s="20">
        <v>35</v>
      </c>
      <c r="E904" s="20">
        <v>1993</v>
      </c>
      <c r="F904" s="1715">
        <v>23.26</v>
      </c>
      <c r="G904" s="1716">
        <v>4.7999499999999999</v>
      </c>
      <c r="H904" s="1715">
        <v>5.44</v>
      </c>
      <c r="I904" s="1716">
        <v>13.020060000000001</v>
      </c>
      <c r="J904" s="1715">
        <v>2047.51</v>
      </c>
      <c r="K904" s="1717">
        <v>13.020060000000001</v>
      </c>
      <c r="L904" s="1715">
        <v>2047.51</v>
      </c>
      <c r="M904" s="1718">
        <f>K904/L904</f>
        <v>6.3589726057503996E-3</v>
      </c>
      <c r="N904" s="1719">
        <v>213.20400000000001</v>
      </c>
      <c r="O904" s="1720">
        <f t="shared" ref="O904:O910" si="100">K904*N904/J904</f>
        <v>1.3557583954364083</v>
      </c>
      <c r="P904" s="1720">
        <f t="shared" ref="P904:P910" si="101">M904*60*1000</f>
        <v>381.538356345024</v>
      </c>
      <c r="Q904" s="1721">
        <f t="shared" ref="Q904:Q910" si="102">O904*60</f>
        <v>81.345503726184504</v>
      </c>
      <c r="S904" s="56"/>
      <c r="T904" s="56"/>
    </row>
    <row r="905" spans="1:20" ht="12.75" x14ac:dyDescent="0.2">
      <c r="A905" s="2171"/>
      <c r="B905" s="20">
        <v>3</v>
      </c>
      <c r="C905" s="1714" t="s">
        <v>325</v>
      </c>
      <c r="D905" s="20">
        <v>45</v>
      </c>
      <c r="E905" s="20">
        <v>1992</v>
      </c>
      <c r="F905" s="1715">
        <v>27.73</v>
      </c>
      <c r="G905" s="1716">
        <v>4.9976000000000003</v>
      </c>
      <c r="H905" s="1722">
        <v>7.2</v>
      </c>
      <c r="I905" s="1716">
        <v>15.53241</v>
      </c>
      <c r="J905" s="1715">
        <v>2843.99</v>
      </c>
      <c r="K905" s="1717">
        <v>15.53241</v>
      </c>
      <c r="L905" s="1715">
        <v>2843.99</v>
      </c>
      <c r="M905" s="1718">
        <f t="shared" ref="M905:M910" si="103">K905/L905</f>
        <v>5.4614854482610701E-3</v>
      </c>
      <c r="N905" s="1719">
        <v>213.20400000000001</v>
      </c>
      <c r="O905" s="1720">
        <f t="shared" si="100"/>
        <v>1.1644105435110532</v>
      </c>
      <c r="P905" s="1720">
        <f t="shared" si="101"/>
        <v>327.68912689566423</v>
      </c>
      <c r="Q905" s="1721">
        <f t="shared" si="102"/>
        <v>69.864632610663193</v>
      </c>
      <c r="S905" s="56"/>
      <c r="T905" s="56"/>
    </row>
    <row r="906" spans="1:20" ht="12.75" x14ac:dyDescent="0.2">
      <c r="A906" s="2171"/>
      <c r="B906" s="20">
        <v>4</v>
      </c>
      <c r="C906" s="1714" t="s">
        <v>326</v>
      </c>
      <c r="D906" s="20">
        <v>20</v>
      </c>
      <c r="E906" s="20">
        <v>1994</v>
      </c>
      <c r="F906" s="1715">
        <v>13.7</v>
      </c>
      <c r="G906" s="1716">
        <v>1.6376299999999999</v>
      </c>
      <c r="H906" s="1715">
        <v>2.72</v>
      </c>
      <c r="I906" s="1716">
        <v>9.3423700000000007</v>
      </c>
      <c r="J906" s="1715">
        <v>1127.46</v>
      </c>
      <c r="K906" s="1717">
        <v>9.342371</v>
      </c>
      <c r="L906" s="1715">
        <v>1127.46</v>
      </c>
      <c r="M906" s="1718">
        <f t="shared" si="103"/>
        <v>8.2862105972717429E-3</v>
      </c>
      <c r="N906" s="1719">
        <v>213.20400000000001</v>
      </c>
      <c r="O906" s="1720">
        <f t="shared" si="100"/>
        <v>1.7666532441807248</v>
      </c>
      <c r="P906" s="1720">
        <f t="shared" si="101"/>
        <v>497.17263583630455</v>
      </c>
      <c r="Q906" s="1721">
        <f t="shared" si="102"/>
        <v>105.99919465084349</v>
      </c>
      <c r="S906" s="56"/>
      <c r="T906" s="56"/>
    </row>
    <row r="907" spans="1:20" ht="12.75" x14ac:dyDescent="0.2">
      <c r="A907" s="2171"/>
      <c r="B907" s="20">
        <v>5</v>
      </c>
      <c r="C907" s="1714" t="s">
        <v>327</v>
      </c>
      <c r="D907" s="20">
        <v>45</v>
      </c>
      <c r="E907" s="20">
        <v>1993</v>
      </c>
      <c r="F907" s="1715">
        <v>27.5</v>
      </c>
      <c r="G907" s="1716">
        <v>6.0422900000000004</v>
      </c>
      <c r="H907" s="1715">
        <v>7.04</v>
      </c>
      <c r="I907" s="1716">
        <v>14.41771</v>
      </c>
      <c r="J907" s="1722">
        <v>2913.8</v>
      </c>
      <c r="K907" s="1717">
        <v>14.41771</v>
      </c>
      <c r="L907" s="1722">
        <v>2913.8</v>
      </c>
      <c r="M907" s="1718">
        <f t="shared" si="103"/>
        <v>4.9480781110577245E-3</v>
      </c>
      <c r="N907" s="1719">
        <v>213.20400000000001</v>
      </c>
      <c r="O907" s="1720">
        <f t="shared" si="100"/>
        <v>1.0549500455899512</v>
      </c>
      <c r="P907" s="1720">
        <f t="shared" si="101"/>
        <v>296.88468666346347</v>
      </c>
      <c r="Q907" s="1721">
        <f t="shared" si="102"/>
        <v>63.297002735397072</v>
      </c>
      <c r="S907" s="56"/>
      <c r="T907" s="56"/>
    </row>
    <row r="908" spans="1:20" ht="12.75" customHeight="1" x14ac:dyDescent="0.2">
      <c r="A908" s="2171"/>
      <c r="B908" s="20">
        <v>6</v>
      </c>
      <c r="C908" s="1714" t="s">
        <v>328</v>
      </c>
      <c r="D908" s="20">
        <v>45</v>
      </c>
      <c r="E908" s="20">
        <v>1997</v>
      </c>
      <c r="F908" s="1715">
        <v>29.55</v>
      </c>
      <c r="G908" s="1716">
        <v>3.774</v>
      </c>
      <c r="H908" s="1715">
        <v>7.04</v>
      </c>
      <c r="I908" s="1716">
        <v>18.736000000000001</v>
      </c>
      <c r="J908" s="1722">
        <v>2895.9</v>
      </c>
      <c r="K908" s="1717">
        <v>18.736000000000001</v>
      </c>
      <c r="L908" s="1722">
        <v>2895.9</v>
      </c>
      <c r="M908" s="1718">
        <f t="shared" si="103"/>
        <v>6.4698366656307195E-3</v>
      </c>
      <c r="N908" s="1719">
        <v>213.20400000000001</v>
      </c>
      <c r="O908" s="1720">
        <f t="shared" si="100"/>
        <v>1.379395056459132</v>
      </c>
      <c r="P908" s="1720">
        <f t="shared" si="101"/>
        <v>388.19019993784315</v>
      </c>
      <c r="Q908" s="1721">
        <f t="shared" si="102"/>
        <v>82.76370338754792</v>
      </c>
      <c r="S908" s="56"/>
      <c r="T908" s="56"/>
    </row>
    <row r="909" spans="1:20" ht="12.75" x14ac:dyDescent="0.2">
      <c r="A909" s="2171"/>
      <c r="B909" s="20">
        <v>7</v>
      </c>
      <c r="C909" s="1714" t="s">
        <v>329</v>
      </c>
      <c r="D909" s="20">
        <v>42</v>
      </c>
      <c r="E909" s="20">
        <v>1994</v>
      </c>
      <c r="F909" s="1715">
        <v>19.420000000000002</v>
      </c>
      <c r="G909" s="1716">
        <v>3.72702</v>
      </c>
      <c r="H909" s="1715">
        <v>5.84</v>
      </c>
      <c r="I909" s="1716">
        <v>9.8529850000000003</v>
      </c>
      <c r="J909" s="1715">
        <v>1808.75</v>
      </c>
      <c r="K909" s="1717">
        <v>9.8529850000000003</v>
      </c>
      <c r="L909" s="1715">
        <v>1808.75</v>
      </c>
      <c r="M909" s="1718">
        <f t="shared" si="103"/>
        <v>5.447400138217001E-3</v>
      </c>
      <c r="N909" s="1719">
        <v>213.20400000000001</v>
      </c>
      <c r="O909" s="1720">
        <f t="shared" si="100"/>
        <v>1.1614074990684176</v>
      </c>
      <c r="P909" s="1720">
        <f t="shared" si="101"/>
        <v>326.84400829302007</v>
      </c>
      <c r="Q909" s="1721">
        <f t="shared" si="102"/>
        <v>69.684449944105054</v>
      </c>
      <c r="S909" s="56"/>
      <c r="T909" s="56"/>
    </row>
    <row r="910" spans="1:20" ht="12.75" x14ac:dyDescent="0.2">
      <c r="A910" s="2171"/>
      <c r="B910" s="20">
        <v>8</v>
      </c>
      <c r="C910" s="1714" t="s">
        <v>330</v>
      </c>
      <c r="D910" s="20">
        <v>26</v>
      </c>
      <c r="E910" s="20">
        <v>1998</v>
      </c>
      <c r="F910" s="1715">
        <v>21.37</v>
      </c>
      <c r="G910" s="1716">
        <v>2.089369</v>
      </c>
      <c r="H910" s="1715">
        <v>4.16</v>
      </c>
      <c r="I910" s="1716">
        <v>15.120609999999999</v>
      </c>
      <c r="J910" s="1715">
        <v>1812.2</v>
      </c>
      <c r="K910" s="1717">
        <v>15.120609999999999</v>
      </c>
      <c r="L910" s="1722">
        <v>1812.2</v>
      </c>
      <c r="M910" s="1718">
        <f t="shared" si="103"/>
        <v>8.3437865577750802E-3</v>
      </c>
      <c r="N910" s="1719">
        <v>213.20400000000001</v>
      </c>
      <c r="O910" s="1720">
        <f t="shared" si="100"/>
        <v>1.7789286692638782</v>
      </c>
      <c r="P910" s="1720">
        <f t="shared" si="101"/>
        <v>500.62719346650488</v>
      </c>
      <c r="Q910" s="1721">
        <f t="shared" si="102"/>
        <v>106.73572015583269</v>
      </c>
      <c r="S910" s="56"/>
      <c r="T910" s="56"/>
    </row>
    <row r="911" spans="1:20" ht="12.75" x14ac:dyDescent="0.2">
      <c r="A911" s="2171"/>
      <c r="B911" s="20"/>
      <c r="C911" s="1714"/>
      <c r="D911" s="20"/>
      <c r="E911" s="20"/>
      <c r="F911" s="1715"/>
      <c r="G911" s="1716"/>
      <c r="H911" s="1715"/>
      <c r="I911" s="1716"/>
      <c r="J911" s="1715"/>
      <c r="K911" s="1723"/>
      <c r="L911" s="1722"/>
      <c r="M911" s="1718"/>
      <c r="N911" s="1719"/>
      <c r="O911" s="1720"/>
      <c r="P911" s="1720"/>
      <c r="Q911" s="1721"/>
      <c r="S911" s="56"/>
      <c r="T911" s="56"/>
    </row>
    <row r="912" spans="1:20" ht="13.5" thickBot="1" x14ac:dyDescent="0.25">
      <c r="A912" s="2172"/>
      <c r="B912" s="49"/>
      <c r="C912" s="1724"/>
      <c r="D912" s="49"/>
      <c r="E912" s="49"/>
      <c r="F912" s="1725"/>
      <c r="G912" s="1726"/>
      <c r="H912" s="1725"/>
      <c r="I912" s="1726"/>
      <c r="J912" s="1725"/>
      <c r="K912" s="1727"/>
      <c r="L912" s="1728"/>
      <c r="M912" s="1729"/>
      <c r="N912" s="1730"/>
      <c r="O912" s="1731"/>
      <c r="P912" s="1731"/>
      <c r="Q912" s="1732"/>
      <c r="S912" s="56"/>
      <c r="T912" s="56"/>
    </row>
    <row r="913" spans="1:20" ht="12.75" customHeight="1" x14ac:dyDescent="0.2">
      <c r="A913" s="2173" t="s">
        <v>331</v>
      </c>
      <c r="B913" s="1734">
        <v>1</v>
      </c>
      <c r="C913" s="1735" t="s">
        <v>332</v>
      </c>
      <c r="D913" s="1734">
        <v>50</v>
      </c>
      <c r="E913" s="1734">
        <v>1978</v>
      </c>
      <c r="F913" s="1736">
        <v>14.1</v>
      </c>
      <c r="G913" s="1737">
        <v>4.4539799999999996</v>
      </c>
      <c r="H913" s="1736">
        <v>7.7419500000000001</v>
      </c>
      <c r="I913" s="1737">
        <v>1.904018</v>
      </c>
      <c r="J913" s="1736">
        <v>2590.16</v>
      </c>
      <c r="K913" s="1738">
        <v>1.904018</v>
      </c>
      <c r="L913" s="1736">
        <v>2590.16</v>
      </c>
      <c r="M913" s="1739">
        <f t="shared" ref="M913:M921" si="104">K913/L913</f>
        <v>7.3509667356456748E-4</v>
      </c>
      <c r="N913" s="1740">
        <v>213.20400000000001</v>
      </c>
      <c r="O913" s="1741">
        <f>K913*N913/J913</f>
        <v>0.15672555119066003</v>
      </c>
      <c r="P913" s="1741">
        <f t="shared" ref="P913:P921" si="105">M913*60*1000</f>
        <v>44.10580041387405</v>
      </c>
      <c r="Q913" s="1742">
        <f>O913*60</f>
        <v>9.4035330714396022</v>
      </c>
      <c r="S913" s="56"/>
      <c r="T913" s="56"/>
    </row>
    <row r="914" spans="1:20" ht="12.75" x14ac:dyDescent="0.2">
      <c r="A914" s="2174"/>
      <c r="B914" s="937">
        <v>2</v>
      </c>
      <c r="C914" s="936" t="s">
        <v>333</v>
      </c>
      <c r="D914" s="937">
        <v>12</v>
      </c>
      <c r="E914" s="937">
        <v>1962</v>
      </c>
      <c r="F914" s="939">
        <v>3.64</v>
      </c>
      <c r="G914" s="946">
        <v>0.90837999999999997</v>
      </c>
      <c r="H914" s="939">
        <v>1.8580680000000001</v>
      </c>
      <c r="I914" s="946">
        <v>0.87354600000000004</v>
      </c>
      <c r="J914" s="938">
        <v>533.5</v>
      </c>
      <c r="K914" s="1733">
        <v>0.87354600000000004</v>
      </c>
      <c r="L914" s="938">
        <v>533.5</v>
      </c>
      <c r="M914" s="947">
        <f t="shared" si="104"/>
        <v>1.6373870665417059E-3</v>
      </c>
      <c r="N914" s="948">
        <v>213.20400000000001</v>
      </c>
      <c r="O914" s="940">
        <f t="shared" ref="O914:O921" si="106">K914*N914/J914</f>
        <v>0.34909747213495784</v>
      </c>
      <c r="P914" s="940">
        <f t="shared" si="105"/>
        <v>98.243223992502351</v>
      </c>
      <c r="Q914" s="1743">
        <f t="shared" ref="Q914:Q921" si="107">O914*60</f>
        <v>20.945848328097469</v>
      </c>
      <c r="S914" s="56"/>
      <c r="T914" s="56"/>
    </row>
    <row r="915" spans="1:20" ht="12.75" x14ac:dyDescent="0.2">
      <c r="A915" s="2174"/>
      <c r="B915" s="937">
        <v>3</v>
      </c>
      <c r="C915" s="936" t="s">
        <v>334</v>
      </c>
      <c r="D915" s="937">
        <v>12</v>
      </c>
      <c r="E915" s="937">
        <v>1962</v>
      </c>
      <c r="F915" s="939">
        <v>3.38</v>
      </c>
      <c r="G915" s="946">
        <v>1.0692600000000001</v>
      </c>
      <c r="H915" s="939">
        <v>1.8580680000000001</v>
      </c>
      <c r="I915" s="946">
        <v>0.45266099999999998</v>
      </c>
      <c r="J915" s="939">
        <v>528.27</v>
      </c>
      <c r="K915" s="1733">
        <v>0.45266099999999998</v>
      </c>
      <c r="L915" s="939">
        <v>528.27</v>
      </c>
      <c r="M915" s="947">
        <f t="shared" si="104"/>
        <v>8.568743256289397E-4</v>
      </c>
      <c r="N915" s="948">
        <v>213.20400000000001</v>
      </c>
      <c r="O915" s="940">
        <f t="shared" si="106"/>
        <v>0.18268903372139247</v>
      </c>
      <c r="P915" s="940">
        <f t="shared" si="105"/>
        <v>51.412459537736382</v>
      </c>
      <c r="Q915" s="1743">
        <f t="shared" si="107"/>
        <v>10.961342023283548</v>
      </c>
      <c r="S915" s="56"/>
      <c r="T915" s="56"/>
    </row>
    <row r="916" spans="1:20" ht="12.75" x14ac:dyDescent="0.2">
      <c r="A916" s="2174"/>
      <c r="B916" s="937">
        <v>4</v>
      </c>
      <c r="C916" s="936" t="s">
        <v>335</v>
      </c>
      <c r="D916" s="937">
        <v>12</v>
      </c>
      <c r="E916" s="937">
        <v>1962</v>
      </c>
      <c r="F916" s="939">
        <v>3.45</v>
      </c>
      <c r="G916" s="946">
        <v>0.73140000000000005</v>
      </c>
      <c r="H916" s="939">
        <v>1.8580680000000001</v>
      </c>
      <c r="I916" s="946">
        <v>0.86051999999999995</v>
      </c>
      <c r="J916" s="939">
        <v>533.70000000000005</v>
      </c>
      <c r="K916" s="1733">
        <v>0.86051999999999995</v>
      </c>
      <c r="L916" s="939">
        <v>533.70000000000005</v>
      </c>
      <c r="M916" s="947">
        <f t="shared" si="104"/>
        <v>1.6123664980326024E-3</v>
      </c>
      <c r="N916" s="948">
        <v>213.20400000000001</v>
      </c>
      <c r="O916" s="940">
        <f t="shared" si="106"/>
        <v>0.34376298684654299</v>
      </c>
      <c r="P916" s="940">
        <f t="shared" si="105"/>
        <v>96.741989881956144</v>
      </c>
      <c r="Q916" s="1743">
        <f t="shared" si="107"/>
        <v>20.625779210792579</v>
      </c>
      <c r="S916" s="56"/>
      <c r="T916" s="56"/>
    </row>
    <row r="917" spans="1:20" ht="12.75" x14ac:dyDescent="0.2">
      <c r="A917" s="2174"/>
      <c r="B917" s="937">
        <v>5</v>
      </c>
      <c r="C917" s="936" t="s">
        <v>336</v>
      </c>
      <c r="D917" s="937">
        <v>12</v>
      </c>
      <c r="E917" s="937">
        <v>1963</v>
      </c>
      <c r="F917" s="939">
        <v>2.98</v>
      </c>
      <c r="G917" s="946">
        <v>0.88934999999999997</v>
      </c>
      <c r="H917" s="939">
        <v>1.8580680000000001</v>
      </c>
      <c r="I917" s="946">
        <v>0.22911000000000001</v>
      </c>
      <c r="J917" s="939">
        <v>532.45000000000005</v>
      </c>
      <c r="K917" s="1733">
        <v>0.22911000000000001</v>
      </c>
      <c r="L917" s="939">
        <v>532.45000000000005</v>
      </c>
      <c r="M917" s="947">
        <f t="shared" si="104"/>
        <v>4.3029392431214196E-4</v>
      </c>
      <c r="N917" s="948">
        <v>213.20400000000001</v>
      </c>
      <c r="O917" s="940">
        <f t="shared" si="106"/>
        <v>9.1740385839045924E-2</v>
      </c>
      <c r="P917" s="940">
        <f t="shared" si="105"/>
        <v>25.817635458728518</v>
      </c>
      <c r="Q917" s="1743">
        <f t="shared" si="107"/>
        <v>5.5044231503427552</v>
      </c>
      <c r="S917" s="56"/>
      <c r="T917" s="56"/>
    </row>
    <row r="918" spans="1:20" ht="12.75" x14ac:dyDescent="0.2">
      <c r="A918" s="2174"/>
      <c r="B918" s="937">
        <v>6</v>
      </c>
      <c r="C918" s="936" t="s">
        <v>337</v>
      </c>
      <c r="D918" s="937">
        <v>55</v>
      </c>
      <c r="E918" s="937">
        <v>1966</v>
      </c>
      <c r="F918" s="939">
        <v>14.19</v>
      </c>
      <c r="G918" s="946">
        <v>4.9496000000000002</v>
      </c>
      <c r="H918" s="939">
        <v>8.5161440000000006</v>
      </c>
      <c r="I918" s="946">
        <v>0.72419999999999995</v>
      </c>
      <c r="J918" s="939">
        <v>2564.02</v>
      </c>
      <c r="K918" s="1733">
        <v>0.72419999999999995</v>
      </c>
      <c r="L918" s="939">
        <v>2564.02</v>
      </c>
      <c r="M918" s="947">
        <f t="shared" si="104"/>
        <v>2.8244709479645244E-4</v>
      </c>
      <c r="N918" s="948">
        <v>213.20400000000001</v>
      </c>
      <c r="O918" s="940">
        <f t="shared" si="106"/>
        <v>6.0218850398982851E-2</v>
      </c>
      <c r="P918" s="940">
        <f t="shared" si="105"/>
        <v>16.946825687787147</v>
      </c>
      <c r="Q918" s="1743">
        <f t="shared" si="107"/>
        <v>3.6131310239389709</v>
      </c>
      <c r="S918" s="56"/>
      <c r="T918" s="56"/>
    </row>
    <row r="919" spans="1:20" ht="12.75" x14ac:dyDescent="0.2">
      <c r="A919" s="2174"/>
      <c r="B919" s="937">
        <v>7</v>
      </c>
      <c r="C919" s="936" t="s">
        <v>338</v>
      </c>
      <c r="D919" s="937">
        <v>12</v>
      </c>
      <c r="E919" s="937">
        <v>1983</v>
      </c>
      <c r="F919" s="948">
        <v>3.6</v>
      </c>
      <c r="G919" s="946"/>
      <c r="H919" s="939"/>
      <c r="I919" s="948">
        <v>3.6</v>
      </c>
      <c r="J919" s="939">
        <v>762.17</v>
      </c>
      <c r="K919" s="1733">
        <v>3.6</v>
      </c>
      <c r="L919" s="939">
        <v>762.17</v>
      </c>
      <c r="M919" s="947">
        <f t="shared" si="104"/>
        <v>4.723355681803273E-3</v>
      </c>
      <c r="N919" s="948">
        <v>213.20400000000001</v>
      </c>
      <c r="O919" s="940">
        <f t="shared" si="106"/>
        <v>1.0070383247831849</v>
      </c>
      <c r="P919" s="940">
        <f t="shared" si="105"/>
        <v>283.40134090819635</v>
      </c>
      <c r="Q919" s="1743">
        <f t="shared" si="107"/>
        <v>60.422299486991093</v>
      </c>
      <c r="S919" s="56"/>
      <c r="T919" s="56"/>
    </row>
    <row r="920" spans="1:20" ht="12.75" customHeight="1" x14ac:dyDescent="0.2">
      <c r="A920" s="2174"/>
      <c r="B920" s="937">
        <v>8</v>
      </c>
      <c r="C920" s="936" t="s">
        <v>339</v>
      </c>
      <c r="D920" s="937">
        <v>60</v>
      </c>
      <c r="E920" s="937">
        <v>1986</v>
      </c>
      <c r="F920" s="939">
        <v>20.27</v>
      </c>
      <c r="G920" s="946">
        <v>7.0632700000000002</v>
      </c>
      <c r="H920" s="939">
        <v>9.2799999999999994</v>
      </c>
      <c r="I920" s="946">
        <v>3.926723</v>
      </c>
      <c r="J920" s="939">
        <v>3808.22</v>
      </c>
      <c r="K920" s="1733">
        <v>3.926723</v>
      </c>
      <c r="L920" s="939">
        <v>3808.22</v>
      </c>
      <c r="M920" s="947">
        <f t="shared" si="104"/>
        <v>1.0311176875285567E-3</v>
      </c>
      <c r="N920" s="948">
        <v>213.20400000000001</v>
      </c>
      <c r="O920" s="940">
        <f t="shared" si="106"/>
        <v>0.21983841545183841</v>
      </c>
      <c r="P920" s="940">
        <f t="shared" si="105"/>
        <v>61.867061251713402</v>
      </c>
      <c r="Q920" s="1743">
        <f t="shared" si="107"/>
        <v>13.190304927110304</v>
      </c>
      <c r="S920" s="56"/>
      <c r="T920" s="56"/>
    </row>
    <row r="921" spans="1:20" ht="12.75" x14ac:dyDescent="0.2">
      <c r="A921" s="2174"/>
      <c r="B921" s="937">
        <v>9</v>
      </c>
      <c r="C921" s="936" t="s">
        <v>340</v>
      </c>
      <c r="D921" s="937">
        <v>24</v>
      </c>
      <c r="E921" s="937">
        <v>1991</v>
      </c>
      <c r="F921" s="939">
        <v>7.54</v>
      </c>
      <c r="G921" s="946">
        <v>2.18377</v>
      </c>
      <c r="H921" s="939">
        <v>3.84</v>
      </c>
      <c r="I921" s="946">
        <v>1.5112300000000001</v>
      </c>
      <c r="J921" s="939">
        <v>1163.97</v>
      </c>
      <c r="K921" s="1733">
        <v>1.5112300000000001</v>
      </c>
      <c r="L921" s="939">
        <v>1163.97</v>
      </c>
      <c r="M921" s="947">
        <f t="shared" si="104"/>
        <v>1.298341022534945E-3</v>
      </c>
      <c r="N921" s="948">
        <v>213.20400000000001</v>
      </c>
      <c r="O921" s="940">
        <f t="shared" si="106"/>
        <v>0.27681149936854044</v>
      </c>
      <c r="P921" s="940">
        <f t="shared" si="105"/>
        <v>77.900461352096698</v>
      </c>
      <c r="Q921" s="1743">
        <f t="shared" si="107"/>
        <v>16.608689962112425</v>
      </c>
      <c r="S921" s="56"/>
      <c r="T921" s="56"/>
    </row>
    <row r="922" spans="1:20" ht="13.5" thickBot="1" x14ac:dyDescent="0.25">
      <c r="A922" s="2175"/>
      <c r="B922" s="1749"/>
      <c r="C922" s="1750"/>
      <c r="D922" s="1749"/>
      <c r="E922" s="1749"/>
      <c r="F922" s="1751"/>
      <c r="G922" s="1752"/>
      <c r="H922" s="1751"/>
      <c r="I922" s="1752"/>
      <c r="J922" s="1751"/>
      <c r="K922" s="1753"/>
      <c r="L922" s="1751"/>
      <c r="M922" s="1754"/>
      <c r="N922" s="1755"/>
      <c r="O922" s="1756"/>
      <c r="P922" s="1756"/>
      <c r="Q922" s="1757"/>
      <c r="S922" s="56"/>
      <c r="T922" s="56"/>
    </row>
    <row r="923" spans="1:20" ht="12.75" customHeight="1" x14ac:dyDescent="0.2">
      <c r="A923" s="2176" t="s">
        <v>144</v>
      </c>
      <c r="B923" s="100">
        <v>1</v>
      </c>
      <c r="C923" s="451" t="s">
        <v>341</v>
      </c>
      <c r="D923" s="100">
        <v>60</v>
      </c>
      <c r="E923" s="100">
        <v>1968</v>
      </c>
      <c r="F923" s="452">
        <v>21.32</v>
      </c>
      <c r="G923" s="1759">
        <v>4.8060499999999999</v>
      </c>
      <c r="H923" s="945">
        <v>9.2903400000000005</v>
      </c>
      <c r="I923" s="1759">
        <v>7.2236089999999997</v>
      </c>
      <c r="J923" s="452">
        <v>2726.22</v>
      </c>
      <c r="K923" s="1760">
        <v>7.2236149999999997</v>
      </c>
      <c r="L923" s="452">
        <v>2726.22</v>
      </c>
      <c r="M923" s="1761">
        <f t="shared" ref="M923:M930" si="108">K923/L923</f>
        <v>2.6496816104349613E-3</v>
      </c>
      <c r="N923" s="945">
        <v>213.20400000000001</v>
      </c>
      <c r="O923" s="1762">
        <f t="shared" ref="O923:O930" si="109">K923*N923/J923</f>
        <v>0.56492271807117556</v>
      </c>
      <c r="P923" s="1762">
        <f t="shared" ref="P923:P930" si="110">M923*60*1000</f>
        <v>158.98089662609769</v>
      </c>
      <c r="Q923" s="1763">
        <f t="shared" ref="Q923:Q930" si="111">O923*60</f>
        <v>33.895363084270535</v>
      </c>
      <c r="S923" s="56"/>
      <c r="T923" s="56"/>
    </row>
    <row r="924" spans="1:20" ht="12.75" x14ac:dyDescent="0.2">
      <c r="A924" s="2177"/>
      <c r="B924" s="101">
        <v>2</v>
      </c>
      <c r="C924" s="108" t="s">
        <v>342</v>
      </c>
      <c r="D924" s="101">
        <v>50</v>
      </c>
      <c r="E924" s="101">
        <v>1975</v>
      </c>
      <c r="F924" s="456">
        <v>23.03</v>
      </c>
      <c r="G924" s="1745">
        <v>2.7029999999999998</v>
      </c>
      <c r="H924" s="456">
        <v>7.4322720000000002</v>
      </c>
      <c r="I924" s="1745">
        <v>12.894729999999999</v>
      </c>
      <c r="J924" s="456">
        <v>2485.16</v>
      </c>
      <c r="K924" s="1746">
        <v>12.894729999999999</v>
      </c>
      <c r="L924" s="456">
        <v>2485.16</v>
      </c>
      <c r="M924" s="1747">
        <f t="shared" si="108"/>
        <v>5.1886920761641097E-3</v>
      </c>
      <c r="N924" s="782">
        <v>213.20400000000001</v>
      </c>
      <c r="O924" s="457">
        <f t="shared" si="109"/>
        <v>1.1062499054064932</v>
      </c>
      <c r="P924" s="457">
        <f t="shared" si="110"/>
        <v>311.32152456984659</v>
      </c>
      <c r="Q924" s="458">
        <f t="shared" si="111"/>
        <v>66.37499432438959</v>
      </c>
      <c r="S924" s="56"/>
      <c r="T924" s="56"/>
    </row>
    <row r="925" spans="1:20" ht="12.75" x14ac:dyDescent="0.2">
      <c r="A925" s="2177"/>
      <c r="B925" s="101">
        <v>3</v>
      </c>
      <c r="C925" s="108" t="s">
        <v>343</v>
      </c>
      <c r="D925" s="101">
        <v>30</v>
      </c>
      <c r="E925" s="101">
        <v>1992</v>
      </c>
      <c r="F925" s="456">
        <v>18.09</v>
      </c>
      <c r="G925" s="1745">
        <v>2.8799700000000001</v>
      </c>
      <c r="H925" s="453">
        <v>4.8</v>
      </c>
      <c r="I925" s="1745">
        <v>10.410030000000001</v>
      </c>
      <c r="J925" s="456">
        <v>1576.72</v>
      </c>
      <c r="K925" s="1746">
        <v>10.410030000000001</v>
      </c>
      <c r="L925" s="456">
        <v>1576.72</v>
      </c>
      <c r="M925" s="1747">
        <f t="shared" si="108"/>
        <v>6.6023326906489424E-3</v>
      </c>
      <c r="N925" s="782">
        <v>213.20400000000001</v>
      </c>
      <c r="O925" s="457">
        <f t="shared" si="109"/>
        <v>1.407643738977117</v>
      </c>
      <c r="P925" s="457">
        <f t="shared" si="110"/>
        <v>396.13996143893655</v>
      </c>
      <c r="Q925" s="458">
        <f t="shared" si="111"/>
        <v>84.458624338627018</v>
      </c>
      <c r="S925" s="56"/>
      <c r="T925" s="56"/>
    </row>
    <row r="926" spans="1:20" ht="12.75" x14ac:dyDescent="0.2">
      <c r="A926" s="2177"/>
      <c r="B926" s="101">
        <v>4</v>
      </c>
      <c r="C926" s="108" t="s">
        <v>344</v>
      </c>
      <c r="D926" s="101">
        <v>30</v>
      </c>
      <c r="E926" s="101">
        <v>1992</v>
      </c>
      <c r="F926" s="456">
        <v>14.58</v>
      </c>
      <c r="G926" s="1745">
        <v>4.0658399999999997</v>
      </c>
      <c r="H926" s="456">
        <v>4.6399999999999997</v>
      </c>
      <c r="I926" s="1745">
        <v>5.8741580000000004</v>
      </c>
      <c r="J926" s="456">
        <v>1521.17</v>
      </c>
      <c r="K926" s="1746">
        <v>5.8741580000000004</v>
      </c>
      <c r="L926" s="456">
        <v>1521.17</v>
      </c>
      <c r="M926" s="1747">
        <f t="shared" si="108"/>
        <v>3.8616052117777765E-3</v>
      </c>
      <c r="N926" s="782">
        <v>213.20400000000001</v>
      </c>
      <c r="O926" s="457">
        <f t="shared" si="109"/>
        <v>0.82330967757186901</v>
      </c>
      <c r="P926" s="457">
        <f t="shared" si="110"/>
        <v>231.69631270666656</v>
      </c>
      <c r="Q926" s="458">
        <f t="shared" si="111"/>
        <v>49.398580654312141</v>
      </c>
      <c r="S926" s="56"/>
      <c r="T926" s="56"/>
    </row>
    <row r="927" spans="1:20" ht="12.75" x14ac:dyDescent="0.2">
      <c r="A927" s="2177"/>
      <c r="B927" s="101">
        <v>5</v>
      </c>
      <c r="C927" s="108" t="s">
        <v>345</v>
      </c>
      <c r="D927" s="101">
        <v>40</v>
      </c>
      <c r="E927" s="101">
        <v>1973</v>
      </c>
      <c r="F927" s="456">
        <v>21.29</v>
      </c>
      <c r="G927" s="1745">
        <v>3.1058500000000002</v>
      </c>
      <c r="H927" s="456">
        <v>5.9613009999999997</v>
      </c>
      <c r="I927" s="1745">
        <v>12.222849999999999</v>
      </c>
      <c r="J927" s="453">
        <v>2567.4</v>
      </c>
      <c r="K927" s="1746">
        <v>12.222849999999999</v>
      </c>
      <c r="L927" s="453">
        <v>2567.4</v>
      </c>
      <c r="M927" s="1747">
        <f t="shared" si="108"/>
        <v>4.7607891251850113E-3</v>
      </c>
      <c r="N927" s="782">
        <v>213.20400000000001</v>
      </c>
      <c r="O927" s="457">
        <f t="shared" si="109"/>
        <v>1.0150192846459454</v>
      </c>
      <c r="P927" s="457">
        <f t="shared" si="110"/>
        <v>285.64734751110063</v>
      </c>
      <c r="Q927" s="458">
        <f t="shared" si="111"/>
        <v>60.901157078756725</v>
      </c>
      <c r="S927" s="56"/>
      <c r="T927" s="56"/>
    </row>
    <row r="928" spans="1:20" ht="12.75" x14ac:dyDescent="0.2">
      <c r="A928" s="2177"/>
      <c r="B928" s="101">
        <v>6</v>
      </c>
      <c r="C928" s="108" t="s">
        <v>346</v>
      </c>
      <c r="D928" s="101">
        <v>60</v>
      </c>
      <c r="E928" s="101">
        <v>1980</v>
      </c>
      <c r="F928" s="456">
        <v>21.16</v>
      </c>
      <c r="G928" s="1745">
        <v>3.86063</v>
      </c>
      <c r="H928" s="456">
        <v>9.44</v>
      </c>
      <c r="I928" s="1745">
        <v>7.859375</v>
      </c>
      <c r="J928" s="453">
        <v>3091.1</v>
      </c>
      <c r="K928" s="1746">
        <v>7.859375</v>
      </c>
      <c r="L928" s="453">
        <v>3091.1</v>
      </c>
      <c r="M928" s="1747">
        <f t="shared" si="108"/>
        <v>2.5425819287632234E-3</v>
      </c>
      <c r="N928" s="782">
        <v>213.20400000000001</v>
      </c>
      <c r="O928" s="457">
        <f t="shared" si="109"/>
        <v>0.54208863754003433</v>
      </c>
      <c r="P928" s="457">
        <f t="shared" si="110"/>
        <v>152.55491572579342</v>
      </c>
      <c r="Q928" s="458">
        <f t="shared" si="111"/>
        <v>32.525318252402059</v>
      </c>
      <c r="S928" s="56"/>
      <c r="T928" s="56"/>
    </row>
    <row r="929" spans="1:20" ht="12.75" x14ac:dyDescent="0.2">
      <c r="A929" s="2177"/>
      <c r="B929" s="101">
        <v>7</v>
      </c>
      <c r="C929" s="108" t="s">
        <v>347</v>
      </c>
      <c r="D929" s="101">
        <v>60</v>
      </c>
      <c r="E929" s="101">
        <v>1974</v>
      </c>
      <c r="F929" s="456">
        <v>28.57</v>
      </c>
      <c r="G929" s="1745">
        <v>4.6870099999999999</v>
      </c>
      <c r="H929" s="453">
        <v>9.6</v>
      </c>
      <c r="I929" s="1745">
        <v>14.28299</v>
      </c>
      <c r="J929" s="456">
        <v>3118.24</v>
      </c>
      <c r="K929" s="1746">
        <v>14.28299</v>
      </c>
      <c r="L929" s="456">
        <v>3118.24</v>
      </c>
      <c r="M929" s="1747">
        <f t="shared" si="108"/>
        <v>4.5804652624557443E-3</v>
      </c>
      <c r="N929" s="782">
        <v>213.20400000000001</v>
      </c>
      <c r="O929" s="457">
        <f t="shared" si="109"/>
        <v>0.97657351581661456</v>
      </c>
      <c r="P929" s="457">
        <f t="shared" si="110"/>
        <v>274.82791574734466</v>
      </c>
      <c r="Q929" s="458">
        <f t="shared" si="111"/>
        <v>58.594410948996874</v>
      </c>
      <c r="S929" s="56"/>
      <c r="T929" s="56"/>
    </row>
    <row r="930" spans="1:20" ht="12.75" x14ac:dyDescent="0.2">
      <c r="A930" s="2177"/>
      <c r="B930" s="101">
        <v>8</v>
      </c>
      <c r="C930" s="108" t="s">
        <v>348</v>
      </c>
      <c r="D930" s="101">
        <v>100</v>
      </c>
      <c r="E930" s="101">
        <v>1973</v>
      </c>
      <c r="F930" s="1758">
        <v>35.619999999999997</v>
      </c>
      <c r="G930" s="1745">
        <v>7.56698</v>
      </c>
      <c r="H930" s="453">
        <v>16</v>
      </c>
      <c r="I930" s="1745">
        <v>12.05302</v>
      </c>
      <c r="J930" s="456">
        <v>3676.85</v>
      </c>
      <c r="K930" s="1746">
        <v>12.05302</v>
      </c>
      <c r="L930" s="456">
        <v>3676.85</v>
      </c>
      <c r="M930" s="1747">
        <f t="shared" si="108"/>
        <v>3.2780831418197645E-3</v>
      </c>
      <c r="N930" s="782">
        <v>213.20400000000001</v>
      </c>
      <c r="O930" s="457">
        <f t="shared" si="109"/>
        <v>0.69890043816854108</v>
      </c>
      <c r="P930" s="457">
        <f t="shared" si="110"/>
        <v>196.68498850918587</v>
      </c>
      <c r="Q930" s="458">
        <f t="shared" si="111"/>
        <v>41.934026290112463</v>
      </c>
      <c r="S930" s="56"/>
      <c r="T930" s="56"/>
    </row>
    <row r="931" spans="1:20" ht="12.75" x14ac:dyDescent="0.2">
      <c r="A931" s="2177"/>
      <c r="B931" s="101"/>
      <c r="C931" s="108"/>
      <c r="D931" s="101"/>
      <c r="E931" s="101"/>
      <c r="F931" s="1748"/>
      <c r="G931" s="1745"/>
      <c r="H931" s="453"/>
      <c r="I931" s="1745"/>
      <c r="J931" s="456"/>
      <c r="K931" s="1746"/>
      <c r="L931" s="456"/>
      <c r="M931" s="1747"/>
      <c r="N931" s="782"/>
      <c r="O931" s="457"/>
      <c r="P931" s="457"/>
      <c r="Q931" s="458"/>
      <c r="S931" s="56"/>
      <c r="T931" s="56"/>
    </row>
    <row r="932" spans="1:20" ht="13.5" thickBot="1" x14ac:dyDescent="0.25">
      <c r="A932" s="2178"/>
      <c r="B932" s="103"/>
      <c r="C932" s="1764"/>
      <c r="D932" s="103"/>
      <c r="E932" s="103"/>
      <c r="F932" s="1765"/>
      <c r="G932" s="1766"/>
      <c r="H932" s="1767"/>
      <c r="I932" s="1766"/>
      <c r="J932" s="1768"/>
      <c r="K932" s="1769"/>
      <c r="L932" s="1768"/>
      <c r="M932" s="1770"/>
      <c r="N932" s="1771"/>
      <c r="O932" s="1772"/>
      <c r="P932" s="1772"/>
      <c r="Q932" s="1773"/>
      <c r="S932" s="56"/>
      <c r="T932" s="56"/>
    </row>
    <row r="933" spans="1:20" ht="12.75" customHeight="1" x14ac:dyDescent="0.2">
      <c r="A933" s="2179" t="s">
        <v>155</v>
      </c>
      <c r="B933" s="1774">
        <v>1</v>
      </c>
      <c r="C933" s="1775" t="s">
        <v>349</v>
      </c>
      <c r="D933" s="1774">
        <v>50</v>
      </c>
      <c r="E933" s="1774">
        <v>1988</v>
      </c>
      <c r="F933" s="1776">
        <v>25.69</v>
      </c>
      <c r="G933" s="1777">
        <v>4.0658399999999997</v>
      </c>
      <c r="H933" s="1776">
        <v>7.5871110000000002</v>
      </c>
      <c r="I933" s="1777">
        <v>14.037050000000001</v>
      </c>
      <c r="J933" s="1776">
        <v>2389.81</v>
      </c>
      <c r="K933" s="1778">
        <v>14.037050000000001</v>
      </c>
      <c r="L933" s="1776">
        <v>2389.81</v>
      </c>
      <c r="M933" s="1779">
        <f t="shared" ref="M933:M938" si="112">K933/L933</f>
        <v>5.8737096254513959E-3</v>
      </c>
      <c r="N933" s="1780">
        <v>213.20400000000001</v>
      </c>
      <c r="O933" s="1781">
        <f t="shared" ref="O933:O938" si="113">K933*N933/J933</f>
        <v>1.2522983869847395</v>
      </c>
      <c r="P933" s="1781">
        <f t="shared" ref="P933:P938" si="114">M933*60*1000</f>
        <v>352.42257752708377</v>
      </c>
      <c r="Q933" s="1782">
        <f t="shared" ref="Q933:Q938" si="115">O933*60</f>
        <v>75.137903219084365</v>
      </c>
      <c r="S933" s="56"/>
      <c r="T933" s="56"/>
    </row>
    <row r="934" spans="1:20" ht="12.75" x14ac:dyDescent="0.2">
      <c r="A934" s="2180"/>
      <c r="B934" s="913">
        <v>2</v>
      </c>
      <c r="C934" s="914" t="s">
        <v>350</v>
      </c>
      <c r="D934" s="913">
        <v>60</v>
      </c>
      <c r="E934" s="913">
        <v>1985</v>
      </c>
      <c r="F934" s="915">
        <v>46.15</v>
      </c>
      <c r="G934" s="916">
        <v>5.3081800000000001</v>
      </c>
      <c r="H934" s="915">
        <v>9.36</v>
      </c>
      <c r="I934" s="916">
        <v>31.481819999999999</v>
      </c>
      <c r="J934" s="915">
        <v>3912.05</v>
      </c>
      <c r="K934" s="1744">
        <v>31.481719999999999</v>
      </c>
      <c r="L934" s="915">
        <v>3912.05</v>
      </c>
      <c r="M934" s="918">
        <f t="shared" si="112"/>
        <v>8.0473715826740455E-3</v>
      </c>
      <c r="N934" s="919">
        <v>213.20400000000001</v>
      </c>
      <c r="O934" s="920">
        <f t="shared" si="113"/>
        <v>1.7157318109124373</v>
      </c>
      <c r="P934" s="920">
        <f t="shared" si="114"/>
        <v>482.84229496044276</v>
      </c>
      <c r="Q934" s="921">
        <f t="shared" si="115"/>
        <v>102.94390865474624</v>
      </c>
      <c r="S934" s="56"/>
      <c r="T934" s="56"/>
    </row>
    <row r="935" spans="1:20" ht="12.75" x14ac:dyDescent="0.2">
      <c r="A935" s="2180"/>
      <c r="B935" s="913">
        <v>3</v>
      </c>
      <c r="C935" s="914" t="s">
        <v>351</v>
      </c>
      <c r="D935" s="913">
        <v>85</v>
      </c>
      <c r="E935" s="913">
        <v>1970</v>
      </c>
      <c r="F935" s="915">
        <v>47.78</v>
      </c>
      <c r="G935" s="916">
        <v>6.7763999999999998</v>
      </c>
      <c r="H935" s="922">
        <v>13.16131</v>
      </c>
      <c r="I935" s="916">
        <v>27.842289999999998</v>
      </c>
      <c r="J935" s="915">
        <v>3789.83</v>
      </c>
      <c r="K935" s="1744">
        <v>27.842289999999998</v>
      </c>
      <c r="L935" s="915">
        <v>3789.83</v>
      </c>
      <c r="M935" s="918">
        <f t="shared" si="112"/>
        <v>7.3465801896127267E-3</v>
      </c>
      <c r="N935" s="919">
        <v>213.20400000000001</v>
      </c>
      <c r="O935" s="920">
        <f t="shared" si="113"/>
        <v>1.5663202827461917</v>
      </c>
      <c r="P935" s="920">
        <f t="shared" si="114"/>
        <v>440.79481137676356</v>
      </c>
      <c r="Q935" s="921">
        <f t="shared" si="115"/>
        <v>93.97921696477151</v>
      </c>
      <c r="S935" s="56"/>
      <c r="T935" s="56"/>
    </row>
    <row r="936" spans="1:20" ht="12.75" x14ac:dyDescent="0.2">
      <c r="A936" s="2180"/>
      <c r="B936" s="913">
        <v>4</v>
      </c>
      <c r="C936" s="914" t="s">
        <v>352</v>
      </c>
      <c r="D936" s="913">
        <v>85</v>
      </c>
      <c r="E936" s="913">
        <v>1970</v>
      </c>
      <c r="F936" s="915">
        <v>51.34</v>
      </c>
      <c r="G936" s="916">
        <v>6.7199299999999997</v>
      </c>
      <c r="H936" s="922">
        <v>13.16132</v>
      </c>
      <c r="I936" s="916">
        <v>31.458760000000002</v>
      </c>
      <c r="J936" s="915">
        <v>3839.76</v>
      </c>
      <c r="K936" s="1744">
        <v>31.458749999999998</v>
      </c>
      <c r="L936" s="915">
        <v>3839.76</v>
      </c>
      <c r="M936" s="918">
        <f t="shared" si="112"/>
        <v>8.1928948684292756E-3</v>
      </c>
      <c r="N936" s="919">
        <v>213.20400000000001</v>
      </c>
      <c r="O936" s="920">
        <f t="shared" si="113"/>
        <v>1.7467579575285954</v>
      </c>
      <c r="P936" s="920">
        <f t="shared" si="114"/>
        <v>491.57369210575655</v>
      </c>
      <c r="Q936" s="921">
        <f t="shared" si="115"/>
        <v>104.80547745171573</v>
      </c>
      <c r="S936" s="56"/>
      <c r="T936" s="56"/>
    </row>
    <row r="937" spans="1:20" ht="12.75" x14ac:dyDescent="0.2">
      <c r="A937" s="2180"/>
      <c r="B937" s="913">
        <v>5</v>
      </c>
      <c r="C937" s="914" t="s">
        <v>353</v>
      </c>
      <c r="D937" s="913">
        <v>60</v>
      </c>
      <c r="E937" s="913">
        <v>1981</v>
      </c>
      <c r="F937" s="915">
        <v>36.15</v>
      </c>
      <c r="G937" s="916">
        <v>5.2517100000000001</v>
      </c>
      <c r="H937" s="922">
        <v>9.6</v>
      </c>
      <c r="I937" s="916">
        <v>21.298290000000001</v>
      </c>
      <c r="J937" s="915">
        <v>3122.77</v>
      </c>
      <c r="K937" s="1744">
        <v>21.298290000000001</v>
      </c>
      <c r="L937" s="915">
        <v>3122.77</v>
      </c>
      <c r="M937" s="918">
        <f t="shared" si="112"/>
        <v>6.8203197801951481E-3</v>
      </c>
      <c r="N937" s="919">
        <v>213.20400000000001</v>
      </c>
      <c r="O937" s="920">
        <f t="shared" si="113"/>
        <v>1.4541194584167263</v>
      </c>
      <c r="P937" s="920">
        <f t="shared" si="114"/>
        <v>409.21918681170888</v>
      </c>
      <c r="Q937" s="921">
        <f t="shared" si="115"/>
        <v>87.247167505003574</v>
      </c>
      <c r="S937" s="56"/>
      <c r="T937" s="56"/>
    </row>
    <row r="938" spans="1:20" ht="12.75" x14ac:dyDescent="0.2">
      <c r="A938" s="2180"/>
      <c r="B938" s="913">
        <v>6</v>
      </c>
      <c r="C938" s="914" t="s">
        <v>354</v>
      </c>
      <c r="D938" s="913">
        <v>7</v>
      </c>
      <c r="E938" s="913">
        <v>1955</v>
      </c>
      <c r="F938" s="915">
        <v>2.81</v>
      </c>
      <c r="G938" s="922"/>
      <c r="H938" s="922"/>
      <c r="I938" s="915">
        <v>2.81</v>
      </c>
      <c r="J938" s="915">
        <v>326.22000000000003</v>
      </c>
      <c r="K938" s="1744">
        <v>2.81</v>
      </c>
      <c r="L938" s="915">
        <v>326.22000000000003</v>
      </c>
      <c r="M938" s="918">
        <f t="shared" si="112"/>
        <v>8.6138188952240811E-3</v>
      </c>
      <c r="N938" s="919">
        <v>213.20400000000001</v>
      </c>
      <c r="O938" s="920">
        <f t="shared" si="113"/>
        <v>1.836500643737355</v>
      </c>
      <c r="P938" s="920">
        <f t="shared" si="114"/>
        <v>516.82913371344489</v>
      </c>
      <c r="Q938" s="921">
        <f t="shared" si="115"/>
        <v>110.1900386242413</v>
      </c>
      <c r="S938" s="56"/>
      <c r="T938" s="56"/>
    </row>
    <row r="939" spans="1:20" ht="12.75" x14ac:dyDescent="0.2">
      <c r="A939" s="2180"/>
      <c r="B939" s="913"/>
      <c r="C939" s="914"/>
      <c r="D939" s="913"/>
      <c r="E939" s="913"/>
      <c r="F939" s="915"/>
      <c r="G939" s="922"/>
      <c r="H939" s="922"/>
      <c r="I939" s="915"/>
      <c r="J939" s="915"/>
      <c r="K939" s="917"/>
      <c r="L939" s="915"/>
      <c r="M939" s="918"/>
      <c r="N939" s="919"/>
      <c r="O939" s="920"/>
      <c r="P939" s="920"/>
      <c r="Q939" s="921"/>
      <c r="S939" s="56"/>
      <c r="T939" s="56"/>
    </row>
    <row r="940" spans="1:20" ht="12.75" x14ac:dyDescent="0.2">
      <c r="A940" s="2180"/>
      <c r="B940" s="913"/>
      <c r="C940" s="914"/>
      <c r="D940" s="913"/>
      <c r="E940" s="913"/>
      <c r="F940" s="915"/>
      <c r="G940" s="922"/>
      <c r="H940" s="922"/>
      <c r="I940" s="915"/>
      <c r="J940" s="915"/>
      <c r="K940" s="917"/>
      <c r="L940" s="915"/>
      <c r="M940" s="918"/>
      <c r="N940" s="919"/>
      <c r="O940" s="920"/>
      <c r="P940" s="920"/>
      <c r="Q940" s="921"/>
      <c r="S940" s="56"/>
      <c r="T940" s="56"/>
    </row>
    <row r="941" spans="1:20" ht="12.75" x14ac:dyDescent="0.2">
      <c r="A941" s="2180"/>
      <c r="B941" s="913"/>
      <c r="C941" s="914"/>
      <c r="D941" s="913"/>
      <c r="E941" s="913"/>
      <c r="F941" s="915"/>
      <c r="G941" s="922"/>
      <c r="H941" s="922"/>
      <c r="I941" s="915"/>
      <c r="J941" s="915"/>
      <c r="K941" s="917"/>
      <c r="L941" s="915"/>
      <c r="M941" s="918"/>
      <c r="N941" s="919"/>
      <c r="O941" s="920"/>
      <c r="P941" s="920"/>
      <c r="Q941" s="921"/>
      <c r="S941" s="56"/>
      <c r="T941" s="56"/>
    </row>
    <row r="942" spans="1:20" ht="13.5" thickBot="1" x14ac:dyDescent="0.25">
      <c r="A942" s="2181"/>
      <c r="B942" s="1783"/>
      <c r="C942" s="1784"/>
      <c r="D942" s="1783"/>
      <c r="E942" s="1783"/>
      <c r="F942" s="1785"/>
      <c r="G942" s="1786"/>
      <c r="H942" s="1786"/>
      <c r="I942" s="1785"/>
      <c r="J942" s="1785"/>
      <c r="K942" s="1787"/>
      <c r="L942" s="1785"/>
      <c r="M942" s="1788"/>
      <c r="N942" s="1789"/>
      <c r="O942" s="1790"/>
      <c r="P942" s="1790"/>
      <c r="Q942" s="1791"/>
      <c r="S942" s="56"/>
      <c r="T942" s="56"/>
    </row>
    <row r="943" spans="1:20" ht="12.75" x14ac:dyDescent="0.2">
      <c r="A943" s="2008" t="s">
        <v>166</v>
      </c>
      <c r="B943" s="24">
        <v>1</v>
      </c>
      <c r="C943" s="787" t="s">
        <v>355</v>
      </c>
      <c r="D943" s="24">
        <v>8</v>
      </c>
      <c r="E943" s="24">
        <v>1976</v>
      </c>
      <c r="F943" s="791">
        <v>2.62</v>
      </c>
      <c r="G943" s="303"/>
      <c r="H943" s="303"/>
      <c r="I943" s="791">
        <v>2.62</v>
      </c>
      <c r="J943" s="791">
        <v>404.24</v>
      </c>
      <c r="K943" s="969">
        <v>2.62</v>
      </c>
      <c r="L943" s="791">
        <v>404.24</v>
      </c>
      <c r="M943" s="1792">
        <f t="shared" ref="M943:M949" si="116">K943/L943</f>
        <v>6.4812982386700975E-3</v>
      </c>
      <c r="N943" s="790">
        <v>213.20400000000001</v>
      </c>
      <c r="O943" s="909">
        <f t="shared" ref="O943:O949" si="117">K943*N943/J943</f>
        <v>1.3818387096774196</v>
      </c>
      <c r="P943" s="909">
        <f t="shared" ref="P943:P949" si="118">M943*60*1000</f>
        <v>388.87789432020588</v>
      </c>
      <c r="Q943" s="910">
        <f t="shared" ref="Q943:Q949" si="119">O943*60</f>
        <v>82.910322580645172</v>
      </c>
      <c r="S943" s="56"/>
      <c r="T943" s="56"/>
    </row>
    <row r="944" spans="1:20" ht="12.75" x14ac:dyDescent="0.2">
      <c r="A944" s="2009"/>
      <c r="B944" s="26">
        <v>2</v>
      </c>
      <c r="C944" s="32" t="s">
        <v>356</v>
      </c>
      <c r="D944" s="26">
        <v>9</v>
      </c>
      <c r="E944" s="26">
        <v>1961</v>
      </c>
      <c r="F944" s="36">
        <v>3.94</v>
      </c>
      <c r="G944" s="298"/>
      <c r="H944" s="298"/>
      <c r="I944" s="36">
        <v>3.94</v>
      </c>
      <c r="J944" s="36">
        <v>391.38</v>
      </c>
      <c r="K944" s="324">
        <v>3.94</v>
      </c>
      <c r="L944" s="36">
        <v>391.38</v>
      </c>
      <c r="M944" s="911">
        <f t="shared" si="116"/>
        <v>1.0066942613316981E-2</v>
      </c>
      <c r="N944" s="122">
        <v>213.20400000000001</v>
      </c>
      <c r="O944" s="50">
        <f t="shared" si="117"/>
        <v>2.1463124329296339</v>
      </c>
      <c r="P944" s="50">
        <f t="shared" si="118"/>
        <v>604.01655679901887</v>
      </c>
      <c r="Q944" s="51">
        <f t="shared" si="119"/>
        <v>128.77874597577804</v>
      </c>
      <c r="S944" s="56"/>
      <c r="T944" s="56"/>
    </row>
    <row r="945" spans="1:20" ht="12.75" x14ac:dyDescent="0.2">
      <c r="A945" s="2009"/>
      <c r="B945" s="26">
        <v>3</v>
      </c>
      <c r="C945" s="32" t="s">
        <v>357</v>
      </c>
      <c r="D945" s="26">
        <v>16</v>
      </c>
      <c r="E945" s="26">
        <v>1964</v>
      </c>
      <c r="F945" s="36">
        <v>6.64</v>
      </c>
      <c r="G945" s="298"/>
      <c r="H945" s="298"/>
      <c r="I945" s="36">
        <v>6.64</v>
      </c>
      <c r="J945" s="36">
        <v>606.77</v>
      </c>
      <c r="K945" s="324">
        <v>6.64</v>
      </c>
      <c r="L945" s="36">
        <v>606.77</v>
      </c>
      <c r="M945" s="911">
        <f t="shared" si="116"/>
        <v>1.0943190994940422E-2</v>
      </c>
      <c r="N945" s="122">
        <v>213.20400000000001</v>
      </c>
      <c r="O945" s="50">
        <f t="shared" si="117"/>
        <v>2.3331320928852777</v>
      </c>
      <c r="P945" s="50">
        <f t="shared" si="118"/>
        <v>656.59145969642532</v>
      </c>
      <c r="Q945" s="51">
        <f t="shared" si="119"/>
        <v>139.98792557311666</v>
      </c>
      <c r="S945" s="56"/>
      <c r="T945" s="56"/>
    </row>
    <row r="946" spans="1:20" ht="12.75" x14ac:dyDescent="0.2">
      <c r="A946" s="2009"/>
      <c r="B946" s="26">
        <v>4</v>
      </c>
      <c r="C946" s="32" t="s">
        <v>358</v>
      </c>
      <c r="D946" s="26">
        <v>24</v>
      </c>
      <c r="E946" s="26">
        <v>1960</v>
      </c>
      <c r="F946" s="36">
        <v>8.09</v>
      </c>
      <c r="G946" s="298"/>
      <c r="H946" s="298"/>
      <c r="I946" s="36">
        <v>8.09</v>
      </c>
      <c r="J946" s="36">
        <v>914.41</v>
      </c>
      <c r="K946" s="324">
        <v>8.09</v>
      </c>
      <c r="L946" s="36">
        <v>914.41</v>
      </c>
      <c r="M946" s="911">
        <f t="shared" si="116"/>
        <v>8.8472348290154317E-3</v>
      </c>
      <c r="N946" s="122">
        <v>213.20400000000001</v>
      </c>
      <c r="O946" s="50">
        <f t="shared" si="117"/>
        <v>1.8862658544854058</v>
      </c>
      <c r="P946" s="50">
        <f t="shared" si="118"/>
        <v>530.83408974092595</v>
      </c>
      <c r="Q946" s="51">
        <f t="shared" si="119"/>
        <v>113.17595126912435</v>
      </c>
      <c r="S946" s="56"/>
      <c r="T946" s="56"/>
    </row>
    <row r="947" spans="1:20" ht="12.75" x14ac:dyDescent="0.2">
      <c r="A947" s="2009"/>
      <c r="B947" s="26">
        <v>5</v>
      </c>
      <c r="C947" s="32" t="s">
        <v>359</v>
      </c>
      <c r="D947" s="26">
        <v>24</v>
      </c>
      <c r="E947" s="26">
        <v>1961</v>
      </c>
      <c r="F947" s="36">
        <v>8.49</v>
      </c>
      <c r="G947" s="298"/>
      <c r="H947" s="298"/>
      <c r="I947" s="36">
        <v>8.49</v>
      </c>
      <c r="J947" s="36">
        <v>909.58</v>
      </c>
      <c r="K947" s="324">
        <v>8.49</v>
      </c>
      <c r="L947" s="36">
        <v>909.58</v>
      </c>
      <c r="M947" s="911">
        <f t="shared" si="116"/>
        <v>9.3339783196640207E-3</v>
      </c>
      <c r="N947" s="122">
        <v>213.20400000000001</v>
      </c>
      <c r="O947" s="50">
        <f t="shared" si="117"/>
        <v>1.990041513665648</v>
      </c>
      <c r="P947" s="50">
        <f t="shared" si="118"/>
        <v>560.03869917984127</v>
      </c>
      <c r="Q947" s="51">
        <f t="shared" si="119"/>
        <v>119.40249081993888</v>
      </c>
      <c r="S947" s="56"/>
      <c r="T947" s="56"/>
    </row>
    <row r="948" spans="1:20" ht="12.75" x14ac:dyDescent="0.2">
      <c r="A948" s="2009"/>
      <c r="B948" s="26">
        <v>6</v>
      </c>
      <c r="C948" s="32" t="s">
        <v>360</v>
      </c>
      <c r="D948" s="26">
        <v>10</v>
      </c>
      <c r="E948" s="26">
        <v>1938</v>
      </c>
      <c r="F948" s="36">
        <v>3.37</v>
      </c>
      <c r="G948" s="298"/>
      <c r="H948" s="298"/>
      <c r="I948" s="36">
        <v>3.37</v>
      </c>
      <c r="J948" s="36">
        <v>304.82</v>
      </c>
      <c r="K948" s="324">
        <v>3.37</v>
      </c>
      <c r="L948" s="36">
        <v>304.82</v>
      </c>
      <c r="M948" s="911">
        <f t="shared" si="116"/>
        <v>1.1055705006233187E-2</v>
      </c>
      <c r="N948" s="122">
        <v>213.20400000000001</v>
      </c>
      <c r="O948" s="50">
        <f t="shared" si="117"/>
        <v>2.3571205301489404</v>
      </c>
      <c r="P948" s="50">
        <f t="shared" si="118"/>
        <v>663.34230037399118</v>
      </c>
      <c r="Q948" s="51">
        <f t="shared" si="119"/>
        <v>141.42723180893643</v>
      </c>
      <c r="S948" s="56"/>
      <c r="T948" s="56"/>
    </row>
    <row r="949" spans="1:20" ht="12.75" x14ac:dyDescent="0.2">
      <c r="A949" s="2009"/>
      <c r="B949" s="26">
        <v>7</v>
      </c>
      <c r="C949" s="32" t="s">
        <v>361</v>
      </c>
      <c r="D949" s="26">
        <v>8</v>
      </c>
      <c r="E949" s="26">
        <v>1960</v>
      </c>
      <c r="F949" s="36">
        <v>2.59</v>
      </c>
      <c r="G949" s="298"/>
      <c r="H949" s="298"/>
      <c r="I949" s="36">
        <v>2.59</v>
      </c>
      <c r="J949" s="36">
        <v>288.58</v>
      </c>
      <c r="K949" s="324">
        <v>2.59</v>
      </c>
      <c r="L949" s="36">
        <v>288.58</v>
      </c>
      <c r="M949" s="911">
        <f t="shared" si="116"/>
        <v>8.9749809411601641E-3</v>
      </c>
      <c r="N949" s="122">
        <v>213.20400000000001</v>
      </c>
      <c r="O949" s="50">
        <f t="shared" si="117"/>
        <v>1.9135018365791114</v>
      </c>
      <c r="P949" s="50">
        <f t="shared" si="118"/>
        <v>538.49885646960979</v>
      </c>
      <c r="Q949" s="51">
        <f t="shared" si="119"/>
        <v>114.81011019474668</v>
      </c>
      <c r="S949" s="56"/>
      <c r="T949" s="56"/>
    </row>
    <row r="950" spans="1:20" ht="12.75" x14ac:dyDescent="0.2">
      <c r="A950" s="2009"/>
      <c r="B950" s="26"/>
      <c r="C950" s="32"/>
      <c r="D950" s="26"/>
      <c r="E950" s="26"/>
      <c r="F950" s="36"/>
      <c r="G950" s="298"/>
      <c r="H950" s="298"/>
      <c r="I950" s="36"/>
      <c r="J950" s="36"/>
      <c r="K950" s="324"/>
      <c r="L950" s="36"/>
      <c r="M950" s="911"/>
      <c r="N950" s="122"/>
      <c r="O950" s="50"/>
      <c r="P950" s="50"/>
      <c r="Q950" s="51"/>
      <c r="S950" s="56"/>
      <c r="T950" s="56"/>
    </row>
    <row r="951" spans="1:20" ht="12.75" x14ac:dyDescent="0.2">
      <c r="A951" s="2009"/>
      <c r="B951" s="26"/>
      <c r="C951" s="32"/>
      <c r="D951" s="26"/>
      <c r="E951" s="26"/>
      <c r="F951" s="36"/>
      <c r="G951" s="298"/>
      <c r="H951" s="298"/>
      <c r="I951" s="36"/>
      <c r="J951" s="36"/>
      <c r="K951" s="324"/>
      <c r="L951" s="36"/>
      <c r="M951" s="911"/>
      <c r="N951" s="122"/>
      <c r="O951" s="50"/>
      <c r="P951" s="50"/>
      <c r="Q951" s="51"/>
      <c r="S951" s="56"/>
      <c r="T951" s="56"/>
    </row>
    <row r="952" spans="1:20" ht="13.5" thickBot="1" x14ac:dyDescent="0.25">
      <c r="A952" s="2010"/>
      <c r="B952" s="29"/>
      <c r="C952" s="34"/>
      <c r="D952" s="29"/>
      <c r="E952" s="29"/>
      <c r="F952" s="39"/>
      <c r="G952" s="326"/>
      <c r="H952" s="326"/>
      <c r="I952" s="39"/>
      <c r="J952" s="39"/>
      <c r="K952" s="327"/>
      <c r="L952" s="39"/>
      <c r="M952" s="912"/>
      <c r="N952" s="325"/>
      <c r="O952" s="52"/>
      <c r="P952" s="52"/>
      <c r="Q952" s="294"/>
      <c r="S952" s="56"/>
      <c r="T952" s="56"/>
    </row>
    <row r="953" spans="1:20" ht="12.75" x14ac:dyDescent="0.2">
      <c r="S953" s="56"/>
      <c r="T953" s="56"/>
    </row>
    <row r="954" spans="1:20" ht="15" x14ac:dyDescent="0.2">
      <c r="A954" s="2011" t="s">
        <v>570</v>
      </c>
      <c r="B954" s="2011"/>
      <c r="C954" s="2011"/>
      <c r="D954" s="2011"/>
      <c r="E954" s="2011"/>
      <c r="F954" s="2011"/>
      <c r="G954" s="2011"/>
      <c r="H954" s="2011"/>
      <c r="I954" s="2011"/>
      <c r="J954" s="2011"/>
      <c r="K954" s="2011"/>
      <c r="L954" s="2011"/>
      <c r="M954" s="2011"/>
      <c r="N954" s="2011"/>
      <c r="O954" s="2011"/>
      <c r="P954" s="2011"/>
      <c r="Q954" s="2011"/>
      <c r="S954" s="789"/>
      <c r="T954" s="789"/>
    </row>
    <row r="955" spans="1:20" ht="13.5" thickBot="1" x14ac:dyDescent="0.25">
      <c r="A955" s="2129" t="s">
        <v>583</v>
      </c>
      <c r="B955" s="2129"/>
      <c r="C955" s="2129"/>
      <c r="D955" s="2129"/>
      <c r="E955" s="2129"/>
      <c r="F955" s="2129"/>
      <c r="G955" s="2129"/>
      <c r="H955" s="2129"/>
      <c r="I955" s="2129"/>
      <c r="J955" s="2129"/>
      <c r="K955" s="2129"/>
      <c r="L955" s="2129"/>
      <c r="M955" s="2129"/>
      <c r="N955" s="2129"/>
      <c r="O955" s="2129"/>
      <c r="P955" s="2129"/>
      <c r="Q955" s="2129"/>
      <c r="S955" s="56"/>
      <c r="T955" s="56"/>
    </row>
    <row r="956" spans="1:20" ht="12.75" customHeight="1" x14ac:dyDescent="0.2">
      <c r="A956" s="2035" t="s">
        <v>1</v>
      </c>
      <c r="B956" s="2037" t="s">
        <v>0</v>
      </c>
      <c r="C956" s="2016" t="s">
        <v>2</v>
      </c>
      <c r="D956" s="2016" t="s">
        <v>3</v>
      </c>
      <c r="E956" s="2016" t="s">
        <v>13</v>
      </c>
      <c r="F956" s="2039" t="s">
        <v>14</v>
      </c>
      <c r="G956" s="2040"/>
      <c r="H956" s="2040"/>
      <c r="I956" s="2041"/>
      <c r="J956" s="2016" t="s">
        <v>4</v>
      </c>
      <c r="K956" s="2016" t="s">
        <v>15</v>
      </c>
      <c r="L956" s="2016" t="s">
        <v>5</v>
      </c>
      <c r="M956" s="2016" t="s">
        <v>6</v>
      </c>
      <c r="N956" s="2016" t="s">
        <v>16</v>
      </c>
      <c r="O956" s="2051" t="s">
        <v>17</v>
      </c>
      <c r="P956" s="2016" t="s">
        <v>25</v>
      </c>
      <c r="Q956" s="2020" t="s">
        <v>26</v>
      </c>
      <c r="S956" s="56"/>
      <c r="T956" s="56"/>
    </row>
    <row r="957" spans="1:20" s="2" customFormat="1" ht="33.75" x14ac:dyDescent="0.2">
      <c r="A957" s="2036"/>
      <c r="B957" s="2038"/>
      <c r="C957" s="2025"/>
      <c r="D957" s="2017"/>
      <c r="E957" s="2017"/>
      <c r="F957" s="21" t="s">
        <v>18</v>
      </c>
      <c r="G957" s="21" t="s">
        <v>19</v>
      </c>
      <c r="H957" s="21" t="s">
        <v>20</v>
      </c>
      <c r="I957" s="21" t="s">
        <v>21</v>
      </c>
      <c r="J957" s="2017"/>
      <c r="K957" s="2017"/>
      <c r="L957" s="2017"/>
      <c r="M957" s="2017"/>
      <c r="N957" s="2017"/>
      <c r="O957" s="2052"/>
      <c r="P957" s="2017"/>
      <c r="Q957" s="2021"/>
      <c r="S957" s="56"/>
      <c r="T957" s="56"/>
    </row>
    <row r="958" spans="1:20" s="3" customFormat="1" ht="13.5" customHeight="1" thickBot="1" x14ac:dyDescent="0.25">
      <c r="A958" s="2113"/>
      <c r="B958" s="2110"/>
      <c r="C958" s="2026"/>
      <c r="D958" s="41" t="s">
        <v>7</v>
      </c>
      <c r="E958" s="41" t="s">
        <v>8</v>
      </c>
      <c r="F958" s="41" t="s">
        <v>9</v>
      </c>
      <c r="G958" s="41" t="s">
        <v>9</v>
      </c>
      <c r="H958" s="41" t="s">
        <v>9</v>
      </c>
      <c r="I958" s="41" t="s">
        <v>9</v>
      </c>
      <c r="J958" s="41" t="s">
        <v>22</v>
      </c>
      <c r="K958" s="41" t="s">
        <v>9</v>
      </c>
      <c r="L958" s="41" t="s">
        <v>22</v>
      </c>
      <c r="M958" s="41" t="s">
        <v>71</v>
      </c>
      <c r="N958" s="41" t="s">
        <v>10</v>
      </c>
      <c r="O958" s="41" t="s">
        <v>72</v>
      </c>
      <c r="P958" s="42" t="s">
        <v>27</v>
      </c>
      <c r="Q958" s="43" t="s">
        <v>28</v>
      </c>
      <c r="S958" s="56"/>
      <c r="T958" s="56"/>
    </row>
    <row r="959" spans="1:20" s="60" customFormat="1" ht="12.75" customHeight="1" x14ac:dyDescent="0.2">
      <c r="A959" s="2086" t="s">
        <v>11</v>
      </c>
      <c r="B959" s="63">
        <v>1</v>
      </c>
      <c r="C959" s="1321" t="s">
        <v>571</v>
      </c>
      <c r="D959" s="1322">
        <v>12</v>
      </c>
      <c r="E959" s="1323" t="s">
        <v>48</v>
      </c>
      <c r="F959" s="1324">
        <f>+G959+H959+I959</f>
        <v>3.5219999999999998</v>
      </c>
      <c r="G959" s="1325">
        <v>1.127</v>
      </c>
      <c r="H959" s="905">
        <v>1.92</v>
      </c>
      <c r="I959" s="905">
        <v>0.47499999999999998</v>
      </c>
      <c r="J959" s="905">
        <v>701.24</v>
      </c>
      <c r="K959" s="1372">
        <v>0.47499999999999998</v>
      </c>
      <c r="L959" s="1325">
        <v>701.2</v>
      </c>
      <c r="M959" s="1373">
        <f>K959/L959</f>
        <v>6.7741015402167707E-4</v>
      </c>
      <c r="N959" s="1374">
        <v>240.78</v>
      </c>
      <c r="O959" s="1329">
        <f>M959*N959</f>
        <v>0.1631068168853394</v>
      </c>
      <c r="P959" s="1329">
        <f>M959*60*1000</f>
        <v>40.644609241300621</v>
      </c>
      <c r="Q959" s="1330">
        <f>P959*N959/1000</f>
        <v>9.7864090131203625</v>
      </c>
      <c r="R959" s="66"/>
      <c r="S959" s="56"/>
      <c r="T959" s="56"/>
    </row>
    <row r="960" spans="1:20" s="60" customFormat="1" ht="12.75" x14ac:dyDescent="0.2">
      <c r="A960" s="2147"/>
      <c r="B960" s="67">
        <v>2</v>
      </c>
      <c r="C960" s="1331" t="s">
        <v>572</v>
      </c>
      <c r="D960" s="1332">
        <v>40</v>
      </c>
      <c r="E960" s="1333" t="s">
        <v>48</v>
      </c>
      <c r="F960" s="1325">
        <f t="shared" ref="F960:F961" si="120">+G960+H960+I960</f>
        <v>11.972</v>
      </c>
      <c r="G960" s="1334">
        <v>3.3820000000000001</v>
      </c>
      <c r="H960" s="761">
        <v>6.17</v>
      </c>
      <c r="I960" s="761">
        <v>2.42</v>
      </c>
      <c r="J960" s="761">
        <v>2233.8000000000002</v>
      </c>
      <c r="K960" s="1375">
        <v>2.4220000000000002</v>
      </c>
      <c r="L960" s="1334">
        <v>2233.8000000000002</v>
      </c>
      <c r="M960" s="1376">
        <f t="shared" ref="M960:M961" si="121">K960/L960</f>
        <v>1.0842510520189812E-3</v>
      </c>
      <c r="N960" s="1374">
        <v>240.78</v>
      </c>
      <c r="O960" s="1336">
        <f t="shared" ref="O960:O961" si="122">M960*N960</f>
        <v>0.26106596830513029</v>
      </c>
      <c r="P960" s="1329">
        <f t="shared" ref="P960:P961" si="123">M960*60*1000</f>
        <v>65.055063121138872</v>
      </c>
      <c r="Q960" s="1337">
        <f t="shared" ref="Q960:Q961" si="124">P960*N960/1000</f>
        <v>15.663958098307818</v>
      </c>
      <c r="R960" s="66"/>
      <c r="S960" s="56"/>
      <c r="T960" s="56"/>
    </row>
    <row r="961" spans="1:20" s="60" customFormat="1" ht="12.75" x14ac:dyDescent="0.2">
      <c r="A961" s="2087"/>
      <c r="B961" s="59">
        <v>3</v>
      </c>
      <c r="C961" s="1331" t="s">
        <v>573</v>
      </c>
      <c r="D961" s="1332">
        <v>25</v>
      </c>
      <c r="E961" s="1333" t="s">
        <v>48</v>
      </c>
      <c r="F961" s="1325">
        <f t="shared" si="120"/>
        <v>4.8659999999999997</v>
      </c>
      <c r="G961" s="1334">
        <v>1.3420000000000001</v>
      </c>
      <c r="H961" s="761">
        <v>1.86</v>
      </c>
      <c r="I961" s="761">
        <v>1.6639999999999999</v>
      </c>
      <c r="J961" s="761">
        <v>1312.39</v>
      </c>
      <c r="K961" s="1375">
        <v>1.6639999999999999</v>
      </c>
      <c r="L961" s="1334">
        <v>1312.39</v>
      </c>
      <c r="M961" s="1376">
        <f t="shared" si="121"/>
        <v>1.2679157872278817E-3</v>
      </c>
      <c r="N961" s="1374">
        <v>240.78</v>
      </c>
      <c r="O961" s="1336">
        <f t="shared" si="122"/>
        <v>0.30528876324872939</v>
      </c>
      <c r="P961" s="1329">
        <f t="shared" si="123"/>
        <v>76.074947233672901</v>
      </c>
      <c r="Q961" s="1337">
        <f t="shared" si="124"/>
        <v>18.317325794923761</v>
      </c>
      <c r="S961" s="56"/>
      <c r="T961" s="56"/>
    </row>
    <row r="962" spans="1:20" s="60" customFormat="1" ht="12.75" customHeight="1" x14ac:dyDescent="0.2">
      <c r="A962" s="2087"/>
      <c r="B962" s="59">
        <v>4</v>
      </c>
      <c r="C962" s="430"/>
      <c r="D962" s="366"/>
      <c r="E962" s="366"/>
      <c r="F962" s="369"/>
      <c r="G962" s="369"/>
      <c r="H962" s="369"/>
      <c r="I962" s="369"/>
      <c r="J962" s="369"/>
      <c r="K962" s="1377"/>
      <c r="L962" s="158"/>
      <c r="M962" s="159"/>
      <c r="N962" s="160"/>
      <c r="O962" s="161"/>
      <c r="P962" s="312"/>
      <c r="Q962" s="162"/>
      <c r="S962" s="56"/>
      <c r="T962" s="56"/>
    </row>
    <row r="963" spans="1:20" s="60" customFormat="1" ht="12.75" x14ac:dyDescent="0.2">
      <c r="A963" s="2087"/>
      <c r="B963" s="59">
        <v>5</v>
      </c>
      <c r="C963" s="430"/>
      <c r="D963" s="366"/>
      <c r="E963" s="366"/>
      <c r="F963" s="369"/>
      <c r="G963" s="369"/>
      <c r="H963" s="369"/>
      <c r="I963" s="369"/>
      <c r="J963" s="369"/>
      <c r="K963" s="462"/>
      <c r="L963" s="369"/>
      <c r="M963" s="431"/>
      <c r="N963" s="461"/>
      <c r="O963" s="161"/>
      <c r="P963" s="312"/>
      <c r="Q963" s="162"/>
      <c r="S963" s="56"/>
      <c r="T963" s="56"/>
    </row>
    <row r="964" spans="1:20" s="60" customFormat="1" ht="12.75" x14ac:dyDescent="0.2">
      <c r="A964" s="2087"/>
      <c r="B964" s="68">
        <v>6</v>
      </c>
      <c r="C964" s="430"/>
      <c r="D964" s="366"/>
      <c r="E964" s="366"/>
      <c r="F964" s="369"/>
      <c r="G964" s="369"/>
      <c r="H964" s="369"/>
      <c r="I964" s="369"/>
      <c r="J964" s="369"/>
      <c r="K964" s="462"/>
      <c r="L964" s="369"/>
      <c r="M964" s="431"/>
      <c r="N964" s="461"/>
      <c r="O964" s="161"/>
      <c r="P964" s="312"/>
      <c r="Q964" s="162"/>
      <c r="S964" s="56"/>
      <c r="T964" s="56"/>
    </row>
    <row r="965" spans="1:20" s="60" customFormat="1" ht="12.75" x14ac:dyDescent="0.2">
      <c r="A965" s="2087"/>
      <c r="B965" s="68"/>
      <c r="C965" s="62"/>
      <c r="D965" s="69"/>
      <c r="E965" s="64"/>
      <c r="F965" s="129"/>
      <c r="G965" s="129"/>
      <c r="H965" s="129"/>
      <c r="I965" s="129"/>
      <c r="J965" s="69"/>
      <c r="K965" s="129"/>
      <c r="L965" s="69"/>
      <c r="M965" s="124"/>
      <c r="N965" s="123"/>
      <c r="O965" s="123"/>
      <c r="P965" s="123"/>
      <c r="Q965" s="125"/>
      <c r="S965" s="56"/>
      <c r="T965" s="56"/>
    </row>
    <row r="966" spans="1:20" s="60" customFormat="1" ht="13.5" thickBot="1" x14ac:dyDescent="0.25">
      <c r="A966" s="2088"/>
      <c r="B966" s="65"/>
      <c r="C966" s="96"/>
      <c r="D966" s="97"/>
      <c r="E966" s="98"/>
      <c r="F966" s="130"/>
      <c r="G966" s="130"/>
      <c r="H966" s="130"/>
      <c r="I966" s="130"/>
      <c r="J966" s="97"/>
      <c r="K966" s="130"/>
      <c r="L966" s="97"/>
      <c r="M966" s="127"/>
      <c r="N966" s="126"/>
      <c r="O966" s="126"/>
      <c r="P966" s="126"/>
      <c r="Q966" s="128"/>
      <c r="S966" s="56"/>
      <c r="T966" s="56"/>
    </row>
    <row r="967" spans="1:20" s="60" customFormat="1" ht="12.75" customHeight="1" x14ac:dyDescent="0.2">
      <c r="A967" s="2156" t="s">
        <v>29</v>
      </c>
      <c r="B967" s="328">
        <v>1</v>
      </c>
      <c r="C967" s="1338" t="s">
        <v>574</v>
      </c>
      <c r="D967" s="1339">
        <v>45</v>
      </c>
      <c r="E967" s="1340" t="s">
        <v>48</v>
      </c>
      <c r="F967" s="1341">
        <f t="shared" ref="F967:F969" si="125">+G967+H967+I967</f>
        <v>12.824</v>
      </c>
      <c r="G967" s="1341">
        <v>2.6840000000000002</v>
      </c>
      <c r="H967" s="1341">
        <v>6.8</v>
      </c>
      <c r="I967" s="1342">
        <v>3.34</v>
      </c>
      <c r="J967" s="1343">
        <v>2290.41</v>
      </c>
      <c r="K967" s="1344">
        <v>3.34</v>
      </c>
      <c r="L967" s="1343">
        <v>2290.41</v>
      </c>
      <c r="M967" s="1378">
        <f>K967/L967</f>
        <v>1.4582541990298681E-3</v>
      </c>
      <c r="N967" s="1379">
        <v>240.78</v>
      </c>
      <c r="O967" s="1380">
        <f t="shared" ref="O967:O969" si="126">M967*N967</f>
        <v>0.35111844604241166</v>
      </c>
      <c r="P967" s="1380">
        <f t="shared" ref="P967:P969" si="127">M967*60*1000</f>
        <v>87.495251941792091</v>
      </c>
      <c r="Q967" s="1347">
        <f t="shared" ref="Q967:Q969" si="128">P967*N967/1000</f>
        <v>21.0671067625447</v>
      </c>
      <c r="S967" s="56"/>
      <c r="T967" s="56"/>
    </row>
    <row r="968" spans="1:20" s="60" customFormat="1" ht="12.75" customHeight="1" x14ac:dyDescent="0.2">
      <c r="A968" s="2157"/>
      <c r="B968" s="329">
        <v>2</v>
      </c>
      <c r="C968" s="1348" t="s">
        <v>575</v>
      </c>
      <c r="D968" s="1339">
        <v>45</v>
      </c>
      <c r="E968" s="1349" t="s">
        <v>48</v>
      </c>
      <c r="F968" s="1350">
        <f t="shared" si="125"/>
        <v>13.36</v>
      </c>
      <c r="G968" s="1350">
        <v>3.35</v>
      </c>
      <c r="H968" s="1350">
        <v>6.48</v>
      </c>
      <c r="I968" s="1342">
        <v>3.53</v>
      </c>
      <c r="J968" s="1342">
        <v>2324.6999999999998</v>
      </c>
      <c r="K968" s="1351">
        <v>3.53</v>
      </c>
      <c r="L968" s="1342">
        <v>2324.6999999999998</v>
      </c>
      <c r="M968" s="1378">
        <f>K968/L968</f>
        <v>1.5184755022153397E-3</v>
      </c>
      <c r="N968" s="1379">
        <v>240.78</v>
      </c>
      <c r="O968" s="1380">
        <f t="shared" si="126"/>
        <v>0.3656185314234095</v>
      </c>
      <c r="P968" s="1380">
        <f t="shared" si="127"/>
        <v>91.108530132920379</v>
      </c>
      <c r="Q968" s="1347">
        <f t="shared" si="128"/>
        <v>21.937111885404565</v>
      </c>
      <c r="S968" s="56"/>
      <c r="T968" s="56"/>
    </row>
    <row r="969" spans="1:20" ht="12.75" customHeight="1" x14ac:dyDescent="0.2">
      <c r="A969" s="2157"/>
      <c r="B969" s="258">
        <v>3</v>
      </c>
      <c r="C969" s="1348" t="s">
        <v>576</v>
      </c>
      <c r="D969" s="1339">
        <v>44</v>
      </c>
      <c r="E969" s="1352" t="s">
        <v>48</v>
      </c>
      <c r="F969" s="1353">
        <f t="shared" si="125"/>
        <v>12.715</v>
      </c>
      <c r="G969" s="1350">
        <v>2.4700000000000002</v>
      </c>
      <c r="H969" s="1350">
        <v>6.89</v>
      </c>
      <c r="I969" s="1342">
        <v>3.355</v>
      </c>
      <c r="J969" s="1342">
        <v>1862.58</v>
      </c>
      <c r="K969" s="1351">
        <v>3.355</v>
      </c>
      <c r="L969" s="1342">
        <v>1862.58</v>
      </c>
      <c r="M969" s="1381">
        <f t="shared" ref="M969" si="129">K969/L969</f>
        <v>1.8012649121111578E-3</v>
      </c>
      <c r="N969" s="1379">
        <v>240.78</v>
      </c>
      <c r="O969" s="1380">
        <f t="shared" si="126"/>
        <v>0.43370856553812459</v>
      </c>
      <c r="P969" s="1380">
        <f t="shared" si="127"/>
        <v>108.07589472666946</v>
      </c>
      <c r="Q969" s="1355">
        <f t="shared" si="128"/>
        <v>26.02251393228747</v>
      </c>
      <c r="S969" s="56"/>
      <c r="T969" s="56"/>
    </row>
    <row r="970" spans="1:20" ht="12.75" customHeight="1" x14ac:dyDescent="0.2">
      <c r="A970" s="2157"/>
      <c r="B970" s="258">
        <v>4</v>
      </c>
      <c r="C970" s="439"/>
      <c r="D970" s="228"/>
      <c r="E970" s="228"/>
      <c r="F970" s="397"/>
      <c r="G970" s="397"/>
      <c r="H970" s="397"/>
      <c r="I970" s="397"/>
      <c r="J970" s="397"/>
      <c r="K970" s="464"/>
      <c r="L970" s="397"/>
      <c r="M970" s="260"/>
      <c r="N970" s="261"/>
      <c r="O970" s="262"/>
      <c r="P970" s="800"/>
      <c r="Q970" s="232"/>
      <c r="S970" s="56"/>
      <c r="T970" s="56"/>
    </row>
    <row r="971" spans="1:20" ht="12.75" customHeight="1" x14ac:dyDescent="0.2">
      <c r="A971" s="2157"/>
      <c r="B971" s="258">
        <v>5</v>
      </c>
      <c r="C971" s="439"/>
      <c r="D971" s="228"/>
      <c r="E971" s="228"/>
      <c r="F971" s="397"/>
      <c r="G971" s="397"/>
      <c r="H971" s="397"/>
      <c r="I971" s="397"/>
      <c r="J971" s="397"/>
      <c r="K971" s="464"/>
      <c r="L971" s="397"/>
      <c r="M971" s="260"/>
      <c r="N971" s="261"/>
      <c r="O971" s="262"/>
      <c r="P971" s="800"/>
      <c r="Q971" s="232"/>
      <c r="S971" s="56"/>
      <c r="T971" s="56"/>
    </row>
    <row r="972" spans="1:20" ht="12.75" customHeight="1" x14ac:dyDescent="0.2">
      <c r="A972" s="2157"/>
      <c r="B972" s="258">
        <v>6</v>
      </c>
      <c r="C972" s="439"/>
      <c r="D972" s="228"/>
      <c r="E972" s="228"/>
      <c r="F972" s="397"/>
      <c r="G972" s="397"/>
      <c r="H972" s="397"/>
      <c r="I972" s="397"/>
      <c r="J972" s="397"/>
      <c r="K972" s="464"/>
      <c r="L972" s="397"/>
      <c r="M972" s="440"/>
      <c r="N972" s="441"/>
      <c r="O972" s="231"/>
      <c r="P972" s="226"/>
      <c r="Q972" s="232"/>
      <c r="S972" s="56"/>
      <c r="T972" s="56"/>
    </row>
    <row r="973" spans="1:20" ht="13.5" customHeight="1" thickBot="1" x14ac:dyDescent="0.25">
      <c r="A973" s="2158"/>
      <c r="B973" s="265"/>
      <c r="C973" s="289"/>
      <c r="D973" s="265"/>
      <c r="E973" s="265"/>
      <c r="F973" s="291"/>
      <c r="G973" s="291"/>
      <c r="H973" s="291"/>
      <c r="I973" s="291"/>
      <c r="J973" s="300"/>
      <c r="K973" s="291"/>
      <c r="L973" s="300"/>
      <c r="M973" s="293"/>
      <c r="N973" s="292"/>
      <c r="O973" s="292"/>
      <c r="P973" s="292"/>
      <c r="Q973" s="302"/>
      <c r="S973" s="56"/>
      <c r="T973" s="56"/>
    </row>
    <row r="974" spans="1:20" ht="13.5" customHeight="1" x14ac:dyDescent="0.2">
      <c r="A974" s="2153" t="s">
        <v>97</v>
      </c>
      <c r="B974" s="287">
        <v>1</v>
      </c>
      <c r="C974" s="1382" t="s">
        <v>577</v>
      </c>
      <c r="D974" s="1383">
        <v>45</v>
      </c>
      <c r="E974" s="1383" t="s">
        <v>48</v>
      </c>
      <c r="F974" s="1384">
        <f>+G974+H974+I974</f>
        <v>23.201999999999998</v>
      </c>
      <c r="G974" s="1384">
        <v>2.7490000000000001</v>
      </c>
      <c r="H974" s="1384">
        <v>5.84</v>
      </c>
      <c r="I974" s="1384">
        <v>14.613</v>
      </c>
      <c r="J974" s="1384">
        <v>2291.73</v>
      </c>
      <c r="K974" s="1385">
        <v>14.613</v>
      </c>
      <c r="L974" s="1384">
        <v>2291.6999999999998</v>
      </c>
      <c r="M974" s="1405">
        <f>K974/L974</f>
        <v>6.3764890692499018E-3</v>
      </c>
      <c r="N974" s="1406">
        <v>240.78</v>
      </c>
      <c r="O974" s="1407">
        <f>M974*N974</f>
        <v>1.5353310380939913</v>
      </c>
      <c r="P974" s="1407">
        <f>M974*60*1000</f>
        <v>382.58934415499414</v>
      </c>
      <c r="Q974" s="1408">
        <f>P974*N974/1000</f>
        <v>92.119862285639499</v>
      </c>
      <c r="S974" s="56"/>
      <c r="T974" s="56"/>
    </row>
    <row r="975" spans="1:20" ht="13.5" customHeight="1" x14ac:dyDescent="0.2">
      <c r="A975" s="2154"/>
      <c r="B975" s="279">
        <v>2</v>
      </c>
      <c r="C975" s="1389" t="s">
        <v>578</v>
      </c>
      <c r="D975" s="1390">
        <v>45</v>
      </c>
      <c r="E975" s="1390" t="s">
        <v>48</v>
      </c>
      <c r="F975" s="1391">
        <f t="shared" ref="F975:F976" si="130">+G975+H975+I975</f>
        <v>25.975999999999999</v>
      </c>
      <c r="G975" s="1391">
        <v>3.0790000000000002</v>
      </c>
      <c r="H975" s="1391">
        <v>6.88</v>
      </c>
      <c r="I975" s="1391">
        <v>16.016999999999999</v>
      </c>
      <c r="J975" s="1391">
        <v>2338.9699999999998</v>
      </c>
      <c r="K975" s="1392">
        <v>16.016999999999999</v>
      </c>
      <c r="L975" s="1391">
        <v>2339</v>
      </c>
      <c r="M975" s="1393">
        <f t="shared" ref="M975:M976" si="131">K975/L975</f>
        <v>6.8477982043608377E-3</v>
      </c>
      <c r="N975" s="1387">
        <v>240.78</v>
      </c>
      <c r="O975" s="1394">
        <f t="shared" ref="O975:O976" si="132">M975*N975</f>
        <v>1.6488128516460026</v>
      </c>
      <c r="P975" s="1388">
        <f t="shared" ref="P975:P976" si="133">M975*60*1000</f>
        <v>410.8678922616503</v>
      </c>
      <c r="Q975" s="1395">
        <f t="shared" ref="Q975:Q976" si="134">P975*N975/1000</f>
        <v>98.928771098760166</v>
      </c>
      <c r="S975" s="56"/>
      <c r="T975" s="56"/>
    </row>
    <row r="976" spans="1:20" ht="13.5" customHeight="1" x14ac:dyDescent="0.2">
      <c r="A976" s="2154"/>
      <c r="B976" s="279">
        <v>3</v>
      </c>
      <c r="C976" s="1389" t="s">
        <v>579</v>
      </c>
      <c r="D976" s="1390">
        <v>90</v>
      </c>
      <c r="E976" s="1396" t="s">
        <v>48</v>
      </c>
      <c r="F976" s="1386">
        <f t="shared" si="130"/>
        <v>26.154</v>
      </c>
      <c r="G976" s="1391">
        <v>2.7490000000000001</v>
      </c>
      <c r="H976" s="1391">
        <v>5.391</v>
      </c>
      <c r="I976" s="1391">
        <v>18.013999999999999</v>
      </c>
      <c r="J976" s="1391">
        <v>2661.13</v>
      </c>
      <c r="K976" s="1392">
        <v>18.013999999999999</v>
      </c>
      <c r="L976" s="1391">
        <v>2661.13</v>
      </c>
      <c r="M976" s="1393">
        <f t="shared" si="131"/>
        <v>6.7693047690266916E-3</v>
      </c>
      <c r="N976" s="1387">
        <v>240.78</v>
      </c>
      <c r="O976" s="1394">
        <f t="shared" si="132"/>
        <v>1.6299132022862468</v>
      </c>
      <c r="P976" s="1388">
        <f t="shared" si="133"/>
        <v>406.15828614160148</v>
      </c>
      <c r="Q976" s="1395">
        <f t="shared" si="134"/>
        <v>97.794792137174809</v>
      </c>
      <c r="S976" s="56"/>
      <c r="T976" s="56"/>
    </row>
    <row r="977" spans="1:20" ht="13.5" customHeight="1" x14ac:dyDescent="0.2">
      <c r="A977" s="2154"/>
      <c r="B977" s="279">
        <v>4</v>
      </c>
      <c r="C977" s="257"/>
      <c r="D977" s="279"/>
      <c r="E977" s="279"/>
      <c r="F977" s="1397"/>
      <c r="G977" s="1397"/>
      <c r="H977" s="1397"/>
      <c r="I977" s="1397"/>
      <c r="J977" s="1397"/>
      <c r="K977" s="1398"/>
      <c r="L977" s="1397"/>
      <c r="M977" s="1399"/>
      <c r="N977" s="1400"/>
      <c r="O977" s="1401"/>
      <c r="P977" s="1402"/>
      <c r="Q977" s="1403"/>
      <c r="S977" s="56"/>
      <c r="T977" s="56"/>
    </row>
    <row r="978" spans="1:20" ht="13.5" customHeight="1" x14ac:dyDescent="0.2">
      <c r="A978" s="2154"/>
      <c r="B978" s="279">
        <v>5</v>
      </c>
      <c r="C978" s="257"/>
      <c r="D978" s="279"/>
      <c r="E978" s="279"/>
      <c r="F978" s="1397"/>
      <c r="G978" s="1397"/>
      <c r="H978" s="1397"/>
      <c r="I978" s="1397"/>
      <c r="J978" s="1397"/>
      <c r="K978" s="1398"/>
      <c r="L978" s="1397"/>
      <c r="M978" s="1399"/>
      <c r="N978" s="1400"/>
      <c r="O978" s="1401"/>
      <c r="P978" s="1402"/>
      <c r="Q978" s="1403"/>
      <c r="S978" s="56"/>
      <c r="T978" s="56"/>
    </row>
    <row r="979" spans="1:20" ht="13.5" customHeight="1" x14ac:dyDescent="0.2">
      <c r="A979" s="2154"/>
      <c r="B979" s="279"/>
      <c r="C979" s="257"/>
      <c r="D979" s="279"/>
      <c r="E979" s="279"/>
      <c r="F979" s="1397"/>
      <c r="G979" s="1397"/>
      <c r="H979" s="1397"/>
      <c r="I979" s="1397"/>
      <c r="J979" s="1397"/>
      <c r="K979" s="1398"/>
      <c r="L979" s="1397"/>
      <c r="M979" s="1399"/>
      <c r="N979" s="1400"/>
      <c r="O979" s="1401"/>
      <c r="P979" s="1402"/>
      <c r="Q979" s="1403"/>
      <c r="S979" s="56"/>
      <c r="T979" s="56"/>
    </row>
    <row r="980" spans="1:20" ht="13.5" customHeight="1" x14ac:dyDescent="0.2">
      <c r="A980" s="2154"/>
      <c r="B980" s="279"/>
      <c r="C980" s="257"/>
      <c r="D980" s="279"/>
      <c r="E980" s="279"/>
      <c r="F980" s="280"/>
      <c r="G980" s="280"/>
      <c r="H980" s="280"/>
      <c r="I980" s="280"/>
      <c r="J980" s="288"/>
      <c r="K980" s="280"/>
      <c r="L980" s="288"/>
      <c r="M980" s="282"/>
      <c r="N980" s="281"/>
      <c r="O980" s="281"/>
      <c r="P980" s="281"/>
      <c r="Q980" s="316"/>
      <c r="S980" s="56"/>
      <c r="T980" s="56"/>
    </row>
    <row r="981" spans="1:20" ht="13.5" customHeight="1" thickBot="1" x14ac:dyDescent="0.25">
      <c r="A981" s="2155"/>
      <c r="B981" s="283"/>
      <c r="C981" s="275"/>
      <c r="D981" s="283"/>
      <c r="E981" s="283"/>
      <c r="F981" s="284"/>
      <c r="G981" s="284"/>
      <c r="H981" s="284"/>
      <c r="I981" s="284"/>
      <c r="J981" s="296"/>
      <c r="K981" s="284"/>
      <c r="L981" s="296"/>
      <c r="M981" s="286"/>
      <c r="N981" s="285"/>
      <c r="O981" s="285"/>
      <c r="P981" s="285"/>
      <c r="Q981" s="321"/>
      <c r="S981" s="56"/>
      <c r="T981" s="56"/>
    </row>
    <row r="982" spans="1:20" ht="13.5" customHeight="1" x14ac:dyDescent="0.2">
      <c r="A982" s="2112" t="s">
        <v>98</v>
      </c>
      <c r="B982" s="53">
        <v>1</v>
      </c>
      <c r="C982" s="1369" t="s">
        <v>580</v>
      </c>
      <c r="D982" s="1370">
        <v>56</v>
      </c>
      <c r="E982" s="1370" t="s">
        <v>48</v>
      </c>
      <c r="F982" s="1365">
        <f>+G982+H982+I982</f>
        <v>23.603999999999999</v>
      </c>
      <c r="G982" s="1365">
        <v>2.3639999999999999</v>
      </c>
      <c r="H982" s="1365">
        <v>0.49</v>
      </c>
      <c r="I982" s="1365">
        <v>20.75</v>
      </c>
      <c r="J982" s="1365">
        <v>2431.37</v>
      </c>
      <c r="K982" s="1404">
        <v>20.75</v>
      </c>
      <c r="L982" s="1365">
        <v>2431.4</v>
      </c>
      <c r="M982" s="1366">
        <f>K982/L982</f>
        <v>8.534177839927614E-3</v>
      </c>
      <c r="N982" s="1328">
        <v>240.78</v>
      </c>
      <c r="O982" s="1367">
        <f>M982*N982</f>
        <v>2.0548593402977708</v>
      </c>
      <c r="P982" s="1367">
        <f>M982*60*1000</f>
        <v>512.05067039565688</v>
      </c>
      <c r="Q982" s="1368">
        <f>P982*N982/1000</f>
        <v>123.29156041786626</v>
      </c>
      <c r="S982" s="56"/>
      <c r="T982" s="56"/>
    </row>
    <row r="983" spans="1:20" ht="13.5" customHeight="1" x14ac:dyDescent="0.2">
      <c r="A983" s="2120"/>
      <c r="B983" s="26">
        <v>2</v>
      </c>
      <c r="C983" s="1369" t="s">
        <v>581</v>
      </c>
      <c r="D983" s="1370">
        <v>56</v>
      </c>
      <c r="E983" s="1370" t="s">
        <v>48</v>
      </c>
      <c r="F983" s="1365">
        <f>+G983+H983+I983</f>
        <v>23.936999999999998</v>
      </c>
      <c r="G983" s="774">
        <v>2.5289999999999999</v>
      </c>
      <c r="H983" s="774">
        <v>0.51</v>
      </c>
      <c r="I983" s="774">
        <v>20.898</v>
      </c>
      <c r="J983" s="774">
        <v>2418.6</v>
      </c>
      <c r="K983" s="1371">
        <v>20.898</v>
      </c>
      <c r="L983" s="774">
        <v>2418.6</v>
      </c>
      <c r="M983" s="773">
        <f t="shared" ref="M983:M984" si="135">K983/L983</f>
        <v>8.6405358471843222E-3</v>
      </c>
      <c r="N983" s="1328">
        <v>240.78</v>
      </c>
      <c r="O983" s="775">
        <f t="shared" ref="O983:O984" si="136">M983*N983</f>
        <v>2.0804682212850412</v>
      </c>
      <c r="P983" s="1367">
        <f t="shared" ref="P983:P984" si="137">M983*60*1000</f>
        <v>518.43215083105929</v>
      </c>
      <c r="Q983" s="776">
        <f t="shared" ref="Q983:Q984" si="138">P983*N983/1000</f>
        <v>124.82809327710245</v>
      </c>
      <c r="S983" s="56"/>
      <c r="T983" s="56"/>
    </row>
    <row r="984" spans="1:20" ht="13.5" customHeight="1" x14ac:dyDescent="0.2">
      <c r="A984" s="2120"/>
      <c r="B984" s="26">
        <v>3</v>
      </c>
      <c r="C984" s="1369" t="s">
        <v>582</v>
      </c>
      <c r="D984" s="1370">
        <v>12</v>
      </c>
      <c r="E984" s="1370" t="s">
        <v>48</v>
      </c>
      <c r="F984" s="1365">
        <f>+G984+H984+I984</f>
        <v>9.245000000000001</v>
      </c>
      <c r="G984" s="774">
        <v>0.85899999999999999</v>
      </c>
      <c r="H984" s="774">
        <v>1.92</v>
      </c>
      <c r="I984" s="774">
        <v>6.4660000000000002</v>
      </c>
      <c r="J984" s="774">
        <v>603.69000000000005</v>
      </c>
      <c r="K984" s="1371">
        <v>6.4660000000000002</v>
      </c>
      <c r="L984" s="774">
        <v>603.70000000000005</v>
      </c>
      <c r="M984" s="773">
        <f t="shared" si="135"/>
        <v>1.0710617856551266E-2</v>
      </c>
      <c r="N984" s="1328">
        <v>240.78</v>
      </c>
      <c r="O984" s="775">
        <f t="shared" si="136"/>
        <v>2.578902567500414</v>
      </c>
      <c r="P984" s="1367">
        <f t="shared" si="137"/>
        <v>642.63707139307598</v>
      </c>
      <c r="Q984" s="776">
        <f t="shared" si="138"/>
        <v>154.73415405002484</v>
      </c>
      <c r="S984" s="56"/>
      <c r="T984" s="56"/>
    </row>
    <row r="985" spans="1:20" ht="13.5" customHeight="1" x14ac:dyDescent="0.2">
      <c r="A985" s="2120"/>
      <c r="B985" s="26">
        <v>4</v>
      </c>
      <c r="C985" s="334"/>
      <c r="D985" s="335"/>
      <c r="E985" s="335"/>
      <c r="F985" s="197"/>
      <c r="G985" s="197"/>
      <c r="H985" s="197"/>
      <c r="I985" s="197"/>
      <c r="J985" s="197"/>
      <c r="K985" s="305"/>
      <c r="L985" s="197"/>
      <c r="M985" s="337"/>
      <c r="N985" s="338"/>
      <c r="O985" s="339"/>
      <c r="P985" s="274"/>
      <c r="Q985" s="340"/>
      <c r="S985" s="56"/>
      <c r="T985" s="56"/>
    </row>
    <row r="986" spans="1:20" ht="13.5" customHeight="1" x14ac:dyDescent="0.2">
      <c r="A986" s="2120"/>
      <c r="B986" s="26">
        <v>5</v>
      </c>
      <c r="C986" s="334"/>
      <c r="D986" s="335"/>
      <c r="E986" s="335"/>
      <c r="F986" s="197"/>
      <c r="G986" s="197"/>
      <c r="H986" s="197"/>
      <c r="I986" s="197"/>
      <c r="J986" s="197"/>
      <c r="K986" s="305"/>
      <c r="L986" s="197"/>
      <c r="M986" s="337"/>
      <c r="N986" s="338"/>
      <c r="O986" s="339"/>
      <c r="P986" s="274"/>
      <c r="Q986" s="340"/>
      <c r="S986" s="56"/>
      <c r="T986" s="56"/>
    </row>
    <row r="987" spans="1:20" ht="13.5" customHeight="1" x14ac:dyDescent="0.2">
      <c r="A987" s="2120"/>
      <c r="B987" s="26">
        <v>6</v>
      </c>
      <c r="C987" s="334"/>
      <c r="D987" s="335"/>
      <c r="E987" s="335"/>
      <c r="F987" s="197"/>
      <c r="G987" s="197"/>
      <c r="H987" s="197"/>
      <c r="I987" s="197"/>
      <c r="J987" s="197"/>
      <c r="K987" s="305"/>
      <c r="L987" s="197"/>
      <c r="M987" s="337"/>
      <c r="N987" s="338"/>
      <c r="O987" s="339"/>
      <c r="P987" s="274"/>
      <c r="Q987" s="340"/>
      <c r="S987" s="56"/>
      <c r="T987" s="56"/>
    </row>
    <row r="988" spans="1:20" ht="13.5" customHeight="1" x14ac:dyDescent="0.2">
      <c r="A988" s="2120"/>
      <c r="B988" s="26"/>
      <c r="C988" s="32"/>
      <c r="D988" s="26"/>
      <c r="E988" s="26"/>
      <c r="F988" s="36"/>
      <c r="G988" s="36"/>
      <c r="H988" s="36"/>
      <c r="I988" s="36"/>
      <c r="J988" s="37"/>
      <c r="K988" s="33"/>
      <c r="L988" s="37"/>
      <c r="M988" s="38"/>
      <c r="N988" s="36"/>
      <c r="O988" s="27"/>
      <c r="P988" s="27"/>
      <c r="Q988" s="28"/>
      <c r="S988" s="56"/>
      <c r="T988" s="56"/>
    </row>
    <row r="989" spans="1:20" ht="13.5" customHeight="1" thickBot="1" x14ac:dyDescent="0.25">
      <c r="A989" s="2121"/>
      <c r="B989" s="29"/>
      <c r="C989" s="34"/>
      <c r="D989" s="29"/>
      <c r="E989" s="29"/>
      <c r="F989" s="39"/>
      <c r="G989" s="39"/>
      <c r="H989" s="39"/>
      <c r="I989" s="39"/>
      <c r="J989" s="40"/>
      <c r="K989" s="35"/>
      <c r="L989" s="40"/>
      <c r="M989" s="54"/>
      <c r="N989" s="39"/>
      <c r="O989" s="30"/>
      <c r="P989" s="30"/>
      <c r="Q989" s="31"/>
      <c r="S989" s="56"/>
      <c r="T989" s="56"/>
    </row>
    <row r="990" spans="1:20" ht="12.75" x14ac:dyDescent="0.2">
      <c r="S990" s="56"/>
      <c r="T990" s="56"/>
    </row>
    <row r="991" spans="1:20" ht="12.75" x14ac:dyDescent="0.2">
      <c r="S991" s="56"/>
      <c r="T991" s="56"/>
    </row>
    <row r="992" spans="1:20" ht="15" x14ac:dyDescent="0.2">
      <c r="A992" s="2011" t="s">
        <v>99</v>
      </c>
      <c r="B992" s="2011"/>
      <c r="C992" s="2011"/>
      <c r="D992" s="2011"/>
      <c r="E992" s="2011"/>
      <c r="F992" s="2011"/>
      <c r="G992" s="2011"/>
      <c r="H992" s="2011"/>
      <c r="I992" s="2011"/>
      <c r="J992" s="2011"/>
      <c r="K992" s="2011"/>
      <c r="L992" s="2011"/>
      <c r="M992" s="2011"/>
      <c r="N992" s="2011"/>
      <c r="O992" s="2011"/>
      <c r="P992" s="2011"/>
      <c r="Q992" s="2011"/>
      <c r="S992" s="789"/>
      <c r="T992" s="789"/>
    </row>
    <row r="993" spans="1:20" ht="13.5" thickBot="1" x14ac:dyDescent="0.25">
      <c r="A993" s="2129" t="s">
        <v>686</v>
      </c>
      <c r="B993" s="2129"/>
      <c r="C993" s="2129"/>
      <c r="D993" s="2129"/>
      <c r="E993" s="2129"/>
      <c r="F993" s="2129"/>
      <c r="G993" s="2129"/>
      <c r="H993" s="2129"/>
      <c r="I993" s="2129"/>
      <c r="J993" s="2129"/>
      <c r="K993" s="2129"/>
      <c r="L993" s="2129"/>
      <c r="M993" s="2129"/>
      <c r="N993" s="2129"/>
      <c r="O993" s="2129"/>
      <c r="P993" s="2129"/>
      <c r="Q993" s="2129"/>
      <c r="S993" s="56"/>
      <c r="T993" s="56"/>
    </row>
    <row r="994" spans="1:20" ht="12.75" customHeight="1" x14ac:dyDescent="0.2">
      <c r="A994" s="2035" t="s">
        <v>1</v>
      </c>
      <c r="B994" s="2037" t="s">
        <v>0</v>
      </c>
      <c r="C994" s="2016" t="s">
        <v>2</v>
      </c>
      <c r="D994" s="2016" t="s">
        <v>3</v>
      </c>
      <c r="E994" s="2016" t="s">
        <v>13</v>
      </c>
      <c r="F994" s="2039" t="s">
        <v>14</v>
      </c>
      <c r="G994" s="2040"/>
      <c r="H994" s="2040"/>
      <c r="I994" s="2041"/>
      <c r="J994" s="2016" t="s">
        <v>4</v>
      </c>
      <c r="K994" s="2016" t="s">
        <v>15</v>
      </c>
      <c r="L994" s="2016" t="s">
        <v>5</v>
      </c>
      <c r="M994" s="2016" t="s">
        <v>6</v>
      </c>
      <c r="N994" s="2016" t="s">
        <v>16</v>
      </c>
      <c r="O994" s="2051" t="s">
        <v>17</v>
      </c>
      <c r="P994" s="2016" t="s">
        <v>25</v>
      </c>
      <c r="Q994" s="2020" t="s">
        <v>26</v>
      </c>
      <c r="S994" s="56"/>
      <c r="T994" s="56"/>
    </row>
    <row r="995" spans="1:20" s="2" customFormat="1" ht="33.75" x14ac:dyDescent="0.2">
      <c r="A995" s="2036"/>
      <c r="B995" s="2038"/>
      <c r="C995" s="2025"/>
      <c r="D995" s="2017"/>
      <c r="E995" s="2017"/>
      <c r="F995" s="21" t="s">
        <v>18</v>
      </c>
      <c r="G995" s="21" t="s">
        <v>19</v>
      </c>
      <c r="H995" s="21" t="s">
        <v>20</v>
      </c>
      <c r="I995" s="21" t="s">
        <v>21</v>
      </c>
      <c r="J995" s="2017"/>
      <c r="K995" s="2017"/>
      <c r="L995" s="2017"/>
      <c r="M995" s="2017"/>
      <c r="N995" s="2017"/>
      <c r="O995" s="2052"/>
      <c r="P995" s="2017"/>
      <c r="Q995" s="2021"/>
      <c r="S995" s="56"/>
      <c r="T995" s="56"/>
    </row>
    <row r="996" spans="1:20" s="3" customFormat="1" ht="13.5" customHeight="1" thickBot="1" x14ac:dyDescent="0.25">
      <c r="A996" s="2113"/>
      <c r="B996" s="2110"/>
      <c r="C996" s="2026"/>
      <c r="D996" s="41" t="s">
        <v>7</v>
      </c>
      <c r="E996" s="41" t="s">
        <v>8</v>
      </c>
      <c r="F996" s="41" t="s">
        <v>9</v>
      </c>
      <c r="G996" s="41" t="s">
        <v>9</v>
      </c>
      <c r="H996" s="41" t="s">
        <v>9</v>
      </c>
      <c r="I996" s="41" t="s">
        <v>9</v>
      </c>
      <c r="J996" s="41" t="s">
        <v>22</v>
      </c>
      <c r="K996" s="41" t="s">
        <v>9</v>
      </c>
      <c r="L996" s="41" t="s">
        <v>22</v>
      </c>
      <c r="M996" s="41" t="s">
        <v>23</v>
      </c>
      <c r="N996" s="41" t="s">
        <v>10</v>
      </c>
      <c r="O996" s="41" t="s">
        <v>24</v>
      </c>
      <c r="P996" s="42" t="s">
        <v>27</v>
      </c>
      <c r="Q996" s="43" t="s">
        <v>28</v>
      </c>
      <c r="S996" s="56"/>
      <c r="T996" s="56"/>
    </row>
    <row r="997" spans="1:20" ht="11.25" customHeight="1" x14ac:dyDescent="0.2">
      <c r="A997" s="2089" t="s">
        <v>29</v>
      </c>
      <c r="B997" s="19">
        <v>1</v>
      </c>
      <c r="C997" s="478" t="s">
        <v>228</v>
      </c>
      <c r="D997" s="386">
        <v>16</v>
      </c>
      <c r="E997" s="386">
        <v>1991</v>
      </c>
      <c r="F997" s="397">
        <f t="shared" ref="F997:F998" si="139">SUM(G997+H997+I997)</f>
        <v>11.600000000000001</v>
      </c>
      <c r="G997" s="389">
        <v>1.6</v>
      </c>
      <c r="H997" s="389">
        <v>2.7</v>
      </c>
      <c r="I997" s="389">
        <v>7.3</v>
      </c>
      <c r="J997" s="389">
        <v>1069.04</v>
      </c>
      <c r="K997" s="463">
        <v>7.3</v>
      </c>
      <c r="L997" s="389">
        <v>1069.04</v>
      </c>
      <c r="M997" s="479">
        <f>SUM(K997/L997)</f>
        <v>6.8285564618723342E-3</v>
      </c>
      <c r="N997" s="480">
        <v>224</v>
      </c>
      <c r="O997" s="226">
        <f>SUM(M997*N997)</f>
        <v>1.5295966474594029</v>
      </c>
      <c r="P997" s="226">
        <f>SUM(M997*60*1000)</f>
        <v>409.71338771234008</v>
      </c>
      <c r="Q997" s="481">
        <f>SUM(O997*60)</f>
        <v>91.775798847564175</v>
      </c>
      <c r="R997" s="6"/>
      <c r="S997" s="56"/>
      <c r="T997" s="56"/>
    </row>
    <row r="998" spans="1:20" ht="12.75" customHeight="1" x14ac:dyDescent="0.2">
      <c r="A998" s="2148"/>
      <c r="B998" s="20">
        <v>2</v>
      </c>
      <c r="C998" s="439" t="s">
        <v>229</v>
      </c>
      <c r="D998" s="228">
        <v>39</v>
      </c>
      <c r="E998" s="228">
        <v>1992</v>
      </c>
      <c r="F998" s="397">
        <f t="shared" si="139"/>
        <v>20.7</v>
      </c>
      <c r="G998" s="397">
        <v>3.8</v>
      </c>
      <c r="H998" s="397">
        <v>6.2</v>
      </c>
      <c r="I998" s="397">
        <v>10.7</v>
      </c>
      <c r="J998" s="397">
        <v>2279.6999999999998</v>
      </c>
      <c r="K998" s="464">
        <v>10.7</v>
      </c>
      <c r="L998" s="397">
        <v>2279.6999999999998</v>
      </c>
      <c r="M998" s="440">
        <f t="shared" ref="M998:M1004" si="140">SUM(K998/L998)</f>
        <v>4.6936000350923371E-3</v>
      </c>
      <c r="N998" s="441">
        <v>224</v>
      </c>
      <c r="O998" s="231">
        <f t="shared" ref="O998:O1004" si="141">SUM(M998*N998)</f>
        <v>1.0513664078606835</v>
      </c>
      <c r="P998" s="226">
        <f>SUM(M998*60*1000)</f>
        <v>281.61600210554025</v>
      </c>
      <c r="Q998" s="481">
        <f>SUM(O998*60)</f>
        <v>63.081984471641007</v>
      </c>
      <c r="R998" s="6"/>
      <c r="S998" s="56"/>
      <c r="T998" s="56"/>
    </row>
    <row r="999" spans="1:20" ht="12.75" customHeight="1" x14ac:dyDescent="0.2">
      <c r="A999" s="2148"/>
      <c r="B999" s="20">
        <v>3</v>
      </c>
      <c r="C999" s="439" t="s">
        <v>230</v>
      </c>
      <c r="D999" s="228">
        <v>21</v>
      </c>
      <c r="E999" s="228">
        <v>1998</v>
      </c>
      <c r="F999" s="397">
        <f t="shared" ref="F999:F1004" si="142">SUM(G999+H999+I999)</f>
        <v>12.3</v>
      </c>
      <c r="G999" s="397">
        <v>2</v>
      </c>
      <c r="H999" s="397">
        <v>3.4</v>
      </c>
      <c r="I999" s="397">
        <v>6.9</v>
      </c>
      <c r="J999" s="397">
        <v>1178.27</v>
      </c>
      <c r="K999" s="464">
        <v>6.9</v>
      </c>
      <c r="L999" s="397">
        <v>1178.27</v>
      </c>
      <c r="M999" s="440">
        <f t="shared" si="140"/>
        <v>5.8560431819532034E-3</v>
      </c>
      <c r="N999" s="441">
        <v>224</v>
      </c>
      <c r="O999" s="231">
        <f t="shared" si="141"/>
        <v>1.3117536727575176</v>
      </c>
      <c r="P999" s="226">
        <f t="shared" ref="P999:P1004" si="143">SUM(M999*60*1000)</f>
        <v>351.36259091719216</v>
      </c>
      <c r="Q999" s="481">
        <f t="shared" ref="Q999:Q1004" si="144">SUM(O999*60)</f>
        <v>78.705220365451055</v>
      </c>
      <c r="R999" s="6"/>
      <c r="S999" s="56"/>
      <c r="T999" s="56"/>
    </row>
    <row r="1000" spans="1:20" ht="12.75" customHeight="1" x14ac:dyDescent="0.2">
      <c r="A1000" s="2148"/>
      <c r="B1000" s="20">
        <v>4</v>
      </c>
      <c r="C1000" s="439" t="s">
        <v>231</v>
      </c>
      <c r="D1000" s="228">
        <v>20</v>
      </c>
      <c r="E1000" s="228">
        <v>1997</v>
      </c>
      <c r="F1000" s="397">
        <f t="shared" si="142"/>
        <v>12.2</v>
      </c>
      <c r="G1000" s="397">
        <v>1</v>
      </c>
      <c r="H1000" s="397">
        <v>3.2</v>
      </c>
      <c r="I1000" s="397">
        <v>8</v>
      </c>
      <c r="J1000" s="397">
        <v>1186.4000000000001</v>
      </c>
      <c r="K1000" s="464">
        <v>8</v>
      </c>
      <c r="L1000" s="397">
        <v>1186.4000000000001</v>
      </c>
      <c r="M1000" s="440">
        <f t="shared" si="140"/>
        <v>6.7430883344571811E-3</v>
      </c>
      <c r="N1000" s="441">
        <v>224</v>
      </c>
      <c r="O1000" s="231">
        <f t="shared" si="141"/>
        <v>1.5104517869184086</v>
      </c>
      <c r="P1000" s="226">
        <f t="shared" si="143"/>
        <v>404.58530006743086</v>
      </c>
      <c r="Q1000" s="481">
        <f t="shared" si="144"/>
        <v>90.627107215104516</v>
      </c>
      <c r="R1000" s="6"/>
      <c r="S1000" s="56"/>
      <c r="T1000" s="56"/>
    </row>
    <row r="1001" spans="1:20" ht="12.75" customHeight="1" x14ac:dyDescent="0.2">
      <c r="A1001" s="2148"/>
      <c r="B1001" s="20">
        <v>5</v>
      </c>
      <c r="C1001" s="439" t="s">
        <v>232</v>
      </c>
      <c r="D1001" s="228">
        <v>40</v>
      </c>
      <c r="E1001" s="228">
        <v>1998</v>
      </c>
      <c r="F1001" s="397">
        <f t="shared" si="142"/>
        <v>17.399999999999999</v>
      </c>
      <c r="G1001" s="397">
        <v>3</v>
      </c>
      <c r="H1001" s="397">
        <v>6.4</v>
      </c>
      <c r="I1001" s="397">
        <v>8</v>
      </c>
      <c r="J1001" s="397">
        <v>2183.7199999999998</v>
      </c>
      <c r="K1001" s="464">
        <v>8.4</v>
      </c>
      <c r="L1001" s="397">
        <v>2133.7600000000002</v>
      </c>
      <c r="M1001" s="440">
        <f t="shared" si="140"/>
        <v>3.9367126574685061E-3</v>
      </c>
      <c r="N1001" s="441">
        <v>224</v>
      </c>
      <c r="O1001" s="231">
        <f t="shared" si="141"/>
        <v>0.88182363527294538</v>
      </c>
      <c r="P1001" s="226">
        <f t="shared" si="143"/>
        <v>236.20275944811036</v>
      </c>
      <c r="Q1001" s="481">
        <f t="shared" si="144"/>
        <v>52.90941811637672</v>
      </c>
      <c r="R1001" s="6"/>
      <c r="S1001" s="56"/>
      <c r="T1001" s="56"/>
    </row>
    <row r="1002" spans="1:20" ht="12.75" customHeight="1" x14ac:dyDescent="0.2">
      <c r="A1002" s="2148"/>
      <c r="B1002" s="20">
        <v>6</v>
      </c>
      <c r="C1002" s="439" t="s">
        <v>233</v>
      </c>
      <c r="D1002" s="228">
        <v>40</v>
      </c>
      <c r="E1002" s="228">
        <v>1986</v>
      </c>
      <c r="F1002" s="397">
        <f t="shared" si="142"/>
        <v>21.5</v>
      </c>
      <c r="G1002" s="397">
        <v>3</v>
      </c>
      <c r="H1002" s="397">
        <v>6.4</v>
      </c>
      <c r="I1002" s="397">
        <v>12.1</v>
      </c>
      <c r="J1002" s="397">
        <v>2246.36</v>
      </c>
      <c r="K1002" s="464">
        <v>12.1</v>
      </c>
      <c r="L1002" s="397">
        <v>2246.4</v>
      </c>
      <c r="M1002" s="440">
        <f t="shared" si="140"/>
        <v>5.3863960113960108E-3</v>
      </c>
      <c r="N1002" s="441">
        <v>224</v>
      </c>
      <c r="O1002" s="231">
        <f t="shared" si="141"/>
        <v>1.2065527065527064</v>
      </c>
      <c r="P1002" s="226">
        <f t="shared" si="143"/>
        <v>323.18376068376062</v>
      </c>
      <c r="Q1002" s="481">
        <f t="shared" si="144"/>
        <v>72.393162393162385</v>
      </c>
      <c r="R1002" s="6"/>
      <c r="S1002" s="56"/>
      <c r="T1002" s="56"/>
    </row>
    <row r="1003" spans="1:20" ht="12.75" customHeight="1" x14ac:dyDescent="0.2">
      <c r="A1003" s="2148"/>
      <c r="B1003" s="20">
        <v>7</v>
      </c>
      <c r="C1003" s="439" t="s">
        <v>234</v>
      </c>
      <c r="D1003" s="228">
        <v>40</v>
      </c>
      <c r="E1003" s="228">
        <v>1992</v>
      </c>
      <c r="F1003" s="477">
        <f t="shared" si="142"/>
        <v>23.1</v>
      </c>
      <c r="G1003" s="397">
        <v>4.5</v>
      </c>
      <c r="H1003" s="397">
        <v>6.4</v>
      </c>
      <c r="I1003" s="397">
        <v>12.2</v>
      </c>
      <c r="J1003" s="397">
        <v>2227.7199999999998</v>
      </c>
      <c r="K1003" s="464">
        <v>12.2</v>
      </c>
      <c r="L1003" s="397">
        <v>2227.7199999999998</v>
      </c>
      <c r="M1003" s="438">
        <f t="shared" si="140"/>
        <v>5.4764512595837896E-3</v>
      </c>
      <c r="N1003" s="441">
        <v>224</v>
      </c>
      <c r="O1003" s="231">
        <f t="shared" si="141"/>
        <v>1.2267250821467688</v>
      </c>
      <c r="P1003" s="226">
        <f t="shared" si="143"/>
        <v>328.58707557502737</v>
      </c>
      <c r="Q1003" s="481">
        <f t="shared" si="144"/>
        <v>73.603504928806132</v>
      </c>
      <c r="R1003" s="6"/>
      <c r="S1003" s="56"/>
      <c r="T1003" s="56"/>
    </row>
    <row r="1004" spans="1:20" ht="12.75" customHeight="1" x14ac:dyDescent="0.2">
      <c r="A1004" s="2148"/>
      <c r="B1004" s="20">
        <v>8</v>
      </c>
      <c r="C1004" s="439" t="s">
        <v>235</v>
      </c>
      <c r="D1004" s="228">
        <v>20</v>
      </c>
      <c r="E1004" s="228">
        <v>1991</v>
      </c>
      <c r="F1004" s="477">
        <f t="shared" si="142"/>
        <v>9.1000000000000014</v>
      </c>
      <c r="G1004" s="397">
        <v>1</v>
      </c>
      <c r="H1004" s="397">
        <v>3.2</v>
      </c>
      <c r="I1004" s="397">
        <v>4.9000000000000004</v>
      </c>
      <c r="J1004" s="397">
        <v>1074.5999999999999</v>
      </c>
      <c r="K1004" s="464">
        <v>4.9000000000000004</v>
      </c>
      <c r="L1004" s="397">
        <v>1074.5999999999999</v>
      </c>
      <c r="M1004" s="438">
        <f t="shared" si="140"/>
        <v>4.5598362181276759E-3</v>
      </c>
      <c r="N1004" s="441">
        <v>224</v>
      </c>
      <c r="O1004" s="231">
        <f t="shared" si="141"/>
        <v>1.0214033128605995</v>
      </c>
      <c r="P1004" s="226">
        <f t="shared" si="143"/>
        <v>273.59017308766056</v>
      </c>
      <c r="Q1004" s="481">
        <f t="shared" si="144"/>
        <v>61.284198771635971</v>
      </c>
      <c r="R1004" s="6"/>
      <c r="S1004" s="56"/>
      <c r="T1004" s="56"/>
    </row>
    <row r="1005" spans="1:20" ht="13.5" customHeight="1" x14ac:dyDescent="0.2">
      <c r="A1005" s="2148"/>
      <c r="B1005" s="20">
        <v>9</v>
      </c>
      <c r="C1005" s="439"/>
      <c r="D1005" s="228"/>
      <c r="E1005" s="228"/>
      <c r="F1005" s="397"/>
      <c r="G1005" s="397"/>
      <c r="H1005" s="397"/>
      <c r="I1005" s="397"/>
      <c r="J1005" s="397"/>
      <c r="K1005" s="464"/>
      <c r="L1005" s="397"/>
      <c r="M1005" s="440"/>
      <c r="N1005" s="441"/>
      <c r="O1005" s="231"/>
      <c r="P1005" s="231"/>
      <c r="Q1005" s="481"/>
      <c r="R1005" s="6"/>
      <c r="S1005" s="56"/>
      <c r="T1005" s="56"/>
    </row>
    <row r="1006" spans="1:20" ht="13.5" customHeight="1" thickBot="1" x14ac:dyDescent="0.25">
      <c r="A1006" s="2149"/>
      <c r="B1006" s="57"/>
      <c r="C1006" s="465"/>
      <c r="D1006" s="400"/>
      <c r="E1006" s="400"/>
      <c r="F1006" s="403"/>
      <c r="G1006" s="403"/>
      <c r="H1006" s="403"/>
      <c r="I1006" s="403"/>
      <c r="J1006" s="403"/>
      <c r="K1006" s="466"/>
      <c r="L1006" s="403"/>
      <c r="M1006" s="442"/>
      <c r="N1006" s="443"/>
      <c r="O1006" s="408"/>
      <c r="P1006" s="408"/>
      <c r="Q1006" s="482"/>
      <c r="R1006" s="6"/>
      <c r="S1006" s="56"/>
      <c r="T1006" s="56"/>
    </row>
    <row r="1007" spans="1:20" ht="12.75" x14ac:dyDescent="0.2">
      <c r="A1007" s="2117" t="s">
        <v>30</v>
      </c>
      <c r="B1007" s="100">
        <v>1</v>
      </c>
      <c r="C1007" s="444" t="s">
        <v>103</v>
      </c>
      <c r="D1007" s="410">
        <v>10</v>
      </c>
      <c r="E1007" s="410">
        <v>1968</v>
      </c>
      <c r="F1007" s="190">
        <f t="shared" ref="F1007:F1014" si="145">SUM(G1007+H1007+I1007)</f>
        <v>7.2</v>
      </c>
      <c r="G1007" s="413">
        <v>0.8</v>
      </c>
      <c r="H1007" s="413">
        <v>1.6</v>
      </c>
      <c r="I1007" s="413">
        <v>4.8</v>
      </c>
      <c r="J1007" s="413">
        <v>665.8</v>
      </c>
      <c r="K1007" s="467">
        <v>4.8</v>
      </c>
      <c r="L1007" s="413">
        <v>665.81</v>
      </c>
      <c r="M1007" s="445">
        <f t="shared" ref="M1007:M1014" si="146">SUM(K1007/L1007)</f>
        <v>7.2092639041167906E-3</v>
      </c>
      <c r="N1007" s="446">
        <v>224</v>
      </c>
      <c r="O1007" s="447">
        <f>SUM(M1007*N1007)</f>
        <v>1.6148751145221611</v>
      </c>
      <c r="P1007" s="191">
        <f t="shared" ref="P1007:P1014" si="147">SUM(M1007*60*1000)</f>
        <v>432.55583424700745</v>
      </c>
      <c r="Q1007" s="483">
        <f t="shared" ref="Q1007:Q1014" si="148">SUM(O1007*60)</f>
        <v>96.892506871329672</v>
      </c>
      <c r="R1007" s="6"/>
      <c r="S1007" s="56"/>
      <c r="T1007" s="56"/>
    </row>
    <row r="1008" spans="1:20" ht="12.75" x14ac:dyDescent="0.2">
      <c r="A1008" s="2118"/>
      <c r="B1008" s="101">
        <v>2</v>
      </c>
      <c r="C1008" s="448" t="s">
        <v>106</v>
      </c>
      <c r="D1008" s="415">
        <v>40</v>
      </c>
      <c r="E1008" s="415">
        <v>1975</v>
      </c>
      <c r="F1008" s="190">
        <f t="shared" si="145"/>
        <v>26.6</v>
      </c>
      <c r="G1008" s="418">
        <v>2</v>
      </c>
      <c r="H1008" s="418">
        <v>6.4</v>
      </c>
      <c r="I1008" s="418">
        <v>18.2</v>
      </c>
      <c r="J1008" s="418">
        <v>2260.9299999999998</v>
      </c>
      <c r="K1008" s="468">
        <v>18.2</v>
      </c>
      <c r="L1008" s="418">
        <v>2260.9</v>
      </c>
      <c r="M1008" s="449">
        <f t="shared" si="146"/>
        <v>8.0498916360741291E-3</v>
      </c>
      <c r="N1008" s="446">
        <v>224</v>
      </c>
      <c r="O1008" s="447">
        <f t="shared" ref="O1008:O1014" si="149">SUM(M1008*N1008)</f>
        <v>1.803175726480605</v>
      </c>
      <c r="P1008" s="191">
        <f t="shared" si="147"/>
        <v>482.99349816444777</v>
      </c>
      <c r="Q1008" s="483">
        <f t="shared" si="148"/>
        <v>108.19054358883631</v>
      </c>
      <c r="R1008" s="6"/>
      <c r="S1008" s="56"/>
      <c r="T1008" s="56"/>
    </row>
    <row r="1009" spans="1:20" ht="12.75" x14ac:dyDescent="0.2">
      <c r="A1009" s="2118"/>
      <c r="B1009" s="101">
        <v>3</v>
      </c>
      <c r="C1009" s="448" t="s">
        <v>105</v>
      </c>
      <c r="D1009" s="415">
        <v>50</v>
      </c>
      <c r="E1009" s="415">
        <v>1969</v>
      </c>
      <c r="F1009" s="190">
        <f t="shared" si="145"/>
        <v>29.1</v>
      </c>
      <c r="G1009" s="418">
        <v>3.6</v>
      </c>
      <c r="H1009" s="418">
        <v>7.9</v>
      </c>
      <c r="I1009" s="418">
        <v>17.600000000000001</v>
      </c>
      <c r="J1009" s="418">
        <v>2573.06</v>
      </c>
      <c r="K1009" s="468">
        <v>17.600000000000001</v>
      </c>
      <c r="L1009" s="418">
        <v>2573.1</v>
      </c>
      <c r="M1009" s="449">
        <f t="shared" si="146"/>
        <v>6.8399984454548994E-3</v>
      </c>
      <c r="N1009" s="446">
        <v>224</v>
      </c>
      <c r="O1009" s="447">
        <f t="shared" si="149"/>
        <v>1.5321596517818974</v>
      </c>
      <c r="P1009" s="191">
        <f t="shared" si="147"/>
        <v>410.39990672729397</v>
      </c>
      <c r="Q1009" s="483">
        <f t="shared" si="148"/>
        <v>91.929579106913849</v>
      </c>
      <c r="R1009" s="6"/>
      <c r="S1009" s="56"/>
      <c r="T1009" s="56"/>
    </row>
    <row r="1010" spans="1:20" ht="12.75" x14ac:dyDescent="0.2">
      <c r="A1010" s="2118"/>
      <c r="B1010" s="101">
        <v>4</v>
      </c>
      <c r="C1010" s="448" t="s">
        <v>102</v>
      </c>
      <c r="D1010" s="415">
        <v>40</v>
      </c>
      <c r="E1010" s="415">
        <v>1980</v>
      </c>
      <c r="F1010" s="190">
        <f t="shared" si="145"/>
        <v>23.6</v>
      </c>
      <c r="G1010" s="418">
        <v>3.1</v>
      </c>
      <c r="H1010" s="418">
        <v>6.4</v>
      </c>
      <c r="I1010" s="418">
        <v>14.1</v>
      </c>
      <c r="J1010" s="418">
        <v>2208.7600000000002</v>
      </c>
      <c r="K1010" s="468">
        <v>14.1</v>
      </c>
      <c r="L1010" s="418">
        <v>2208.8000000000002</v>
      </c>
      <c r="M1010" s="449">
        <f t="shared" si="146"/>
        <v>6.3835566823614628E-3</v>
      </c>
      <c r="N1010" s="446">
        <v>224</v>
      </c>
      <c r="O1010" s="447">
        <f t="shared" si="149"/>
        <v>1.4299166968489676</v>
      </c>
      <c r="P1010" s="191">
        <f t="shared" si="147"/>
        <v>383.01340094168779</v>
      </c>
      <c r="Q1010" s="483">
        <f t="shared" si="148"/>
        <v>85.795001810938061</v>
      </c>
      <c r="R1010" s="6"/>
      <c r="S1010" s="56"/>
      <c r="T1010" s="56"/>
    </row>
    <row r="1011" spans="1:20" ht="12.75" x14ac:dyDescent="0.2">
      <c r="A1011" s="2118"/>
      <c r="B1011" s="101">
        <v>5</v>
      </c>
      <c r="C1011" s="448" t="s">
        <v>100</v>
      </c>
      <c r="D1011" s="415">
        <v>50</v>
      </c>
      <c r="E1011" s="415">
        <v>1978</v>
      </c>
      <c r="F1011" s="190">
        <f t="shared" si="145"/>
        <v>24.9</v>
      </c>
      <c r="G1011" s="418">
        <v>3.2</v>
      </c>
      <c r="H1011" s="418">
        <v>8</v>
      </c>
      <c r="I1011" s="418">
        <v>13.7</v>
      </c>
      <c r="J1011" s="418">
        <v>2609.15</v>
      </c>
      <c r="K1011" s="468">
        <v>13.3</v>
      </c>
      <c r="L1011" s="418">
        <v>2537.29</v>
      </c>
      <c r="M1011" s="449">
        <f t="shared" si="146"/>
        <v>5.2418131155681849E-3</v>
      </c>
      <c r="N1011" s="446">
        <v>224</v>
      </c>
      <c r="O1011" s="447">
        <f t="shared" si="149"/>
        <v>1.1741661378872734</v>
      </c>
      <c r="P1011" s="191">
        <f t="shared" si="147"/>
        <v>314.50878693409112</v>
      </c>
      <c r="Q1011" s="483">
        <f t="shared" si="148"/>
        <v>70.449968273236408</v>
      </c>
      <c r="R1011" s="6"/>
      <c r="S1011" s="56"/>
      <c r="T1011" s="56"/>
    </row>
    <row r="1012" spans="1:20" ht="12.75" x14ac:dyDescent="0.2">
      <c r="A1012" s="2118"/>
      <c r="B1012" s="101">
        <v>6</v>
      </c>
      <c r="C1012" s="448" t="s">
        <v>101</v>
      </c>
      <c r="D1012" s="415">
        <v>20</v>
      </c>
      <c r="E1012" s="415">
        <v>1979</v>
      </c>
      <c r="F1012" s="190">
        <f t="shared" si="145"/>
        <v>13.100000000000001</v>
      </c>
      <c r="G1012" s="418">
        <v>1.6</v>
      </c>
      <c r="H1012" s="418">
        <v>3.1</v>
      </c>
      <c r="I1012" s="418">
        <v>8.4</v>
      </c>
      <c r="J1012" s="418">
        <v>1072.6199999999999</v>
      </c>
      <c r="K1012" s="468">
        <v>8.4</v>
      </c>
      <c r="L1012" s="418">
        <v>1072.6199999999999</v>
      </c>
      <c r="M1012" s="445">
        <f t="shared" si="146"/>
        <v>7.8312916037366464E-3</v>
      </c>
      <c r="N1012" s="446">
        <v>224</v>
      </c>
      <c r="O1012" s="447">
        <f t="shared" si="149"/>
        <v>1.7542093192370087</v>
      </c>
      <c r="P1012" s="191">
        <f t="shared" si="147"/>
        <v>469.87749622419875</v>
      </c>
      <c r="Q1012" s="483">
        <f t="shared" si="148"/>
        <v>105.25255915422052</v>
      </c>
      <c r="R1012" s="6"/>
      <c r="S1012" s="56"/>
      <c r="T1012" s="56"/>
    </row>
    <row r="1013" spans="1:20" ht="12.75" x14ac:dyDescent="0.2">
      <c r="A1013" s="2118"/>
      <c r="B1013" s="101">
        <v>7</v>
      </c>
      <c r="C1013" s="448" t="s">
        <v>104</v>
      </c>
      <c r="D1013" s="415">
        <v>50</v>
      </c>
      <c r="E1013" s="415">
        <v>1973</v>
      </c>
      <c r="F1013" s="190">
        <f t="shared" si="145"/>
        <v>26.9</v>
      </c>
      <c r="G1013" s="418">
        <v>2.8</v>
      </c>
      <c r="H1013" s="418">
        <v>7.8</v>
      </c>
      <c r="I1013" s="418">
        <v>16.3</v>
      </c>
      <c r="J1013" s="418">
        <v>2510.2199999999998</v>
      </c>
      <c r="K1013" s="468">
        <v>16.3</v>
      </c>
      <c r="L1013" s="418">
        <v>2510.1999999999998</v>
      </c>
      <c r="M1013" s="449">
        <f t="shared" si="146"/>
        <v>6.4935064935064939E-3</v>
      </c>
      <c r="N1013" s="446">
        <v>224</v>
      </c>
      <c r="O1013" s="447">
        <f t="shared" si="149"/>
        <v>1.4545454545454546</v>
      </c>
      <c r="P1013" s="191">
        <f t="shared" si="147"/>
        <v>389.61038961038963</v>
      </c>
      <c r="Q1013" s="483">
        <f t="shared" si="148"/>
        <v>87.27272727272728</v>
      </c>
      <c r="R1013" s="6"/>
      <c r="S1013" s="56"/>
      <c r="T1013" s="56"/>
    </row>
    <row r="1014" spans="1:20" ht="12.75" x14ac:dyDescent="0.2">
      <c r="A1014" s="2118"/>
      <c r="B1014" s="101">
        <v>8</v>
      </c>
      <c r="C1014" s="448" t="s">
        <v>212</v>
      </c>
      <c r="D1014" s="415">
        <v>45</v>
      </c>
      <c r="E1014" s="415">
        <v>1981</v>
      </c>
      <c r="F1014" s="190">
        <f t="shared" si="145"/>
        <v>30.099999999999998</v>
      </c>
      <c r="G1014" s="418">
        <v>2</v>
      </c>
      <c r="H1014" s="418">
        <v>7.2</v>
      </c>
      <c r="I1014" s="418">
        <v>20.9</v>
      </c>
      <c r="J1014" s="418">
        <v>2250.5500000000002</v>
      </c>
      <c r="K1014" s="468">
        <v>20.9</v>
      </c>
      <c r="L1014" s="418">
        <v>2250.5500000000002</v>
      </c>
      <c r="M1014" s="445">
        <f t="shared" si="146"/>
        <v>9.2866188265090747E-3</v>
      </c>
      <c r="N1014" s="446">
        <v>224</v>
      </c>
      <c r="O1014" s="447">
        <f t="shared" si="149"/>
        <v>2.0802026171380326</v>
      </c>
      <c r="P1014" s="191">
        <f t="shared" si="147"/>
        <v>557.19712959054448</v>
      </c>
      <c r="Q1014" s="483">
        <f t="shared" si="148"/>
        <v>124.81215702828196</v>
      </c>
      <c r="R1014" s="6"/>
      <c r="S1014" s="56"/>
      <c r="T1014" s="56"/>
    </row>
    <row r="1015" spans="1:20" ht="12.75" x14ac:dyDescent="0.2">
      <c r="A1015" s="2151"/>
      <c r="B1015" s="103">
        <v>9</v>
      </c>
      <c r="C1015" s="108"/>
      <c r="D1015" s="101"/>
      <c r="E1015" s="101"/>
      <c r="F1015" s="453"/>
      <c r="G1015" s="453"/>
      <c r="H1015" s="453"/>
      <c r="I1015" s="453"/>
      <c r="J1015" s="453"/>
      <c r="K1015" s="454"/>
      <c r="L1015" s="453"/>
      <c r="M1015" s="455"/>
      <c r="N1015" s="456"/>
      <c r="O1015" s="457"/>
      <c r="P1015" s="191"/>
      <c r="Q1015" s="483"/>
      <c r="R1015" s="6"/>
      <c r="S1015" s="56"/>
      <c r="T1015" s="56"/>
    </row>
    <row r="1016" spans="1:20" ht="13.5" thickBot="1" x14ac:dyDescent="0.25">
      <c r="A1016" s="2152"/>
      <c r="B1016" s="104">
        <v>10</v>
      </c>
      <c r="C1016" s="469"/>
      <c r="D1016" s="422"/>
      <c r="E1016" s="422"/>
      <c r="F1016" s="425"/>
      <c r="G1016" s="425"/>
      <c r="H1016" s="425"/>
      <c r="I1016" s="425"/>
      <c r="J1016" s="425"/>
      <c r="K1016" s="470"/>
      <c r="L1016" s="425"/>
      <c r="M1016" s="450"/>
      <c r="N1016" s="471"/>
      <c r="O1016" s="247"/>
      <c r="P1016" s="247"/>
      <c r="Q1016" s="484"/>
      <c r="R1016" s="6"/>
      <c r="S1016" s="56"/>
      <c r="T1016" s="56"/>
    </row>
    <row r="1017" spans="1:20" ht="12.75" x14ac:dyDescent="0.2">
      <c r="A1017" s="2150" t="s">
        <v>12</v>
      </c>
      <c r="B1017" s="24">
        <v>1</v>
      </c>
      <c r="C1017" s="102" t="s">
        <v>113</v>
      </c>
      <c r="D1017" s="333">
        <v>12</v>
      </c>
      <c r="E1017" s="333">
        <v>1960</v>
      </c>
      <c r="F1017" s="459">
        <f t="shared" ref="F1017:F1025" si="150">SUM(G1017+H1017+I1017)</f>
        <v>8.1</v>
      </c>
      <c r="G1017" s="196">
        <v>0.6</v>
      </c>
      <c r="H1017" s="196">
        <v>1.9</v>
      </c>
      <c r="I1017" s="196">
        <v>5.6</v>
      </c>
      <c r="J1017" s="196">
        <v>530.4</v>
      </c>
      <c r="K1017" s="304">
        <v>5.0999999999999996</v>
      </c>
      <c r="L1017" s="196">
        <v>487.4</v>
      </c>
      <c r="M1017" s="485">
        <f>SUM(K1017/L1017)</f>
        <v>1.04636848584325E-2</v>
      </c>
      <c r="N1017" s="486">
        <v>224</v>
      </c>
      <c r="O1017" s="487">
        <f>SUM(M1017*N1017)</f>
        <v>2.3438654082888801</v>
      </c>
      <c r="P1017" s="320">
        <f t="shared" ref="P1017:P1025" si="151">SUM(M1017*60*1000)</f>
        <v>627.82109150594999</v>
      </c>
      <c r="Q1017" s="488">
        <f t="shared" ref="Q1017:Q1024" si="152">SUM(O1017*60)</f>
        <v>140.63192449733282</v>
      </c>
      <c r="R1017" s="6"/>
      <c r="S1017" s="56"/>
      <c r="T1017" s="56"/>
    </row>
    <row r="1018" spans="1:20" ht="12.75" x14ac:dyDescent="0.2">
      <c r="A1018" s="2120"/>
      <c r="B1018" s="26">
        <v>2</v>
      </c>
      <c r="C1018" s="334" t="s">
        <v>213</v>
      </c>
      <c r="D1018" s="335">
        <v>8</v>
      </c>
      <c r="E1018" s="335">
        <v>1975</v>
      </c>
      <c r="F1018" s="197">
        <f t="shared" si="150"/>
        <v>4.0999999999999996</v>
      </c>
      <c r="G1018" s="197"/>
      <c r="H1018" s="197">
        <v>0</v>
      </c>
      <c r="I1018" s="197">
        <v>4.0999999999999996</v>
      </c>
      <c r="J1018" s="197">
        <v>402.69</v>
      </c>
      <c r="K1018" s="305">
        <v>4.0999999999999996</v>
      </c>
      <c r="L1018" s="197">
        <v>402.69</v>
      </c>
      <c r="M1018" s="337">
        <f>SUM(K1018/L1018)</f>
        <v>1.018152921602225E-2</v>
      </c>
      <c r="N1018" s="338">
        <v>224</v>
      </c>
      <c r="O1018" s="339">
        <f t="shared" ref="O1018:O1025" si="153">SUM(M1018*N1018)</f>
        <v>2.2806625443889841</v>
      </c>
      <c r="P1018" s="320">
        <f t="shared" si="151"/>
        <v>610.89175296133499</v>
      </c>
      <c r="Q1018" s="488">
        <f t="shared" si="152"/>
        <v>136.83975266333906</v>
      </c>
      <c r="R1018" s="6"/>
      <c r="S1018" s="56"/>
      <c r="T1018" s="56"/>
    </row>
    <row r="1019" spans="1:20" ht="12.75" x14ac:dyDescent="0.2">
      <c r="A1019" s="2120"/>
      <c r="B1019" s="26">
        <v>3</v>
      </c>
      <c r="C1019" s="334" t="s">
        <v>109</v>
      </c>
      <c r="D1019" s="335">
        <v>8</v>
      </c>
      <c r="E1019" s="335">
        <v>1959</v>
      </c>
      <c r="F1019" s="197">
        <f t="shared" si="150"/>
        <v>3</v>
      </c>
      <c r="G1019" s="197"/>
      <c r="H1019" s="197">
        <v>0</v>
      </c>
      <c r="I1019" s="197">
        <v>3</v>
      </c>
      <c r="J1019" s="197">
        <v>303.83</v>
      </c>
      <c r="K1019" s="305">
        <v>2.5</v>
      </c>
      <c r="L1019" s="197">
        <v>256.89999999999998</v>
      </c>
      <c r="M1019" s="337">
        <f t="shared" ref="M1019:M1025" si="154">SUM(K1019/L1019)</f>
        <v>9.7314130011677703E-3</v>
      </c>
      <c r="N1019" s="338">
        <v>224</v>
      </c>
      <c r="O1019" s="339">
        <f t="shared" si="153"/>
        <v>2.1798365122615806</v>
      </c>
      <c r="P1019" s="320">
        <f t="shared" si="151"/>
        <v>583.8847800700662</v>
      </c>
      <c r="Q1019" s="488">
        <f t="shared" si="152"/>
        <v>130.79019073569484</v>
      </c>
      <c r="R1019" s="6"/>
      <c r="S1019" s="56"/>
      <c r="T1019" s="56"/>
    </row>
    <row r="1020" spans="1:20" ht="12.75" x14ac:dyDescent="0.2">
      <c r="A1020" s="2120"/>
      <c r="B1020" s="26">
        <v>4</v>
      </c>
      <c r="C1020" s="334" t="s">
        <v>107</v>
      </c>
      <c r="D1020" s="335">
        <v>12</v>
      </c>
      <c r="E1020" s="335">
        <v>1962</v>
      </c>
      <c r="F1020" s="197">
        <f t="shared" si="150"/>
        <v>7.3000000000000007</v>
      </c>
      <c r="G1020" s="197">
        <v>0.8</v>
      </c>
      <c r="H1020" s="197">
        <v>1.8</v>
      </c>
      <c r="I1020" s="197">
        <v>4.7</v>
      </c>
      <c r="J1020" s="197">
        <v>538</v>
      </c>
      <c r="K1020" s="305">
        <v>4</v>
      </c>
      <c r="L1020" s="197">
        <v>451.7</v>
      </c>
      <c r="M1020" s="337">
        <f t="shared" si="154"/>
        <v>8.8554350232455167E-3</v>
      </c>
      <c r="N1020" s="338">
        <v>224</v>
      </c>
      <c r="O1020" s="339">
        <f t="shared" si="153"/>
        <v>1.9836174452069957</v>
      </c>
      <c r="P1020" s="320">
        <f t="shared" si="151"/>
        <v>531.32610139473104</v>
      </c>
      <c r="Q1020" s="488">
        <f t="shared" si="152"/>
        <v>119.01704671241974</v>
      </c>
      <c r="R1020" s="6"/>
      <c r="S1020" s="56"/>
      <c r="T1020" s="56"/>
    </row>
    <row r="1021" spans="1:20" ht="12.75" x14ac:dyDescent="0.2">
      <c r="A1021" s="2120"/>
      <c r="B1021" s="26">
        <v>5</v>
      </c>
      <c r="C1021" s="334" t="s">
        <v>110</v>
      </c>
      <c r="D1021" s="335">
        <v>34</v>
      </c>
      <c r="E1021" s="335">
        <v>1964</v>
      </c>
      <c r="F1021" s="197">
        <f t="shared" si="150"/>
        <v>11.899999999999999</v>
      </c>
      <c r="G1021" s="197">
        <v>1.5</v>
      </c>
      <c r="H1021" s="197">
        <v>0.2</v>
      </c>
      <c r="I1021" s="197">
        <v>10.199999999999999</v>
      </c>
      <c r="J1021" s="197">
        <v>1104.75</v>
      </c>
      <c r="K1021" s="305">
        <v>10.199999999999999</v>
      </c>
      <c r="L1021" s="197">
        <v>1104.8</v>
      </c>
      <c r="M1021" s="337">
        <f t="shared" si="154"/>
        <v>9.232440260680666E-3</v>
      </c>
      <c r="N1021" s="338">
        <v>224</v>
      </c>
      <c r="O1021" s="339">
        <f t="shared" si="153"/>
        <v>2.0680666183924692</v>
      </c>
      <c r="P1021" s="320">
        <f t="shared" si="151"/>
        <v>553.94641564083997</v>
      </c>
      <c r="Q1021" s="488">
        <f t="shared" si="152"/>
        <v>124.08399710354816</v>
      </c>
      <c r="R1021" s="6"/>
      <c r="S1021" s="56"/>
      <c r="T1021" s="56"/>
    </row>
    <row r="1022" spans="1:20" ht="12.75" x14ac:dyDescent="0.2">
      <c r="A1022" s="2120"/>
      <c r="B1022" s="26">
        <v>6</v>
      </c>
      <c r="C1022" s="334" t="s">
        <v>108</v>
      </c>
      <c r="D1022" s="335">
        <v>8</v>
      </c>
      <c r="E1022" s="335">
        <v>1962</v>
      </c>
      <c r="F1022" s="197">
        <f t="shared" si="150"/>
        <v>4.8</v>
      </c>
      <c r="G1022" s="197">
        <v>0.7</v>
      </c>
      <c r="H1022" s="197">
        <v>1.3</v>
      </c>
      <c r="I1022" s="197">
        <v>2.8</v>
      </c>
      <c r="J1022" s="197">
        <v>354.74</v>
      </c>
      <c r="K1022" s="305">
        <v>2.6</v>
      </c>
      <c r="L1022" s="197">
        <v>305.78699999999998</v>
      </c>
      <c r="M1022" s="337">
        <f t="shared" si="154"/>
        <v>8.5026505377926477E-3</v>
      </c>
      <c r="N1022" s="338">
        <v>224</v>
      </c>
      <c r="O1022" s="339">
        <f t="shared" si="153"/>
        <v>1.9045937204655532</v>
      </c>
      <c r="P1022" s="320">
        <f t="shared" si="151"/>
        <v>510.15903226755887</v>
      </c>
      <c r="Q1022" s="488">
        <f t="shared" si="152"/>
        <v>114.2756232279332</v>
      </c>
      <c r="R1022" s="6"/>
      <c r="S1022" s="56"/>
      <c r="T1022" s="56"/>
    </row>
    <row r="1023" spans="1:20" ht="12.75" x14ac:dyDescent="0.2">
      <c r="A1023" s="2120"/>
      <c r="B1023" s="26">
        <v>7</v>
      </c>
      <c r="C1023" s="334" t="s">
        <v>111</v>
      </c>
      <c r="D1023" s="335">
        <v>6</v>
      </c>
      <c r="E1023" s="335" t="s">
        <v>112</v>
      </c>
      <c r="F1023" s="197">
        <f t="shared" si="150"/>
        <v>4.5999999999999996</v>
      </c>
      <c r="G1023" s="197">
        <v>0.2</v>
      </c>
      <c r="H1023" s="197">
        <v>0.9</v>
      </c>
      <c r="I1023" s="197">
        <v>3.5</v>
      </c>
      <c r="J1023" s="197">
        <v>252.5</v>
      </c>
      <c r="K1023" s="305">
        <v>3.528</v>
      </c>
      <c r="L1023" s="197">
        <v>252.5</v>
      </c>
      <c r="M1023" s="337">
        <f t="shared" si="154"/>
        <v>1.3972277227722773E-2</v>
      </c>
      <c r="N1023" s="338">
        <v>224</v>
      </c>
      <c r="O1023" s="339">
        <f t="shared" si="153"/>
        <v>3.129790099009901</v>
      </c>
      <c r="P1023" s="320">
        <f t="shared" si="151"/>
        <v>838.33663366336646</v>
      </c>
      <c r="Q1023" s="488">
        <f t="shared" si="152"/>
        <v>187.78740594059406</v>
      </c>
      <c r="R1023" s="6"/>
      <c r="S1023" s="56"/>
      <c r="T1023" s="56"/>
    </row>
    <row r="1024" spans="1:20" ht="12.75" x14ac:dyDescent="0.2">
      <c r="A1024" s="2120"/>
      <c r="B1024" s="26">
        <v>8</v>
      </c>
      <c r="C1024" s="334" t="s">
        <v>114</v>
      </c>
      <c r="D1024" s="335">
        <v>9</v>
      </c>
      <c r="E1024" s="335" t="s">
        <v>112</v>
      </c>
      <c r="F1024" s="295">
        <f t="shared" si="150"/>
        <v>2.242</v>
      </c>
      <c r="G1024" s="197"/>
      <c r="H1024" s="197">
        <v>0</v>
      </c>
      <c r="I1024" s="197">
        <v>2.242</v>
      </c>
      <c r="J1024" s="197">
        <v>255.12</v>
      </c>
      <c r="K1024" s="305">
        <v>2.242</v>
      </c>
      <c r="L1024" s="197">
        <v>255.1</v>
      </c>
      <c r="M1024" s="273">
        <f t="shared" si="154"/>
        <v>8.7887103096824775E-3</v>
      </c>
      <c r="N1024" s="338">
        <v>224</v>
      </c>
      <c r="O1024" s="339">
        <f t="shared" si="153"/>
        <v>1.9686711093688749</v>
      </c>
      <c r="P1024" s="320">
        <f t="shared" si="151"/>
        <v>527.32261858094864</v>
      </c>
      <c r="Q1024" s="488">
        <f t="shared" si="152"/>
        <v>118.1202665621325</v>
      </c>
      <c r="R1024" s="6"/>
      <c r="S1024" s="56"/>
      <c r="T1024" s="56"/>
    </row>
    <row r="1025" spans="1:20" ht="12.75" x14ac:dyDescent="0.2">
      <c r="A1025" s="2120"/>
      <c r="B1025" s="26">
        <v>9</v>
      </c>
      <c r="C1025" s="32" t="s">
        <v>685</v>
      </c>
      <c r="D1025" s="26">
        <v>12</v>
      </c>
      <c r="E1025" s="26">
        <v>1963</v>
      </c>
      <c r="F1025" s="317">
        <f t="shared" si="150"/>
        <v>7.7</v>
      </c>
      <c r="G1025" s="298">
        <v>1.1000000000000001</v>
      </c>
      <c r="H1025" s="298">
        <v>1.7</v>
      </c>
      <c r="I1025" s="298">
        <v>4.9000000000000004</v>
      </c>
      <c r="J1025" s="298">
        <v>533.91999999999996</v>
      </c>
      <c r="K1025" s="315">
        <v>4.9000000000000004</v>
      </c>
      <c r="L1025" s="298">
        <v>533.9</v>
      </c>
      <c r="M1025" s="38">
        <f t="shared" si="154"/>
        <v>9.1777486420678046E-3</v>
      </c>
      <c r="N1025" s="338">
        <v>224</v>
      </c>
      <c r="O1025" s="320">
        <f t="shared" si="153"/>
        <v>2.0558156958231883</v>
      </c>
      <c r="P1025" s="320">
        <f t="shared" si="151"/>
        <v>550.6649185240683</v>
      </c>
      <c r="Q1025" s="488">
        <f t="shared" ref="Q1025" si="155">SUM(O1025*60)</f>
        <v>123.3489417493913</v>
      </c>
      <c r="R1025" s="6"/>
      <c r="S1025" s="56"/>
      <c r="T1025" s="56"/>
    </row>
    <row r="1026" spans="1:20" ht="13.5" thickBot="1" x14ac:dyDescent="0.25">
      <c r="A1026" s="2121"/>
      <c r="B1026" s="29">
        <v>10</v>
      </c>
      <c r="C1026" s="460"/>
      <c r="D1026" s="342"/>
      <c r="E1026" s="342"/>
      <c r="F1026" s="341"/>
      <c r="G1026" s="341"/>
      <c r="H1026" s="341"/>
      <c r="I1026" s="341"/>
      <c r="J1026" s="341"/>
      <c r="K1026" s="341"/>
      <c r="L1026" s="341"/>
      <c r="M1026" s="341"/>
      <c r="N1026" s="341"/>
      <c r="O1026" s="341"/>
      <c r="P1026" s="341"/>
      <c r="Q1026" s="950"/>
      <c r="S1026" s="56"/>
      <c r="T1026" s="56"/>
    </row>
    <row r="1027" spans="1:20" ht="12.75" x14ac:dyDescent="0.2">
      <c r="Q1027" s="119"/>
      <c r="S1027" s="56"/>
      <c r="T1027" s="56"/>
    </row>
    <row r="1028" spans="1:20" ht="12.75" x14ac:dyDescent="0.2">
      <c r="S1028" s="56"/>
      <c r="T1028" s="56"/>
    </row>
    <row r="1029" spans="1:20" ht="12.75" x14ac:dyDescent="0.2">
      <c r="S1029" s="56"/>
      <c r="T1029" s="56"/>
    </row>
    <row r="1031" spans="1:20" ht="15" x14ac:dyDescent="0.25">
      <c r="A1031" s="2011" t="s">
        <v>214</v>
      </c>
      <c r="B1031" s="2011"/>
      <c r="C1031" s="2011"/>
      <c r="D1031" s="2011"/>
      <c r="E1031" s="2011"/>
      <c r="F1031" s="2011"/>
      <c r="G1031" s="2011"/>
      <c r="H1031" s="2011"/>
      <c r="I1031" s="2011"/>
      <c r="J1031" s="2011"/>
      <c r="K1031" s="2011"/>
      <c r="L1031" s="2011"/>
      <c r="M1031" s="2011"/>
      <c r="N1031" s="2011"/>
      <c r="O1031" s="2011"/>
      <c r="P1031" s="2011"/>
      <c r="Q1031" s="2011"/>
    </row>
    <row r="1032" spans="1:20" ht="13.5" thickBot="1" x14ac:dyDescent="0.25">
      <c r="A1032" s="2129" t="s">
        <v>584</v>
      </c>
      <c r="B1032" s="2129"/>
      <c r="C1032" s="2129"/>
      <c r="D1032" s="2129"/>
      <c r="E1032" s="2129"/>
      <c r="F1032" s="2129"/>
      <c r="G1032" s="2129"/>
      <c r="H1032" s="2129"/>
      <c r="I1032" s="2129"/>
      <c r="J1032" s="2129"/>
      <c r="K1032" s="2129"/>
      <c r="L1032" s="2129"/>
      <c r="M1032" s="2129"/>
      <c r="N1032" s="2129"/>
      <c r="O1032" s="2129"/>
      <c r="P1032" s="2129"/>
      <c r="Q1032" s="2129"/>
    </row>
    <row r="1033" spans="1:20" x14ac:dyDescent="0.2">
      <c r="A1033" s="2035" t="s">
        <v>1</v>
      </c>
      <c r="B1033" s="2037" t="s">
        <v>0</v>
      </c>
      <c r="C1033" s="2016" t="s">
        <v>2</v>
      </c>
      <c r="D1033" s="2016" t="s">
        <v>3</v>
      </c>
      <c r="E1033" s="2016" t="s">
        <v>13</v>
      </c>
      <c r="F1033" s="2039" t="s">
        <v>14</v>
      </c>
      <c r="G1033" s="2040"/>
      <c r="H1033" s="2040"/>
      <c r="I1033" s="2041"/>
      <c r="J1033" s="2016" t="s">
        <v>4</v>
      </c>
      <c r="K1033" s="2016" t="s">
        <v>15</v>
      </c>
      <c r="L1033" s="2016" t="s">
        <v>5</v>
      </c>
      <c r="M1033" s="2016" t="s">
        <v>6</v>
      </c>
      <c r="N1033" s="2016" t="s">
        <v>16</v>
      </c>
      <c r="O1033" s="2051" t="s">
        <v>17</v>
      </c>
      <c r="P1033" s="2016" t="s">
        <v>25</v>
      </c>
      <c r="Q1033" s="2020" t="s">
        <v>26</v>
      </c>
    </row>
    <row r="1034" spans="1:20" ht="33.75" x14ac:dyDescent="0.2">
      <c r="A1034" s="2036"/>
      <c r="B1034" s="2038"/>
      <c r="C1034" s="2025"/>
      <c r="D1034" s="2017"/>
      <c r="E1034" s="2017"/>
      <c r="F1034" s="933" t="s">
        <v>18</v>
      </c>
      <c r="G1034" s="933" t="s">
        <v>19</v>
      </c>
      <c r="H1034" s="933" t="s">
        <v>20</v>
      </c>
      <c r="I1034" s="933" t="s">
        <v>21</v>
      </c>
      <c r="J1034" s="2017"/>
      <c r="K1034" s="2017"/>
      <c r="L1034" s="2017"/>
      <c r="M1034" s="2017"/>
      <c r="N1034" s="2017"/>
      <c r="O1034" s="2052"/>
      <c r="P1034" s="2017"/>
      <c r="Q1034" s="2021"/>
    </row>
    <row r="1035" spans="1:20" ht="12" thickBot="1" x14ac:dyDescent="0.25">
      <c r="A1035" s="2113"/>
      <c r="B1035" s="2110"/>
      <c r="C1035" s="2026"/>
      <c r="D1035" s="41" t="s">
        <v>7</v>
      </c>
      <c r="E1035" s="41" t="s">
        <v>8</v>
      </c>
      <c r="F1035" s="41" t="s">
        <v>9</v>
      </c>
      <c r="G1035" s="41" t="s">
        <v>9</v>
      </c>
      <c r="H1035" s="41" t="s">
        <v>9</v>
      </c>
      <c r="I1035" s="41" t="s">
        <v>9</v>
      </c>
      <c r="J1035" s="41" t="s">
        <v>22</v>
      </c>
      <c r="K1035" s="41" t="s">
        <v>9</v>
      </c>
      <c r="L1035" s="41" t="s">
        <v>22</v>
      </c>
      <c r="M1035" s="41" t="s">
        <v>71</v>
      </c>
      <c r="N1035" s="41" t="s">
        <v>10</v>
      </c>
      <c r="O1035" s="41" t="s">
        <v>72</v>
      </c>
      <c r="P1035" s="42" t="s">
        <v>27</v>
      </c>
      <c r="Q1035" s="43" t="s">
        <v>28</v>
      </c>
    </row>
    <row r="1036" spans="1:20" x14ac:dyDescent="0.2">
      <c r="A1036" s="2086" t="s">
        <v>11</v>
      </c>
      <c r="B1036" s="63">
        <v>1</v>
      </c>
      <c r="C1036" s="1443" t="s">
        <v>452</v>
      </c>
      <c r="D1036" s="1333">
        <v>6</v>
      </c>
      <c r="E1036" s="1333">
        <v>1983</v>
      </c>
      <c r="F1036" s="1325">
        <v>2.7</v>
      </c>
      <c r="G1036" s="1374">
        <v>0.46</v>
      </c>
      <c r="H1036" s="1374">
        <v>1.1200000000000001</v>
      </c>
      <c r="I1036" s="1374">
        <v>1.1200000000000001</v>
      </c>
      <c r="J1036" s="1325">
        <v>396</v>
      </c>
      <c r="K1036" s="1444">
        <v>1.1200000000000001</v>
      </c>
      <c r="L1036" s="1325">
        <v>396</v>
      </c>
      <c r="M1036" s="1373">
        <f>K1036/L1036</f>
        <v>2.8282828282828287E-3</v>
      </c>
      <c r="N1036" s="1374">
        <v>202.85</v>
      </c>
      <c r="O1036" s="1329">
        <f>M1036*N1036</f>
        <v>0.57371717171717174</v>
      </c>
      <c r="P1036" s="1329">
        <f>M1036*60*1000</f>
        <v>169.69696969696975</v>
      </c>
      <c r="Q1036" s="1330">
        <f>P1036*N1036/1000</f>
        <v>34.423030303030309</v>
      </c>
    </row>
    <row r="1037" spans="1:20" x14ac:dyDescent="0.2">
      <c r="A1037" s="2147"/>
      <c r="B1037" s="67">
        <v>2</v>
      </c>
      <c r="C1037" s="1331" t="s">
        <v>585</v>
      </c>
      <c r="D1037" s="1415">
        <v>28</v>
      </c>
      <c r="E1037" s="1415">
        <v>1974</v>
      </c>
      <c r="F1037" s="1334">
        <v>13</v>
      </c>
      <c r="G1037" s="1416">
        <v>2.17</v>
      </c>
      <c r="H1037" s="1416">
        <v>4.4800000000000004</v>
      </c>
      <c r="I1037" s="1416">
        <v>6.35</v>
      </c>
      <c r="J1037" s="1334">
        <v>1391</v>
      </c>
      <c r="K1037" s="1417">
        <v>6.35</v>
      </c>
      <c r="L1037" s="1334">
        <v>1391</v>
      </c>
      <c r="M1037" s="1376">
        <f t="shared" ref="M1037:M1038" si="156">K1037/L1037</f>
        <v>4.5650611071171819E-3</v>
      </c>
      <c r="N1037" s="1416">
        <v>202.85</v>
      </c>
      <c r="O1037" s="1336">
        <f t="shared" ref="O1037:O1038" si="157">M1037*N1037</f>
        <v>0.92602264557872027</v>
      </c>
      <c r="P1037" s="1329">
        <f t="shared" ref="P1037:P1038" si="158">M1037*60*1000</f>
        <v>273.90366642703088</v>
      </c>
      <c r="Q1037" s="1337">
        <f t="shared" ref="Q1037:Q1038" si="159">P1037*N1037/1000</f>
        <v>55.561358734723214</v>
      </c>
    </row>
    <row r="1038" spans="1:20" x14ac:dyDescent="0.2">
      <c r="A1038" s="2087"/>
      <c r="B1038" s="59">
        <v>3</v>
      </c>
      <c r="C1038" s="1331" t="s">
        <v>586</v>
      </c>
      <c r="D1038" s="1415">
        <v>12</v>
      </c>
      <c r="E1038" s="1415">
        <v>1964</v>
      </c>
      <c r="F1038" s="1334">
        <v>4.9000000000000004</v>
      </c>
      <c r="G1038" s="1416">
        <v>0.61</v>
      </c>
      <c r="H1038" s="1416">
        <v>1.84</v>
      </c>
      <c r="I1038" s="1416">
        <v>2.4500000000000002</v>
      </c>
      <c r="J1038" s="1334">
        <v>537</v>
      </c>
      <c r="K1038" s="1417">
        <v>2.4500000000000002</v>
      </c>
      <c r="L1038" s="1334">
        <v>537</v>
      </c>
      <c r="M1038" s="1376">
        <f t="shared" si="156"/>
        <v>4.5623836126629427E-3</v>
      </c>
      <c r="N1038" s="1416">
        <v>202.85</v>
      </c>
      <c r="O1038" s="1336">
        <f t="shared" si="157"/>
        <v>0.92547951582867793</v>
      </c>
      <c r="P1038" s="1329">
        <f t="shared" si="158"/>
        <v>273.74301675977659</v>
      </c>
      <c r="Q1038" s="1337">
        <f t="shared" si="159"/>
        <v>55.528770949720681</v>
      </c>
    </row>
    <row r="1039" spans="1:20" x14ac:dyDescent="0.2">
      <c r="A1039" s="2087"/>
      <c r="B1039" s="59">
        <v>4</v>
      </c>
      <c r="C1039" s="1331"/>
      <c r="D1039" s="1415"/>
      <c r="E1039" s="1415"/>
      <c r="F1039" s="1334"/>
      <c r="G1039" s="1416"/>
      <c r="H1039" s="1416"/>
      <c r="I1039" s="1416"/>
      <c r="J1039" s="1334"/>
      <c r="K1039" s="1417"/>
      <c r="L1039" s="1334"/>
      <c r="M1039" s="1376"/>
      <c r="N1039" s="1416"/>
      <c r="O1039" s="1336"/>
      <c r="P1039" s="1329"/>
      <c r="Q1039" s="1337"/>
    </row>
    <row r="1040" spans="1:20" x14ac:dyDescent="0.2">
      <c r="A1040" s="2087"/>
      <c r="B1040" s="59">
        <v>5</v>
      </c>
      <c r="C1040" s="1331"/>
      <c r="D1040" s="1415"/>
      <c r="E1040" s="1415"/>
      <c r="F1040" s="1334"/>
      <c r="G1040" s="1416"/>
      <c r="H1040" s="1334"/>
      <c r="I1040" s="1416"/>
      <c r="J1040" s="1334"/>
      <c r="K1040" s="1417"/>
      <c r="L1040" s="1334"/>
      <c r="M1040" s="1376"/>
      <c r="N1040" s="1416"/>
      <c r="O1040" s="1336"/>
      <c r="P1040" s="1329"/>
      <c r="Q1040" s="1337"/>
    </row>
    <row r="1041" spans="1:17" x14ac:dyDescent="0.2">
      <c r="A1041" s="2087"/>
      <c r="B1041" s="68"/>
      <c r="C1041" s="1331"/>
      <c r="D1041" s="1415"/>
      <c r="E1041" s="1415"/>
      <c r="F1041" s="1334"/>
      <c r="G1041" s="1416"/>
      <c r="H1041" s="1334"/>
      <c r="I1041" s="1334"/>
      <c r="J1041" s="1334"/>
      <c r="K1041" s="1375"/>
      <c r="L1041" s="1334"/>
      <c r="M1041" s="1376"/>
      <c r="N1041" s="1416"/>
      <c r="O1041" s="1336"/>
      <c r="P1041" s="1329"/>
      <c r="Q1041" s="1337"/>
    </row>
    <row r="1042" spans="1:17" x14ac:dyDescent="0.2">
      <c r="A1042" s="2087"/>
      <c r="B1042" s="68"/>
      <c r="C1042" s="1412"/>
      <c r="D1042" s="1332"/>
      <c r="E1042" s="1332"/>
      <c r="F1042" s="761"/>
      <c r="G1042" s="1413"/>
      <c r="H1042" s="1413"/>
      <c r="I1042" s="1413"/>
      <c r="J1042" s="761"/>
      <c r="K1042" s="1414"/>
      <c r="L1042" s="761"/>
      <c r="M1042" s="762"/>
      <c r="N1042" s="1413"/>
      <c r="O1042" s="763"/>
      <c r="P1042" s="1411"/>
      <c r="Q1042" s="764"/>
    </row>
    <row r="1043" spans="1:17" ht="12" thickBot="1" x14ac:dyDescent="0.25">
      <c r="A1043" s="2087"/>
      <c r="B1043" s="68" t="s">
        <v>41</v>
      </c>
      <c r="C1043" s="1424"/>
      <c r="D1043" s="1425"/>
      <c r="E1043" s="1425"/>
      <c r="F1043" s="925"/>
      <c r="G1043" s="925"/>
      <c r="H1043" s="1426"/>
      <c r="I1043" s="1426"/>
      <c r="J1043" s="925"/>
      <c r="K1043" s="1427"/>
      <c r="L1043" s="925"/>
      <c r="M1043" s="926"/>
      <c r="N1043" s="1426"/>
      <c r="O1043" s="927"/>
      <c r="P1043" s="1428"/>
      <c r="Q1043" s="928"/>
    </row>
    <row r="1044" spans="1:17" x14ac:dyDescent="0.2">
      <c r="A1044" s="2114" t="s">
        <v>29</v>
      </c>
      <c r="B1044" s="1429">
        <v>1</v>
      </c>
      <c r="C1044" s="1430"/>
      <c r="D1044" s="1431"/>
      <c r="E1044" s="1431"/>
      <c r="F1044" s="1432"/>
      <c r="G1044" s="1433"/>
      <c r="H1044" s="1433"/>
      <c r="I1044" s="1433"/>
      <c r="J1044" s="1432"/>
      <c r="K1044" s="1434"/>
      <c r="L1044" s="1432"/>
      <c r="M1044" s="1435"/>
      <c r="N1044" s="1433"/>
      <c r="O1044" s="1436"/>
      <c r="P1044" s="1437"/>
      <c r="Q1044" s="1438"/>
    </row>
    <row r="1045" spans="1:17" x14ac:dyDescent="0.2">
      <c r="A1045" s="2157"/>
      <c r="B1045" s="329">
        <v>2</v>
      </c>
      <c r="C1045" s="259"/>
      <c r="D1045" s="258"/>
      <c r="E1045" s="258"/>
      <c r="F1045" s="299"/>
      <c r="G1045" s="278"/>
      <c r="H1045" s="261"/>
      <c r="I1045" s="278"/>
      <c r="J1045" s="299"/>
      <c r="K1045" s="261"/>
      <c r="L1045" s="299"/>
      <c r="M1045" s="260"/>
      <c r="N1045" s="261"/>
      <c r="O1045" s="261"/>
      <c r="P1045" s="299"/>
      <c r="Q1045" s="1422"/>
    </row>
    <row r="1046" spans="1:17" x14ac:dyDescent="0.2">
      <c r="A1046" s="2157"/>
      <c r="B1046" s="258">
        <v>3</v>
      </c>
      <c r="C1046" s="259"/>
      <c r="D1046" s="258"/>
      <c r="E1046" s="258"/>
      <c r="F1046" s="261"/>
      <c r="G1046" s="278"/>
      <c r="H1046" s="261"/>
      <c r="I1046" s="278"/>
      <c r="J1046" s="299"/>
      <c r="K1046" s="261"/>
      <c r="L1046" s="299"/>
      <c r="M1046" s="260"/>
      <c r="N1046" s="261"/>
      <c r="O1046" s="261"/>
      <c r="P1046" s="299"/>
      <c r="Q1046" s="1422"/>
    </row>
    <row r="1047" spans="1:17" x14ac:dyDescent="0.2">
      <c r="A1047" s="2157"/>
      <c r="B1047" s="258">
        <v>4</v>
      </c>
      <c r="C1047" s="259"/>
      <c r="D1047" s="258"/>
      <c r="E1047" s="258"/>
      <c r="F1047" s="299"/>
      <c r="G1047" s="278"/>
      <c r="H1047" s="261"/>
      <c r="I1047" s="278"/>
      <c r="J1047" s="299"/>
      <c r="K1047" s="278"/>
      <c r="L1047" s="299"/>
      <c r="M1047" s="260"/>
      <c r="N1047" s="261"/>
      <c r="O1047" s="261"/>
      <c r="P1047" s="299"/>
      <c r="Q1047" s="1422"/>
    </row>
    <row r="1048" spans="1:17" x14ac:dyDescent="0.2">
      <c r="A1048" s="2157"/>
      <c r="B1048" s="258"/>
      <c r="C1048" s="259"/>
      <c r="D1048" s="258"/>
      <c r="E1048" s="258"/>
      <c r="F1048" s="299"/>
      <c r="G1048" s="278"/>
      <c r="H1048" s="261"/>
      <c r="I1048" s="278"/>
      <c r="J1048" s="299"/>
      <c r="K1048" s="278"/>
      <c r="L1048" s="299"/>
      <c r="M1048" s="260"/>
      <c r="N1048" s="261"/>
      <c r="O1048" s="261"/>
      <c r="P1048" s="261"/>
      <c r="Q1048" s="1423"/>
    </row>
    <row r="1049" spans="1:17" x14ac:dyDescent="0.2">
      <c r="A1049" s="2157"/>
      <c r="B1049" s="258"/>
      <c r="C1049" s="259"/>
      <c r="D1049" s="258"/>
      <c r="E1049" s="258"/>
      <c r="F1049" s="299"/>
      <c r="G1049" s="278"/>
      <c r="H1049" s="261"/>
      <c r="I1049" s="278"/>
      <c r="J1049" s="299"/>
      <c r="K1049" s="278"/>
      <c r="L1049" s="261"/>
      <c r="M1049" s="260"/>
      <c r="N1049" s="261"/>
      <c r="O1049" s="261"/>
      <c r="P1049" s="299"/>
      <c r="Q1049" s="1422"/>
    </row>
    <row r="1050" spans="1:17" ht="12" thickBot="1" x14ac:dyDescent="0.25">
      <c r="A1050" s="2158"/>
      <c r="B1050" s="265"/>
      <c r="C1050" s="289"/>
      <c r="D1050" s="265"/>
      <c r="E1050" s="265"/>
      <c r="F1050" s="291"/>
      <c r="G1050" s="291"/>
      <c r="H1050" s="291"/>
      <c r="I1050" s="291"/>
      <c r="J1050" s="300"/>
      <c r="K1050" s="291"/>
      <c r="L1050" s="300"/>
      <c r="M1050" s="293"/>
      <c r="N1050" s="292"/>
      <c r="O1050" s="292"/>
      <c r="P1050" s="292"/>
      <c r="Q1050" s="302"/>
    </row>
    <row r="1051" spans="1:17" x14ac:dyDescent="0.2">
      <c r="A1051" s="2153" t="s">
        <v>97</v>
      </c>
      <c r="B1051" s="287">
        <v>1</v>
      </c>
      <c r="C1051" s="1382" t="s">
        <v>587</v>
      </c>
      <c r="D1051" s="1383">
        <v>16</v>
      </c>
      <c r="E1051" s="1383">
        <v>1999</v>
      </c>
      <c r="F1051" s="1384">
        <v>9.6999999999999993</v>
      </c>
      <c r="G1051" s="1406">
        <v>1.43</v>
      </c>
      <c r="H1051" s="1406">
        <v>2.56</v>
      </c>
      <c r="I1051" s="1406">
        <v>5.71</v>
      </c>
      <c r="J1051" s="1384">
        <v>912</v>
      </c>
      <c r="K1051" s="1445">
        <v>5.71</v>
      </c>
      <c r="L1051" s="1384">
        <v>912</v>
      </c>
      <c r="M1051" s="1405">
        <f t="shared" ref="M1051:M1056" si="160">K1051/L1051</f>
        <v>6.2609649122807014E-3</v>
      </c>
      <c r="N1051" s="1406">
        <v>202.85</v>
      </c>
      <c r="O1051" s="1407">
        <f t="shared" ref="O1051:O1056" si="161">M1051*N1051</f>
        <v>1.2700367324561403</v>
      </c>
      <c r="P1051" s="1446">
        <f t="shared" ref="P1051:P1056" si="162">M1051*60*1000</f>
        <v>375.65789473684208</v>
      </c>
      <c r="Q1051" s="1408">
        <f t="shared" ref="Q1051:Q1056" si="163">P1051*N1051/1000</f>
        <v>76.202203947368417</v>
      </c>
    </row>
    <row r="1052" spans="1:17" x14ac:dyDescent="0.2">
      <c r="A1052" s="2154"/>
      <c r="B1052" s="279">
        <v>2</v>
      </c>
      <c r="C1052" s="1389" t="s">
        <v>588</v>
      </c>
      <c r="D1052" s="1390">
        <v>40</v>
      </c>
      <c r="E1052" s="1390">
        <v>1973</v>
      </c>
      <c r="F1052" s="1391">
        <v>21.8</v>
      </c>
      <c r="G1052" s="1439">
        <v>2.0699999999999998</v>
      </c>
      <c r="H1052" s="1391">
        <v>6.4</v>
      </c>
      <c r="I1052" s="1439">
        <v>13.33</v>
      </c>
      <c r="J1052" s="1391">
        <v>1927</v>
      </c>
      <c r="K1052" s="1440">
        <v>13.33</v>
      </c>
      <c r="L1052" s="1391">
        <v>1927</v>
      </c>
      <c r="M1052" s="1393">
        <f t="shared" si="160"/>
        <v>6.9174883238194082E-3</v>
      </c>
      <c r="N1052" s="1439">
        <v>202.85</v>
      </c>
      <c r="O1052" s="1394">
        <f t="shared" si="161"/>
        <v>1.4032125064867669</v>
      </c>
      <c r="P1052" s="1441">
        <f t="shared" si="162"/>
        <v>415.04929942916448</v>
      </c>
      <c r="Q1052" s="1395">
        <f t="shared" si="163"/>
        <v>84.192750389206012</v>
      </c>
    </row>
    <row r="1053" spans="1:17" x14ac:dyDescent="0.2">
      <c r="A1053" s="2154"/>
      <c r="B1053" s="279">
        <v>3</v>
      </c>
      <c r="C1053" s="1389" t="s">
        <v>589</v>
      </c>
      <c r="D1053" s="1390">
        <v>40</v>
      </c>
      <c r="E1053" s="1390">
        <v>1976</v>
      </c>
      <c r="F1053" s="1391">
        <v>21.8</v>
      </c>
      <c r="G1053" s="1439">
        <v>2.81</v>
      </c>
      <c r="H1053" s="1391">
        <v>6.4</v>
      </c>
      <c r="I1053" s="1391">
        <v>12.6</v>
      </c>
      <c r="J1053" s="1391">
        <v>1908</v>
      </c>
      <c r="K1053" s="1392">
        <v>12.6</v>
      </c>
      <c r="L1053" s="1391">
        <v>1908</v>
      </c>
      <c r="M1053" s="1393">
        <f t="shared" si="160"/>
        <v>6.6037735849056598E-3</v>
      </c>
      <c r="N1053" s="1439">
        <v>202.85</v>
      </c>
      <c r="O1053" s="1394">
        <f t="shared" si="161"/>
        <v>1.339575471698113</v>
      </c>
      <c r="P1053" s="1441">
        <f t="shared" si="162"/>
        <v>396.22641509433959</v>
      </c>
      <c r="Q1053" s="1395">
        <f t="shared" si="163"/>
        <v>80.374528301886784</v>
      </c>
    </row>
    <row r="1054" spans="1:17" x14ac:dyDescent="0.2">
      <c r="A1054" s="2154"/>
      <c r="B1054" s="279">
        <v>4</v>
      </c>
      <c r="C1054" s="1389" t="s">
        <v>590</v>
      </c>
      <c r="D1054" s="1390">
        <v>48</v>
      </c>
      <c r="E1054" s="1390">
        <v>1979</v>
      </c>
      <c r="F1054" s="1391">
        <v>26.8</v>
      </c>
      <c r="G1054" s="1439">
        <v>4.54</v>
      </c>
      <c r="H1054" s="1439">
        <v>7.68</v>
      </c>
      <c r="I1054" s="1439">
        <v>14.58</v>
      </c>
      <c r="J1054" s="1391">
        <v>2401</v>
      </c>
      <c r="K1054" s="1440">
        <v>14.58</v>
      </c>
      <c r="L1054" s="1391">
        <v>2401</v>
      </c>
      <c r="M1054" s="1393">
        <f t="shared" si="160"/>
        <v>6.0724698042482301E-3</v>
      </c>
      <c r="N1054" s="1439">
        <v>202.85</v>
      </c>
      <c r="O1054" s="1394">
        <f t="shared" si="161"/>
        <v>1.2318004997917535</v>
      </c>
      <c r="P1054" s="1441">
        <f t="shared" si="162"/>
        <v>364.34818825489378</v>
      </c>
      <c r="Q1054" s="1395">
        <f t="shared" si="163"/>
        <v>73.908029987505202</v>
      </c>
    </row>
    <row r="1055" spans="1:17" x14ac:dyDescent="0.2">
      <c r="A1055" s="2154"/>
      <c r="B1055" s="279">
        <v>5</v>
      </c>
      <c r="C1055" s="1389" t="s">
        <v>591</v>
      </c>
      <c r="D1055" s="1390">
        <v>28</v>
      </c>
      <c r="E1055" s="1390">
        <v>1973</v>
      </c>
      <c r="F1055" s="1391">
        <v>14.8</v>
      </c>
      <c r="G1055" s="1391">
        <v>2.5</v>
      </c>
      <c r="H1055" s="1439">
        <v>4.32</v>
      </c>
      <c r="I1055" s="1439">
        <v>7.98</v>
      </c>
      <c r="J1055" s="1391">
        <v>1417</v>
      </c>
      <c r="K1055" s="1440">
        <v>7.98</v>
      </c>
      <c r="L1055" s="1391">
        <v>1417</v>
      </c>
      <c r="M1055" s="1393">
        <f t="shared" si="160"/>
        <v>5.6316160903316873E-3</v>
      </c>
      <c r="N1055" s="1439">
        <v>202.85</v>
      </c>
      <c r="O1055" s="1394">
        <f t="shared" si="161"/>
        <v>1.1423733239237828</v>
      </c>
      <c r="P1055" s="1441">
        <f t="shared" si="162"/>
        <v>337.89696541990122</v>
      </c>
      <c r="Q1055" s="1395">
        <f t="shared" si="163"/>
        <v>68.542399435426972</v>
      </c>
    </row>
    <row r="1056" spans="1:17" x14ac:dyDescent="0.2">
      <c r="A1056" s="2154"/>
      <c r="B1056" s="279">
        <v>6</v>
      </c>
      <c r="C1056" s="1389" t="s">
        <v>592</v>
      </c>
      <c r="D1056" s="1390">
        <v>14</v>
      </c>
      <c r="E1056" s="1390">
        <v>1994</v>
      </c>
      <c r="F1056" s="1391">
        <v>8.6999999999999993</v>
      </c>
      <c r="G1056" s="1439">
        <v>1.38</v>
      </c>
      <c r="H1056" s="1439">
        <v>2.2400000000000002</v>
      </c>
      <c r="I1056" s="1439">
        <v>5.08</v>
      </c>
      <c r="J1056" s="1391">
        <v>1025</v>
      </c>
      <c r="K1056" s="1440">
        <v>5.08</v>
      </c>
      <c r="L1056" s="1391">
        <v>1025</v>
      </c>
      <c r="M1056" s="1393">
        <f t="shared" si="160"/>
        <v>4.9560975609756102E-3</v>
      </c>
      <c r="N1056" s="1439">
        <v>202.85</v>
      </c>
      <c r="O1056" s="1394">
        <f t="shared" si="161"/>
        <v>1.0053443902439025</v>
      </c>
      <c r="P1056" s="1441">
        <f t="shared" si="162"/>
        <v>297.36585365853665</v>
      </c>
      <c r="Q1056" s="1395">
        <f t="shared" si="163"/>
        <v>60.320663414634161</v>
      </c>
    </row>
    <row r="1057" spans="1:17" x14ac:dyDescent="0.2">
      <c r="A1057" s="2154"/>
      <c r="B1057" s="279">
        <v>7</v>
      </c>
      <c r="C1057" s="1389"/>
      <c r="D1057" s="1390"/>
      <c r="E1057" s="1390"/>
      <c r="F1057" s="1391"/>
      <c r="G1057" s="1391"/>
      <c r="H1057" s="1439"/>
      <c r="I1057" s="1439"/>
      <c r="J1057" s="1391"/>
      <c r="K1057" s="1440"/>
      <c r="L1057" s="1391"/>
      <c r="M1057" s="1393"/>
      <c r="N1057" s="1439"/>
      <c r="O1057" s="1394"/>
      <c r="P1057" s="1441"/>
      <c r="Q1057" s="1395"/>
    </row>
    <row r="1058" spans="1:17" ht="12" thickBot="1" x14ac:dyDescent="0.25">
      <c r="A1058" s="2155"/>
      <c r="B1058" s="283"/>
      <c r="C1058" s="1447"/>
      <c r="D1058" s="1448"/>
      <c r="E1058" s="1448"/>
      <c r="F1058" s="1449"/>
      <c r="G1058" s="1450"/>
      <c r="H1058" s="1450"/>
      <c r="I1058" s="1450"/>
      <c r="J1058" s="1449"/>
      <c r="K1058" s="1451"/>
      <c r="L1058" s="1449"/>
      <c r="M1058" s="1452"/>
      <c r="N1058" s="1450"/>
      <c r="O1058" s="1453"/>
      <c r="P1058" s="1454"/>
      <c r="Q1058" s="1455"/>
    </row>
    <row r="1059" spans="1:17" x14ac:dyDescent="0.2">
      <c r="A1059" s="2112" t="s">
        <v>98</v>
      </c>
      <c r="B1059" s="53">
        <v>1</v>
      </c>
      <c r="C1059" s="112"/>
      <c r="D1059" s="53"/>
      <c r="E1059" s="53"/>
      <c r="F1059" s="317"/>
      <c r="G1059" s="322"/>
      <c r="H1059" s="319"/>
      <c r="I1059" s="322"/>
      <c r="J1059" s="317"/>
      <c r="K1059" s="319"/>
      <c r="L1059" s="317"/>
      <c r="M1059" s="318"/>
      <c r="N1059" s="319"/>
      <c r="O1059" s="319"/>
      <c r="P1059" s="317"/>
      <c r="Q1059" s="971"/>
    </row>
    <row r="1060" spans="1:17" x14ac:dyDescent="0.2">
      <c r="A1060" s="2120"/>
      <c r="B1060" s="26">
        <v>2</v>
      </c>
      <c r="C1060" s="32"/>
      <c r="D1060" s="26"/>
      <c r="E1060" s="26"/>
      <c r="F1060" s="298"/>
      <c r="G1060" s="122"/>
      <c r="H1060" s="36"/>
      <c r="I1060" s="122"/>
      <c r="J1060" s="298"/>
      <c r="K1060" s="36"/>
      <c r="L1060" s="298"/>
      <c r="M1060" s="38"/>
      <c r="N1060" s="36"/>
      <c r="O1060" s="36"/>
      <c r="P1060" s="298"/>
      <c r="Q1060" s="934"/>
    </row>
    <row r="1061" spans="1:17" x14ac:dyDescent="0.2">
      <c r="A1061" s="2120"/>
      <c r="B1061" s="26">
        <v>3</v>
      </c>
      <c r="C1061" s="32"/>
      <c r="D1061" s="26"/>
      <c r="E1061" s="26"/>
      <c r="F1061" s="298"/>
      <c r="G1061" s="122"/>
      <c r="H1061" s="36"/>
      <c r="I1061" s="36"/>
      <c r="J1061" s="298"/>
      <c r="K1061" s="36"/>
      <c r="L1061" s="298"/>
      <c r="M1061" s="38"/>
      <c r="N1061" s="36"/>
      <c r="O1061" s="36"/>
      <c r="P1061" s="298"/>
      <c r="Q1061" s="934"/>
    </row>
    <row r="1062" spans="1:17" x14ac:dyDescent="0.2">
      <c r="A1062" s="2120"/>
      <c r="B1062" s="26">
        <v>4</v>
      </c>
      <c r="C1062" s="32"/>
      <c r="D1062" s="26"/>
      <c r="E1062" s="26"/>
      <c r="F1062" s="298"/>
      <c r="G1062" s="36"/>
      <c r="H1062" s="36"/>
      <c r="I1062" s="36"/>
      <c r="J1062" s="298"/>
      <c r="K1062" s="315"/>
      <c r="L1062" s="298"/>
      <c r="M1062" s="38"/>
      <c r="N1062" s="36"/>
      <c r="O1062" s="50"/>
      <c r="P1062" s="320"/>
      <c r="Q1062" s="934"/>
    </row>
    <row r="1063" spans="1:17" x14ac:dyDescent="0.2">
      <c r="A1063" s="2120"/>
      <c r="B1063" s="26">
        <v>5</v>
      </c>
      <c r="C1063" s="32"/>
      <c r="D1063" s="26"/>
      <c r="E1063" s="26"/>
      <c r="F1063" s="298"/>
      <c r="G1063" s="36"/>
      <c r="H1063" s="36"/>
      <c r="I1063" s="36"/>
      <c r="J1063" s="298"/>
      <c r="K1063" s="315"/>
      <c r="L1063" s="298"/>
      <c r="M1063" s="38"/>
      <c r="N1063" s="36"/>
      <c r="O1063" s="50"/>
      <c r="P1063" s="320"/>
      <c r="Q1063" s="934"/>
    </row>
    <row r="1064" spans="1:17" x14ac:dyDescent="0.2">
      <c r="A1064" s="2120"/>
      <c r="B1064" s="26">
        <v>6</v>
      </c>
      <c r="C1064" s="32"/>
      <c r="D1064" s="26"/>
      <c r="E1064" s="26"/>
      <c r="F1064" s="298"/>
      <c r="G1064" s="36"/>
      <c r="H1064" s="36"/>
      <c r="I1064" s="36"/>
      <c r="J1064" s="298"/>
      <c r="K1064" s="315"/>
      <c r="L1064" s="298"/>
      <c r="M1064" s="38"/>
      <c r="N1064" s="36"/>
      <c r="O1064" s="50"/>
      <c r="P1064" s="320"/>
      <c r="Q1064" s="934"/>
    </row>
    <row r="1065" spans="1:17" x14ac:dyDescent="0.2">
      <c r="A1065" s="2120"/>
      <c r="B1065" s="26">
        <v>7</v>
      </c>
      <c r="C1065" s="32"/>
      <c r="D1065" s="26"/>
      <c r="E1065" s="26"/>
      <c r="F1065" s="298"/>
      <c r="G1065" s="36"/>
      <c r="H1065" s="36"/>
      <c r="I1065" s="36"/>
      <c r="J1065" s="298"/>
      <c r="K1065" s="315"/>
      <c r="L1065" s="298"/>
      <c r="M1065" s="38"/>
      <c r="N1065" s="36"/>
      <c r="O1065" s="50"/>
      <c r="P1065" s="320"/>
      <c r="Q1065" s="934"/>
    </row>
    <row r="1066" spans="1:17" ht="12" thickBot="1" x14ac:dyDescent="0.25">
      <c r="A1066" s="2121"/>
      <c r="B1066" s="29">
        <v>8</v>
      </c>
      <c r="C1066" s="34"/>
      <c r="D1066" s="29"/>
      <c r="E1066" s="29"/>
      <c r="F1066" s="326"/>
      <c r="G1066" s="39"/>
      <c r="H1066" s="39"/>
      <c r="I1066" s="39"/>
      <c r="J1066" s="326"/>
      <c r="K1066" s="972"/>
      <c r="L1066" s="326"/>
      <c r="M1066" s="54"/>
      <c r="N1066" s="39"/>
      <c r="O1066" s="52"/>
      <c r="P1066" s="973"/>
      <c r="Q1066" s="974"/>
    </row>
    <row r="1068" spans="1:17" ht="12" customHeight="1" x14ac:dyDescent="0.25"/>
    <row r="1069" spans="1:17" ht="15" x14ac:dyDescent="0.2">
      <c r="A1069" s="2099" t="s">
        <v>222</v>
      </c>
      <c r="B1069" s="2099"/>
      <c r="C1069" s="2099"/>
      <c r="D1069" s="2099"/>
      <c r="E1069" s="2099"/>
      <c r="F1069" s="2099"/>
      <c r="G1069" s="2099"/>
      <c r="H1069" s="2099"/>
      <c r="I1069" s="2099"/>
      <c r="J1069" s="2099"/>
      <c r="K1069" s="2099"/>
      <c r="L1069" s="2099"/>
      <c r="M1069" s="2099"/>
      <c r="N1069" s="2099"/>
      <c r="O1069" s="2099"/>
      <c r="P1069" s="2099"/>
      <c r="Q1069" s="2099"/>
    </row>
    <row r="1070" spans="1:17" ht="13.5" thickBot="1" x14ac:dyDescent="0.25">
      <c r="A1070" s="2061" t="s">
        <v>687</v>
      </c>
      <c r="B1070" s="2061"/>
      <c r="C1070" s="2061"/>
      <c r="D1070" s="2061"/>
      <c r="E1070" s="2061"/>
      <c r="F1070" s="2061"/>
      <c r="G1070" s="2061"/>
      <c r="H1070" s="2061"/>
      <c r="I1070" s="2061"/>
      <c r="J1070" s="2061"/>
      <c r="K1070" s="2061"/>
      <c r="L1070" s="2061"/>
      <c r="M1070" s="2061"/>
      <c r="N1070" s="2061"/>
      <c r="O1070" s="2061"/>
      <c r="P1070" s="2061"/>
      <c r="Q1070" s="2061"/>
    </row>
    <row r="1071" spans="1:17" x14ac:dyDescent="0.2">
      <c r="A1071" s="2107" t="s">
        <v>1</v>
      </c>
      <c r="B1071" s="2037" t="s">
        <v>0</v>
      </c>
      <c r="C1071" s="2097" t="s">
        <v>2</v>
      </c>
      <c r="D1071" s="2097" t="s">
        <v>3</v>
      </c>
      <c r="E1071" s="2097" t="s">
        <v>40</v>
      </c>
      <c r="F1071" s="2096" t="s">
        <v>14</v>
      </c>
      <c r="G1071" s="2096"/>
      <c r="H1071" s="2096"/>
      <c r="I1071" s="2096"/>
      <c r="J1071" s="2097" t="s">
        <v>4</v>
      </c>
      <c r="K1071" s="2097" t="s">
        <v>15</v>
      </c>
      <c r="L1071" s="2097" t="s">
        <v>5</v>
      </c>
      <c r="M1071" s="2097" t="s">
        <v>6</v>
      </c>
      <c r="N1071" s="2097" t="s">
        <v>16</v>
      </c>
      <c r="O1071" s="2097" t="s">
        <v>17</v>
      </c>
      <c r="P1071" s="2018" t="s">
        <v>25</v>
      </c>
      <c r="Q1071" s="2020" t="s">
        <v>26</v>
      </c>
    </row>
    <row r="1072" spans="1:17" ht="33.75" x14ac:dyDescent="0.2">
      <c r="A1072" s="2108"/>
      <c r="B1072" s="2038"/>
      <c r="C1072" s="2098"/>
      <c r="D1072" s="2098"/>
      <c r="E1072" s="2098"/>
      <c r="F1072" s="788" t="s">
        <v>18</v>
      </c>
      <c r="G1072" s="788" t="s">
        <v>19</v>
      </c>
      <c r="H1072" s="788" t="s">
        <v>32</v>
      </c>
      <c r="I1072" s="788" t="s">
        <v>21</v>
      </c>
      <c r="J1072" s="2098"/>
      <c r="K1072" s="2098"/>
      <c r="L1072" s="2098"/>
      <c r="M1072" s="2098"/>
      <c r="N1072" s="2098"/>
      <c r="O1072" s="2098"/>
      <c r="P1072" s="2019"/>
      <c r="Q1072" s="2021"/>
    </row>
    <row r="1073" spans="1:17" ht="12" thickBot="1" x14ac:dyDescent="0.25">
      <c r="A1073" s="2109"/>
      <c r="B1073" s="2110"/>
      <c r="C1073" s="2103"/>
      <c r="D1073" s="41" t="s">
        <v>7</v>
      </c>
      <c r="E1073" s="41" t="s">
        <v>8</v>
      </c>
      <c r="F1073" s="41" t="s">
        <v>9</v>
      </c>
      <c r="G1073" s="41" t="s">
        <v>9</v>
      </c>
      <c r="H1073" s="41" t="s">
        <v>9</v>
      </c>
      <c r="I1073" s="41" t="s">
        <v>9</v>
      </c>
      <c r="J1073" s="41" t="s">
        <v>22</v>
      </c>
      <c r="K1073" s="41" t="s">
        <v>9</v>
      </c>
      <c r="L1073" s="41" t="s">
        <v>22</v>
      </c>
      <c r="M1073" s="41" t="s">
        <v>23</v>
      </c>
      <c r="N1073" s="41" t="s">
        <v>10</v>
      </c>
      <c r="O1073" s="41" t="s">
        <v>24</v>
      </c>
      <c r="P1073" s="47" t="s">
        <v>27</v>
      </c>
      <c r="Q1073" s="43" t="s">
        <v>28</v>
      </c>
    </row>
    <row r="1074" spans="1:17" ht="11.25" customHeight="1" x14ac:dyDescent="0.2">
      <c r="A1074" s="2086" t="s">
        <v>385</v>
      </c>
      <c r="B1074" s="17">
        <v>1</v>
      </c>
      <c r="C1074" s="428" t="s">
        <v>215</v>
      </c>
      <c r="D1074" s="1322">
        <v>24</v>
      </c>
      <c r="E1074" s="1322">
        <v>2011</v>
      </c>
      <c r="F1074" s="905">
        <v>8.0820000000000007</v>
      </c>
      <c r="G1074" s="905">
        <v>3.3849999999999998</v>
      </c>
      <c r="H1074" s="905">
        <v>1.92</v>
      </c>
      <c r="I1074" s="905">
        <v>2.7770000000000001</v>
      </c>
      <c r="J1074" s="905">
        <v>1123.75</v>
      </c>
      <c r="K1074" s="1326">
        <v>2.7770000000000001</v>
      </c>
      <c r="L1074" s="905">
        <v>1123.75</v>
      </c>
      <c r="M1074" s="1327">
        <f>K1074/L1074</f>
        <v>2.4711902113459402E-3</v>
      </c>
      <c r="N1074" s="1410">
        <v>255.714</v>
      </c>
      <c r="O1074" s="1411">
        <f>M1074*N1074</f>
        <v>0.63191793370411575</v>
      </c>
      <c r="P1074" s="1411">
        <f>M1074*60*1000</f>
        <v>148.27141268075641</v>
      </c>
      <c r="Q1074" s="760">
        <f>P1074*N1074/1000</f>
        <v>37.91507602224695</v>
      </c>
    </row>
    <row r="1075" spans="1:17" x14ac:dyDescent="0.2">
      <c r="A1075" s="2147"/>
      <c r="B1075" s="18">
        <v>2</v>
      </c>
      <c r="C1075" s="331"/>
      <c r="D1075" s="331"/>
      <c r="E1075" s="18"/>
      <c r="F1075" s="158"/>
      <c r="G1075" s="158"/>
      <c r="H1075" s="158"/>
      <c r="I1075" s="158"/>
      <c r="J1075" s="158"/>
      <c r="K1075" s="967"/>
      <c r="L1075" s="158"/>
      <c r="M1075" s="159"/>
      <c r="N1075" s="160"/>
      <c r="O1075" s="161"/>
      <c r="P1075" s="161"/>
      <c r="Q1075" s="162"/>
    </row>
    <row r="1076" spans="1:17" x14ac:dyDescent="0.2">
      <c r="A1076" s="2147"/>
      <c r="B1076" s="18">
        <v>3</v>
      </c>
      <c r="C1076" s="11"/>
      <c r="D1076" s="18"/>
      <c r="E1076" s="18"/>
      <c r="F1076" s="83"/>
      <c r="G1076" s="158"/>
      <c r="H1076" s="158"/>
      <c r="I1076" s="158"/>
      <c r="J1076" s="158"/>
      <c r="K1076" s="967"/>
      <c r="L1076" s="158"/>
      <c r="M1076" s="159"/>
      <c r="N1076" s="160"/>
      <c r="O1076" s="161"/>
      <c r="P1076" s="161"/>
      <c r="Q1076" s="162"/>
    </row>
    <row r="1077" spans="1:17" x14ac:dyDescent="0.2">
      <c r="A1077" s="2147"/>
      <c r="B1077" s="18">
        <v>4</v>
      </c>
      <c r="C1077" s="11"/>
      <c r="D1077" s="18"/>
      <c r="E1077" s="18"/>
      <c r="F1077" s="83"/>
      <c r="G1077" s="158"/>
      <c r="H1077" s="158"/>
      <c r="I1077" s="158"/>
      <c r="J1077" s="158"/>
      <c r="K1077" s="967"/>
      <c r="L1077" s="158"/>
      <c r="M1077" s="159"/>
      <c r="N1077" s="160"/>
      <c r="O1077" s="161"/>
      <c r="P1077" s="161"/>
      <c r="Q1077" s="162"/>
    </row>
    <row r="1078" spans="1:17" x14ac:dyDescent="0.2">
      <c r="A1078" s="2147"/>
      <c r="B1078" s="18">
        <v>5</v>
      </c>
      <c r="C1078" s="11"/>
      <c r="D1078" s="18"/>
      <c r="E1078" s="18"/>
      <c r="F1078" s="106"/>
      <c r="G1078" s="120"/>
      <c r="H1078" s="106"/>
      <c r="I1078" s="106"/>
      <c r="J1078" s="84"/>
      <c r="K1078" s="967"/>
      <c r="L1078" s="84"/>
      <c r="M1078" s="74"/>
      <c r="N1078" s="73"/>
      <c r="O1078" s="73"/>
      <c r="P1078" s="73"/>
      <c r="Q1078" s="75"/>
    </row>
    <row r="1079" spans="1:17" x14ac:dyDescent="0.2">
      <c r="A1079" s="2147"/>
      <c r="B1079" s="18">
        <v>6</v>
      </c>
      <c r="C1079" s="11"/>
      <c r="D1079" s="18"/>
      <c r="E1079" s="18"/>
      <c r="F1079" s="106"/>
      <c r="G1079" s="106"/>
      <c r="H1079" s="106"/>
      <c r="I1079" s="106"/>
      <c r="J1079" s="84"/>
      <c r="K1079" s="967"/>
      <c r="L1079" s="84"/>
      <c r="M1079" s="74"/>
      <c r="N1079" s="73"/>
      <c r="O1079" s="73"/>
      <c r="P1079" s="73"/>
      <c r="Q1079" s="75"/>
    </row>
    <row r="1080" spans="1:17" x14ac:dyDescent="0.2">
      <c r="A1080" s="2147"/>
      <c r="B1080" s="18">
        <v>7</v>
      </c>
      <c r="C1080" s="11"/>
      <c r="D1080" s="18"/>
      <c r="E1080" s="18"/>
      <c r="F1080" s="106"/>
      <c r="G1080" s="120"/>
      <c r="H1080" s="106"/>
      <c r="I1080" s="106"/>
      <c r="J1080" s="84"/>
      <c r="K1080" s="967"/>
      <c r="L1080" s="84"/>
      <c r="M1080" s="74"/>
      <c r="N1080" s="73"/>
      <c r="O1080" s="73"/>
      <c r="P1080" s="73"/>
      <c r="Q1080" s="75"/>
    </row>
    <row r="1081" spans="1:17" x14ac:dyDescent="0.2">
      <c r="A1081" s="2147"/>
      <c r="B1081" s="18">
        <v>8</v>
      </c>
      <c r="C1081" s="11"/>
      <c r="D1081" s="18"/>
      <c r="E1081" s="18"/>
      <c r="F1081" s="106"/>
      <c r="G1081" s="106"/>
      <c r="H1081" s="106"/>
      <c r="I1081" s="106"/>
      <c r="J1081" s="84"/>
      <c r="K1081" s="967"/>
      <c r="L1081" s="84"/>
      <c r="M1081" s="74"/>
      <c r="N1081" s="73"/>
      <c r="O1081" s="73"/>
      <c r="P1081" s="73"/>
      <c r="Q1081" s="75"/>
    </row>
    <row r="1082" spans="1:17" x14ac:dyDescent="0.2">
      <c r="A1082" s="2147"/>
      <c r="B1082" s="18">
        <v>9</v>
      </c>
      <c r="C1082" s="11"/>
      <c r="D1082" s="18"/>
      <c r="E1082" s="18"/>
      <c r="F1082" s="106"/>
      <c r="G1082" s="106"/>
      <c r="H1082" s="106"/>
      <c r="I1082" s="106"/>
      <c r="J1082" s="84"/>
      <c r="K1082" s="967"/>
      <c r="L1082" s="84"/>
      <c r="M1082" s="74"/>
      <c r="N1082" s="73"/>
      <c r="O1082" s="73"/>
      <c r="P1082" s="73"/>
      <c r="Q1082" s="75"/>
    </row>
    <row r="1083" spans="1:17" ht="12" thickBot="1" x14ac:dyDescent="0.25">
      <c r="A1083" s="2160"/>
      <c r="B1083" s="65">
        <v>10</v>
      </c>
      <c r="C1083" s="46"/>
      <c r="D1083" s="45"/>
      <c r="E1083" s="45"/>
      <c r="F1083" s="95"/>
      <c r="G1083" s="330"/>
      <c r="H1083" s="95"/>
      <c r="I1083" s="95"/>
      <c r="J1083" s="117"/>
      <c r="K1083" s="968"/>
      <c r="L1083" s="117"/>
      <c r="M1083" s="77"/>
      <c r="N1083" s="76"/>
      <c r="O1083" s="76"/>
      <c r="P1083" s="76"/>
      <c r="Q1083" s="78"/>
    </row>
    <row r="1084" spans="1:17" ht="11.25" customHeight="1" x14ac:dyDescent="0.2">
      <c r="A1084" s="2156" t="s">
        <v>378</v>
      </c>
      <c r="B1084" s="276">
        <v>1</v>
      </c>
      <c r="C1084" s="1348" t="s">
        <v>688</v>
      </c>
      <c r="D1084" s="1349">
        <v>18</v>
      </c>
      <c r="E1084" s="1349">
        <v>1967</v>
      </c>
      <c r="F1084" s="1341">
        <v>1.5309999999999999</v>
      </c>
      <c r="G1084" s="1341">
        <v>0.83</v>
      </c>
      <c r="H1084" s="1341">
        <v>0.28799999999999998</v>
      </c>
      <c r="I1084" s="1350">
        <v>0.41299999999999998</v>
      </c>
      <c r="J1084" s="1341">
        <v>658.26</v>
      </c>
      <c r="K1084" s="1804">
        <v>0.33</v>
      </c>
      <c r="L1084" s="1341">
        <v>474.21</v>
      </c>
      <c r="M1084" s="1805">
        <f>K1084/L1084</f>
        <v>6.9589422407794019E-4</v>
      </c>
      <c r="N1084" s="1806">
        <v>255.714</v>
      </c>
      <c r="O1084" s="1807">
        <f t="shared" ref="O1084:O1092" si="164">M1084*N1084</f>
        <v>0.17794989561586641</v>
      </c>
      <c r="P1084" s="1807">
        <f t="shared" ref="P1084:P1092" si="165">M1084*60*1000</f>
        <v>41.753653444676409</v>
      </c>
      <c r="Q1084" s="1808">
        <f t="shared" ref="Q1084:Q1092" si="166">P1084*N1084/1000</f>
        <v>10.676993736951983</v>
      </c>
    </row>
    <row r="1085" spans="1:17" x14ac:dyDescent="0.2">
      <c r="A1085" s="2115"/>
      <c r="B1085" s="258">
        <v>2</v>
      </c>
      <c r="C1085" s="1348" t="s">
        <v>689</v>
      </c>
      <c r="D1085" s="1349">
        <v>28</v>
      </c>
      <c r="E1085" s="1349">
        <v>1977</v>
      </c>
      <c r="F1085" s="1350">
        <v>11.952</v>
      </c>
      <c r="G1085" s="1350">
        <v>3.9420000000000002</v>
      </c>
      <c r="H1085" s="1350">
        <v>4.4800000000000004</v>
      </c>
      <c r="I1085" s="1350">
        <v>3.53</v>
      </c>
      <c r="J1085" s="1350">
        <v>1436.93</v>
      </c>
      <c r="K1085" s="1809">
        <v>3.53</v>
      </c>
      <c r="L1085" s="1350">
        <v>1436.93</v>
      </c>
      <c r="M1085" s="1805">
        <f>K1085/L1085</f>
        <v>2.4566262796378389E-3</v>
      </c>
      <c r="N1085" s="1810">
        <v>255.714</v>
      </c>
      <c r="O1085" s="1807">
        <f t="shared" si="164"/>
        <v>0.62819373247131027</v>
      </c>
      <c r="P1085" s="1807">
        <f t="shared" si="165"/>
        <v>147.39757677827035</v>
      </c>
      <c r="Q1085" s="1808">
        <f t="shared" si="166"/>
        <v>37.691623948278625</v>
      </c>
    </row>
    <row r="1086" spans="1:17" x14ac:dyDescent="0.2">
      <c r="A1086" s="2115"/>
      <c r="B1086" s="329">
        <v>3</v>
      </c>
      <c r="C1086" s="1348" t="s">
        <v>496</v>
      </c>
      <c r="D1086" s="1349">
        <v>6</v>
      </c>
      <c r="E1086" s="1349">
        <v>1972</v>
      </c>
      <c r="F1086" s="1350">
        <v>1.4370000000000001</v>
      </c>
      <c r="G1086" s="1350">
        <v>0.90700000000000003</v>
      </c>
      <c r="H1086" s="1350">
        <v>0.08</v>
      </c>
      <c r="I1086" s="1350">
        <v>0.45</v>
      </c>
      <c r="J1086" s="1350">
        <v>395.27</v>
      </c>
      <c r="K1086" s="1809">
        <v>0.39600000000000002</v>
      </c>
      <c r="L1086" s="1350">
        <v>158.16</v>
      </c>
      <c r="M1086" s="1811">
        <f t="shared" ref="M1086:M1092" si="167">K1086/L1086</f>
        <v>2.5037936267071322E-3</v>
      </c>
      <c r="N1086" s="1810">
        <v>255.714</v>
      </c>
      <c r="O1086" s="1807">
        <f t="shared" si="164"/>
        <v>0.64025508345978754</v>
      </c>
      <c r="P1086" s="1807">
        <f t="shared" si="165"/>
        <v>150.22761760242793</v>
      </c>
      <c r="Q1086" s="1812">
        <f t="shared" si="166"/>
        <v>38.41530500758725</v>
      </c>
    </row>
    <row r="1087" spans="1:17" x14ac:dyDescent="0.2">
      <c r="A1087" s="2115"/>
      <c r="B1087" s="258">
        <v>4</v>
      </c>
      <c r="C1087" s="1348" t="s">
        <v>690</v>
      </c>
      <c r="D1087" s="1349">
        <v>28</v>
      </c>
      <c r="E1087" s="1349">
        <v>1981</v>
      </c>
      <c r="F1087" s="1350">
        <v>11.88</v>
      </c>
      <c r="G1087" s="1350">
        <v>2.9359999999999999</v>
      </c>
      <c r="H1087" s="1350">
        <v>4.4800000000000004</v>
      </c>
      <c r="I1087" s="1350">
        <v>4.4640000000000004</v>
      </c>
      <c r="J1087" s="1350">
        <v>1420.11</v>
      </c>
      <c r="K1087" s="1809">
        <v>4.4640000000000004</v>
      </c>
      <c r="L1087" s="1350">
        <v>1420.11</v>
      </c>
      <c r="M1087" s="1811">
        <f t="shared" si="167"/>
        <v>3.1434184675834973E-3</v>
      </c>
      <c r="N1087" s="1810">
        <v>255.714</v>
      </c>
      <c r="O1087" s="1813">
        <f t="shared" si="164"/>
        <v>0.80381611001964648</v>
      </c>
      <c r="P1087" s="1807">
        <f t="shared" si="165"/>
        <v>188.60510805500985</v>
      </c>
      <c r="Q1087" s="1812">
        <f t="shared" si="166"/>
        <v>48.22896660117879</v>
      </c>
    </row>
    <row r="1088" spans="1:17" x14ac:dyDescent="0.2">
      <c r="A1088" s="2115"/>
      <c r="B1088" s="258">
        <v>5</v>
      </c>
      <c r="C1088" s="1348" t="s">
        <v>216</v>
      </c>
      <c r="D1088" s="1349">
        <v>40</v>
      </c>
      <c r="E1088" s="1349">
        <v>1989</v>
      </c>
      <c r="F1088" s="1350">
        <v>18.646999999999998</v>
      </c>
      <c r="G1088" s="1350">
        <v>3.7679999999999998</v>
      </c>
      <c r="H1088" s="1350">
        <v>6.24</v>
      </c>
      <c r="I1088" s="1350">
        <v>8.6389999999999993</v>
      </c>
      <c r="J1088" s="1350">
        <v>2277.1999999999998</v>
      </c>
      <c r="K1088" s="1809">
        <v>7.5</v>
      </c>
      <c r="L1088" s="1350">
        <v>2199.36</v>
      </c>
      <c r="M1088" s="1811">
        <f t="shared" si="167"/>
        <v>3.4100829332169356E-3</v>
      </c>
      <c r="N1088" s="1810">
        <v>255.714</v>
      </c>
      <c r="O1088" s="1813">
        <f t="shared" si="164"/>
        <v>0.87200594718463542</v>
      </c>
      <c r="P1088" s="1807">
        <f t="shared" si="165"/>
        <v>204.60497599301613</v>
      </c>
      <c r="Q1088" s="1812">
        <f t="shared" si="166"/>
        <v>52.320356831078129</v>
      </c>
    </row>
    <row r="1089" spans="1:17" x14ac:dyDescent="0.2">
      <c r="A1089" s="2115"/>
      <c r="B1089" s="258">
        <v>6</v>
      </c>
      <c r="C1089" s="1348" t="s">
        <v>413</v>
      </c>
      <c r="D1089" s="1349">
        <v>40</v>
      </c>
      <c r="E1089" s="1349">
        <v>1991</v>
      </c>
      <c r="F1089" s="1350">
        <v>18.164000000000001</v>
      </c>
      <c r="G1089" s="1350">
        <v>3.3439999999999999</v>
      </c>
      <c r="H1089" s="1350">
        <v>6.4</v>
      </c>
      <c r="I1089" s="1350">
        <v>8.42</v>
      </c>
      <c r="J1089" s="1350">
        <v>2268.5300000000002</v>
      </c>
      <c r="K1089" s="1809">
        <v>8.42</v>
      </c>
      <c r="L1089" s="1350">
        <v>2268.5300000000002</v>
      </c>
      <c r="M1089" s="1811">
        <f t="shared" si="167"/>
        <v>3.711654683870171E-3</v>
      </c>
      <c r="N1089" s="1810">
        <v>255.714</v>
      </c>
      <c r="O1089" s="1813">
        <f t="shared" si="164"/>
        <v>0.94912206583117686</v>
      </c>
      <c r="P1089" s="1807">
        <f t="shared" si="165"/>
        <v>222.69928103221025</v>
      </c>
      <c r="Q1089" s="1812">
        <f t="shared" si="166"/>
        <v>56.947323949870608</v>
      </c>
    </row>
    <row r="1090" spans="1:17" x14ac:dyDescent="0.2">
      <c r="A1090" s="2115"/>
      <c r="B1090" s="258">
        <v>7</v>
      </c>
      <c r="C1090" s="1348" t="s">
        <v>691</v>
      </c>
      <c r="D1090" s="1349">
        <v>3</v>
      </c>
      <c r="E1090" s="1349">
        <v>1980</v>
      </c>
      <c r="F1090" s="1350">
        <v>1.9079999999999999</v>
      </c>
      <c r="G1090" s="1350">
        <v>9.1999999999999998E-2</v>
      </c>
      <c r="H1090" s="1350">
        <v>4.8000000000000001E-2</v>
      </c>
      <c r="I1090" s="1350">
        <v>1.768</v>
      </c>
      <c r="J1090" s="1350">
        <v>464.03</v>
      </c>
      <c r="K1090" s="1809">
        <v>0.65500000000000003</v>
      </c>
      <c r="L1090" s="1350">
        <v>171.9</v>
      </c>
      <c r="M1090" s="1811">
        <f t="shared" si="167"/>
        <v>3.8103548574752763E-3</v>
      </c>
      <c r="N1090" s="1810">
        <v>255.714</v>
      </c>
      <c r="O1090" s="1813">
        <f t="shared" si="164"/>
        <v>0.97436108202443283</v>
      </c>
      <c r="P1090" s="1807">
        <f t="shared" si="165"/>
        <v>228.62129144851659</v>
      </c>
      <c r="Q1090" s="1812">
        <f t="shared" si="166"/>
        <v>58.461664921465967</v>
      </c>
    </row>
    <row r="1091" spans="1:17" x14ac:dyDescent="0.2">
      <c r="A1091" s="2115"/>
      <c r="B1091" s="258">
        <v>8</v>
      </c>
      <c r="C1091" s="1348" t="s">
        <v>692</v>
      </c>
      <c r="D1091" s="1349">
        <v>33</v>
      </c>
      <c r="E1091" s="1349">
        <v>1969</v>
      </c>
      <c r="F1091" s="1350">
        <v>13.038</v>
      </c>
      <c r="G1091" s="1350">
        <v>2.7480000000000002</v>
      </c>
      <c r="H1091" s="1350">
        <v>5.28</v>
      </c>
      <c r="I1091" s="1350">
        <v>5.01</v>
      </c>
      <c r="J1091" s="1350">
        <v>1302.1400000000001</v>
      </c>
      <c r="K1091" s="1809">
        <v>5.01</v>
      </c>
      <c r="L1091" s="1350">
        <v>1302.1400000000001</v>
      </c>
      <c r="M1091" s="1811">
        <f t="shared" si="167"/>
        <v>3.8475125562535514E-3</v>
      </c>
      <c r="N1091" s="1810">
        <v>255.714</v>
      </c>
      <c r="O1091" s="1813">
        <f t="shared" si="164"/>
        <v>0.98386282580982065</v>
      </c>
      <c r="P1091" s="1807">
        <f t="shared" si="165"/>
        <v>230.85075337521309</v>
      </c>
      <c r="Q1091" s="1812">
        <f t="shared" si="166"/>
        <v>59.031769548589239</v>
      </c>
    </row>
    <row r="1092" spans="1:17" x14ac:dyDescent="0.2">
      <c r="A1092" s="2115"/>
      <c r="B1092" s="258">
        <v>9</v>
      </c>
      <c r="C1092" s="1348" t="s">
        <v>693</v>
      </c>
      <c r="D1092" s="1349">
        <v>8</v>
      </c>
      <c r="E1092" s="1349">
        <v>1962</v>
      </c>
      <c r="F1092" s="1350">
        <v>3.8130000000000002</v>
      </c>
      <c r="G1092" s="1350">
        <v>0.93799999999999994</v>
      </c>
      <c r="H1092" s="1350">
        <v>1.28</v>
      </c>
      <c r="I1092" s="1350">
        <v>1.595</v>
      </c>
      <c r="J1092" s="1350">
        <v>372.35</v>
      </c>
      <c r="K1092" s="1809">
        <v>1.089</v>
      </c>
      <c r="L1092" s="1350">
        <v>273.55</v>
      </c>
      <c r="M1092" s="1811">
        <f t="shared" si="167"/>
        <v>3.9809906781210014E-3</v>
      </c>
      <c r="N1092" s="1810">
        <v>255.714</v>
      </c>
      <c r="O1092" s="1813">
        <f t="shared" si="164"/>
        <v>1.0179950502650337</v>
      </c>
      <c r="P1092" s="1807">
        <f t="shared" si="165"/>
        <v>238.85944068726008</v>
      </c>
      <c r="Q1092" s="1812">
        <f t="shared" si="166"/>
        <v>61.07970301590202</v>
      </c>
    </row>
    <row r="1093" spans="1:17" ht="12" thickBot="1" x14ac:dyDescent="0.25">
      <c r="A1093" s="2161"/>
      <c r="B1093" s="272">
        <v>10</v>
      </c>
      <c r="C1093" s="289"/>
      <c r="D1093" s="265"/>
      <c r="E1093" s="265"/>
      <c r="F1093" s="290"/>
      <c r="G1093" s="290"/>
      <c r="H1093" s="290"/>
      <c r="I1093" s="290"/>
      <c r="J1093" s="290"/>
      <c r="K1093" s="786"/>
      <c r="L1093" s="290"/>
      <c r="M1093" s="308"/>
      <c r="N1093" s="290"/>
      <c r="O1093" s="266"/>
      <c r="P1093" s="266"/>
      <c r="Q1093" s="267"/>
    </row>
    <row r="1094" spans="1:17" ht="11.25" customHeight="1" x14ac:dyDescent="0.2">
      <c r="A1094" s="2162" t="s">
        <v>377</v>
      </c>
      <c r="B1094" s="287">
        <v>1</v>
      </c>
      <c r="C1094" s="1526" t="s">
        <v>493</v>
      </c>
      <c r="D1094" s="1607">
        <v>40</v>
      </c>
      <c r="E1094" s="1607">
        <v>1981</v>
      </c>
      <c r="F1094" s="766">
        <v>14.82</v>
      </c>
      <c r="G1094" s="766">
        <v>4.4429999999999996</v>
      </c>
      <c r="H1094" s="766">
        <v>1.6</v>
      </c>
      <c r="I1094" s="766">
        <v>8.7769999999999992</v>
      </c>
      <c r="J1094" s="766">
        <v>2053.2800000000002</v>
      </c>
      <c r="K1094" s="1356">
        <v>7.383</v>
      </c>
      <c r="L1094" s="1357">
        <v>1743.66</v>
      </c>
      <c r="M1094" s="1358">
        <f>K1094/L1094</f>
        <v>4.2341970338254011E-3</v>
      </c>
      <c r="N1094" s="1530">
        <v>255.714</v>
      </c>
      <c r="O1094" s="1359">
        <f>M1094*N1094</f>
        <v>1.0827434603076287</v>
      </c>
      <c r="P1094" s="1359">
        <f>M1094*60*1000</f>
        <v>254.05182202952409</v>
      </c>
      <c r="Q1094" s="1360">
        <f>P1094*N1094/1000</f>
        <v>64.96460761845772</v>
      </c>
    </row>
    <row r="1095" spans="1:17" x14ac:dyDescent="0.2">
      <c r="A1095" s="2163"/>
      <c r="B1095" s="279">
        <v>2</v>
      </c>
      <c r="C1095" s="1528" t="s">
        <v>694</v>
      </c>
      <c r="D1095" s="1610">
        <v>45</v>
      </c>
      <c r="E1095" s="1610">
        <v>1992</v>
      </c>
      <c r="F1095" s="770">
        <v>20.311</v>
      </c>
      <c r="G1095" s="770">
        <v>3.7349999999999999</v>
      </c>
      <c r="H1095" s="770">
        <v>7.2</v>
      </c>
      <c r="I1095" s="770">
        <v>9.3759999999999994</v>
      </c>
      <c r="J1095" s="770">
        <v>2209.5</v>
      </c>
      <c r="K1095" s="1361">
        <v>9.3759999999999994</v>
      </c>
      <c r="L1095" s="770">
        <v>2209.5</v>
      </c>
      <c r="M1095" s="769">
        <f t="shared" ref="M1095:M1102" si="168">K1095/L1095</f>
        <v>4.2434940031681372E-3</v>
      </c>
      <c r="N1095" s="1544">
        <v>255.714</v>
      </c>
      <c r="O1095" s="771">
        <f t="shared" ref="O1095:O1102" si="169">M1095*N1095</f>
        <v>1.0851208255261371</v>
      </c>
      <c r="P1095" s="1359">
        <f t="shared" ref="P1095:P1102" si="170">M1095*60*1000</f>
        <v>254.60964019008824</v>
      </c>
      <c r="Q1095" s="772">
        <f t="shared" ref="Q1095:Q1102" si="171">P1095*N1095/1000</f>
        <v>65.107249531568229</v>
      </c>
    </row>
    <row r="1096" spans="1:17" x14ac:dyDescent="0.2">
      <c r="A1096" s="2163"/>
      <c r="B1096" s="279">
        <v>3</v>
      </c>
      <c r="C1096" s="1528" t="s">
        <v>695</v>
      </c>
      <c r="D1096" s="1610">
        <v>19</v>
      </c>
      <c r="E1096" s="1610">
        <v>1989</v>
      </c>
      <c r="F1096" s="770">
        <v>8.2940000000000005</v>
      </c>
      <c r="G1096" s="770">
        <v>1.02</v>
      </c>
      <c r="H1096" s="770">
        <v>2.88</v>
      </c>
      <c r="I1096" s="770">
        <v>4.3940000000000001</v>
      </c>
      <c r="J1096" s="770">
        <v>1068.04</v>
      </c>
      <c r="K1096" s="1361">
        <v>3.984</v>
      </c>
      <c r="L1096" s="770">
        <v>908.39</v>
      </c>
      <c r="M1096" s="769">
        <f t="shared" si="168"/>
        <v>4.3857814374883035E-3</v>
      </c>
      <c r="N1096" s="1544">
        <v>255.714</v>
      </c>
      <c r="O1096" s="771">
        <f t="shared" si="169"/>
        <v>1.121505714505884</v>
      </c>
      <c r="P1096" s="1359">
        <f t="shared" si="170"/>
        <v>263.14688624929823</v>
      </c>
      <c r="Q1096" s="772">
        <f t="shared" si="171"/>
        <v>67.290342870353058</v>
      </c>
    </row>
    <row r="1097" spans="1:17" x14ac:dyDescent="0.2">
      <c r="A1097" s="2163"/>
      <c r="B1097" s="279">
        <v>4</v>
      </c>
      <c r="C1097" s="1528" t="s">
        <v>495</v>
      </c>
      <c r="D1097" s="1610">
        <v>45</v>
      </c>
      <c r="E1097" s="1610">
        <v>1975</v>
      </c>
      <c r="F1097" s="770">
        <v>20.904</v>
      </c>
      <c r="G1097" s="770">
        <v>3.3439999999999999</v>
      </c>
      <c r="H1097" s="770">
        <v>7.1680000000000001</v>
      </c>
      <c r="I1097" s="770">
        <v>10.391999999999999</v>
      </c>
      <c r="J1097" s="770">
        <v>2328.37</v>
      </c>
      <c r="K1097" s="1361">
        <v>10.343</v>
      </c>
      <c r="L1097" s="770">
        <v>2317.34</v>
      </c>
      <c r="M1097" s="769">
        <f t="shared" si="168"/>
        <v>4.4633070675861117E-3</v>
      </c>
      <c r="N1097" s="1544">
        <v>255.714</v>
      </c>
      <c r="O1097" s="771">
        <f t="shared" si="169"/>
        <v>1.1413301034807151</v>
      </c>
      <c r="P1097" s="1359">
        <f t="shared" si="170"/>
        <v>267.79842405516666</v>
      </c>
      <c r="Q1097" s="772">
        <f t="shared" si="171"/>
        <v>68.479806208842888</v>
      </c>
    </row>
    <row r="1098" spans="1:17" x14ac:dyDescent="0.2">
      <c r="A1098" s="2163"/>
      <c r="B1098" s="279">
        <v>5</v>
      </c>
      <c r="C1098" s="1528" t="s">
        <v>696</v>
      </c>
      <c r="D1098" s="1610">
        <v>32</v>
      </c>
      <c r="E1098" s="1610">
        <v>1986</v>
      </c>
      <c r="F1098" s="770">
        <v>16.611000000000001</v>
      </c>
      <c r="G1098" s="770">
        <v>3.8090000000000002</v>
      </c>
      <c r="H1098" s="770">
        <v>4.8</v>
      </c>
      <c r="I1098" s="770">
        <v>8.0020000000000007</v>
      </c>
      <c r="J1098" s="770">
        <v>1810.7</v>
      </c>
      <c r="K1098" s="1361">
        <v>7.4560000000000004</v>
      </c>
      <c r="L1098" s="770">
        <v>1666.74</v>
      </c>
      <c r="M1098" s="769">
        <f t="shared" si="168"/>
        <v>4.4734031702605087E-3</v>
      </c>
      <c r="N1098" s="1544">
        <v>255.714</v>
      </c>
      <c r="O1098" s="771">
        <f t="shared" si="169"/>
        <v>1.1439118182799957</v>
      </c>
      <c r="P1098" s="1359">
        <f t="shared" si="170"/>
        <v>268.40419021563048</v>
      </c>
      <c r="Q1098" s="772">
        <f t="shared" si="171"/>
        <v>68.634709096799739</v>
      </c>
    </row>
    <row r="1099" spans="1:17" x14ac:dyDescent="0.2">
      <c r="A1099" s="2163"/>
      <c r="B1099" s="279">
        <v>6</v>
      </c>
      <c r="C1099" s="1528" t="s">
        <v>697</v>
      </c>
      <c r="D1099" s="1610">
        <v>20</v>
      </c>
      <c r="E1099" s="1610">
        <v>1976</v>
      </c>
      <c r="F1099" s="770">
        <v>9.4939999999999998</v>
      </c>
      <c r="G1099" s="770">
        <v>2.032</v>
      </c>
      <c r="H1099" s="770">
        <v>3.2</v>
      </c>
      <c r="I1099" s="770">
        <v>4.2619999999999996</v>
      </c>
      <c r="J1099" s="770">
        <v>951.69</v>
      </c>
      <c r="K1099" s="1361">
        <v>4.2619999999999996</v>
      </c>
      <c r="L1099" s="770">
        <v>951.69</v>
      </c>
      <c r="M1099" s="769">
        <f t="shared" si="168"/>
        <v>4.4783490422301373E-3</v>
      </c>
      <c r="N1099" s="1544">
        <v>255.714</v>
      </c>
      <c r="O1099" s="771">
        <f t="shared" si="169"/>
        <v>1.1451765469848374</v>
      </c>
      <c r="P1099" s="1359">
        <f t="shared" si="170"/>
        <v>268.70094253380825</v>
      </c>
      <c r="Q1099" s="772">
        <f t="shared" si="171"/>
        <v>68.710592819090238</v>
      </c>
    </row>
    <row r="1100" spans="1:17" x14ac:dyDescent="0.2">
      <c r="A1100" s="2163"/>
      <c r="B1100" s="279">
        <v>7</v>
      </c>
      <c r="C1100" s="1528" t="s">
        <v>219</v>
      </c>
      <c r="D1100" s="1610">
        <v>5</v>
      </c>
      <c r="E1100" s="1610">
        <v>1984</v>
      </c>
      <c r="F1100" s="770">
        <v>1.0069999999999999</v>
      </c>
      <c r="G1100" s="770">
        <v>0.113</v>
      </c>
      <c r="H1100" s="770">
        <v>0.08</v>
      </c>
      <c r="I1100" s="770">
        <v>0.81399999999999995</v>
      </c>
      <c r="J1100" s="770">
        <v>180.46</v>
      </c>
      <c r="K1100" s="1361">
        <v>0.81399999999999995</v>
      </c>
      <c r="L1100" s="770">
        <v>180.46</v>
      </c>
      <c r="M1100" s="769">
        <f t="shared" si="168"/>
        <v>4.5106948908345337E-3</v>
      </c>
      <c r="N1100" s="1544">
        <v>255.714</v>
      </c>
      <c r="O1100" s="771">
        <f t="shared" si="169"/>
        <v>1.1534478333148619</v>
      </c>
      <c r="P1100" s="1359">
        <f t="shared" si="170"/>
        <v>270.64169345007207</v>
      </c>
      <c r="Q1100" s="772">
        <f t="shared" si="171"/>
        <v>69.206869998891719</v>
      </c>
    </row>
    <row r="1101" spans="1:17" x14ac:dyDescent="0.2">
      <c r="A1101" s="2163"/>
      <c r="B1101" s="279">
        <v>8</v>
      </c>
      <c r="C1101" s="1528" t="s">
        <v>698</v>
      </c>
      <c r="D1101" s="1610">
        <v>36</v>
      </c>
      <c r="E1101" s="1610">
        <v>1967</v>
      </c>
      <c r="F1101" s="770">
        <v>15.948</v>
      </c>
      <c r="G1101" s="770">
        <v>3.2690000000000001</v>
      </c>
      <c r="H1101" s="770">
        <v>5.76</v>
      </c>
      <c r="I1101" s="770">
        <v>6.9189999999999996</v>
      </c>
      <c r="J1101" s="770">
        <v>1522.31</v>
      </c>
      <c r="K1101" s="1361">
        <v>6.9189999999999996</v>
      </c>
      <c r="L1101" s="770">
        <v>1522.31</v>
      </c>
      <c r="M1101" s="769">
        <f t="shared" si="168"/>
        <v>4.5450663793839621E-3</v>
      </c>
      <c r="N1101" s="1544">
        <v>255.714</v>
      </c>
      <c r="O1101" s="771">
        <f t="shared" si="169"/>
        <v>1.1622371041377906</v>
      </c>
      <c r="P1101" s="1359">
        <f t="shared" si="170"/>
        <v>272.70398276303774</v>
      </c>
      <c r="Q1101" s="772">
        <f t="shared" si="171"/>
        <v>69.734226248267433</v>
      </c>
    </row>
    <row r="1102" spans="1:17" ht="12" thickBot="1" x14ac:dyDescent="0.25">
      <c r="A1102" s="2163"/>
      <c r="B1102" s="313">
        <v>9</v>
      </c>
      <c r="C1102" s="1814" t="s">
        <v>494</v>
      </c>
      <c r="D1102" s="1815">
        <v>19</v>
      </c>
      <c r="E1102" s="1815">
        <v>1984</v>
      </c>
      <c r="F1102" s="1816">
        <v>7.8620000000000001</v>
      </c>
      <c r="G1102" s="1816">
        <v>1.36</v>
      </c>
      <c r="H1102" s="1816">
        <v>3.2</v>
      </c>
      <c r="I1102" s="1816">
        <v>3.302</v>
      </c>
      <c r="J1102" s="1816">
        <v>728.56</v>
      </c>
      <c r="K1102" s="1817">
        <v>2.93</v>
      </c>
      <c r="L1102" s="1816">
        <v>646.4</v>
      </c>
      <c r="M1102" s="1699">
        <f t="shared" si="168"/>
        <v>4.5327970297029709E-3</v>
      </c>
      <c r="N1102" s="1818">
        <v>255.714</v>
      </c>
      <c r="O1102" s="1536">
        <f t="shared" si="169"/>
        <v>1.1590996596534655</v>
      </c>
      <c r="P1102" s="1819">
        <f t="shared" si="170"/>
        <v>271.96782178217825</v>
      </c>
      <c r="Q1102" s="1537">
        <f t="shared" si="171"/>
        <v>69.545979579207923</v>
      </c>
    </row>
    <row r="1103" spans="1:17" ht="11.25" customHeight="1" x14ac:dyDescent="0.2">
      <c r="A1103" s="2111" t="s">
        <v>380</v>
      </c>
      <c r="B1103" s="24">
        <v>1</v>
      </c>
      <c r="C1103" s="1362" t="s">
        <v>220</v>
      </c>
      <c r="D1103" s="1363">
        <v>6</v>
      </c>
      <c r="E1103" s="1363">
        <v>1957</v>
      </c>
      <c r="F1103" s="930">
        <v>4.18</v>
      </c>
      <c r="G1103" s="930">
        <v>0.63200000000000001</v>
      </c>
      <c r="H1103" s="930">
        <v>0.08</v>
      </c>
      <c r="I1103" s="930">
        <v>3.468</v>
      </c>
      <c r="J1103" s="930">
        <v>319.77999999999997</v>
      </c>
      <c r="K1103" s="1364">
        <v>3.468</v>
      </c>
      <c r="L1103" s="930">
        <v>319.77999999999997</v>
      </c>
      <c r="M1103" s="929">
        <f>K1103/L1103</f>
        <v>1.0844955907186191E-2</v>
      </c>
      <c r="N1103" s="1538">
        <v>255.714</v>
      </c>
      <c r="O1103" s="931">
        <f>M1103*N1103</f>
        <v>2.7732070548502095</v>
      </c>
      <c r="P1103" s="931">
        <f>M1103*60*1000</f>
        <v>650.69735443117133</v>
      </c>
      <c r="Q1103" s="932">
        <f>P1103*N1103/1000</f>
        <v>166.39242329101256</v>
      </c>
    </row>
    <row r="1104" spans="1:17" ht="11.25" customHeight="1" x14ac:dyDescent="0.2">
      <c r="A1104" s="2164"/>
      <c r="B1104" s="26">
        <v>2</v>
      </c>
      <c r="C1104" s="1539" t="s">
        <v>218</v>
      </c>
      <c r="D1104" s="1618">
        <v>4</v>
      </c>
      <c r="E1104" s="1618">
        <v>1950</v>
      </c>
      <c r="F1104" s="774">
        <v>3.2749999999999999</v>
      </c>
      <c r="G1104" s="774">
        <v>0.73699999999999999</v>
      </c>
      <c r="H1104" s="774">
        <v>0.64</v>
      </c>
      <c r="I1104" s="774">
        <v>1.8979999999999999</v>
      </c>
      <c r="J1104" s="774">
        <v>193.31</v>
      </c>
      <c r="K1104" s="1371">
        <v>1.8979999999999999</v>
      </c>
      <c r="L1104" s="774">
        <v>193.31</v>
      </c>
      <c r="M1104" s="773">
        <f t="shared" ref="M1104:M1111" si="172">K1104/L1104</f>
        <v>9.8184263618022859E-3</v>
      </c>
      <c r="N1104" s="1545">
        <v>255.714</v>
      </c>
      <c r="O1104" s="775">
        <f t="shared" ref="O1104:O1111" si="173">M1104*N1104</f>
        <v>2.5107090786819097</v>
      </c>
      <c r="P1104" s="1367">
        <f t="shared" ref="P1104:P1111" si="174">M1104*60*1000</f>
        <v>589.10558170813715</v>
      </c>
      <c r="Q1104" s="776">
        <f t="shared" ref="Q1104:Q1111" si="175">P1104*N1104/1000</f>
        <v>150.6425447209146</v>
      </c>
    </row>
    <row r="1105" spans="1:17" x14ac:dyDescent="0.2">
      <c r="A1105" s="2164"/>
      <c r="B1105" s="26">
        <v>3</v>
      </c>
      <c r="C1105" s="1539" t="s">
        <v>498</v>
      </c>
      <c r="D1105" s="1618">
        <v>6</v>
      </c>
      <c r="E1105" s="1618">
        <v>1985</v>
      </c>
      <c r="F1105" s="774">
        <v>3.0139999999999998</v>
      </c>
      <c r="G1105" s="774">
        <v>0.183</v>
      </c>
      <c r="H1105" s="774">
        <v>0.96</v>
      </c>
      <c r="I1105" s="774">
        <v>1.871</v>
      </c>
      <c r="J1105" s="774">
        <v>230.55</v>
      </c>
      <c r="K1105" s="1371">
        <v>1.871</v>
      </c>
      <c r="L1105" s="774">
        <v>230.55</v>
      </c>
      <c r="M1105" s="773">
        <f t="shared" si="172"/>
        <v>8.1153762741270861E-3</v>
      </c>
      <c r="N1105" s="1545">
        <v>255.714</v>
      </c>
      <c r="O1105" s="775">
        <f t="shared" si="173"/>
        <v>2.0752153285621335</v>
      </c>
      <c r="P1105" s="1367">
        <f t="shared" si="174"/>
        <v>486.92257644762515</v>
      </c>
      <c r="Q1105" s="776">
        <f t="shared" si="175"/>
        <v>124.51291971372801</v>
      </c>
    </row>
    <row r="1106" spans="1:17" x14ac:dyDescent="0.2">
      <c r="A1106" s="2164"/>
      <c r="B1106" s="26">
        <v>4</v>
      </c>
      <c r="C1106" s="1539" t="s">
        <v>217</v>
      </c>
      <c r="D1106" s="1618">
        <v>5</v>
      </c>
      <c r="E1106" s="1618">
        <v>1986</v>
      </c>
      <c r="F1106" s="774">
        <v>3.26</v>
      </c>
      <c r="G1106" s="774"/>
      <c r="H1106" s="774"/>
      <c r="I1106" s="774">
        <v>3.26</v>
      </c>
      <c r="J1106" s="774">
        <v>407.99</v>
      </c>
      <c r="K1106" s="1371">
        <v>1.544</v>
      </c>
      <c r="L1106" s="774">
        <v>193.9</v>
      </c>
      <c r="M1106" s="773">
        <f t="shared" si="172"/>
        <v>7.962867457452295E-3</v>
      </c>
      <c r="N1106" s="1545">
        <v>255.714</v>
      </c>
      <c r="O1106" s="775">
        <f t="shared" si="173"/>
        <v>2.0362166890149562</v>
      </c>
      <c r="P1106" s="1367">
        <f t="shared" si="174"/>
        <v>477.77204744713771</v>
      </c>
      <c r="Q1106" s="776">
        <f t="shared" si="175"/>
        <v>122.17300134089737</v>
      </c>
    </row>
    <row r="1107" spans="1:17" x14ac:dyDescent="0.2">
      <c r="A1107" s="2164"/>
      <c r="B1107" s="26">
        <v>5</v>
      </c>
      <c r="C1107" s="1539" t="s">
        <v>497</v>
      </c>
      <c r="D1107" s="1618">
        <v>5</v>
      </c>
      <c r="E1107" s="1618">
        <v>1948</v>
      </c>
      <c r="F1107" s="774">
        <v>2.8319999999999999</v>
      </c>
      <c r="G1107" s="774">
        <v>5.7000000000000002E-2</v>
      </c>
      <c r="H1107" s="774">
        <v>0.8</v>
      </c>
      <c r="I1107" s="774">
        <v>1.9750000000000001</v>
      </c>
      <c r="J1107" s="774">
        <v>301.55</v>
      </c>
      <c r="K1107" s="1371">
        <v>1.974</v>
      </c>
      <c r="L1107" s="774">
        <v>250.99</v>
      </c>
      <c r="M1107" s="773">
        <f t="shared" si="172"/>
        <v>7.8648551735128885E-3</v>
      </c>
      <c r="N1107" s="1545">
        <v>255.714</v>
      </c>
      <c r="O1107" s="775">
        <f t="shared" si="173"/>
        <v>2.0111535758396748</v>
      </c>
      <c r="P1107" s="1367">
        <f t="shared" si="174"/>
        <v>471.89131041077331</v>
      </c>
      <c r="Q1107" s="776">
        <f t="shared" si="175"/>
        <v>120.66921455038049</v>
      </c>
    </row>
    <row r="1108" spans="1:17" x14ac:dyDescent="0.2">
      <c r="A1108" s="2164"/>
      <c r="B1108" s="26">
        <v>6</v>
      </c>
      <c r="C1108" s="1539" t="s">
        <v>699</v>
      </c>
      <c r="D1108" s="1618">
        <v>8</v>
      </c>
      <c r="E1108" s="1618">
        <v>1936</v>
      </c>
      <c r="F1108" s="774">
        <v>2.359</v>
      </c>
      <c r="G1108" s="774">
        <v>0.54700000000000004</v>
      </c>
      <c r="H1108" s="774">
        <v>0.27200000000000002</v>
      </c>
      <c r="I1108" s="774">
        <v>1.54</v>
      </c>
      <c r="J1108" s="774">
        <v>203.07</v>
      </c>
      <c r="K1108" s="1371">
        <v>1.54</v>
      </c>
      <c r="L1108" s="774">
        <v>203.07</v>
      </c>
      <c r="M1108" s="773">
        <f t="shared" si="172"/>
        <v>7.5835918648741816E-3</v>
      </c>
      <c r="N1108" s="1545">
        <v>255.714</v>
      </c>
      <c r="O1108" s="775">
        <f t="shared" si="173"/>
        <v>1.9392306101344365</v>
      </c>
      <c r="P1108" s="1367">
        <f t="shared" si="174"/>
        <v>455.01551189245089</v>
      </c>
      <c r="Q1108" s="776">
        <f t="shared" si="175"/>
        <v>116.35383660806617</v>
      </c>
    </row>
    <row r="1109" spans="1:17" x14ac:dyDescent="0.2">
      <c r="A1109" s="2164"/>
      <c r="B1109" s="26">
        <v>7</v>
      </c>
      <c r="C1109" s="1539" t="s">
        <v>221</v>
      </c>
      <c r="D1109" s="1618">
        <v>3</v>
      </c>
      <c r="E1109" s="1618">
        <v>1988</v>
      </c>
      <c r="F1109" s="774">
        <v>1.986</v>
      </c>
      <c r="G1109" s="774">
        <v>0.23799999999999999</v>
      </c>
      <c r="H1109" s="774">
        <v>0.48</v>
      </c>
      <c r="I1109" s="774">
        <v>1.268</v>
      </c>
      <c r="J1109" s="774">
        <v>167.31</v>
      </c>
      <c r="K1109" s="1371">
        <v>1.268</v>
      </c>
      <c r="L1109" s="774">
        <v>167.31</v>
      </c>
      <c r="M1109" s="773">
        <f t="shared" si="172"/>
        <v>7.5787460402845022E-3</v>
      </c>
      <c r="N1109" s="1545">
        <v>255.714</v>
      </c>
      <c r="O1109" s="775">
        <f t="shared" si="173"/>
        <v>1.9379914649453112</v>
      </c>
      <c r="P1109" s="1367">
        <f t="shared" si="174"/>
        <v>454.72476241707017</v>
      </c>
      <c r="Q1109" s="776">
        <f t="shared" si="175"/>
        <v>116.27948789671868</v>
      </c>
    </row>
    <row r="1110" spans="1:17" x14ac:dyDescent="0.2">
      <c r="A1110" s="2164"/>
      <c r="B1110" s="26">
        <v>8</v>
      </c>
      <c r="C1110" s="1539" t="s">
        <v>700</v>
      </c>
      <c r="D1110" s="1618">
        <v>55</v>
      </c>
      <c r="E1110" s="1618">
        <v>1984</v>
      </c>
      <c r="F1110" s="774">
        <v>31.413</v>
      </c>
      <c r="G1110" s="774">
        <v>3.746</v>
      </c>
      <c r="H1110" s="774">
        <v>8.8000000000000007</v>
      </c>
      <c r="I1110" s="774">
        <v>18.867000000000001</v>
      </c>
      <c r="J1110" s="774">
        <v>2709.53</v>
      </c>
      <c r="K1110" s="1371">
        <v>18.527000000000001</v>
      </c>
      <c r="L1110" s="774">
        <v>2660.67</v>
      </c>
      <c r="M1110" s="773">
        <f t="shared" si="172"/>
        <v>6.963283684184811E-3</v>
      </c>
      <c r="N1110" s="1545">
        <v>255.71</v>
      </c>
      <c r="O1110" s="775">
        <f t="shared" si="173"/>
        <v>1.7805812708828981</v>
      </c>
      <c r="P1110" s="1367">
        <f t="shared" si="174"/>
        <v>417.79702105108868</v>
      </c>
      <c r="Q1110" s="776">
        <f t="shared" si="175"/>
        <v>106.83487625297388</v>
      </c>
    </row>
    <row r="1111" spans="1:17" x14ac:dyDescent="0.2">
      <c r="A1111" s="2164"/>
      <c r="B1111" s="26">
        <v>9</v>
      </c>
      <c r="C1111" s="1539" t="s">
        <v>499</v>
      </c>
      <c r="D1111" s="1618">
        <v>40</v>
      </c>
      <c r="E1111" s="1618">
        <v>1980</v>
      </c>
      <c r="F1111" s="1539">
        <v>22.027999999999999</v>
      </c>
      <c r="G1111" s="1539">
        <v>3.1230000000000002</v>
      </c>
      <c r="H1111" s="1539">
        <v>6.24</v>
      </c>
      <c r="I1111" s="1539">
        <v>12.664999999999999</v>
      </c>
      <c r="J1111" s="1539">
        <v>1888.23</v>
      </c>
      <c r="K1111" s="1539">
        <v>12.614000000000001</v>
      </c>
      <c r="L1111" s="1539">
        <v>1833.49</v>
      </c>
      <c r="M1111" s="773">
        <f t="shared" si="172"/>
        <v>6.8797757282559498E-3</v>
      </c>
      <c r="N1111" s="1539">
        <v>255.714</v>
      </c>
      <c r="O1111" s="775">
        <f t="shared" si="173"/>
        <v>1.7592549705752418</v>
      </c>
      <c r="P1111" s="1367">
        <f t="shared" si="174"/>
        <v>412.78654369535701</v>
      </c>
      <c r="Q1111" s="776">
        <f t="shared" si="175"/>
        <v>105.55529823451452</v>
      </c>
    </row>
    <row r="1112" spans="1:17" ht="12" thickBot="1" x14ac:dyDescent="0.25">
      <c r="A1112" s="2165"/>
      <c r="B1112" s="29">
        <v>10</v>
      </c>
      <c r="C1112" s="34"/>
      <c r="D1112" s="29"/>
      <c r="E1112" s="29"/>
      <c r="F1112" s="325"/>
      <c r="G1112" s="325"/>
      <c r="H1112" s="325"/>
      <c r="I1112" s="325"/>
      <c r="J1112" s="325"/>
      <c r="K1112" s="792"/>
      <c r="L1112" s="325"/>
      <c r="M1112" s="54"/>
      <c r="N1112" s="325"/>
      <c r="O1112" s="52"/>
      <c r="P1112" s="52"/>
      <c r="Q1112" s="294"/>
    </row>
    <row r="1113" spans="1:17" x14ac:dyDescent="0.2">
      <c r="A1113" s="904"/>
      <c r="B1113" s="902"/>
      <c r="C1113" s="903"/>
      <c r="D1113" s="902"/>
      <c r="E1113" s="902"/>
      <c r="F1113" s="356"/>
      <c r="G1113" s="356"/>
      <c r="H1113" s="356"/>
      <c r="I1113" s="356"/>
      <c r="J1113" s="356"/>
      <c r="K1113" s="356"/>
      <c r="L1113" s="356"/>
      <c r="M1113" s="356"/>
      <c r="N1113" s="356"/>
      <c r="O1113" s="356"/>
      <c r="P1113" s="356"/>
      <c r="Q1113" s="356"/>
    </row>
    <row r="1114" spans="1:17" ht="15" x14ac:dyDescent="0.2">
      <c r="A1114" s="2166" t="s">
        <v>223</v>
      </c>
      <c r="B1114" s="2166"/>
      <c r="C1114" s="2166"/>
      <c r="D1114" s="2166"/>
      <c r="E1114" s="2166"/>
      <c r="F1114" s="2166"/>
      <c r="G1114" s="2166"/>
      <c r="H1114" s="2166"/>
      <c r="I1114" s="2166"/>
      <c r="J1114" s="2166"/>
      <c r="K1114" s="2166"/>
      <c r="L1114" s="2166"/>
      <c r="M1114" s="2166"/>
      <c r="N1114" s="2166"/>
      <c r="O1114" s="2166"/>
      <c r="P1114" s="2166"/>
      <c r="Q1114" s="2166"/>
    </row>
    <row r="1115" spans="1:17" ht="13.5" thickBot="1" x14ac:dyDescent="0.25">
      <c r="A1115" s="2129" t="s">
        <v>701</v>
      </c>
      <c r="B1115" s="2129"/>
      <c r="C1115" s="2129"/>
      <c r="D1115" s="2129"/>
      <c r="E1115" s="2129"/>
      <c r="F1115" s="2129"/>
      <c r="G1115" s="2129"/>
      <c r="H1115" s="2129"/>
      <c r="I1115" s="2129"/>
      <c r="J1115" s="2129"/>
      <c r="K1115" s="2129"/>
      <c r="L1115" s="2129"/>
      <c r="M1115" s="2129"/>
      <c r="N1115" s="2129"/>
      <c r="O1115" s="2129"/>
      <c r="P1115" s="2129"/>
      <c r="Q1115" s="2129"/>
    </row>
    <row r="1116" spans="1:17" x14ac:dyDescent="0.2">
      <c r="A1116" s="2035" t="s">
        <v>1</v>
      </c>
      <c r="B1116" s="2037" t="s">
        <v>0</v>
      </c>
      <c r="C1116" s="2016" t="s">
        <v>2</v>
      </c>
      <c r="D1116" s="2016" t="s">
        <v>3</v>
      </c>
      <c r="E1116" s="2016" t="s">
        <v>13</v>
      </c>
      <c r="F1116" s="2039" t="s">
        <v>14</v>
      </c>
      <c r="G1116" s="2040"/>
      <c r="H1116" s="2040"/>
      <c r="I1116" s="2041"/>
      <c r="J1116" s="2016" t="s">
        <v>4</v>
      </c>
      <c r="K1116" s="2016" t="s">
        <v>15</v>
      </c>
      <c r="L1116" s="2016" t="s">
        <v>5</v>
      </c>
      <c r="M1116" s="2016" t="s">
        <v>6</v>
      </c>
      <c r="N1116" s="2016" t="s">
        <v>16</v>
      </c>
      <c r="O1116" s="2051" t="s">
        <v>17</v>
      </c>
      <c r="P1116" s="2016" t="s">
        <v>25</v>
      </c>
      <c r="Q1116" s="2020" t="s">
        <v>26</v>
      </c>
    </row>
    <row r="1117" spans="1:17" ht="33.75" x14ac:dyDescent="0.2">
      <c r="A1117" s="2036"/>
      <c r="B1117" s="2038"/>
      <c r="C1117" s="2025"/>
      <c r="D1117" s="2017"/>
      <c r="E1117" s="2017"/>
      <c r="F1117" s="788" t="s">
        <v>18</v>
      </c>
      <c r="G1117" s="788" t="s">
        <v>19</v>
      </c>
      <c r="H1117" s="788" t="s">
        <v>20</v>
      </c>
      <c r="I1117" s="788" t="s">
        <v>21</v>
      </c>
      <c r="J1117" s="2017"/>
      <c r="K1117" s="2017"/>
      <c r="L1117" s="2017"/>
      <c r="M1117" s="2017"/>
      <c r="N1117" s="2017"/>
      <c r="O1117" s="2052"/>
      <c r="P1117" s="2017"/>
      <c r="Q1117" s="2021"/>
    </row>
    <row r="1118" spans="1:17" ht="12" thickBot="1" x14ac:dyDescent="0.25">
      <c r="A1118" s="2113"/>
      <c r="B1118" s="2110"/>
      <c r="C1118" s="2026"/>
      <c r="D1118" s="41" t="s">
        <v>7</v>
      </c>
      <c r="E1118" s="41" t="s">
        <v>8</v>
      </c>
      <c r="F1118" s="41" t="s">
        <v>9</v>
      </c>
      <c r="G1118" s="41" t="s">
        <v>9</v>
      </c>
      <c r="H1118" s="41" t="s">
        <v>9</v>
      </c>
      <c r="I1118" s="41" t="s">
        <v>9</v>
      </c>
      <c r="J1118" s="41" t="s">
        <v>22</v>
      </c>
      <c r="K1118" s="41" t="s">
        <v>9</v>
      </c>
      <c r="L1118" s="41" t="s">
        <v>22</v>
      </c>
      <c r="M1118" s="41" t="s">
        <v>71</v>
      </c>
      <c r="N1118" s="41" t="s">
        <v>10</v>
      </c>
      <c r="O1118" s="41" t="s">
        <v>72</v>
      </c>
      <c r="P1118" s="42" t="s">
        <v>27</v>
      </c>
      <c r="Q1118" s="43" t="s">
        <v>28</v>
      </c>
    </row>
    <row r="1119" spans="1:17" x14ac:dyDescent="0.2">
      <c r="A1119" s="2159" t="s">
        <v>377</v>
      </c>
      <c r="B1119" s="900">
        <v>1</v>
      </c>
      <c r="C1119" s="489" t="s">
        <v>500</v>
      </c>
      <c r="D1119" s="1390">
        <v>30</v>
      </c>
      <c r="E1119" s="1390">
        <v>1989</v>
      </c>
      <c r="F1119" s="1527">
        <v>17.77</v>
      </c>
      <c r="G1119" s="1527">
        <v>2.95</v>
      </c>
      <c r="H1119" s="1527">
        <v>4.79</v>
      </c>
      <c r="I1119" s="1527">
        <v>10.029999999999999</v>
      </c>
      <c r="J1119" s="766">
        <v>1601.5</v>
      </c>
      <c r="K1119" s="1527">
        <v>10.029999999999999</v>
      </c>
      <c r="L1119" s="766">
        <v>1601.5</v>
      </c>
      <c r="M1119" s="1358">
        <f>K1119/L1119</f>
        <v>6.262878551358101E-3</v>
      </c>
      <c r="N1119" s="1530">
        <v>294.52</v>
      </c>
      <c r="O1119" s="1359">
        <f>M1119*N1119</f>
        <v>1.8445429909459878</v>
      </c>
      <c r="P1119" s="1359">
        <f>M1119*60*1000</f>
        <v>375.77271308148607</v>
      </c>
      <c r="Q1119" s="1360">
        <f>P1119*N1119/1000</f>
        <v>110.67257945675927</v>
      </c>
    </row>
    <row r="1120" spans="1:17" x14ac:dyDescent="0.2">
      <c r="A1120" s="2154"/>
      <c r="B1120" s="279">
        <v>2</v>
      </c>
      <c r="C1120" s="489" t="s">
        <v>501</v>
      </c>
      <c r="D1120" s="1390">
        <v>49</v>
      </c>
      <c r="E1120" s="1390">
        <v>1974</v>
      </c>
      <c r="F1120" s="1544">
        <v>26.98</v>
      </c>
      <c r="G1120" s="1544">
        <v>4.42</v>
      </c>
      <c r="H1120" s="1544">
        <v>7.84</v>
      </c>
      <c r="I1120" s="1544">
        <v>14.72</v>
      </c>
      <c r="J1120" s="770">
        <v>2550.1</v>
      </c>
      <c r="K1120" s="1544">
        <v>14.72</v>
      </c>
      <c r="L1120" s="770">
        <v>2550.1</v>
      </c>
      <c r="M1120" s="769">
        <f t="shared" ref="M1120:M1128" si="176">K1120/L1120</f>
        <v>5.7723226540135689E-3</v>
      </c>
      <c r="N1120" s="1544">
        <v>294.52</v>
      </c>
      <c r="O1120" s="771">
        <f t="shared" ref="O1120:O1128" si="177">M1120*N1120</f>
        <v>1.7000644680600763</v>
      </c>
      <c r="P1120" s="1359">
        <f t="shared" ref="P1120:P1128" si="178">M1120*60*1000</f>
        <v>346.33935924081413</v>
      </c>
      <c r="Q1120" s="772">
        <f t="shared" ref="Q1120:Q1128" si="179">P1120*N1120/1000</f>
        <v>102.00386808360457</v>
      </c>
    </row>
    <row r="1121" spans="1:17" x14ac:dyDescent="0.2">
      <c r="A1121" s="2154"/>
      <c r="B1121" s="279">
        <v>3</v>
      </c>
      <c r="C1121" s="489" t="s">
        <v>502</v>
      </c>
      <c r="D1121" s="1390">
        <v>30</v>
      </c>
      <c r="E1121" s="1390">
        <v>1989</v>
      </c>
      <c r="F1121" s="1544">
        <v>16.11</v>
      </c>
      <c r="G1121" s="1544">
        <v>3.12</v>
      </c>
      <c r="H1121" s="1544">
        <v>4.72</v>
      </c>
      <c r="I1121" s="1544">
        <v>8.27</v>
      </c>
      <c r="J1121" s="770">
        <v>1599.2</v>
      </c>
      <c r="K1121" s="1544">
        <v>8.27</v>
      </c>
      <c r="L1121" s="770">
        <v>1599.2</v>
      </c>
      <c r="M1121" s="769">
        <f t="shared" si="176"/>
        <v>5.1713356678339166E-3</v>
      </c>
      <c r="N1121" s="1544">
        <v>294.52</v>
      </c>
      <c r="O1121" s="771">
        <f t="shared" si="177"/>
        <v>1.523061780890445</v>
      </c>
      <c r="P1121" s="1359">
        <f t="shared" si="178"/>
        <v>310.28014007003503</v>
      </c>
      <c r="Q1121" s="772">
        <f t="shared" si="179"/>
        <v>91.383706853426716</v>
      </c>
    </row>
    <row r="1122" spans="1:17" x14ac:dyDescent="0.2">
      <c r="A1122" s="2154"/>
      <c r="B1122" s="279">
        <v>4</v>
      </c>
      <c r="C1122" s="489" t="s">
        <v>503</v>
      </c>
      <c r="D1122" s="1390">
        <v>30</v>
      </c>
      <c r="E1122" s="1390">
        <v>1993</v>
      </c>
      <c r="F1122" s="1544">
        <v>18.579999999999998</v>
      </c>
      <c r="G1122" s="1544">
        <v>3.34</v>
      </c>
      <c r="H1122" s="1544">
        <v>4.7300000000000004</v>
      </c>
      <c r="I1122" s="1544">
        <v>10.51</v>
      </c>
      <c r="J1122" s="770">
        <v>1596.5</v>
      </c>
      <c r="K1122" s="1544">
        <v>10.51</v>
      </c>
      <c r="L1122" s="770">
        <v>1596.5</v>
      </c>
      <c r="M1122" s="769">
        <f t="shared" si="176"/>
        <v>6.5831506420294394E-3</v>
      </c>
      <c r="N1122" s="1544">
        <v>294.52</v>
      </c>
      <c r="O1122" s="771">
        <f t="shared" si="177"/>
        <v>1.9388695270905103</v>
      </c>
      <c r="P1122" s="1359">
        <f t="shared" si="178"/>
        <v>394.98903852176636</v>
      </c>
      <c r="Q1122" s="772">
        <f t="shared" si="179"/>
        <v>116.33217162543062</v>
      </c>
    </row>
    <row r="1123" spans="1:17" x14ac:dyDescent="0.2">
      <c r="A1123" s="2154"/>
      <c r="B1123" s="279">
        <v>5</v>
      </c>
      <c r="C1123" s="489" t="s">
        <v>504</v>
      </c>
      <c r="D1123" s="1390">
        <v>30</v>
      </c>
      <c r="E1123" s="1390">
        <v>1993</v>
      </c>
      <c r="F1123" s="1544">
        <v>15.26</v>
      </c>
      <c r="G1123" s="1544">
        <v>3.4</v>
      </c>
      <c r="H1123" s="1544">
        <v>4.8</v>
      </c>
      <c r="I1123" s="1544">
        <v>7.06</v>
      </c>
      <c r="J1123" s="770">
        <v>1614.9</v>
      </c>
      <c r="K1123" s="1544">
        <v>7.06</v>
      </c>
      <c r="L1123" s="770">
        <v>1614.9</v>
      </c>
      <c r="M1123" s="769">
        <f t="shared" si="176"/>
        <v>4.3717877267942283E-3</v>
      </c>
      <c r="N1123" s="1544">
        <v>294.52</v>
      </c>
      <c r="O1123" s="771">
        <f t="shared" si="177"/>
        <v>1.2875789212954361</v>
      </c>
      <c r="P1123" s="1359">
        <f t="shared" si="178"/>
        <v>262.30726360765374</v>
      </c>
      <c r="Q1123" s="772">
        <f t="shared" si="179"/>
        <v>77.254735277726169</v>
      </c>
    </row>
    <row r="1124" spans="1:17" x14ac:dyDescent="0.2">
      <c r="A1124" s="2154"/>
      <c r="B1124" s="279">
        <v>6</v>
      </c>
      <c r="C1124" s="489" t="s">
        <v>505</v>
      </c>
      <c r="D1124" s="1390">
        <v>30</v>
      </c>
      <c r="E1124" s="1390">
        <v>1992</v>
      </c>
      <c r="F1124" s="1544">
        <v>16.059999999999999</v>
      </c>
      <c r="G1124" s="1544">
        <v>2.72</v>
      </c>
      <c r="H1124" s="1544">
        <v>4.5599999999999996</v>
      </c>
      <c r="I1124" s="1544">
        <v>8.7799999999999994</v>
      </c>
      <c r="J1124" s="770">
        <v>1616.9</v>
      </c>
      <c r="K1124" s="1544">
        <v>8.7799999999999994</v>
      </c>
      <c r="L1124" s="770">
        <v>1616.9</v>
      </c>
      <c r="M1124" s="769">
        <f t="shared" si="176"/>
        <v>5.4301441029129807E-3</v>
      </c>
      <c r="N1124" s="1544">
        <v>294.52</v>
      </c>
      <c r="O1124" s="771">
        <f t="shared" si="177"/>
        <v>1.599286041189931</v>
      </c>
      <c r="P1124" s="1359">
        <f t="shared" si="178"/>
        <v>325.80864617477886</v>
      </c>
      <c r="Q1124" s="772">
        <f t="shared" si="179"/>
        <v>95.957162471395861</v>
      </c>
    </row>
    <row r="1125" spans="1:17" x14ac:dyDescent="0.2">
      <c r="A1125" s="2154"/>
      <c r="B1125" s="279">
        <v>7</v>
      </c>
      <c r="C1125" s="489" t="s">
        <v>506</v>
      </c>
      <c r="D1125" s="1390">
        <v>45</v>
      </c>
      <c r="E1125" s="1390">
        <v>1985</v>
      </c>
      <c r="F1125" s="1544">
        <v>24.85</v>
      </c>
      <c r="G1125" s="1544">
        <v>4.05</v>
      </c>
      <c r="H1125" s="1544">
        <v>7.2</v>
      </c>
      <c r="I1125" s="1544">
        <v>13.6</v>
      </c>
      <c r="J1125" s="770">
        <v>2283.6999999999998</v>
      </c>
      <c r="K1125" s="1544">
        <v>13.6</v>
      </c>
      <c r="L1125" s="770">
        <v>2283.6999999999998</v>
      </c>
      <c r="M1125" s="769">
        <f t="shared" si="176"/>
        <v>5.9552480623549509E-3</v>
      </c>
      <c r="N1125" s="1544">
        <v>294.52</v>
      </c>
      <c r="O1125" s="771">
        <f t="shared" si="177"/>
        <v>1.75393965932478</v>
      </c>
      <c r="P1125" s="1359">
        <f t="shared" si="178"/>
        <v>357.31488374129702</v>
      </c>
      <c r="Q1125" s="772">
        <f t="shared" si="179"/>
        <v>105.23637955948679</v>
      </c>
    </row>
    <row r="1126" spans="1:17" x14ac:dyDescent="0.2">
      <c r="A1126" s="2154"/>
      <c r="B1126" s="279">
        <v>8</v>
      </c>
      <c r="C1126" s="489" t="s">
        <v>507</v>
      </c>
      <c r="D1126" s="1390">
        <v>37</v>
      </c>
      <c r="E1126" s="1390">
        <v>1972</v>
      </c>
      <c r="F1126" s="1544">
        <v>19.489999999999998</v>
      </c>
      <c r="G1126" s="1544">
        <v>2.72</v>
      </c>
      <c r="H1126" s="1544">
        <v>5.92</v>
      </c>
      <c r="I1126" s="1544">
        <v>10.85</v>
      </c>
      <c r="J1126" s="770">
        <v>1935.1</v>
      </c>
      <c r="K1126" s="1544">
        <v>10.85</v>
      </c>
      <c r="L1126" s="770">
        <v>1935.1</v>
      </c>
      <c r="M1126" s="769">
        <f t="shared" si="176"/>
        <v>5.6069453774998711E-3</v>
      </c>
      <c r="N1126" s="1544">
        <v>294.52</v>
      </c>
      <c r="O1126" s="771">
        <f t="shared" si="177"/>
        <v>1.651357552581262</v>
      </c>
      <c r="P1126" s="1359">
        <f t="shared" si="178"/>
        <v>336.41672264999227</v>
      </c>
      <c r="Q1126" s="772">
        <f t="shared" si="179"/>
        <v>99.081453154875717</v>
      </c>
    </row>
    <row r="1127" spans="1:17" x14ac:dyDescent="0.2">
      <c r="A1127" s="2154"/>
      <c r="B1127" s="279">
        <v>9</v>
      </c>
      <c r="C1127" s="489" t="s">
        <v>508</v>
      </c>
      <c r="D1127" s="1390">
        <v>45</v>
      </c>
      <c r="E1127" s="1390">
        <v>1980</v>
      </c>
      <c r="F1127" s="1544">
        <v>26.77</v>
      </c>
      <c r="G1127" s="1544">
        <v>5.38</v>
      </c>
      <c r="H1127" s="1544">
        <v>7.2</v>
      </c>
      <c r="I1127" s="1544">
        <v>14.19</v>
      </c>
      <c r="J1127" s="770">
        <v>2298</v>
      </c>
      <c r="K1127" s="1544">
        <v>14.19</v>
      </c>
      <c r="L1127" s="770">
        <v>2298</v>
      </c>
      <c r="M1127" s="769">
        <f t="shared" si="176"/>
        <v>6.1749347258485635E-3</v>
      </c>
      <c r="N1127" s="1544">
        <v>294.52</v>
      </c>
      <c r="O1127" s="771">
        <f t="shared" si="177"/>
        <v>1.8186417754569189</v>
      </c>
      <c r="P1127" s="1359">
        <f t="shared" si="178"/>
        <v>370.4960835509138</v>
      </c>
      <c r="Q1127" s="772">
        <f t="shared" si="179"/>
        <v>109.11850652741512</v>
      </c>
    </row>
    <row r="1128" spans="1:17" ht="12" thickBot="1" x14ac:dyDescent="0.25">
      <c r="A1128" s="2155"/>
      <c r="B1128" s="283">
        <v>10</v>
      </c>
      <c r="C1128" s="489" t="s">
        <v>236</v>
      </c>
      <c r="D1128" s="1390">
        <v>45</v>
      </c>
      <c r="E1128" s="1390">
        <v>1985</v>
      </c>
      <c r="F1128" s="1564">
        <v>8.3000000000000007</v>
      </c>
      <c r="G1128" s="1564">
        <v>1.1299999999999999</v>
      </c>
      <c r="H1128" s="1564">
        <v>1.92</v>
      </c>
      <c r="I1128" s="1564">
        <v>5.25</v>
      </c>
      <c r="J1128" s="1820">
        <v>672.3</v>
      </c>
      <c r="K1128" s="1564">
        <v>5.25</v>
      </c>
      <c r="L1128" s="1820">
        <v>672.3</v>
      </c>
      <c r="M1128" s="1563">
        <f t="shared" si="176"/>
        <v>7.8090138331102189E-3</v>
      </c>
      <c r="N1128" s="1564">
        <v>294.52</v>
      </c>
      <c r="O1128" s="1533">
        <f t="shared" si="177"/>
        <v>2.2999107541276214</v>
      </c>
      <c r="P1128" s="1533">
        <f t="shared" si="178"/>
        <v>468.54082998661312</v>
      </c>
      <c r="Q1128" s="1534">
        <f t="shared" si="179"/>
        <v>137.99464524765727</v>
      </c>
    </row>
    <row r="1129" spans="1:17" ht="11.25" customHeight="1" x14ac:dyDescent="0.2">
      <c r="A1129" s="2112" t="s">
        <v>273</v>
      </c>
      <c r="B1129" s="53">
        <v>1</v>
      </c>
      <c r="C1129" s="951" t="s">
        <v>509</v>
      </c>
      <c r="D1129" s="1821">
        <v>20</v>
      </c>
      <c r="E1129" s="1821">
        <v>1975</v>
      </c>
      <c r="F1129" s="1538">
        <v>13.06</v>
      </c>
      <c r="G1129" s="1538">
        <v>2.87</v>
      </c>
      <c r="H1129" s="1538">
        <v>3.2</v>
      </c>
      <c r="I1129" s="1538">
        <v>6.99</v>
      </c>
      <c r="J1129" s="930">
        <v>1032.3</v>
      </c>
      <c r="K1129" s="1538">
        <v>6.99</v>
      </c>
      <c r="L1129" s="930">
        <v>1032.3</v>
      </c>
      <c r="M1129" s="1366">
        <f>K1129/L1129</f>
        <v>6.7712874164487071E-3</v>
      </c>
      <c r="N1129" s="1328">
        <v>294.52</v>
      </c>
      <c r="O1129" s="1367">
        <f>M1129*N1129</f>
        <v>1.9942795698924731</v>
      </c>
      <c r="P1129" s="1367">
        <f>M1129*60*1000</f>
        <v>406.27724498692243</v>
      </c>
      <c r="Q1129" s="1368">
        <f>P1129*N1129/1000</f>
        <v>119.65677419354837</v>
      </c>
    </row>
    <row r="1130" spans="1:17" ht="12.75" customHeight="1" x14ac:dyDescent="0.2">
      <c r="A1130" s="2120"/>
      <c r="B1130" s="26">
        <v>2</v>
      </c>
      <c r="C1130" s="951" t="s">
        <v>510</v>
      </c>
      <c r="D1130" s="1821">
        <v>18</v>
      </c>
      <c r="E1130" s="1821">
        <v>1987</v>
      </c>
      <c r="F1130" s="1545">
        <v>12.63</v>
      </c>
      <c r="G1130" s="1545">
        <v>1.7</v>
      </c>
      <c r="H1130" s="1545">
        <v>2.4</v>
      </c>
      <c r="I1130" s="1545">
        <v>8.5299999999999994</v>
      </c>
      <c r="J1130" s="774">
        <v>650.79999999999995</v>
      </c>
      <c r="K1130" s="1545">
        <v>8.5299999999999994</v>
      </c>
      <c r="L1130" s="774">
        <v>650.79999999999995</v>
      </c>
      <c r="M1130" s="773">
        <f t="shared" ref="M1130:M1138" si="180">K1130/L1130</f>
        <v>1.3106945298094653E-2</v>
      </c>
      <c r="N1130" s="1545">
        <v>294.52</v>
      </c>
      <c r="O1130" s="775">
        <f t="shared" ref="O1130:O1138" si="181">M1130*N1130</f>
        <v>3.8602575291948371</v>
      </c>
      <c r="P1130" s="1367">
        <f t="shared" ref="P1130:P1138" si="182">M1130*60*1000</f>
        <v>786.41671788567919</v>
      </c>
      <c r="Q1130" s="776">
        <f t="shared" ref="Q1130:Q1138" si="183">P1130*N1130/1000</f>
        <v>231.61545175169022</v>
      </c>
    </row>
    <row r="1131" spans="1:17" ht="12.75" customHeight="1" x14ac:dyDescent="0.2">
      <c r="A1131" s="2120"/>
      <c r="B1131" s="26">
        <v>3</v>
      </c>
      <c r="C1131" s="951" t="s">
        <v>511</v>
      </c>
      <c r="D1131" s="1821">
        <v>9</v>
      </c>
      <c r="E1131" s="1821">
        <v>1990</v>
      </c>
      <c r="F1131" s="1545">
        <v>5.93</v>
      </c>
      <c r="G1131" s="1545">
        <v>0.74</v>
      </c>
      <c r="H1131" s="1545">
        <v>1.43</v>
      </c>
      <c r="I1131" s="1545">
        <v>3.76</v>
      </c>
      <c r="J1131" s="774">
        <v>513.4</v>
      </c>
      <c r="K1131" s="1545">
        <v>3.76</v>
      </c>
      <c r="L1131" s="774">
        <v>513.4</v>
      </c>
      <c r="M1131" s="773">
        <f t="shared" si="180"/>
        <v>7.3237241916634206E-3</v>
      </c>
      <c r="N1131" s="1545">
        <v>294.52</v>
      </c>
      <c r="O1131" s="775">
        <f t="shared" si="181"/>
        <v>2.1569832489287104</v>
      </c>
      <c r="P1131" s="1367">
        <f t="shared" si="182"/>
        <v>439.4234514998052</v>
      </c>
      <c r="Q1131" s="776">
        <f t="shared" si="183"/>
        <v>129.41899493572262</v>
      </c>
    </row>
    <row r="1132" spans="1:17" ht="12.75" customHeight="1" x14ac:dyDescent="0.2">
      <c r="A1132" s="2120"/>
      <c r="B1132" s="26">
        <v>4</v>
      </c>
      <c r="C1132" s="951" t="s">
        <v>512</v>
      </c>
      <c r="D1132" s="1821">
        <v>20</v>
      </c>
      <c r="E1132" s="1821">
        <v>1985</v>
      </c>
      <c r="F1132" s="1545">
        <v>10.42</v>
      </c>
      <c r="G1132" s="1545">
        <v>1.56</v>
      </c>
      <c r="H1132" s="1545">
        <v>3.04</v>
      </c>
      <c r="I1132" s="1545">
        <v>5.82</v>
      </c>
      <c r="J1132" s="774">
        <v>1056.2</v>
      </c>
      <c r="K1132" s="1545">
        <v>5.82</v>
      </c>
      <c r="L1132" s="774">
        <v>1056.2</v>
      </c>
      <c r="M1132" s="773">
        <f t="shared" si="180"/>
        <v>5.5103200151486462E-3</v>
      </c>
      <c r="N1132" s="1545">
        <v>294.52</v>
      </c>
      <c r="O1132" s="775">
        <f t="shared" si="181"/>
        <v>1.6228994508615793</v>
      </c>
      <c r="P1132" s="1367">
        <f t="shared" si="182"/>
        <v>330.6192009089188</v>
      </c>
      <c r="Q1132" s="776">
        <f t="shared" si="183"/>
        <v>97.373967051694748</v>
      </c>
    </row>
    <row r="1133" spans="1:17" ht="12.75" customHeight="1" x14ac:dyDescent="0.2">
      <c r="A1133" s="2120"/>
      <c r="B1133" s="26">
        <v>5</v>
      </c>
      <c r="C1133" s="951" t="s">
        <v>513</v>
      </c>
      <c r="D1133" s="1821">
        <v>20</v>
      </c>
      <c r="E1133" s="1821">
        <v>1985</v>
      </c>
      <c r="F1133" s="1545">
        <v>12.05</v>
      </c>
      <c r="G1133" s="1545">
        <v>1.47</v>
      </c>
      <c r="H1133" s="1545">
        <v>3.21</v>
      </c>
      <c r="I1133" s="1545">
        <v>7.37</v>
      </c>
      <c r="J1133" s="774">
        <v>1056.3</v>
      </c>
      <c r="K1133" s="1545">
        <v>7.37</v>
      </c>
      <c r="L1133" s="774">
        <v>1056.3</v>
      </c>
      <c r="M1133" s="773">
        <f t="shared" si="180"/>
        <v>6.9771845119757647E-3</v>
      </c>
      <c r="N1133" s="1545">
        <v>294.52</v>
      </c>
      <c r="O1133" s="775">
        <f t="shared" si="181"/>
        <v>2.0549203824671021</v>
      </c>
      <c r="P1133" s="1367">
        <f t="shared" si="182"/>
        <v>418.63107071854586</v>
      </c>
      <c r="Q1133" s="776">
        <f t="shared" si="183"/>
        <v>123.29522294802612</v>
      </c>
    </row>
    <row r="1134" spans="1:17" ht="12.75" customHeight="1" x14ac:dyDescent="0.2">
      <c r="A1134" s="2120"/>
      <c r="B1134" s="26">
        <v>6</v>
      </c>
      <c r="C1134" s="951" t="s">
        <v>514</v>
      </c>
      <c r="D1134" s="1821">
        <v>20</v>
      </c>
      <c r="E1134" s="1821">
        <v>1974</v>
      </c>
      <c r="F1134" s="1545">
        <v>10.11</v>
      </c>
      <c r="G1134" s="1545">
        <v>2.09</v>
      </c>
      <c r="H1134" s="1545">
        <v>0.62</v>
      </c>
      <c r="I1134" s="1545">
        <v>7.4</v>
      </c>
      <c r="J1134" s="774">
        <v>948.5</v>
      </c>
      <c r="K1134" s="1545">
        <v>7.4</v>
      </c>
      <c r="L1134" s="774">
        <v>948.5</v>
      </c>
      <c r="M1134" s="773">
        <f t="shared" si="180"/>
        <v>7.8017923036373229E-3</v>
      </c>
      <c r="N1134" s="1545">
        <v>294.52</v>
      </c>
      <c r="O1134" s="775">
        <f t="shared" si="181"/>
        <v>2.2977838692672643</v>
      </c>
      <c r="P1134" s="1367">
        <f t="shared" si="182"/>
        <v>468.10753821823937</v>
      </c>
      <c r="Q1134" s="776">
        <f t="shared" si="183"/>
        <v>137.86703215603586</v>
      </c>
    </row>
    <row r="1135" spans="1:17" ht="12.75" customHeight="1" x14ac:dyDescent="0.2">
      <c r="A1135" s="2120"/>
      <c r="B1135" s="26">
        <v>7</v>
      </c>
      <c r="C1135" s="951" t="s">
        <v>515</v>
      </c>
      <c r="D1135" s="1821">
        <v>20</v>
      </c>
      <c r="E1135" s="1821">
        <v>1978</v>
      </c>
      <c r="F1135" s="1545">
        <v>10.41</v>
      </c>
      <c r="G1135" s="1545">
        <v>2.66</v>
      </c>
      <c r="H1135" s="1545">
        <v>3.2</v>
      </c>
      <c r="I1135" s="1545">
        <v>4.55</v>
      </c>
      <c r="J1135" s="774">
        <v>910.7</v>
      </c>
      <c r="K1135" s="1545">
        <v>4.55</v>
      </c>
      <c r="L1135" s="774">
        <v>910.7</v>
      </c>
      <c r="M1135" s="773">
        <f t="shared" si="180"/>
        <v>4.9961568024596463E-3</v>
      </c>
      <c r="N1135" s="1545">
        <v>294.52</v>
      </c>
      <c r="O1135" s="775">
        <f t="shared" si="181"/>
        <v>1.471468101460415</v>
      </c>
      <c r="P1135" s="1367">
        <f t="shared" si="182"/>
        <v>299.76940814757882</v>
      </c>
      <c r="Q1135" s="776">
        <f t="shared" si="183"/>
        <v>88.288086087624905</v>
      </c>
    </row>
    <row r="1136" spans="1:17" ht="12.75" customHeight="1" x14ac:dyDescent="0.2">
      <c r="A1136" s="2120"/>
      <c r="B1136" s="26">
        <v>8</v>
      </c>
      <c r="C1136" s="951" t="s">
        <v>516</v>
      </c>
      <c r="D1136" s="1821">
        <v>10</v>
      </c>
      <c r="E1136" s="1821">
        <v>1983</v>
      </c>
      <c r="F1136" s="1545">
        <v>8.84</v>
      </c>
      <c r="G1136" s="1545">
        <v>1.24</v>
      </c>
      <c r="H1136" s="1545">
        <v>1.61</v>
      </c>
      <c r="I1136" s="1545">
        <v>5.99</v>
      </c>
      <c r="J1136" s="774">
        <v>681.4</v>
      </c>
      <c r="K1136" s="1545">
        <v>5.99</v>
      </c>
      <c r="L1136" s="774">
        <v>681.4</v>
      </c>
      <c r="M1136" s="773">
        <f t="shared" si="180"/>
        <v>8.7907249779864988E-3</v>
      </c>
      <c r="N1136" s="1545">
        <v>294.52</v>
      </c>
      <c r="O1136" s="775">
        <f t="shared" si="181"/>
        <v>2.5890443205165834</v>
      </c>
      <c r="P1136" s="1367">
        <f t="shared" si="182"/>
        <v>527.44349867918993</v>
      </c>
      <c r="Q1136" s="776">
        <f t="shared" si="183"/>
        <v>155.34265923099503</v>
      </c>
    </row>
    <row r="1137" spans="1:17" ht="13.5" customHeight="1" x14ac:dyDescent="0.2">
      <c r="A1137" s="2120"/>
      <c r="B1137" s="26">
        <v>9</v>
      </c>
      <c r="C1137" s="951" t="s">
        <v>517</v>
      </c>
      <c r="D1137" s="1821">
        <v>30</v>
      </c>
      <c r="E1137" s="1821">
        <v>1980</v>
      </c>
      <c r="F1137" s="1545">
        <v>16.649999999999999</v>
      </c>
      <c r="G1137" s="1545">
        <v>2.83</v>
      </c>
      <c r="H1137" s="1545">
        <v>4.6399999999999997</v>
      </c>
      <c r="I1137" s="1545">
        <v>9.18</v>
      </c>
      <c r="J1137" s="1539">
        <v>1516.79</v>
      </c>
      <c r="K1137" s="1545">
        <v>9.18</v>
      </c>
      <c r="L1137" s="1539">
        <v>1516.79</v>
      </c>
      <c r="M1137" s="773">
        <f t="shared" si="180"/>
        <v>6.0522550913442207E-3</v>
      </c>
      <c r="N1137" s="1539">
        <v>294.52</v>
      </c>
      <c r="O1137" s="775">
        <f t="shared" si="181"/>
        <v>1.7825101695026997</v>
      </c>
      <c r="P1137" s="1367">
        <f t="shared" si="182"/>
        <v>363.13530548065324</v>
      </c>
      <c r="Q1137" s="776">
        <f t="shared" si="183"/>
        <v>106.95061017016199</v>
      </c>
    </row>
    <row r="1138" spans="1:17" ht="13.5" customHeight="1" thickBot="1" x14ac:dyDescent="0.25">
      <c r="A1138" s="2121"/>
      <c r="B1138" s="29">
        <v>10</v>
      </c>
      <c r="C1138" s="951" t="s">
        <v>237</v>
      </c>
      <c r="D1138" s="1821">
        <v>20</v>
      </c>
      <c r="E1138" s="1821">
        <v>1985</v>
      </c>
      <c r="F1138" s="1548">
        <v>13.1</v>
      </c>
      <c r="G1138" s="1548">
        <v>1.87</v>
      </c>
      <c r="H1138" s="1548">
        <v>3.2</v>
      </c>
      <c r="I1138" s="1548">
        <v>8.0299999999999994</v>
      </c>
      <c r="J1138" s="1541">
        <v>1072.5999999999999</v>
      </c>
      <c r="K1138" s="1548">
        <v>8.0299999999999994</v>
      </c>
      <c r="L1138" s="1541">
        <v>1072.5999999999999</v>
      </c>
      <c r="M1138" s="1547">
        <f t="shared" si="180"/>
        <v>7.4864814469513333E-3</v>
      </c>
      <c r="N1138" s="1541">
        <v>294.52</v>
      </c>
      <c r="O1138" s="1542">
        <f t="shared" si="181"/>
        <v>2.2049185157561064</v>
      </c>
      <c r="P1138" s="1542">
        <f t="shared" si="182"/>
        <v>449.18888681708</v>
      </c>
      <c r="Q1138" s="1543">
        <f t="shared" si="183"/>
        <v>132.29511094536639</v>
      </c>
    </row>
    <row r="1140" spans="1:17" ht="15" x14ac:dyDescent="0.25">
      <c r="A1140" s="2011" t="s">
        <v>388</v>
      </c>
      <c r="B1140" s="2011"/>
      <c r="C1140" s="2011"/>
      <c r="D1140" s="2011"/>
      <c r="E1140" s="2011"/>
      <c r="F1140" s="2011"/>
      <c r="G1140" s="2011"/>
      <c r="H1140" s="2011"/>
      <c r="I1140" s="2011"/>
      <c r="J1140" s="2011"/>
      <c r="K1140" s="2011"/>
      <c r="L1140" s="2011"/>
      <c r="M1140" s="2011"/>
      <c r="N1140" s="2011"/>
      <c r="O1140" s="2011"/>
      <c r="P1140" s="2011"/>
      <c r="Q1140" s="2011"/>
    </row>
    <row r="1141" spans="1:17" ht="13.5" thickBot="1" x14ac:dyDescent="0.25">
      <c r="A1141" s="2129" t="s">
        <v>598</v>
      </c>
      <c r="B1141" s="2129"/>
      <c r="C1141" s="2129"/>
      <c r="D1141" s="2129"/>
      <c r="E1141" s="2129"/>
      <c r="F1141" s="2129"/>
      <c r="G1141" s="2129"/>
      <c r="H1141" s="2129"/>
      <c r="I1141" s="2129"/>
      <c r="J1141" s="2129"/>
      <c r="K1141" s="2129"/>
      <c r="L1141" s="2129"/>
      <c r="M1141" s="2129"/>
      <c r="N1141" s="2129"/>
      <c r="O1141" s="2129"/>
      <c r="P1141" s="2129"/>
      <c r="Q1141" s="2129"/>
    </row>
    <row r="1142" spans="1:17" x14ac:dyDescent="0.2">
      <c r="A1142" s="2035" t="s">
        <v>1</v>
      </c>
      <c r="B1142" s="2037" t="s">
        <v>0</v>
      </c>
      <c r="C1142" s="2016" t="s">
        <v>2</v>
      </c>
      <c r="D1142" s="2016" t="s">
        <v>3</v>
      </c>
      <c r="E1142" s="2016" t="s">
        <v>13</v>
      </c>
      <c r="F1142" s="2039" t="s">
        <v>14</v>
      </c>
      <c r="G1142" s="2040"/>
      <c r="H1142" s="2040"/>
      <c r="I1142" s="2041"/>
      <c r="J1142" s="2016" t="s">
        <v>4</v>
      </c>
      <c r="K1142" s="2016" t="s">
        <v>15</v>
      </c>
      <c r="L1142" s="2016" t="s">
        <v>5</v>
      </c>
      <c r="M1142" s="2016" t="s">
        <v>6</v>
      </c>
      <c r="N1142" s="2016" t="s">
        <v>16</v>
      </c>
      <c r="O1142" s="2051" t="s">
        <v>17</v>
      </c>
      <c r="P1142" s="2016" t="s">
        <v>25</v>
      </c>
      <c r="Q1142" s="2020" t="s">
        <v>26</v>
      </c>
    </row>
    <row r="1143" spans="1:17" ht="33.75" x14ac:dyDescent="0.2">
      <c r="A1143" s="2036"/>
      <c r="B1143" s="2038"/>
      <c r="C1143" s="2025"/>
      <c r="D1143" s="2017"/>
      <c r="E1143" s="2017"/>
      <c r="F1143" s="332" t="s">
        <v>18</v>
      </c>
      <c r="G1143" s="332" t="s">
        <v>19</v>
      </c>
      <c r="H1143" s="332" t="s">
        <v>20</v>
      </c>
      <c r="I1143" s="332" t="s">
        <v>21</v>
      </c>
      <c r="J1143" s="2017"/>
      <c r="K1143" s="2017"/>
      <c r="L1143" s="2017"/>
      <c r="M1143" s="2017"/>
      <c r="N1143" s="2017"/>
      <c r="O1143" s="2052"/>
      <c r="P1143" s="2017"/>
      <c r="Q1143" s="2021"/>
    </row>
    <row r="1144" spans="1:17" ht="12" thickBot="1" x14ac:dyDescent="0.25">
      <c r="A1144" s="2036"/>
      <c r="B1144" s="2038"/>
      <c r="C1144" s="2025"/>
      <c r="D1144" s="9" t="s">
        <v>7</v>
      </c>
      <c r="E1144" s="9" t="s">
        <v>8</v>
      </c>
      <c r="F1144" s="9" t="s">
        <v>9</v>
      </c>
      <c r="G1144" s="9" t="s">
        <v>9</v>
      </c>
      <c r="H1144" s="9" t="s">
        <v>9</v>
      </c>
      <c r="I1144" s="9" t="s">
        <v>9</v>
      </c>
      <c r="J1144" s="9" t="s">
        <v>22</v>
      </c>
      <c r="K1144" s="9" t="s">
        <v>9</v>
      </c>
      <c r="L1144" s="9" t="s">
        <v>22</v>
      </c>
      <c r="M1144" s="9" t="s">
        <v>23</v>
      </c>
      <c r="N1144" s="9" t="s">
        <v>10</v>
      </c>
      <c r="O1144" s="9" t="s">
        <v>24</v>
      </c>
      <c r="P1144" s="22" t="s">
        <v>27</v>
      </c>
      <c r="Q1144" s="10" t="s">
        <v>28</v>
      </c>
    </row>
    <row r="1145" spans="1:17" x14ac:dyDescent="0.2">
      <c r="A1145" s="2167" t="s">
        <v>11</v>
      </c>
      <c r="B1145" s="17">
        <v>1</v>
      </c>
      <c r="C1145" s="474"/>
      <c r="D1145" s="359"/>
      <c r="E1145" s="359"/>
      <c r="F1145" s="756"/>
      <c r="G1145" s="756"/>
      <c r="H1145" s="756"/>
      <c r="I1145" s="756"/>
      <c r="J1145" s="476"/>
      <c r="K1145" s="757"/>
      <c r="L1145" s="476"/>
      <c r="M1145" s="475"/>
      <c r="N1145" s="476"/>
      <c r="O1145" s="364"/>
      <c r="P1145" s="364"/>
      <c r="Q1145" s="365"/>
    </row>
    <row r="1146" spans="1:17" x14ac:dyDescent="0.2">
      <c r="A1146" s="2101"/>
      <c r="B1146" s="18">
        <v>2</v>
      </c>
      <c r="C1146" s="430"/>
      <c r="D1146" s="366"/>
      <c r="E1146" s="366"/>
      <c r="F1146" s="754"/>
      <c r="G1146" s="754"/>
      <c r="H1146" s="754"/>
      <c r="I1146" s="754"/>
      <c r="J1146" s="461"/>
      <c r="K1146" s="472"/>
      <c r="L1146" s="461"/>
      <c r="M1146" s="431"/>
      <c r="N1146" s="461"/>
      <c r="O1146" s="371"/>
      <c r="P1146" s="371"/>
      <c r="Q1146" s="372"/>
    </row>
    <row r="1147" spans="1:17" x14ac:dyDescent="0.2">
      <c r="A1147" s="2101"/>
      <c r="B1147" s="18">
        <v>3</v>
      </c>
      <c r="C1147" s="430"/>
      <c r="D1147" s="366"/>
      <c r="E1147" s="366"/>
      <c r="F1147" s="754"/>
      <c r="G1147" s="754"/>
      <c r="H1147" s="754"/>
      <c r="I1147" s="754"/>
      <c r="J1147" s="461"/>
      <c r="K1147" s="472"/>
      <c r="L1147" s="461"/>
      <c r="M1147" s="431"/>
      <c r="N1147" s="461"/>
      <c r="O1147" s="371"/>
      <c r="P1147" s="371"/>
      <c r="Q1147" s="372"/>
    </row>
    <row r="1148" spans="1:17" x14ac:dyDescent="0.2">
      <c r="A1148" s="2101"/>
      <c r="B1148" s="18">
        <v>4</v>
      </c>
      <c r="C1148" s="430"/>
      <c r="D1148" s="366"/>
      <c r="E1148" s="366"/>
      <c r="F1148" s="754"/>
      <c r="G1148" s="754"/>
      <c r="H1148" s="754"/>
      <c r="I1148" s="754"/>
      <c r="J1148" s="461"/>
      <c r="K1148" s="472"/>
      <c r="L1148" s="461"/>
      <c r="M1148" s="431"/>
      <c r="N1148" s="461"/>
      <c r="O1148" s="371"/>
      <c r="P1148" s="371"/>
      <c r="Q1148" s="372"/>
    </row>
    <row r="1149" spans="1:17" x14ac:dyDescent="0.2">
      <c r="A1149" s="2101"/>
      <c r="B1149" s="18">
        <v>5</v>
      </c>
      <c r="C1149" s="430"/>
      <c r="D1149" s="366"/>
      <c r="E1149" s="366"/>
      <c r="F1149" s="754"/>
      <c r="G1149" s="754"/>
      <c r="H1149" s="754"/>
      <c r="I1149" s="754"/>
      <c r="J1149" s="461"/>
      <c r="K1149" s="472"/>
      <c r="L1149" s="461"/>
      <c r="M1149" s="431"/>
      <c r="N1149" s="461"/>
      <c r="O1149" s="371"/>
      <c r="P1149" s="371"/>
      <c r="Q1149" s="372"/>
    </row>
    <row r="1150" spans="1:17" x14ac:dyDescent="0.2">
      <c r="A1150" s="2101"/>
      <c r="B1150" s="18">
        <v>6</v>
      </c>
      <c r="C1150" s="430"/>
      <c r="D1150" s="366"/>
      <c r="E1150" s="366"/>
      <c r="F1150" s="754"/>
      <c r="G1150" s="754"/>
      <c r="H1150" s="754"/>
      <c r="I1150" s="754"/>
      <c r="J1150" s="461"/>
      <c r="K1150" s="472"/>
      <c r="L1150" s="461"/>
      <c r="M1150" s="431"/>
      <c r="N1150" s="461"/>
      <c r="O1150" s="371"/>
      <c r="P1150" s="371"/>
      <c r="Q1150" s="372"/>
    </row>
    <row r="1151" spans="1:17" x14ac:dyDescent="0.2">
      <c r="A1151" s="2101"/>
      <c r="B1151" s="18">
        <v>7</v>
      </c>
      <c r="C1151" s="430"/>
      <c r="D1151" s="366"/>
      <c r="E1151" s="366"/>
      <c r="F1151" s="754"/>
      <c r="G1151" s="754"/>
      <c r="H1151" s="754"/>
      <c r="I1151" s="754"/>
      <c r="J1151" s="461"/>
      <c r="K1151" s="472"/>
      <c r="L1151" s="461"/>
      <c r="M1151" s="431"/>
      <c r="N1151" s="461"/>
      <c r="O1151" s="371"/>
      <c r="P1151" s="371"/>
      <c r="Q1151" s="372"/>
    </row>
    <row r="1152" spans="1:17" x14ac:dyDescent="0.2">
      <c r="A1152" s="2101"/>
      <c r="B1152" s="18">
        <v>8</v>
      </c>
      <c r="C1152" s="430"/>
      <c r="D1152" s="366"/>
      <c r="E1152" s="366"/>
      <c r="F1152" s="754"/>
      <c r="G1152" s="754"/>
      <c r="H1152" s="754"/>
      <c r="I1152" s="754"/>
      <c r="J1152" s="461"/>
      <c r="K1152" s="472"/>
      <c r="L1152" s="461"/>
      <c r="M1152" s="431"/>
      <c r="N1152" s="461"/>
      <c r="O1152" s="371"/>
      <c r="P1152" s="371"/>
      <c r="Q1152" s="372"/>
    </row>
    <row r="1153" spans="1:17" x14ac:dyDescent="0.2">
      <c r="A1153" s="2101"/>
      <c r="B1153" s="18">
        <v>9</v>
      </c>
      <c r="C1153" s="430"/>
      <c r="D1153" s="366"/>
      <c r="E1153" s="366"/>
      <c r="F1153" s="754"/>
      <c r="G1153" s="754"/>
      <c r="H1153" s="754"/>
      <c r="I1153" s="754"/>
      <c r="J1153" s="461"/>
      <c r="K1153" s="472"/>
      <c r="L1153" s="461"/>
      <c r="M1153" s="431"/>
      <c r="N1153" s="461"/>
      <c r="O1153" s="371"/>
      <c r="P1153" s="371"/>
      <c r="Q1153" s="372"/>
    </row>
    <row r="1154" spans="1:17" ht="12" thickBot="1" x14ac:dyDescent="0.25">
      <c r="A1154" s="2102"/>
      <c r="B1154" s="45">
        <v>10</v>
      </c>
      <c r="C1154" s="432"/>
      <c r="D1154" s="433"/>
      <c r="E1154" s="433"/>
      <c r="F1154" s="755"/>
      <c r="G1154" s="755"/>
      <c r="H1154" s="755"/>
      <c r="I1154" s="755"/>
      <c r="J1154" s="435"/>
      <c r="K1154" s="473"/>
      <c r="L1154" s="435"/>
      <c r="M1154" s="434"/>
      <c r="N1154" s="435"/>
      <c r="O1154" s="436"/>
      <c r="P1154" s="436"/>
      <c r="Q1154" s="437"/>
    </row>
    <row r="1155" spans="1:17" x14ac:dyDescent="0.2">
      <c r="A1155" s="2114" t="s">
        <v>29</v>
      </c>
      <c r="B1155" s="264">
        <v>1</v>
      </c>
      <c r="C1155" s="798" t="s">
        <v>390</v>
      </c>
      <c r="D1155" s="1498">
        <v>75</v>
      </c>
      <c r="E1155" s="1498">
        <v>1983</v>
      </c>
      <c r="F1155" s="1499">
        <f t="shared" ref="F1155" si="184">SUM(G1155:I1155)</f>
        <v>17.743000000000002</v>
      </c>
      <c r="G1155" s="301">
        <v>0.71399999999999997</v>
      </c>
      <c r="H1155" s="301">
        <v>4.2750000000000004</v>
      </c>
      <c r="I1155" s="301">
        <v>12.754</v>
      </c>
      <c r="J1155" s="301">
        <v>3467.27</v>
      </c>
      <c r="K1155" s="1500">
        <v>12.754</v>
      </c>
      <c r="L1155" s="301">
        <v>3467.27</v>
      </c>
      <c r="M1155" s="1501">
        <f t="shared" ref="M1155:M1160" si="185">K1155/L1155</f>
        <v>3.6783982787611E-3</v>
      </c>
      <c r="N1155" s="1502">
        <v>285.3</v>
      </c>
      <c r="O1155" s="1503">
        <f t="shared" ref="O1155:O1160" si="186">M1155*N1155</f>
        <v>1.0494470289305418</v>
      </c>
      <c r="P1155" s="800">
        <f t="shared" ref="P1155:P1160" si="187">M1155*60*1000</f>
        <v>220.703896725666</v>
      </c>
      <c r="Q1155" s="1504">
        <f t="shared" ref="Q1155:Q1160" si="188">P1155*N1155/1000</f>
        <v>62.966821735832511</v>
      </c>
    </row>
    <row r="1156" spans="1:17" x14ac:dyDescent="0.2">
      <c r="A1156" s="2157"/>
      <c r="B1156" s="258">
        <v>2</v>
      </c>
      <c r="C1156" s="799" t="s">
        <v>389</v>
      </c>
      <c r="D1156" s="1505">
        <v>75</v>
      </c>
      <c r="E1156" s="1505">
        <v>1990</v>
      </c>
      <c r="F1156" s="299">
        <f>SUM(G1156:I1156)</f>
        <v>18.068000000000001</v>
      </c>
      <c r="G1156" s="299">
        <v>0.255</v>
      </c>
      <c r="H1156" s="299">
        <v>3.9</v>
      </c>
      <c r="I1156" s="299">
        <v>13.913</v>
      </c>
      <c r="J1156" s="299">
        <v>3527.11</v>
      </c>
      <c r="K1156" s="306">
        <v>13.913</v>
      </c>
      <c r="L1156" s="299">
        <v>3527.11</v>
      </c>
      <c r="M1156" s="260">
        <f t="shared" si="185"/>
        <v>3.9445891962541571E-3</v>
      </c>
      <c r="N1156" s="261">
        <v>285.3</v>
      </c>
      <c r="O1156" s="262">
        <f t="shared" si="186"/>
        <v>1.125391297691311</v>
      </c>
      <c r="P1156" s="262">
        <f t="shared" si="187"/>
        <v>236.67535177524942</v>
      </c>
      <c r="Q1156" s="263">
        <f t="shared" si="188"/>
        <v>67.523477861478668</v>
      </c>
    </row>
    <row r="1157" spans="1:17" x14ac:dyDescent="0.2">
      <c r="A1157" s="2157"/>
      <c r="B1157" s="258">
        <v>3</v>
      </c>
      <c r="C1157" s="259" t="s">
        <v>414</v>
      </c>
      <c r="D1157" s="258">
        <v>8</v>
      </c>
      <c r="E1157" s="258">
        <v>1975</v>
      </c>
      <c r="F1157" s="299">
        <f>SUM(G1157:I1157)</f>
        <v>1.93</v>
      </c>
      <c r="G1157" s="299">
        <v>0</v>
      </c>
      <c r="H1157" s="299">
        <v>0</v>
      </c>
      <c r="I1157" s="299">
        <v>1.93</v>
      </c>
      <c r="J1157" s="299">
        <v>488.96</v>
      </c>
      <c r="K1157" s="306">
        <v>1.93</v>
      </c>
      <c r="L1157" s="299">
        <v>488.96</v>
      </c>
      <c r="M1157" s="260">
        <f t="shared" si="185"/>
        <v>3.9471531413612562E-3</v>
      </c>
      <c r="N1157" s="261">
        <v>285.3</v>
      </c>
      <c r="O1157" s="262">
        <f t="shared" si="186"/>
        <v>1.1261227912303664</v>
      </c>
      <c r="P1157" s="262">
        <f t="shared" si="187"/>
        <v>236.82918848167537</v>
      </c>
      <c r="Q1157" s="263">
        <f t="shared" si="188"/>
        <v>67.567367473821989</v>
      </c>
    </row>
    <row r="1158" spans="1:17" x14ac:dyDescent="0.2">
      <c r="A1158" s="2157"/>
      <c r="B1158" s="258">
        <v>4</v>
      </c>
      <c r="C1158" s="277" t="s">
        <v>397</v>
      </c>
      <c r="D1158" s="276">
        <v>7</v>
      </c>
      <c r="E1158" s="276">
        <v>1984</v>
      </c>
      <c r="F1158" s="297">
        <f>SUM(G1158:I1158)</f>
        <v>1.43</v>
      </c>
      <c r="G1158" s="297">
        <v>0</v>
      </c>
      <c r="H1158" s="297">
        <v>0</v>
      </c>
      <c r="I1158" s="1506">
        <v>1.43</v>
      </c>
      <c r="J1158" s="1507">
        <v>349.29</v>
      </c>
      <c r="K1158" s="779">
        <v>1.43</v>
      </c>
      <c r="L1158" s="297">
        <v>349.29</v>
      </c>
      <c r="M1158" s="802">
        <f t="shared" si="185"/>
        <v>4.0940192962867529E-3</v>
      </c>
      <c r="N1158" s="261">
        <v>285.3</v>
      </c>
      <c r="O1158" s="800">
        <f t="shared" si="186"/>
        <v>1.1680237052306106</v>
      </c>
      <c r="P1158" s="1508">
        <f t="shared" si="187"/>
        <v>245.64115777720519</v>
      </c>
      <c r="Q1158" s="801">
        <f t="shared" si="188"/>
        <v>70.081422313836654</v>
      </c>
    </row>
    <row r="1159" spans="1:17" x14ac:dyDescent="0.2">
      <c r="A1159" s="2157"/>
      <c r="B1159" s="258">
        <v>5</v>
      </c>
      <c r="C1159" s="259" t="s">
        <v>391</v>
      </c>
      <c r="D1159" s="258">
        <v>47</v>
      </c>
      <c r="E1159" s="258">
        <v>1964</v>
      </c>
      <c r="F1159" s="299">
        <f>SUM(G1159:I1159)</f>
        <v>9.343</v>
      </c>
      <c r="G1159" s="299">
        <v>0.35699999999999998</v>
      </c>
      <c r="H1159" s="299">
        <v>0.192</v>
      </c>
      <c r="I1159" s="299">
        <v>8.7940000000000005</v>
      </c>
      <c r="J1159" s="299">
        <v>2011.69</v>
      </c>
      <c r="K1159" s="306">
        <v>8.7940000000000005</v>
      </c>
      <c r="L1159" s="299">
        <v>2011.69</v>
      </c>
      <c r="M1159" s="260">
        <f t="shared" si="185"/>
        <v>4.3714488812888665E-3</v>
      </c>
      <c r="N1159" s="261">
        <v>285.3</v>
      </c>
      <c r="O1159" s="262">
        <f t="shared" si="186"/>
        <v>1.2471743658317136</v>
      </c>
      <c r="P1159" s="262">
        <f t="shared" si="187"/>
        <v>262.28693287733199</v>
      </c>
      <c r="Q1159" s="263">
        <f t="shared" si="188"/>
        <v>74.830461949902826</v>
      </c>
    </row>
    <row r="1160" spans="1:17" x14ac:dyDescent="0.2">
      <c r="A1160" s="2157"/>
      <c r="B1160" s="258">
        <v>6</v>
      </c>
      <c r="C1160" s="259" t="s">
        <v>393</v>
      </c>
      <c r="D1160" s="258">
        <v>17</v>
      </c>
      <c r="E1160" s="258">
        <v>1973</v>
      </c>
      <c r="F1160" s="299">
        <f>SUM(G1160:I1160)</f>
        <v>5.98</v>
      </c>
      <c r="G1160" s="299">
        <v>0</v>
      </c>
      <c r="H1160" s="299">
        <v>0</v>
      </c>
      <c r="I1160" s="299">
        <v>5.98</v>
      </c>
      <c r="J1160" s="299">
        <v>1317.97</v>
      </c>
      <c r="K1160" s="306">
        <v>5.98</v>
      </c>
      <c r="L1160" s="299">
        <v>1317.97</v>
      </c>
      <c r="M1160" s="260">
        <f t="shared" si="185"/>
        <v>4.5372808182280325E-3</v>
      </c>
      <c r="N1160" s="261">
        <v>285.3</v>
      </c>
      <c r="O1160" s="262">
        <f t="shared" si="186"/>
        <v>1.2944862174404577</v>
      </c>
      <c r="P1160" s="262">
        <f t="shared" si="187"/>
        <v>272.23684909368194</v>
      </c>
      <c r="Q1160" s="263">
        <f t="shared" si="188"/>
        <v>77.66917304642746</v>
      </c>
    </row>
    <row r="1161" spans="1:17" x14ac:dyDescent="0.2">
      <c r="A1161" s="2157"/>
      <c r="B1161" s="258">
        <v>7</v>
      </c>
      <c r="C1161" s="439"/>
      <c r="D1161" s="228"/>
      <c r="E1161" s="228"/>
      <c r="F1161" s="397"/>
      <c r="G1161" s="397"/>
      <c r="H1161" s="397"/>
      <c r="I1161" s="397"/>
      <c r="J1161" s="397"/>
      <c r="K1161" s="784"/>
      <c r="L1161" s="397"/>
      <c r="M1161" s="440"/>
      <c r="N1161" s="441"/>
      <c r="O1161" s="231"/>
      <c r="P1161" s="231"/>
      <c r="Q1161" s="232"/>
    </row>
    <row r="1162" spans="1:17" x14ac:dyDescent="0.2">
      <c r="A1162" s="2157"/>
      <c r="B1162" s="258">
        <v>8</v>
      </c>
      <c r="C1162" s="439"/>
      <c r="D1162" s="228"/>
      <c r="E1162" s="228"/>
      <c r="F1162" s="397"/>
      <c r="G1162" s="397"/>
      <c r="H1162" s="397"/>
      <c r="I1162" s="397"/>
      <c r="J1162" s="397"/>
      <c r="K1162" s="784"/>
      <c r="L1162" s="397"/>
      <c r="M1162" s="440"/>
      <c r="N1162" s="441"/>
      <c r="O1162" s="231"/>
      <c r="P1162" s="231"/>
      <c r="Q1162" s="232"/>
    </row>
    <row r="1163" spans="1:17" x14ac:dyDescent="0.2">
      <c r="A1163" s="2157"/>
      <c r="B1163" s="258">
        <v>9</v>
      </c>
      <c r="C1163" s="439"/>
      <c r="D1163" s="228"/>
      <c r="E1163" s="228"/>
      <c r="F1163" s="397"/>
      <c r="G1163" s="397"/>
      <c r="H1163" s="397"/>
      <c r="I1163" s="397"/>
      <c r="J1163" s="397"/>
      <c r="K1163" s="784"/>
      <c r="L1163" s="397"/>
      <c r="M1163" s="440"/>
      <c r="N1163" s="441"/>
      <c r="O1163" s="231"/>
      <c r="P1163" s="231"/>
      <c r="Q1163" s="232"/>
    </row>
    <row r="1164" spans="1:17" ht="12" thickBot="1" x14ac:dyDescent="0.25">
      <c r="A1164" s="2158"/>
      <c r="B1164" s="265">
        <v>10</v>
      </c>
      <c r="C1164" s="465"/>
      <c r="D1164" s="400"/>
      <c r="E1164" s="400"/>
      <c r="F1164" s="403"/>
      <c r="G1164" s="403"/>
      <c r="H1164" s="403"/>
      <c r="I1164" s="403"/>
      <c r="J1164" s="403"/>
      <c r="K1164" s="785"/>
      <c r="L1164" s="403"/>
      <c r="M1164" s="442"/>
      <c r="N1164" s="443"/>
      <c r="O1164" s="408"/>
      <c r="P1164" s="408"/>
      <c r="Q1164" s="409"/>
    </row>
    <row r="1165" spans="1:17" x14ac:dyDescent="0.2">
      <c r="A1165" s="2168" t="s">
        <v>30</v>
      </c>
      <c r="B1165" s="287">
        <v>1</v>
      </c>
      <c r="C1165" s="257" t="s">
        <v>395</v>
      </c>
      <c r="D1165" s="279">
        <v>46</v>
      </c>
      <c r="E1165" s="279">
        <v>1960</v>
      </c>
      <c r="F1165" s="1397">
        <f>SUM(G1165:I1165)</f>
        <v>8.6549999999999994</v>
      </c>
      <c r="G1165" s="1397">
        <v>0</v>
      </c>
      <c r="H1165" s="1397">
        <v>0</v>
      </c>
      <c r="I1165" s="1397">
        <v>8.6549999999999994</v>
      </c>
      <c r="J1165" s="1397">
        <v>1833.82</v>
      </c>
      <c r="K1165" s="1398">
        <v>8.6549999999999994</v>
      </c>
      <c r="L1165" s="1397">
        <v>1833.82</v>
      </c>
      <c r="M1165" s="1399">
        <f>K1165/L1165</f>
        <v>4.7196562367080733E-3</v>
      </c>
      <c r="N1165" s="1400">
        <v>285.3</v>
      </c>
      <c r="O1165" s="1401">
        <f>M1165*N1165</f>
        <v>1.3465179243328134</v>
      </c>
      <c r="P1165" s="1401">
        <f>M1165*60*1000</f>
        <v>283.17937420248438</v>
      </c>
      <c r="Q1165" s="1403">
        <f>P1165*N1165/1000</f>
        <v>80.791075459968795</v>
      </c>
    </row>
    <row r="1166" spans="1:17" x14ac:dyDescent="0.2">
      <c r="A1166" s="2154"/>
      <c r="B1166" s="279">
        <v>2</v>
      </c>
      <c r="C1166" s="257" t="s">
        <v>599</v>
      </c>
      <c r="D1166" s="279">
        <v>18</v>
      </c>
      <c r="E1166" s="279">
        <v>1974</v>
      </c>
      <c r="F1166" s="1397">
        <f>SUM(G1166:I1166)</f>
        <v>6.68</v>
      </c>
      <c r="G1166" s="1397">
        <v>0</v>
      </c>
      <c r="H1166" s="1397">
        <v>0</v>
      </c>
      <c r="I1166" s="1509">
        <v>6.68</v>
      </c>
      <c r="J1166" s="1509">
        <v>1390.81</v>
      </c>
      <c r="K1166" s="1510">
        <v>6.68</v>
      </c>
      <c r="L1166" s="1509">
        <v>1390.81</v>
      </c>
      <c r="M1166" s="1511">
        <f>K1166/L1166</f>
        <v>4.8029565504993489E-3</v>
      </c>
      <c r="N1166" s="1400">
        <v>285.3</v>
      </c>
      <c r="O1166" s="1402">
        <f>M1166*N1166</f>
        <v>1.3702835038574643</v>
      </c>
      <c r="P1166" s="1402">
        <f>M1166*60*1000</f>
        <v>288.17739302996091</v>
      </c>
      <c r="Q1166" s="1512">
        <f>P1166*N1166/1000</f>
        <v>82.217010231447858</v>
      </c>
    </row>
    <row r="1167" spans="1:17" x14ac:dyDescent="0.2">
      <c r="A1167" s="2154"/>
      <c r="B1167" s="279">
        <v>3</v>
      </c>
      <c r="C1167" s="257" t="s">
        <v>416</v>
      </c>
      <c r="D1167" s="279">
        <v>85</v>
      </c>
      <c r="E1167" s="279">
        <v>1969</v>
      </c>
      <c r="F1167" s="1397">
        <f>SUM(G1167:I1167)</f>
        <v>19.672000000000001</v>
      </c>
      <c r="G1167" s="1397">
        <v>0</v>
      </c>
      <c r="H1167" s="1397">
        <v>0</v>
      </c>
      <c r="I1167" s="1397">
        <v>19.672000000000001</v>
      </c>
      <c r="J1167" s="1397">
        <v>3919.55</v>
      </c>
      <c r="K1167" s="1398">
        <v>19.672000000000001</v>
      </c>
      <c r="L1167" s="1397">
        <v>3919.55</v>
      </c>
      <c r="M1167" s="1399">
        <f>K1167/L1167</f>
        <v>5.0189435011672254E-3</v>
      </c>
      <c r="N1167" s="1400">
        <v>285.3</v>
      </c>
      <c r="O1167" s="1401">
        <f>M1167*N1167</f>
        <v>1.4319045808830095</v>
      </c>
      <c r="P1167" s="1401">
        <f>M1167*60*1000</f>
        <v>301.1366100700335</v>
      </c>
      <c r="Q1167" s="1403">
        <f>P1167*N1167/1000</f>
        <v>85.914274852980554</v>
      </c>
    </row>
    <row r="1168" spans="1:17" x14ac:dyDescent="0.2">
      <c r="A1168" s="2154"/>
      <c r="B1168" s="279">
        <v>4</v>
      </c>
      <c r="C1168" s="257" t="s">
        <v>396</v>
      </c>
      <c r="D1168" s="279">
        <v>50</v>
      </c>
      <c r="E1168" s="279">
        <v>1973</v>
      </c>
      <c r="F1168" s="1397">
        <f>SUM(G1168:I1168)</f>
        <v>12.944000000000001</v>
      </c>
      <c r="G1168" s="1397">
        <v>0.255</v>
      </c>
      <c r="H1168" s="1397">
        <v>0.2</v>
      </c>
      <c r="I1168" s="1397">
        <v>12.489000000000001</v>
      </c>
      <c r="J1168" s="1397">
        <v>2549.69</v>
      </c>
      <c r="K1168" s="1398">
        <v>12.489000000000001</v>
      </c>
      <c r="L1168" s="1397">
        <v>2549.69</v>
      </c>
      <c r="M1168" s="1399">
        <f>K1168/L1168</f>
        <v>4.8982425314449997E-3</v>
      </c>
      <c r="N1168" s="1400">
        <v>285.3</v>
      </c>
      <c r="O1168" s="1401">
        <f>M1168*N1168</f>
        <v>1.3974685942212586</v>
      </c>
      <c r="P1168" s="1402">
        <f>M1168*60*1000</f>
        <v>293.89455188670001</v>
      </c>
      <c r="Q1168" s="1403">
        <f>P1168*N1168/1000</f>
        <v>83.848115653275514</v>
      </c>
    </row>
    <row r="1169" spans="1:17" x14ac:dyDescent="0.2">
      <c r="A1169" s="2154"/>
      <c r="B1169" s="279">
        <v>5</v>
      </c>
      <c r="C1169" s="257" t="s">
        <v>600</v>
      </c>
      <c r="D1169" s="279">
        <v>45</v>
      </c>
      <c r="E1169" s="279">
        <v>1972</v>
      </c>
      <c r="F1169" s="1397">
        <f t="shared" ref="F1169:F1182" si="189">SUM(G1169:I1169)</f>
        <v>7.4630000000000001</v>
      </c>
      <c r="G1169" s="1397">
        <v>0</v>
      </c>
      <c r="H1169" s="1397">
        <v>0</v>
      </c>
      <c r="I1169" s="1397">
        <v>7.4630000000000001</v>
      </c>
      <c r="J1169" s="1397">
        <v>1424.91</v>
      </c>
      <c r="K1169" s="1398">
        <v>7.4630000000000001</v>
      </c>
      <c r="L1169" s="1397">
        <v>1424.91</v>
      </c>
      <c r="M1169" s="1399">
        <f t="shared" ref="M1169" si="190">K1169/L1169</f>
        <v>5.2375237734313042E-3</v>
      </c>
      <c r="N1169" s="1400">
        <v>285.3</v>
      </c>
      <c r="O1169" s="1402">
        <f t="shared" ref="O1169" si="191">M1169*N1169</f>
        <v>1.4942655325599512</v>
      </c>
      <c r="P1169" s="1402">
        <f t="shared" ref="P1169" si="192">M1169*60*1000</f>
        <v>314.25142640587825</v>
      </c>
      <c r="Q1169" s="1403">
        <f t="shared" ref="Q1169" si="193">P1169*N1169/1000</f>
        <v>89.655931953597076</v>
      </c>
    </row>
    <row r="1170" spans="1:17" x14ac:dyDescent="0.2">
      <c r="A1170" s="2154"/>
      <c r="B1170" s="279">
        <v>6</v>
      </c>
      <c r="C1170" s="257" t="s">
        <v>601</v>
      </c>
      <c r="D1170" s="279">
        <v>10</v>
      </c>
      <c r="E1170" s="279">
        <v>1997</v>
      </c>
      <c r="F1170" s="1397">
        <f t="shared" si="189"/>
        <v>4.3380000000000001</v>
      </c>
      <c r="G1170" s="1397">
        <v>0</v>
      </c>
      <c r="H1170" s="1397">
        <v>0</v>
      </c>
      <c r="I1170" s="1397">
        <v>4.3380000000000001</v>
      </c>
      <c r="J1170" s="1397">
        <v>822.7</v>
      </c>
      <c r="K1170" s="1398">
        <v>4.3380000000000001</v>
      </c>
      <c r="L1170" s="1397">
        <v>822.7</v>
      </c>
      <c r="M1170" s="1399">
        <f>K1170/L1170</f>
        <v>5.2728819739880882E-3</v>
      </c>
      <c r="N1170" s="1400">
        <v>285.3</v>
      </c>
      <c r="O1170" s="1401">
        <f>M1170*N1170</f>
        <v>1.5043532271788016</v>
      </c>
      <c r="P1170" s="1402">
        <f>M1170*60*1000</f>
        <v>316.37291843928529</v>
      </c>
      <c r="Q1170" s="1403">
        <f>P1170*N1170/1000</f>
        <v>90.261193630728101</v>
      </c>
    </row>
    <row r="1171" spans="1:17" x14ac:dyDescent="0.2">
      <c r="A1171" s="2154"/>
      <c r="B1171" s="279">
        <v>7</v>
      </c>
      <c r="C1171" s="1513" t="s">
        <v>602</v>
      </c>
      <c r="D1171" s="900">
        <v>17</v>
      </c>
      <c r="E1171" s="900">
        <v>1975</v>
      </c>
      <c r="F1171" s="1509">
        <f t="shared" si="189"/>
        <v>7.16</v>
      </c>
      <c r="G1171" s="1509">
        <v>0</v>
      </c>
      <c r="H1171" s="1509">
        <v>0</v>
      </c>
      <c r="I1171" s="1509">
        <v>7.16</v>
      </c>
      <c r="J1171" s="1509">
        <v>1315.92</v>
      </c>
      <c r="K1171" s="1510">
        <v>7.16</v>
      </c>
      <c r="L1171" s="1509">
        <v>1315.92</v>
      </c>
      <c r="M1171" s="1511">
        <f>K1171/L1171</f>
        <v>5.4410602468235149E-3</v>
      </c>
      <c r="N1171" s="1400">
        <v>285.3</v>
      </c>
      <c r="O1171" s="1402">
        <f>M1171*N1171</f>
        <v>1.5523344884187489</v>
      </c>
      <c r="P1171" s="1402">
        <f>M1171*60*1000</f>
        <v>326.4636148094109</v>
      </c>
      <c r="Q1171" s="1512">
        <f>P1171*N1171/1000</f>
        <v>93.140069305124939</v>
      </c>
    </row>
    <row r="1172" spans="1:17" x14ac:dyDescent="0.2">
      <c r="A1172" s="2154"/>
      <c r="B1172" s="279">
        <v>8</v>
      </c>
      <c r="C1172" s="257" t="s">
        <v>603</v>
      </c>
      <c r="D1172" s="279">
        <v>6</v>
      </c>
      <c r="E1172" s="279">
        <v>1971</v>
      </c>
      <c r="F1172" s="1397">
        <f t="shared" si="189"/>
        <v>1.8480000000000001</v>
      </c>
      <c r="G1172" s="1397">
        <v>0</v>
      </c>
      <c r="H1172" s="1397">
        <v>0</v>
      </c>
      <c r="I1172" s="1397">
        <v>1.8480000000000001</v>
      </c>
      <c r="J1172" s="1397">
        <v>328.45</v>
      </c>
      <c r="K1172" s="1398">
        <v>1.8480000000000001</v>
      </c>
      <c r="L1172" s="1397">
        <v>328.45</v>
      </c>
      <c r="M1172" s="1399">
        <f>K1172/L1172</f>
        <v>5.6264271578626889E-3</v>
      </c>
      <c r="N1172" s="1400">
        <v>285.3</v>
      </c>
      <c r="O1172" s="1401">
        <f>M1172*N1172</f>
        <v>1.6052196681382251</v>
      </c>
      <c r="P1172" s="1401">
        <f>M1172*60*1000</f>
        <v>337.58562947176137</v>
      </c>
      <c r="Q1172" s="1403">
        <f>P1172*N1172/1000</f>
        <v>96.313180088293521</v>
      </c>
    </row>
    <row r="1173" spans="1:17" x14ac:dyDescent="0.2">
      <c r="A1173" s="2154"/>
      <c r="B1173" s="279">
        <v>9</v>
      </c>
      <c r="C1173" s="257" t="s">
        <v>398</v>
      </c>
      <c r="D1173" s="279">
        <v>10</v>
      </c>
      <c r="E1173" s="279">
        <v>1973</v>
      </c>
      <c r="F1173" s="1397">
        <f t="shared" si="189"/>
        <v>4.5659999999999998</v>
      </c>
      <c r="G1173" s="1397">
        <v>0</v>
      </c>
      <c r="H1173" s="1397">
        <v>0</v>
      </c>
      <c r="I1173" s="1397">
        <v>4.5659999999999998</v>
      </c>
      <c r="J1173" s="1397">
        <v>804.68</v>
      </c>
      <c r="K1173" s="1398">
        <v>4.5659999999999998</v>
      </c>
      <c r="L1173" s="1397">
        <v>804.68</v>
      </c>
      <c r="M1173" s="1399">
        <f t="shared" ref="M1173" si="194">K1173/L1173</f>
        <v>5.6743053139136053E-3</v>
      </c>
      <c r="N1173" s="1400">
        <v>285.3</v>
      </c>
      <c r="O1173" s="1401">
        <f t="shared" ref="O1173" si="195">M1173*N1173</f>
        <v>1.6188793060595517</v>
      </c>
      <c r="P1173" s="1401">
        <f t="shared" ref="P1173" si="196">M1173*60*1000</f>
        <v>340.45831883481628</v>
      </c>
      <c r="Q1173" s="1403">
        <f t="shared" ref="Q1173" si="197">P1173*N1173/1000</f>
        <v>97.132758363573089</v>
      </c>
    </row>
    <row r="1174" spans="1:17" ht="12" thickBot="1" x14ac:dyDescent="0.25">
      <c r="A1174" s="2155"/>
      <c r="B1174" s="283">
        <v>10</v>
      </c>
      <c r="C1174" s="275" t="s">
        <v>400</v>
      </c>
      <c r="D1174" s="283">
        <v>8</v>
      </c>
      <c r="E1174" s="283">
        <v>1970</v>
      </c>
      <c r="F1174" s="1514">
        <f t="shared" si="189"/>
        <v>2.3660000000000001</v>
      </c>
      <c r="G1174" s="1514">
        <v>0</v>
      </c>
      <c r="H1174" s="1514">
        <v>0</v>
      </c>
      <c r="I1174" s="1514">
        <v>2.3660000000000001</v>
      </c>
      <c r="J1174" s="1514">
        <v>412.7</v>
      </c>
      <c r="K1174" s="1515">
        <v>2.3660000000000001</v>
      </c>
      <c r="L1174" s="1514">
        <v>412.7</v>
      </c>
      <c r="M1174" s="1516">
        <f>K1174/L1174</f>
        <v>5.7329779500848079E-3</v>
      </c>
      <c r="N1174" s="1517">
        <v>285.3</v>
      </c>
      <c r="O1174" s="1518">
        <f>M1174*N1174</f>
        <v>1.6356186091591958</v>
      </c>
      <c r="P1174" s="1518">
        <f>M1174*60*1000</f>
        <v>343.97867700508851</v>
      </c>
      <c r="Q1174" s="1519">
        <f>P1174*N1174/1000</f>
        <v>98.137116549551763</v>
      </c>
    </row>
    <row r="1175" spans="1:17" x14ac:dyDescent="0.2">
      <c r="A1175" s="2169" t="s">
        <v>96</v>
      </c>
      <c r="B1175" s="24">
        <v>1</v>
      </c>
      <c r="C1175" s="112" t="s">
        <v>415</v>
      </c>
      <c r="D1175" s="53">
        <v>48</v>
      </c>
      <c r="E1175" s="53">
        <v>1962</v>
      </c>
      <c r="F1175" s="317">
        <f t="shared" si="189"/>
        <v>11.52</v>
      </c>
      <c r="G1175" s="317">
        <v>0</v>
      </c>
      <c r="H1175" s="317">
        <v>0</v>
      </c>
      <c r="I1175" s="317">
        <v>11.52</v>
      </c>
      <c r="J1175" s="317">
        <v>1908.69</v>
      </c>
      <c r="K1175" s="1520">
        <v>11.52</v>
      </c>
      <c r="L1175" s="317">
        <v>1908.69</v>
      </c>
      <c r="M1175" s="318">
        <f>K1175/L1175</f>
        <v>6.0355531804536094E-3</v>
      </c>
      <c r="N1175" s="319">
        <v>285.3</v>
      </c>
      <c r="O1175" s="320">
        <f>M1175*N1175</f>
        <v>1.7219433223834149</v>
      </c>
      <c r="P1175" s="320">
        <f>M1175*60*1000</f>
        <v>362.13319082721659</v>
      </c>
      <c r="Q1175" s="323">
        <f>P1175*N1175/1000</f>
        <v>103.3165993430049</v>
      </c>
    </row>
    <row r="1176" spans="1:17" x14ac:dyDescent="0.2">
      <c r="A1176" s="2120"/>
      <c r="B1176" s="26">
        <v>2</v>
      </c>
      <c r="C1176" s="32" t="s">
        <v>394</v>
      </c>
      <c r="D1176" s="26">
        <v>55</v>
      </c>
      <c r="E1176" s="26">
        <v>1966</v>
      </c>
      <c r="F1176" s="298">
        <f t="shared" si="189"/>
        <v>15.743</v>
      </c>
      <c r="G1176" s="298">
        <v>0</v>
      </c>
      <c r="H1176" s="298">
        <v>0</v>
      </c>
      <c r="I1176" s="298">
        <v>15.743</v>
      </c>
      <c r="J1176" s="298">
        <v>2582.66</v>
      </c>
      <c r="K1176" s="315">
        <v>15.743</v>
      </c>
      <c r="L1176" s="298">
        <v>2582.66</v>
      </c>
      <c r="M1176" s="38">
        <f>K1176/L1176</f>
        <v>6.0956533186714481E-3</v>
      </c>
      <c r="N1176" s="36">
        <v>285.3</v>
      </c>
      <c r="O1176" s="50">
        <f>M1176*N1176</f>
        <v>1.7390898918169642</v>
      </c>
      <c r="P1176" s="320">
        <f>M1176*60*1000</f>
        <v>365.73919912028691</v>
      </c>
      <c r="Q1176" s="51">
        <f>P1176*N1176/1000</f>
        <v>104.34539350901785</v>
      </c>
    </row>
    <row r="1177" spans="1:17" x14ac:dyDescent="0.2">
      <c r="A1177" s="2120"/>
      <c r="B1177" s="26">
        <v>3</v>
      </c>
      <c r="C1177" s="32" t="s">
        <v>399</v>
      </c>
      <c r="D1177" s="26">
        <v>17</v>
      </c>
      <c r="E1177" s="26">
        <v>1969</v>
      </c>
      <c r="F1177" s="298">
        <f t="shared" si="189"/>
        <v>4.702</v>
      </c>
      <c r="G1177" s="298">
        <v>0</v>
      </c>
      <c r="H1177" s="298">
        <v>0</v>
      </c>
      <c r="I1177" s="298">
        <v>4.702</v>
      </c>
      <c r="J1177" s="298">
        <v>744.88</v>
      </c>
      <c r="K1177" s="315">
        <v>4.702</v>
      </c>
      <c r="L1177" s="298">
        <v>744.88</v>
      </c>
      <c r="M1177" s="38">
        <f>K1177/L1177</f>
        <v>6.3124261626033721E-3</v>
      </c>
      <c r="N1177" s="36">
        <v>285.3</v>
      </c>
      <c r="O1177" s="50">
        <f>M1177*N1177</f>
        <v>1.8009351841907422</v>
      </c>
      <c r="P1177" s="50">
        <f>M1177*60*1000</f>
        <v>378.74556975620231</v>
      </c>
      <c r="Q1177" s="51">
        <f>P1177*N1177/1000</f>
        <v>108.05611105144453</v>
      </c>
    </row>
    <row r="1178" spans="1:17" x14ac:dyDescent="0.2">
      <c r="A1178" s="2120"/>
      <c r="B1178" s="26">
        <v>4</v>
      </c>
      <c r="C1178" s="32" t="s">
        <v>392</v>
      </c>
      <c r="D1178" s="26">
        <v>19</v>
      </c>
      <c r="E1178" s="26">
        <v>1978</v>
      </c>
      <c r="F1178" s="298">
        <f t="shared" si="189"/>
        <v>6.57</v>
      </c>
      <c r="G1178" s="298">
        <v>0</v>
      </c>
      <c r="H1178" s="298">
        <v>0</v>
      </c>
      <c r="I1178" s="298">
        <v>6.57</v>
      </c>
      <c r="J1178" s="298">
        <v>961.74</v>
      </c>
      <c r="K1178" s="315">
        <v>6.57</v>
      </c>
      <c r="L1178" s="298">
        <v>961.74</v>
      </c>
      <c r="M1178" s="38">
        <f t="shared" ref="M1178:M1182" si="198">K1178/L1178</f>
        <v>6.8313681452367584E-3</v>
      </c>
      <c r="N1178" s="36">
        <v>285.3</v>
      </c>
      <c r="O1178" s="320">
        <f t="shared" ref="O1178:O1182" si="199">M1178*N1178</f>
        <v>1.9489893318360472</v>
      </c>
      <c r="P1178" s="320">
        <f t="shared" ref="P1178:P1182" si="200">M1178*60*1000</f>
        <v>409.88208871420551</v>
      </c>
      <c r="Q1178" s="51">
        <f t="shared" ref="Q1178:Q1182" si="201">P1178*N1178/1000</f>
        <v>116.93935991016284</v>
      </c>
    </row>
    <row r="1179" spans="1:17" x14ac:dyDescent="0.2">
      <c r="A1179" s="2120"/>
      <c r="B1179" s="26">
        <v>5</v>
      </c>
      <c r="C1179" s="32" t="s">
        <v>403</v>
      </c>
      <c r="D1179" s="26">
        <v>8</v>
      </c>
      <c r="E1179" s="26">
        <v>1965</v>
      </c>
      <c r="F1179" s="298">
        <f t="shared" si="189"/>
        <v>2.95</v>
      </c>
      <c r="G1179" s="298">
        <v>0</v>
      </c>
      <c r="H1179" s="298">
        <v>0</v>
      </c>
      <c r="I1179" s="298">
        <v>2.95</v>
      </c>
      <c r="J1179" s="298">
        <v>398.85</v>
      </c>
      <c r="K1179" s="315">
        <v>2.95</v>
      </c>
      <c r="L1179" s="298">
        <v>398.85</v>
      </c>
      <c r="M1179" s="38">
        <f t="shared" si="198"/>
        <v>7.3962642597467723E-3</v>
      </c>
      <c r="N1179" s="36">
        <v>285.3</v>
      </c>
      <c r="O1179" s="50">
        <f t="shared" si="199"/>
        <v>2.1101541933057542</v>
      </c>
      <c r="P1179" s="320">
        <f t="shared" si="200"/>
        <v>443.77585558480638</v>
      </c>
      <c r="Q1179" s="51">
        <f t="shared" si="201"/>
        <v>126.60925159834527</v>
      </c>
    </row>
    <row r="1180" spans="1:17" x14ac:dyDescent="0.2">
      <c r="A1180" s="2120"/>
      <c r="B1180" s="26">
        <v>6</v>
      </c>
      <c r="C1180" s="32" t="s">
        <v>404</v>
      </c>
      <c r="D1180" s="26">
        <v>8</v>
      </c>
      <c r="E1180" s="26">
        <v>1966</v>
      </c>
      <c r="F1180" s="298">
        <f>SUM(G1180:I1180)</f>
        <v>2.63</v>
      </c>
      <c r="G1180" s="298">
        <v>0</v>
      </c>
      <c r="H1180" s="298">
        <v>0</v>
      </c>
      <c r="I1180" s="298">
        <v>2.63</v>
      </c>
      <c r="J1180" s="298">
        <v>353.96</v>
      </c>
      <c r="K1180" s="315">
        <v>2.63</v>
      </c>
      <c r="L1180" s="298">
        <v>353.96</v>
      </c>
      <c r="M1180" s="38">
        <f>K1180/L1180</f>
        <v>7.4302181037405358E-3</v>
      </c>
      <c r="N1180" s="36">
        <v>285.3</v>
      </c>
      <c r="O1180" s="50">
        <f>M1180*N1180</f>
        <v>2.1198412249971748</v>
      </c>
      <c r="P1180" s="320">
        <f>M1180*60*1000</f>
        <v>445.81308622443214</v>
      </c>
      <c r="Q1180" s="51">
        <f>P1180*N1180/1000</f>
        <v>127.19047349983049</v>
      </c>
    </row>
    <row r="1181" spans="1:17" x14ac:dyDescent="0.2">
      <c r="A1181" s="2120"/>
      <c r="B1181" s="26">
        <v>7</v>
      </c>
      <c r="C1181" s="32" t="s">
        <v>405</v>
      </c>
      <c r="D1181" s="26">
        <v>14</v>
      </c>
      <c r="E1181" s="26">
        <v>1966</v>
      </c>
      <c r="F1181" s="298">
        <f>SUM(G1181:I1181)</f>
        <v>3.73</v>
      </c>
      <c r="G1181" s="298">
        <v>0</v>
      </c>
      <c r="H1181" s="298">
        <v>0</v>
      </c>
      <c r="I1181" s="298">
        <v>3.73</v>
      </c>
      <c r="J1181" s="298">
        <v>474.22</v>
      </c>
      <c r="K1181" s="315">
        <v>3.73</v>
      </c>
      <c r="L1181" s="298">
        <v>474.22</v>
      </c>
      <c r="M1181" s="38">
        <f>K1181/L1181</f>
        <v>7.8655476361182575E-3</v>
      </c>
      <c r="N1181" s="36">
        <v>285.3</v>
      </c>
      <c r="O1181" s="50">
        <f>M1181*N1181</f>
        <v>2.2440407405845391</v>
      </c>
      <c r="P1181" s="320">
        <f>M1181*60*1000</f>
        <v>471.93285816709545</v>
      </c>
      <c r="Q1181" s="51">
        <f>P1181*N1181/1000</f>
        <v>134.64244443507235</v>
      </c>
    </row>
    <row r="1182" spans="1:17" x14ac:dyDescent="0.2">
      <c r="A1182" s="2120"/>
      <c r="B1182" s="26">
        <v>8</v>
      </c>
      <c r="C1182" s="32" t="s">
        <v>402</v>
      </c>
      <c r="D1182" s="26">
        <v>8</v>
      </c>
      <c r="E1182" s="26">
        <v>1966</v>
      </c>
      <c r="F1182" s="298">
        <f t="shared" si="189"/>
        <v>3.03</v>
      </c>
      <c r="G1182" s="298">
        <v>0</v>
      </c>
      <c r="H1182" s="298">
        <v>0</v>
      </c>
      <c r="I1182" s="298">
        <v>3.03</v>
      </c>
      <c r="J1182" s="298">
        <v>350.82</v>
      </c>
      <c r="K1182" s="315">
        <v>3.03</v>
      </c>
      <c r="L1182" s="298">
        <v>350.82</v>
      </c>
      <c r="M1182" s="38">
        <f t="shared" si="198"/>
        <v>8.6369078159740029E-3</v>
      </c>
      <c r="N1182" s="36">
        <v>285.3</v>
      </c>
      <c r="O1182" s="50">
        <f t="shared" si="199"/>
        <v>2.4641097998973831</v>
      </c>
      <c r="P1182" s="320">
        <f t="shared" si="200"/>
        <v>518.21446895844019</v>
      </c>
      <c r="Q1182" s="51">
        <f t="shared" si="201"/>
        <v>147.84658799384297</v>
      </c>
    </row>
    <row r="1183" spans="1:17" x14ac:dyDescent="0.2">
      <c r="A1183" s="2120"/>
      <c r="B1183" s="26">
        <v>9</v>
      </c>
      <c r="C1183" s="32" t="s">
        <v>401</v>
      </c>
      <c r="D1183" s="26">
        <v>4</v>
      </c>
      <c r="E1183" s="26">
        <v>1973</v>
      </c>
      <c r="F1183" s="298">
        <f>SUM(G1183:I1183)</f>
        <v>1.518</v>
      </c>
      <c r="G1183" s="298">
        <v>0</v>
      </c>
      <c r="H1183" s="298">
        <v>0</v>
      </c>
      <c r="I1183" s="298">
        <v>1.518</v>
      </c>
      <c r="J1183" s="298">
        <v>174.77</v>
      </c>
      <c r="K1183" s="315">
        <v>1.518</v>
      </c>
      <c r="L1183" s="298">
        <v>174.77</v>
      </c>
      <c r="M1183" s="38">
        <f>K1183/L1183</f>
        <v>8.6857012073010241E-3</v>
      </c>
      <c r="N1183" s="36">
        <v>285.3</v>
      </c>
      <c r="O1183" s="50">
        <f>M1183*N1183</f>
        <v>2.4780305544429821</v>
      </c>
      <c r="P1183" s="320">
        <f>M1183*60*1000</f>
        <v>521.1420724380614</v>
      </c>
      <c r="Q1183" s="51">
        <f>P1183*N1183/1000</f>
        <v>148.68183326657893</v>
      </c>
    </row>
    <row r="1184" spans="1:17" ht="12" thickBot="1" x14ac:dyDescent="0.25">
      <c r="A1184" s="2121"/>
      <c r="B1184" s="29">
        <v>10</v>
      </c>
      <c r="C1184" s="460" t="s">
        <v>406</v>
      </c>
      <c r="D1184" s="342">
        <v>7</v>
      </c>
      <c r="E1184" s="342">
        <v>1985</v>
      </c>
      <c r="F1184" s="198">
        <f t="shared" ref="F1184" si="202">SUM(G1184:I1184)</f>
        <v>1.27</v>
      </c>
      <c r="G1184" s="198">
        <v>0</v>
      </c>
      <c r="H1184" s="198">
        <v>0</v>
      </c>
      <c r="I1184" s="341">
        <v>1.27</v>
      </c>
      <c r="J1184" s="341">
        <v>108.3</v>
      </c>
      <c r="K1184" s="1521">
        <v>1.27</v>
      </c>
      <c r="L1184" s="341">
        <v>108.3</v>
      </c>
      <c r="M1184" s="962">
        <f t="shared" ref="M1184" si="203">K1184/L1184</f>
        <v>1.172668513388735E-2</v>
      </c>
      <c r="N1184" s="39">
        <v>285.3</v>
      </c>
      <c r="O1184" s="347">
        <f t="shared" ref="O1184" si="204">M1184*N1184</f>
        <v>3.3456232686980609</v>
      </c>
      <c r="P1184" s="347">
        <f t="shared" ref="P1184" si="205">M1184*60*1000</f>
        <v>703.60110803324096</v>
      </c>
      <c r="Q1184" s="199">
        <f t="shared" ref="Q1184" si="206">P1184*N1184/1000</f>
        <v>200.73739612188365</v>
      </c>
    </row>
    <row r="1187" spans="1:17" ht="15" x14ac:dyDescent="0.25">
      <c r="A1187" s="2011" t="s">
        <v>410</v>
      </c>
      <c r="B1187" s="2011"/>
      <c r="C1187" s="2011"/>
      <c r="D1187" s="2011"/>
      <c r="E1187" s="2011"/>
      <c r="F1187" s="2011"/>
      <c r="G1187" s="2011"/>
      <c r="H1187" s="2011"/>
      <c r="I1187" s="2011"/>
      <c r="J1187" s="2011"/>
      <c r="K1187" s="2011"/>
      <c r="L1187" s="2011"/>
      <c r="M1187" s="2011"/>
      <c r="N1187" s="2011"/>
      <c r="O1187" s="2011"/>
      <c r="P1187" s="2011"/>
      <c r="Q1187" s="2011"/>
    </row>
    <row r="1188" spans="1:17" ht="13.5" thickBot="1" x14ac:dyDescent="0.25">
      <c r="A1188" s="2129" t="s">
        <v>743</v>
      </c>
      <c r="B1188" s="2129"/>
      <c r="C1188" s="2129"/>
      <c r="D1188" s="2129"/>
      <c r="E1188" s="2129"/>
      <c r="F1188" s="2129"/>
      <c r="G1188" s="2129"/>
      <c r="H1188" s="2129"/>
      <c r="I1188" s="2129"/>
      <c r="J1188" s="2129"/>
      <c r="K1188" s="2129"/>
      <c r="L1188" s="2129"/>
      <c r="M1188" s="2129"/>
      <c r="N1188" s="2129"/>
      <c r="O1188" s="2129"/>
      <c r="P1188" s="2129"/>
      <c r="Q1188" s="2129"/>
    </row>
    <row r="1189" spans="1:17" x14ac:dyDescent="0.2">
      <c r="A1189" s="2035" t="s">
        <v>1</v>
      </c>
      <c r="B1189" s="2037" t="s">
        <v>0</v>
      </c>
      <c r="C1189" s="2016" t="s">
        <v>2</v>
      </c>
      <c r="D1189" s="2016" t="s">
        <v>3</v>
      </c>
      <c r="E1189" s="2016" t="s">
        <v>13</v>
      </c>
      <c r="F1189" s="2039" t="s">
        <v>14</v>
      </c>
      <c r="G1189" s="2040"/>
      <c r="H1189" s="2040"/>
      <c r="I1189" s="2041"/>
      <c r="J1189" s="2016" t="s">
        <v>4</v>
      </c>
      <c r="K1189" s="2016" t="s">
        <v>15</v>
      </c>
      <c r="L1189" s="2016" t="s">
        <v>5</v>
      </c>
      <c r="M1189" s="2016" t="s">
        <v>6</v>
      </c>
      <c r="N1189" s="2016" t="s">
        <v>16</v>
      </c>
      <c r="O1189" s="2051" t="s">
        <v>17</v>
      </c>
      <c r="P1189" s="2016" t="s">
        <v>25</v>
      </c>
      <c r="Q1189" s="2020" t="s">
        <v>26</v>
      </c>
    </row>
    <row r="1190" spans="1:17" ht="33.75" x14ac:dyDescent="0.2">
      <c r="A1190" s="2036"/>
      <c r="B1190" s="2038"/>
      <c r="C1190" s="2025"/>
      <c r="D1190" s="2017"/>
      <c r="E1190" s="2017"/>
      <c r="F1190" s="783" t="s">
        <v>18</v>
      </c>
      <c r="G1190" s="783" t="s">
        <v>19</v>
      </c>
      <c r="H1190" s="783" t="s">
        <v>20</v>
      </c>
      <c r="I1190" s="783" t="s">
        <v>21</v>
      </c>
      <c r="J1190" s="2017"/>
      <c r="K1190" s="2017"/>
      <c r="L1190" s="2017"/>
      <c r="M1190" s="2017"/>
      <c r="N1190" s="2017"/>
      <c r="O1190" s="2052"/>
      <c r="P1190" s="2017"/>
      <c r="Q1190" s="2021"/>
    </row>
    <row r="1191" spans="1:17" ht="12" thickBot="1" x14ac:dyDescent="0.25">
      <c r="A1191" s="2036"/>
      <c r="B1191" s="2038"/>
      <c r="C1191" s="2025"/>
      <c r="D1191" s="9" t="s">
        <v>7</v>
      </c>
      <c r="E1191" s="9" t="s">
        <v>8</v>
      </c>
      <c r="F1191" s="9" t="s">
        <v>9</v>
      </c>
      <c r="G1191" s="9" t="s">
        <v>9</v>
      </c>
      <c r="H1191" s="9" t="s">
        <v>9</v>
      </c>
      <c r="I1191" s="9" t="s">
        <v>9</v>
      </c>
      <c r="J1191" s="9" t="s">
        <v>22</v>
      </c>
      <c r="K1191" s="9" t="s">
        <v>9</v>
      </c>
      <c r="L1191" s="9" t="s">
        <v>22</v>
      </c>
      <c r="M1191" s="9" t="s">
        <v>23</v>
      </c>
      <c r="N1191" s="9" t="s">
        <v>10</v>
      </c>
      <c r="O1191" s="9" t="s">
        <v>24</v>
      </c>
      <c r="P1191" s="22" t="s">
        <v>27</v>
      </c>
      <c r="Q1191" s="10" t="s">
        <v>28</v>
      </c>
    </row>
    <row r="1192" spans="1:17" x14ac:dyDescent="0.2">
      <c r="A1192" s="2167" t="s">
        <v>11</v>
      </c>
      <c r="B1192" s="17">
        <v>1</v>
      </c>
      <c r="C1192" s="474"/>
      <c r="D1192" s="359"/>
      <c r="E1192" s="359"/>
      <c r="F1192" s="756"/>
      <c r="G1192" s="756"/>
      <c r="H1192" s="756"/>
      <c r="I1192" s="756"/>
      <c r="J1192" s="476"/>
      <c r="K1192" s="757"/>
      <c r="L1192" s="476"/>
      <c r="M1192" s="475"/>
      <c r="N1192" s="476"/>
      <c r="O1192" s="364"/>
      <c r="P1192" s="364"/>
      <c r="Q1192" s="365"/>
    </row>
    <row r="1193" spans="1:17" x14ac:dyDescent="0.2">
      <c r="A1193" s="2101"/>
      <c r="B1193" s="18">
        <v>2</v>
      </c>
      <c r="C1193" s="430"/>
      <c r="D1193" s="366"/>
      <c r="E1193" s="366"/>
      <c r="F1193" s="754"/>
      <c r="G1193" s="754"/>
      <c r="H1193" s="754"/>
      <c r="I1193" s="754"/>
      <c r="J1193" s="461"/>
      <c r="K1193" s="472"/>
      <c r="L1193" s="461"/>
      <c r="M1193" s="431"/>
      <c r="N1193" s="461"/>
      <c r="O1193" s="371"/>
      <c r="P1193" s="371"/>
      <c r="Q1193" s="372"/>
    </row>
    <row r="1194" spans="1:17" x14ac:dyDescent="0.2">
      <c r="A1194" s="2101"/>
      <c r="B1194" s="18">
        <v>3</v>
      </c>
      <c r="C1194" s="430"/>
      <c r="D1194" s="366"/>
      <c r="E1194" s="366"/>
      <c r="F1194" s="754"/>
      <c r="G1194" s="754"/>
      <c r="H1194" s="754"/>
      <c r="I1194" s="754"/>
      <c r="J1194" s="461"/>
      <c r="K1194" s="472"/>
      <c r="L1194" s="461"/>
      <c r="M1194" s="431"/>
      <c r="N1194" s="461"/>
      <c r="O1194" s="371"/>
      <c r="P1194" s="371"/>
      <c r="Q1194" s="372"/>
    </row>
    <row r="1195" spans="1:17" x14ac:dyDescent="0.2">
      <c r="A1195" s="2101"/>
      <c r="B1195" s="18">
        <v>4</v>
      </c>
      <c r="C1195" s="430"/>
      <c r="D1195" s="366"/>
      <c r="E1195" s="366"/>
      <c r="F1195" s="754"/>
      <c r="G1195" s="754"/>
      <c r="H1195" s="754"/>
      <c r="I1195" s="754"/>
      <c r="J1195" s="461"/>
      <c r="K1195" s="472"/>
      <c r="L1195" s="461"/>
      <c r="M1195" s="431"/>
      <c r="N1195" s="461"/>
      <c r="O1195" s="371"/>
      <c r="P1195" s="371"/>
      <c r="Q1195" s="372"/>
    </row>
    <row r="1196" spans="1:17" x14ac:dyDescent="0.2">
      <c r="A1196" s="2101"/>
      <c r="B1196" s="18">
        <v>5</v>
      </c>
      <c r="C1196" s="430"/>
      <c r="D1196" s="366"/>
      <c r="E1196" s="366"/>
      <c r="F1196" s="754"/>
      <c r="G1196" s="754"/>
      <c r="H1196" s="754"/>
      <c r="I1196" s="754"/>
      <c r="J1196" s="461"/>
      <c r="K1196" s="472"/>
      <c r="L1196" s="461"/>
      <c r="M1196" s="431"/>
      <c r="N1196" s="461"/>
      <c r="O1196" s="371"/>
      <c r="P1196" s="371"/>
      <c r="Q1196" s="372"/>
    </row>
    <row r="1197" spans="1:17" x14ac:dyDescent="0.2">
      <c r="A1197" s="2101"/>
      <c r="B1197" s="18">
        <v>6</v>
      </c>
      <c r="C1197" s="430"/>
      <c r="D1197" s="366"/>
      <c r="E1197" s="366"/>
      <c r="F1197" s="754"/>
      <c r="G1197" s="754"/>
      <c r="H1197" s="754"/>
      <c r="I1197" s="754"/>
      <c r="J1197" s="461"/>
      <c r="K1197" s="472"/>
      <c r="L1197" s="461"/>
      <c r="M1197" s="431"/>
      <c r="N1197" s="461"/>
      <c r="O1197" s="371"/>
      <c r="P1197" s="371"/>
      <c r="Q1197" s="372"/>
    </row>
    <row r="1198" spans="1:17" x14ac:dyDescent="0.2">
      <c r="A1198" s="2101"/>
      <c r="B1198" s="18">
        <v>7</v>
      </c>
      <c r="C1198" s="430"/>
      <c r="D1198" s="366"/>
      <c r="E1198" s="366"/>
      <c r="F1198" s="754"/>
      <c r="G1198" s="754"/>
      <c r="H1198" s="754"/>
      <c r="I1198" s="754"/>
      <c r="J1198" s="461"/>
      <c r="K1198" s="472"/>
      <c r="L1198" s="461"/>
      <c r="M1198" s="431"/>
      <c r="N1198" s="461"/>
      <c r="O1198" s="371"/>
      <c r="P1198" s="371"/>
      <c r="Q1198" s="372"/>
    </row>
    <row r="1199" spans="1:17" x14ac:dyDescent="0.2">
      <c r="A1199" s="2101"/>
      <c r="B1199" s="18">
        <v>8</v>
      </c>
      <c r="C1199" s="430"/>
      <c r="D1199" s="366"/>
      <c r="E1199" s="366"/>
      <c r="F1199" s="754"/>
      <c r="G1199" s="754"/>
      <c r="H1199" s="754"/>
      <c r="I1199" s="754"/>
      <c r="J1199" s="461"/>
      <c r="K1199" s="472"/>
      <c r="L1199" s="461"/>
      <c r="M1199" s="431"/>
      <c r="N1199" s="461"/>
      <c r="O1199" s="371"/>
      <c r="P1199" s="371"/>
      <c r="Q1199" s="372"/>
    </row>
    <row r="1200" spans="1:17" x14ac:dyDescent="0.2">
      <c r="A1200" s="2101"/>
      <c r="B1200" s="18">
        <v>9</v>
      </c>
      <c r="C1200" s="430"/>
      <c r="D1200" s="366"/>
      <c r="E1200" s="366"/>
      <c r="F1200" s="754"/>
      <c r="G1200" s="754"/>
      <c r="H1200" s="754"/>
      <c r="I1200" s="754"/>
      <c r="J1200" s="461"/>
      <c r="K1200" s="472"/>
      <c r="L1200" s="461"/>
      <c r="M1200" s="431"/>
      <c r="N1200" s="461"/>
      <c r="O1200" s="371"/>
      <c r="P1200" s="371"/>
      <c r="Q1200" s="372"/>
    </row>
    <row r="1201" spans="1:17" ht="12" thickBot="1" x14ac:dyDescent="0.25">
      <c r="A1201" s="2102"/>
      <c r="B1201" s="45">
        <v>10</v>
      </c>
      <c r="C1201" s="432"/>
      <c r="D1201" s="433"/>
      <c r="E1201" s="433"/>
      <c r="F1201" s="755"/>
      <c r="G1201" s="755"/>
      <c r="H1201" s="755"/>
      <c r="I1201" s="755"/>
      <c r="J1201" s="435"/>
      <c r="K1201" s="473"/>
      <c r="L1201" s="435"/>
      <c r="M1201" s="434"/>
      <c r="N1201" s="435"/>
      <c r="O1201" s="436"/>
      <c r="P1201" s="436"/>
      <c r="Q1201" s="437"/>
    </row>
    <row r="1202" spans="1:17" x14ac:dyDescent="0.2">
      <c r="A1202" s="2114" t="s">
        <v>29</v>
      </c>
      <c r="B1202" s="264">
        <v>1</v>
      </c>
      <c r="C1202" s="1348" t="s">
        <v>744</v>
      </c>
      <c r="D1202" s="1339">
        <v>25</v>
      </c>
      <c r="E1202" s="1339">
        <v>1963</v>
      </c>
      <c r="F1202" s="1343">
        <v>5.7</v>
      </c>
      <c r="G1202" s="1343">
        <v>2.1800000000000002</v>
      </c>
      <c r="H1202" s="1343">
        <v>0.22</v>
      </c>
      <c r="I1202" s="1342">
        <v>0.38600000000000001</v>
      </c>
      <c r="J1202" s="1343">
        <v>899.79</v>
      </c>
      <c r="K1202" s="1344">
        <v>0.38600000000000001</v>
      </c>
      <c r="L1202" s="1343">
        <v>899.79</v>
      </c>
      <c r="M1202" s="1345">
        <f>K1202/L1202</f>
        <v>4.2898898631903002E-4</v>
      </c>
      <c r="N1202" s="1593">
        <v>301.39999999999998</v>
      </c>
      <c r="O1202" s="1346">
        <f t="shared" ref="O1202:O1211" si="207">M1202*N1202</f>
        <v>0.12929728047655564</v>
      </c>
      <c r="P1202" s="1346">
        <f t="shared" ref="P1202:P1211" si="208">M1202*60*1000</f>
        <v>25.739339179141801</v>
      </c>
      <c r="Q1202" s="1347">
        <f t="shared" ref="Q1202:Q1211" si="209">P1202*N1202/1000</f>
        <v>7.7578368285933381</v>
      </c>
    </row>
    <row r="1203" spans="1:17" x14ac:dyDescent="0.2">
      <c r="A1203" s="2157"/>
      <c r="B1203" s="258">
        <v>2</v>
      </c>
      <c r="C1203" s="1348" t="s">
        <v>462</v>
      </c>
      <c r="D1203" s="1339">
        <v>22</v>
      </c>
      <c r="E1203" s="1339">
        <v>1983</v>
      </c>
      <c r="F1203" s="1342">
        <v>8.4</v>
      </c>
      <c r="G1203" s="1342">
        <v>3.0270000000000001</v>
      </c>
      <c r="H1203" s="1342">
        <v>3.36</v>
      </c>
      <c r="I1203" s="1342">
        <v>2.0150000000000001</v>
      </c>
      <c r="J1203" s="1342">
        <v>1216.04</v>
      </c>
      <c r="K1203" s="1351">
        <v>2.0150000000000001</v>
      </c>
      <c r="L1203" s="1342">
        <v>1216.04</v>
      </c>
      <c r="M1203" s="1345">
        <f>K1203/L1203</f>
        <v>1.6570178612545642E-3</v>
      </c>
      <c r="N1203" s="1594">
        <v>301.39999999999998</v>
      </c>
      <c r="O1203" s="1346">
        <f t="shared" si="207"/>
        <v>0.4994251833821256</v>
      </c>
      <c r="P1203" s="1346">
        <f t="shared" si="208"/>
        <v>99.421071675273851</v>
      </c>
      <c r="Q1203" s="1347">
        <f t="shared" si="209"/>
        <v>29.965511002927535</v>
      </c>
    </row>
    <row r="1204" spans="1:17" x14ac:dyDescent="0.2">
      <c r="A1204" s="2157"/>
      <c r="B1204" s="258">
        <v>3</v>
      </c>
      <c r="C1204" s="1596" t="s">
        <v>745</v>
      </c>
      <c r="D1204" s="1339">
        <v>20</v>
      </c>
      <c r="E1204" s="1339">
        <v>1995</v>
      </c>
      <c r="F1204" s="1342">
        <v>8.4</v>
      </c>
      <c r="G1204" s="1342">
        <v>2.44</v>
      </c>
      <c r="H1204" s="1342">
        <v>3.2</v>
      </c>
      <c r="I1204" s="1342">
        <v>2.7559999999999998</v>
      </c>
      <c r="J1204" s="1342">
        <v>1108.2</v>
      </c>
      <c r="K1204" s="1351">
        <v>2.7559999999999998</v>
      </c>
      <c r="L1204" s="1342">
        <v>1108.2</v>
      </c>
      <c r="M1204" s="1354">
        <f t="shared" ref="M1204:M1211" si="210">K1204/L1204</f>
        <v>2.4869157191842626E-3</v>
      </c>
      <c r="N1204" s="1594">
        <v>301.39999999999998</v>
      </c>
      <c r="O1204" s="1346">
        <f t="shared" si="207"/>
        <v>0.74955639776213667</v>
      </c>
      <c r="P1204" s="1346">
        <f t="shared" si="208"/>
        <v>149.21494315105576</v>
      </c>
      <c r="Q1204" s="1355">
        <f t="shared" si="209"/>
        <v>44.973383865728202</v>
      </c>
    </row>
    <row r="1205" spans="1:17" x14ac:dyDescent="0.2">
      <c r="A1205" s="2157"/>
      <c r="B1205" s="258">
        <v>4</v>
      </c>
      <c r="C1205" s="1596" t="s">
        <v>448</v>
      </c>
      <c r="D1205" s="1339">
        <v>20</v>
      </c>
      <c r="E1205" s="1339">
        <v>1979</v>
      </c>
      <c r="F1205" s="1342">
        <v>8.01</v>
      </c>
      <c r="G1205" s="1342">
        <v>1.038</v>
      </c>
      <c r="H1205" s="1342">
        <v>3.04</v>
      </c>
      <c r="I1205" s="1342">
        <v>3.1040000000000001</v>
      </c>
      <c r="J1205" s="1342">
        <v>1052.0999999999999</v>
      </c>
      <c r="K1205" s="1351">
        <v>3.1040000000000001</v>
      </c>
      <c r="L1205" s="1342">
        <v>1052.0999999999999</v>
      </c>
      <c r="M1205" s="1354">
        <f t="shared" si="210"/>
        <v>2.9502898963976814E-3</v>
      </c>
      <c r="N1205" s="1594">
        <v>301.39999999999998</v>
      </c>
      <c r="O1205" s="1597">
        <f t="shared" si="207"/>
        <v>0.8892173747742611</v>
      </c>
      <c r="P1205" s="1346">
        <f t="shared" si="208"/>
        <v>177.01739378386088</v>
      </c>
      <c r="Q1205" s="1355">
        <f t="shared" si="209"/>
        <v>53.353042486455664</v>
      </c>
    </row>
    <row r="1206" spans="1:17" x14ac:dyDescent="0.2">
      <c r="A1206" s="2157"/>
      <c r="B1206" s="258">
        <v>5</v>
      </c>
      <c r="C1206" s="1596" t="s">
        <v>746</v>
      </c>
      <c r="D1206" s="1339">
        <v>32</v>
      </c>
      <c r="E1206" s="1339">
        <v>1989</v>
      </c>
      <c r="F1206" s="1342">
        <v>6.5</v>
      </c>
      <c r="G1206" s="1342">
        <v>0</v>
      </c>
      <c r="H1206" s="1342">
        <v>0</v>
      </c>
      <c r="I1206" s="1342">
        <v>6.49</v>
      </c>
      <c r="J1206" s="1342">
        <v>1806.06</v>
      </c>
      <c r="K1206" s="1351">
        <v>6.49</v>
      </c>
      <c r="L1206" s="1342">
        <v>1806.06</v>
      </c>
      <c r="M1206" s="1354">
        <f t="shared" si="210"/>
        <v>3.5934575816971752E-3</v>
      </c>
      <c r="N1206" s="1594">
        <v>301.39999999999998</v>
      </c>
      <c r="O1206" s="1597">
        <f t="shared" si="207"/>
        <v>1.0830681151235286</v>
      </c>
      <c r="P1206" s="1346">
        <f t="shared" si="208"/>
        <v>215.60745490183049</v>
      </c>
      <c r="Q1206" s="1355">
        <f t="shared" si="209"/>
        <v>64.984086907411708</v>
      </c>
    </row>
    <row r="1207" spans="1:17" x14ac:dyDescent="0.2">
      <c r="A1207" s="2157"/>
      <c r="B1207" s="258">
        <v>6</v>
      </c>
      <c r="C1207" s="1596" t="s">
        <v>411</v>
      </c>
      <c r="D1207" s="1339">
        <v>42</v>
      </c>
      <c r="E1207" s="1339">
        <v>1994</v>
      </c>
      <c r="F1207" s="1342">
        <v>19</v>
      </c>
      <c r="G1207" s="1342">
        <v>3.4780000000000002</v>
      </c>
      <c r="H1207" s="1342">
        <v>6.72</v>
      </c>
      <c r="I1207" s="1342">
        <v>8.8000000000000007</v>
      </c>
      <c r="J1207" s="1342">
        <v>2422.63</v>
      </c>
      <c r="K1207" s="1351">
        <v>8.8000000000000007</v>
      </c>
      <c r="L1207" s="1342">
        <v>2422.63</v>
      </c>
      <c r="M1207" s="1354">
        <f t="shared" si="210"/>
        <v>3.6324160106991164E-3</v>
      </c>
      <c r="N1207" s="1594">
        <v>301.39999999999998</v>
      </c>
      <c r="O1207" s="1597">
        <f t="shared" si="207"/>
        <v>1.0948101856247137</v>
      </c>
      <c r="P1207" s="1346">
        <f t="shared" si="208"/>
        <v>217.94496064194698</v>
      </c>
      <c r="Q1207" s="1355">
        <f t="shared" si="209"/>
        <v>65.688611137482823</v>
      </c>
    </row>
    <row r="1208" spans="1:17" x14ac:dyDescent="0.2">
      <c r="A1208" s="2157"/>
      <c r="B1208" s="258">
        <v>7</v>
      </c>
      <c r="C1208" s="1596" t="s">
        <v>747</v>
      </c>
      <c r="D1208" s="1339">
        <v>45</v>
      </c>
      <c r="E1208" s="1339">
        <v>1984</v>
      </c>
      <c r="F1208" s="1342">
        <v>20.5</v>
      </c>
      <c r="G1208" s="1342">
        <v>4.3</v>
      </c>
      <c r="H1208" s="1342">
        <v>7.12</v>
      </c>
      <c r="I1208" s="1342">
        <v>9.07</v>
      </c>
      <c r="J1208" s="1342">
        <v>2323</v>
      </c>
      <c r="K1208" s="1351">
        <v>9.07</v>
      </c>
      <c r="L1208" s="1342">
        <v>2323</v>
      </c>
      <c r="M1208" s="1354">
        <f t="shared" si="210"/>
        <v>3.9044339216530348E-3</v>
      </c>
      <c r="N1208" s="1594">
        <v>301.39999999999998</v>
      </c>
      <c r="O1208" s="1597">
        <f t="shared" si="207"/>
        <v>1.1767963839862245</v>
      </c>
      <c r="P1208" s="1346">
        <f t="shared" si="208"/>
        <v>234.26603529918208</v>
      </c>
      <c r="Q1208" s="1355">
        <f t="shared" si="209"/>
        <v>70.607783039173469</v>
      </c>
    </row>
    <row r="1209" spans="1:17" x14ac:dyDescent="0.2">
      <c r="A1209" s="2157"/>
      <c r="B1209" s="258">
        <v>8</v>
      </c>
      <c r="C1209" s="1596" t="s">
        <v>748</v>
      </c>
      <c r="D1209" s="1339">
        <v>40</v>
      </c>
      <c r="E1209" s="1339">
        <v>1983</v>
      </c>
      <c r="F1209" s="1342">
        <v>17.600000000000001</v>
      </c>
      <c r="G1209" s="1342">
        <v>3.22</v>
      </c>
      <c r="H1209" s="1342">
        <v>5.6</v>
      </c>
      <c r="I1209" s="1342">
        <v>8.77</v>
      </c>
      <c r="J1209" s="1342">
        <v>2336.29</v>
      </c>
      <c r="K1209" s="1351">
        <v>8.77</v>
      </c>
      <c r="L1209" s="1342">
        <v>2236.29</v>
      </c>
      <c r="M1209" s="1354">
        <f t="shared" si="210"/>
        <v>3.921673843732253E-3</v>
      </c>
      <c r="N1209" s="1594">
        <v>301.39999999999998</v>
      </c>
      <c r="O1209" s="1597">
        <f t="shared" si="207"/>
        <v>1.181992496500901</v>
      </c>
      <c r="P1209" s="1346">
        <f t="shared" si="208"/>
        <v>235.3004306239352</v>
      </c>
      <c r="Q1209" s="1355">
        <f t="shared" si="209"/>
        <v>70.919549790054063</v>
      </c>
    </row>
    <row r="1210" spans="1:17" x14ac:dyDescent="0.2">
      <c r="A1210" s="2157"/>
      <c r="B1210" s="258">
        <v>9</v>
      </c>
      <c r="C1210" s="1596" t="s">
        <v>749</v>
      </c>
      <c r="D1210" s="1339">
        <v>30</v>
      </c>
      <c r="E1210" s="1339">
        <v>1987</v>
      </c>
      <c r="F1210" s="1342">
        <v>6.5</v>
      </c>
      <c r="G1210" s="1342">
        <v>0</v>
      </c>
      <c r="H1210" s="1342">
        <v>0</v>
      </c>
      <c r="I1210" s="1342">
        <v>0</v>
      </c>
      <c r="J1210" s="1342">
        <v>1585.45</v>
      </c>
      <c r="K1210" s="1351">
        <v>6.5</v>
      </c>
      <c r="L1210" s="1342">
        <v>1582.45</v>
      </c>
      <c r="M1210" s="1354">
        <f t="shared" si="210"/>
        <v>4.1075547410660681E-3</v>
      </c>
      <c r="N1210" s="1594">
        <v>301.39999999999998</v>
      </c>
      <c r="O1210" s="1597">
        <f t="shared" si="207"/>
        <v>1.2380169989573129</v>
      </c>
      <c r="P1210" s="1346">
        <f t="shared" si="208"/>
        <v>246.45328446396408</v>
      </c>
      <c r="Q1210" s="1355">
        <f t="shared" si="209"/>
        <v>74.281019937438771</v>
      </c>
    </row>
    <row r="1211" spans="1:17" ht="12" thickBot="1" x14ac:dyDescent="0.25">
      <c r="A1211" s="2183"/>
      <c r="B1211" s="272">
        <v>10</v>
      </c>
      <c r="C1211" s="1599" t="s">
        <v>750</v>
      </c>
      <c r="D1211" s="1600">
        <v>52</v>
      </c>
      <c r="E1211" s="1600">
        <v>1976</v>
      </c>
      <c r="F1211" s="1844">
        <v>18.600000000000001</v>
      </c>
      <c r="G1211" s="1844">
        <v>2.95</v>
      </c>
      <c r="H1211" s="1844">
        <v>8</v>
      </c>
      <c r="I1211" s="1844">
        <v>7.6</v>
      </c>
      <c r="J1211" s="1844">
        <v>1817.28</v>
      </c>
      <c r="K1211" s="1845">
        <v>7.6</v>
      </c>
      <c r="L1211" s="1844">
        <v>1817.28</v>
      </c>
      <c r="M1211" s="1604">
        <f t="shared" si="210"/>
        <v>4.1820743088571933E-3</v>
      </c>
      <c r="N1211" s="1602">
        <v>301.39999999999998</v>
      </c>
      <c r="O1211" s="1605">
        <f t="shared" si="207"/>
        <v>1.260477196689558</v>
      </c>
      <c r="P1211" s="1605">
        <f t="shared" si="208"/>
        <v>250.92445853143158</v>
      </c>
      <c r="Q1211" s="1606">
        <f t="shared" si="209"/>
        <v>75.628631801373473</v>
      </c>
    </row>
    <row r="1212" spans="1:17" x14ac:dyDescent="0.2">
      <c r="A1212" s="2168" t="s">
        <v>30</v>
      </c>
      <c r="B1212" s="287">
        <v>1</v>
      </c>
      <c r="C1212" s="1526" t="s">
        <v>751</v>
      </c>
      <c r="D1212" s="1607">
        <v>40</v>
      </c>
      <c r="E1212" s="1607">
        <v>1991</v>
      </c>
      <c r="F1212" s="766">
        <v>25.3</v>
      </c>
      <c r="G1212" s="766">
        <v>3.5</v>
      </c>
      <c r="H1212" s="766">
        <v>6.4</v>
      </c>
      <c r="I1212" s="766">
        <v>15.39</v>
      </c>
      <c r="J1212" s="766">
        <v>2204.21</v>
      </c>
      <c r="K1212" s="1356">
        <v>15.39</v>
      </c>
      <c r="L1212" s="1357">
        <v>2204.21</v>
      </c>
      <c r="M1212" s="1358">
        <f>K1212/L1212</f>
        <v>6.982093357710926E-3</v>
      </c>
      <c r="N1212" s="1530">
        <v>301.39999999999998</v>
      </c>
      <c r="O1212" s="1359">
        <f>M1212*N1212</f>
        <v>2.104402938014073</v>
      </c>
      <c r="P1212" s="1359">
        <f>M1212*60*1000</f>
        <v>418.92560146265555</v>
      </c>
      <c r="Q1212" s="1360">
        <f>P1212*N1212/1000</f>
        <v>126.26417628084438</v>
      </c>
    </row>
    <row r="1213" spans="1:17" x14ac:dyDescent="0.2">
      <c r="A1213" s="2154"/>
      <c r="B1213" s="279">
        <v>2</v>
      </c>
      <c r="C1213" s="1528" t="s">
        <v>752</v>
      </c>
      <c r="D1213" s="1610">
        <v>22</v>
      </c>
      <c r="E1213" s="1610">
        <v>1981</v>
      </c>
      <c r="F1213" s="770">
        <v>13.5</v>
      </c>
      <c r="G1213" s="770">
        <v>1.85</v>
      </c>
      <c r="H1213" s="770">
        <v>3.52</v>
      </c>
      <c r="I1213" s="770">
        <v>8.2799999999999994</v>
      </c>
      <c r="J1213" s="770">
        <v>1177.79</v>
      </c>
      <c r="K1213" s="1361">
        <v>8.2799999999999994</v>
      </c>
      <c r="L1213" s="770">
        <v>1177.79</v>
      </c>
      <c r="M1213" s="769">
        <f t="shared" ref="M1213:M1221" si="211">K1213/L1213</f>
        <v>7.0301157252141717E-3</v>
      </c>
      <c r="N1213" s="1544">
        <v>301.39999999999998</v>
      </c>
      <c r="O1213" s="771">
        <f t="shared" ref="O1213:O1221" si="212">M1213*N1213</f>
        <v>2.1188768795795512</v>
      </c>
      <c r="P1213" s="1359">
        <f t="shared" ref="P1213:P1221" si="213">M1213*60*1000</f>
        <v>421.8069435128503</v>
      </c>
      <c r="Q1213" s="772">
        <f t="shared" ref="Q1213:Q1221" si="214">P1213*N1213/1000</f>
        <v>127.13261277477307</v>
      </c>
    </row>
    <row r="1214" spans="1:17" x14ac:dyDescent="0.2">
      <c r="A1214" s="2154"/>
      <c r="B1214" s="279">
        <v>3</v>
      </c>
      <c r="C1214" s="1528" t="s">
        <v>753</v>
      </c>
      <c r="D1214" s="1610">
        <v>22</v>
      </c>
      <c r="E1214" s="1610">
        <v>1978</v>
      </c>
      <c r="F1214" s="770">
        <v>13.47</v>
      </c>
      <c r="G1214" s="770">
        <v>1.556</v>
      </c>
      <c r="H1214" s="770">
        <v>3.44</v>
      </c>
      <c r="I1214" s="770">
        <v>8.26</v>
      </c>
      <c r="J1214" s="770">
        <v>1101.8599999999999</v>
      </c>
      <c r="K1214" s="1361">
        <v>8.26</v>
      </c>
      <c r="L1214" s="770">
        <v>1101.8599999999999</v>
      </c>
      <c r="M1214" s="769">
        <f t="shared" si="211"/>
        <v>7.4964151525602173E-3</v>
      </c>
      <c r="N1214" s="1544">
        <v>301.39999999999998</v>
      </c>
      <c r="O1214" s="771">
        <f t="shared" si="212"/>
        <v>2.2594195269816493</v>
      </c>
      <c r="P1214" s="1359">
        <f t="shared" si="213"/>
        <v>449.784909153613</v>
      </c>
      <c r="Q1214" s="772">
        <f t="shared" si="214"/>
        <v>135.56517161889894</v>
      </c>
    </row>
    <row r="1215" spans="1:17" x14ac:dyDescent="0.2">
      <c r="A1215" s="2154"/>
      <c r="B1215" s="279">
        <v>4</v>
      </c>
      <c r="C1215" s="1528" t="s">
        <v>754</v>
      </c>
      <c r="D1215" s="1610">
        <v>32</v>
      </c>
      <c r="E1215" s="1610">
        <v>1980</v>
      </c>
      <c r="F1215" s="770">
        <v>21.04</v>
      </c>
      <c r="G1215" s="770">
        <v>3.0270000000000001</v>
      </c>
      <c r="H1215" s="770">
        <v>4.96</v>
      </c>
      <c r="I1215" s="770">
        <v>13.05</v>
      </c>
      <c r="J1215" s="770">
        <v>1835.34</v>
      </c>
      <c r="K1215" s="1361">
        <v>13.05</v>
      </c>
      <c r="L1215" s="770">
        <v>1835.34</v>
      </c>
      <c r="M1215" s="769">
        <f t="shared" si="211"/>
        <v>7.1103991630978467E-3</v>
      </c>
      <c r="N1215" s="1544">
        <v>301.39999999999998</v>
      </c>
      <c r="O1215" s="771">
        <f t="shared" si="212"/>
        <v>2.1430743077576908</v>
      </c>
      <c r="P1215" s="1359">
        <f t="shared" si="213"/>
        <v>426.62394978587082</v>
      </c>
      <c r="Q1215" s="772">
        <f t="shared" si="214"/>
        <v>128.58445846546147</v>
      </c>
    </row>
    <row r="1216" spans="1:17" x14ac:dyDescent="0.2">
      <c r="A1216" s="2154"/>
      <c r="B1216" s="279">
        <v>5</v>
      </c>
      <c r="C1216" s="1528" t="s">
        <v>755</v>
      </c>
      <c r="D1216" s="1610">
        <v>22</v>
      </c>
      <c r="E1216" s="1610">
        <v>1983</v>
      </c>
      <c r="F1216" s="770">
        <v>14.3</v>
      </c>
      <c r="G1216" s="770">
        <v>2.33</v>
      </c>
      <c r="H1216" s="770">
        <v>3.52</v>
      </c>
      <c r="I1216" s="770">
        <v>8.44</v>
      </c>
      <c r="J1216" s="770">
        <v>1182.51</v>
      </c>
      <c r="K1216" s="1361">
        <v>8.44</v>
      </c>
      <c r="L1216" s="770">
        <v>1182.51</v>
      </c>
      <c r="M1216" s="769">
        <f t="shared" si="211"/>
        <v>7.1373603605889161E-3</v>
      </c>
      <c r="N1216" s="1544">
        <v>301.39999999999998</v>
      </c>
      <c r="O1216" s="771">
        <f t="shared" si="212"/>
        <v>2.151200412681499</v>
      </c>
      <c r="P1216" s="1359">
        <f t="shared" si="213"/>
        <v>428.24162163533498</v>
      </c>
      <c r="Q1216" s="772">
        <f t="shared" si="214"/>
        <v>129.07202476088995</v>
      </c>
    </row>
    <row r="1217" spans="1:17" x14ac:dyDescent="0.2">
      <c r="A1217" s="2154"/>
      <c r="B1217" s="279">
        <v>6</v>
      </c>
      <c r="C1217" s="1528" t="s">
        <v>756</v>
      </c>
      <c r="D1217" s="1610">
        <v>41</v>
      </c>
      <c r="E1217" s="1610">
        <v>1993</v>
      </c>
      <c r="F1217" s="770">
        <v>25.9</v>
      </c>
      <c r="G1217" s="770">
        <v>2.8</v>
      </c>
      <c r="H1217" s="770">
        <v>6.32</v>
      </c>
      <c r="I1217" s="770">
        <v>16.760000000000002</v>
      </c>
      <c r="J1217" s="770">
        <v>2185.12</v>
      </c>
      <c r="K1217" s="1361">
        <v>16.760000000000002</v>
      </c>
      <c r="L1217" s="770">
        <v>2185.12</v>
      </c>
      <c r="M1217" s="769">
        <f t="shared" si="211"/>
        <v>7.6700593102438323E-3</v>
      </c>
      <c r="N1217" s="1544">
        <v>301.39999999999998</v>
      </c>
      <c r="O1217" s="771">
        <f t="shared" si="212"/>
        <v>2.3117558761074908</v>
      </c>
      <c r="P1217" s="1359">
        <f t="shared" si="213"/>
        <v>460.20355861462991</v>
      </c>
      <c r="Q1217" s="772">
        <f t="shared" si="214"/>
        <v>138.70535256644945</v>
      </c>
    </row>
    <row r="1218" spans="1:17" x14ac:dyDescent="0.2">
      <c r="A1218" s="2154"/>
      <c r="B1218" s="279">
        <v>7</v>
      </c>
      <c r="C1218" s="1528" t="s">
        <v>757</v>
      </c>
      <c r="D1218" s="1610">
        <v>32</v>
      </c>
      <c r="E1218" s="1610">
        <v>1989</v>
      </c>
      <c r="F1218" s="770">
        <v>18.7</v>
      </c>
      <c r="G1218" s="770">
        <v>2.0699999999999998</v>
      </c>
      <c r="H1218" s="770">
        <v>4.8</v>
      </c>
      <c r="I1218" s="770">
        <v>11.82</v>
      </c>
      <c r="J1218" s="770">
        <v>1581.65</v>
      </c>
      <c r="K1218" s="1361">
        <v>11.82</v>
      </c>
      <c r="L1218" s="770">
        <v>1581.65</v>
      </c>
      <c r="M1218" s="769">
        <f t="shared" si="211"/>
        <v>7.4732083583599401E-3</v>
      </c>
      <c r="N1218" s="1544">
        <v>301.39999999999998</v>
      </c>
      <c r="O1218" s="771">
        <f t="shared" si="212"/>
        <v>2.2524249992096856</v>
      </c>
      <c r="P1218" s="1359">
        <f t="shared" si="213"/>
        <v>448.39250150159643</v>
      </c>
      <c r="Q1218" s="772">
        <f t="shared" si="214"/>
        <v>135.14549995258116</v>
      </c>
    </row>
    <row r="1219" spans="1:17" x14ac:dyDescent="0.2">
      <c r="A1219" s="2154"/>
      <c r="B1219" s="279">
        <v>8</v>
      </c>
      <c r="C1219" s="1528" t="s">
        <v>758</v>
      </c>
      <c r="D1219" s="1610">
        <v>20</v>
      </c>
      <c r="E1219" s="1610">
        <v>1971</v>
      </c>
      <c r="F1219" s="770">
        <v>11.326000000000001</v>
      </c>
      <c r="G1219" s="770">
        <v>0.84899999999999998</v>
      </c>
      <c r="H1219" s="770">
        <v>2.8</v>
      </c>
      <c r="I1219" s="770">
        <v>7.67</v>
      </c>
      <c r="J1219" s="770">
        <v>1001.53</v>
      </c>
      <c r="K1219" s="1361">
        <v>7.67</v>
      </c>
      <c r="L1219" s="770">
        <v>1001.53</v>
      </c>
      <c r="M1219" s="769">
        <f t="shared" si="211"/>
        <v>7.6582828272742706E-3</v>
      </c>
      <c r="N1219" s="1544">
        <v>301.39999999999998</v>
      </c>
      <c r="O1219" s="771">
        <f t="shared" si="212"/>
        <v>2.3082064441404651</v>
      </c>
      <c r="P1219" s="1359">
        <f t="shared" si="213"/>
        <v>459.49696963645624</v>
      </c>
      <c r="Q1219" s="772">
        <f t="shared" si="214"/>
        <v>138.4923866484279</v>
      </c>
    </row>
    <row r="1220" spans="1:17" x14ac:dyDescent="0.2">
      <c r="A1220" s="2154"/>
      <c r="B1220" s="279">
        <v>9</v>
      </c>
      <c r="C1220" s="1528" t="s">
        <v>759</v>
      </c>
      <c r="D1220" s="1610">
        <v>41</v>
      </c>
      <c r="E1220" s="1610">
        <v>1968</v>
      </c>
      <c r="F1220" s="770">
        <v>24.25</v>
      </c>
      <c r="G1220" s="770">
        <v>3.24</v>
      </c>
      <c r="H1220" s="770">
        <v>6.4</v>
      </c>
      <c r="I1220" s="770">
        <v>14.6</v>
      </c>
      <c r="J1220" s="770">
        <v>1886.7</v>
      </c>
      <c r="K1220" s="1361">
        <v>14.6</v>
      </c>
      <c r="L1220" s="770">
        <v>1886.7</v>
      </c>
      <c r="M1220" s="769">
        <f t="shared" si="211"/>
        <v>7.738379180579848E-3</v>
      </c>
      <c r="N1220" s="1544">
        <v>301.39999999999998</v>
      </c>
      <c r="O1220" s="771">
        <f t="shared" si="212"/>
        <v>2.3323474850267658</v>
      </c>
      <c r="P1220" s="1359">
        <f t="shared" si="213"/>
        <v>464.30275083479091</v>
      </c>
      <c r="Q1220" s="772">
        <f t="shared" si="214"/>
        <v>139.94084910160598</v>
      </c>
    </row>
    <row r="1221" spans="1:17" ht="12" thickBot="1" x14ac:dyDescent="0.25">
      <c r="A1221" s="2182"/>
      <c r="B1221" s="313">
        <v>10</v>
      </c>
      <c r="C1221" s="1814" t="s">
        <v>760</v>
      </c>
      <c r="D1221" s="1815">
        <v>8</v>
      </c>
      <c r="E1221" s="1815">
        <v>1970</v>
      </c>
      <c r="F1221" s="1816">
        <v>6.1790000000000003</v>
      </c>
      <c r="G1221" s="1816">
        <v>0.69</v>
      </c>
      <c r="H1221" s="1816">
        <v>1.28</v>
      </c>
      <c r="I1221" s="1816">
        <v>4.2</v>
      </c>
      <c r="J1221" s="1816">
        <v>526.13</v>
      </c>
      <c r="K1221" s="1817">
        <v>4.2</v>
      </c>
      <c r="L1221" s="1816">
        <v>526.13</v>
      </c>
      <c r="M1221" s="1699">
        <f t="shared" si="211"/>
        <v>7.9828179347309607E-3</v>
      </c>
      <c r="N1221" s="1818">
        <v>301.39999999999998</v>
      </c>
      <c r="O1221" s="1536">
        <f t="shared" si="212"/>
        <v>2.4060213255279113</v>
      </c>
      <c r="P1221" s="1536">
        <f t="shared" si="213"/>
        <v>478.96907608385766</v>
      </c>
      <c r="Q1221" s="1537">
        <f t="shared" si="214"/>
        <v>144.36127953167468</v>
      </c>
    </row>
    <row r="1222" spans="1:17" x14ac:dyDescent="0.2">
      <c r="A1222" s="2169" t="s">
        <v>96</v>
      </c>
      <c r="B1222" s="24">
        <v>1</v>
      </c>
      <c r="C1222" s="1362" t="s">
        <v>761</v>
      </c>
      <c r="D1222" s="1363">
        <v>22</v>
      </c>
      <c r="E1222" s="1363">
        <v>1983</v>
      </c>
      <c r="F1222" s="930">
        <v>15.257</v>
      </c>
      <c r="G1222" s="930">
        <v>1.93</v>
      </c>
      <c r="H1222" s="930">
        <v>3.36</v>
      </c>
      <c r="I1222" s="930">
        <v>9.9499999999999993</v>
      </c>
      <c r="J1222" s="930">
        <v>1190.44</v>
      </c>
      <c r="K1222" s="1364">
        <v>9.9499999999999993</v>
      </c>
      <c r="L1222" s="930">
        <v>1190.4000000000001</v>
      </c>
      <c r="M1222" s="929">
        <f>K1222/L1222</f>
        <v>8.3585349462365587E-3</v>
      </c>
      <c r="N1222" s="1538">
        <v>301.39999999999998</v>
      </c>
      <c r="O1222" s="931">
        <f>M1222*N1222</f>
        <v>2.5192624327956987</v>
      </c>
      <c r="P1222" s="931">
        <f>M1222*60*1000</f>
        <v>501.51209677419348</v>
      </c>
      <c r="Q1222" s="932">
        <f>P1222*N1222/1000</f>
        <v>151.15574596774192</v>
      </c>
    </row>
    <row r="1223" spans="1:17" x14ac:dyDescent="0.2">
      <c r="A1223" s="2120"/>
      <c r="B1223" s="26">
        <v>2</v>
      </c>
      <c r="C1223" s="1539" t="s">
        <v>762</v>
      </c>
      <c r="D1223" s="1618">
        <v>12</v>
      </c>
      <c r="E1223" s="1618">
        <v>1971</v>
      </c>
      <c r="F1223" s="774">
        <v>8.6539999999999999</v>
      </c>
      <c r="G1223" s="774">
        <v>1.0900000000000001</v>
      </c>
      <c r="H1223" s="774">
        <v>1.84</v>
      </c>
      <c r="I1223" s="774">
        <v>5.8</v>
      </c>
      <c r="J1223" s="774">
        <v>691.43</v>
      </c>
      <c r="K1223" s="1371">
        <v>5.8</v>
      </c>
      <c r="L1223" s="774">
        <v>691.43</v>
      </c>
      <c r="M1223" s="773">
        <f t="shared" ref="M1223:M1231" si="215">K1223/L1223</f>
        <v>8.3884124206354948E-3</v>
      </c>
      <c r="N1223" s="1545">
        <v>301.39999999999998</v>
      </c>
      <c r="O1223" s="775">
        <f t="shared" ref="O1223:O1231" si="216">M1223*N1223</f>
        <v>2.5282675035795381</v>
      </c>
      <c r="P1223" s="775">
        <f t="shared" ref="P1223:P1231" si="217">M1223*60*1000</f>
        <v>503.30474523812973</v>
      </c>
      <c r="Q1223" s="776">
        <f t="shared" ref="Q1223:Q1231" si="218">P1223*N1223/1000</f>
        <v>151.6960502147723</v>
      </c>
    </row>
    <row r="1224" spans="1:17" x14ac:dyDescent="0.2">
      <c r="A1224" s="2120"/>
      <c r="B1224" s="26">
        <v>3</v>
      </c>
      <c r="C1224" s="1539" t="s">
        <v>763</v>
      </c>
      <c r="D1224" s="1618">
        <v>12</v>
      </c>
      <c r="E1224" s="1618">
        <v>1961</v>
      </c>
      <c r="F1224" s="774">
        <v>7.35</v>
      </c>
      <c r="G1224" s="774">
        <v>0.78600000000000003</v>
      </c>
      <c r="H1224" s="774">
        <v>1.77</v>
      </c>
      <c r="I1224" s="774">
        <v>4.79</v>
      </c>
      <c r="J1224" s="774">
        <v>554.91</v>
      </c>
      <c r="K1224" s="1371">
        <v>4.79</v>
      </c>
      <c r="L1224" s="774">
        <v>554.91</v>
      </c>
      <c r="M1224" s="773">
        <f t="shared" si="215"/>
        <v>8.6320304193472815E-3</v>
      </c>
      <c r="N1224" s="1545">
        <v>301.39999999999998</v>
      </c>
      <c r="O1224" s="775">
        <f t="shared" si="216"/>
        <v>2.6016939683912703</v>
      </c>
      <c r="P1224" s="775">
        <f t="shared" si="217"/>
        <v>517.92182516083687</v>
      </c>
      <c r="Q1224" s="776">
        <f t="shared" si="218"/>
        <v>156.10163810347623</v>
      </c>
    </row>
    <row r="1225" spans="1:17" x14ac:dyDescent="0.2">
      <c r="A1225" s="2120"/>
      <c r="B1225" s="26">
        <v>4</v>
      </c>
      <c r="C1225" s="1539" t="s">
        <v>764</v>
      </c>
      <c r="D1225" s="1618">
        <v>20</v>
      </c>
      <c r="E1225" s="1618">
        <v>1970</v>
      </c>
      <c r="F1225" s="774">
        <v>12.837</v>
      </c>
      <c r="G1225" s="774">
        <v>1.268</v>
      </c>
      <c r="H1225" s="774">
        <v>3.2</v>
      </c>
      <c r="I1225" s="774">
        <v>8.3680000000000003</v>
      </c>
      <c r="J1225" s="774">
        <v>952.48</v>
      </c>
      <c r="K1225" s="1371">
        <v>8.3680000000000003</v>
      </c>
      <c r="L1225" s="774">
        <v>952.48</v>
      </c>
      <c r="M1225" s="773">
        <f t="shared" si="215"/>
        <v>8.7854863094238202E-3</v>
      </c>
      <c r="N1225" s="1545">
        <v>301.39999999999998</v>
      </c>
      <c r="O1225" s="775">
        <f t="shared" si="216"/>
        <v>2.6479455736603392</v>
      </c>
      <c r="P1225" s="775">
        <f t="shared" si="217"/>
        <v>527.12917856542913</v>
      </c>
      <c r="Q1225" s="776">
        <f t="shared" si="218"/>
        <v>158.87673441962033</v>
      </c>
    </row>
    <row r="1226" spans="1:17" x14ac:dyDescent="0.2">
      <c r="A1226" s="2120"/>
      <c r="B1226" s="26">
        <v>5</v>
      </c>
      <c r="C1226" s="1539" t="s">
        <v>412</v>
      </c>
      <c r="D1226" s="1618">
        <v>12</v>
      </c>
      <c r="E1226" s="1618">
        <v>1960</v>
      </c>
      <c r="F1226" s="774">
        <v>6.6</v>
      </c>
      <c r="G1226" s="774">
        <v>1.51</v>
      </c>
      <c r="H1226" s="774">
        <v>0.09</v>
      </c>
      <c r="I1226" s="774">
        <v>4.99</v>
      </c>
      <c r="J1226" s="774">
        <v>550.28</v>
      </c>
      <c r="K1226" s="1371">
        <v>4.99</v>
      </c>
      <c r="L1226" s="774">
        <v>550.28</v>
      </c>
      <c r="M1226" s="773">
        <f t="shared" si="215"/>
        <v>9.0681107799665626E-3</v>
      </c>
      <c r="N1226" s="1545">
        <v>301.39999999999998</v>
      </c>
      <c r="O1226" s="775">
        <f t="shared" si="216"/>
        <v>2.7331285890819217</v>
      </c>
      <c r="P1226" s="775">
        <f t="shared" si="217"/>
        <v>544.08664679799381</v>
      </c>
      <c r="Q1226" s="776">
        <f t="shared" si="218"/>
        <v>163.9877153449153</v>
      </c>
    </row>
    <row r="1227" spans="1:17" x14ac:dyDescent="0.2">
      <c r="A1227" s="2120"/>
      <c r="B1227" s="26">
        <v>6</v>
      </c>
      <c r="C1227" s="1539" t="s">
        <v>765</v>
      </c>
      <c r="D1227" s="1618">
        <v>14</v>
      </c>
      <c r="E1227" s="1618">
        <v>1986</v>
      </c>
      <c r="F1227" s="774">
        <v>11</v>
      </c>
      <c r="G1227" s="774">
        <v>1.27</v>
      </c>
      <c r="H1227" s="774">
        <v>2.2400000000000002</v>
      </c>
      <c r="I1227" s="774">
        <v>7.48</v>
      </c>
      <c r="J1227" s="774">
        <v>833.44</v>
      </c>
      <c r="K1227" s="1371">
        <v>7.48</v>
      </c>
      <c r="L1227" s="774">
        <v>833.44</v>
      </c>
      <c r="M1227" s="773">
        <f t="shared" si="215"/>
        <v>8.9748512190439625E-3</v>
      </c>
      <c r="N1227" s="1545">
        <v>301.39999999999998</v>
      </c>
      <c r="O1227" s="775">
        <f t="shared" si="216"/>
        <v>2.7050201574198502</v>
      </c>
      <c r="P1227" s="775">
        <f t="shared" si="217"/>
        <v>538.49107314263779</v>
      </c>
      <c r="Q1227" s="776">
        <f t="shared" si="218"/>
        <v>162.30120944519103</v>
      </c>
    </row>
    <row r="1228" spans="1:17" x14ac:dyDescent="0.2">
      <c r="A1228" s="2120"/>
      <c r="B1228" s="26">
        <v>7</v>
      </c>
      <c r="C1228" s="1539" t="s">
        <v>766</v>
      </c>
      <c r="D1228" s="1618">
        <v>8</v>
      </c>
      <c r="E1228" s="1618">
        <v>1955</v>
      </c>
      <c r="F1228" s="774">
        <v>5.6</v>
      </c>
      <c r="G1228" s="774">
        <v>0.63700000000000001</v>
      </c>
      <c r="H1228" s="774">
        <v>1.2</v>
      </c>
      <c r="I1228" s="774">
        <v>3.76</v>
      </c>
      <c r="J1228" s="774">
        <v>390.37</v>
      </c>
      <c r="K1228" s="1371">
        <v>3.76</v>
      </c>
      <c r="L1228" s="774">
        <v>390.37</v>
      </c>
      <c r="M1228" s="773">
        <f t="shared" si="215"/>
        <v>9.631887696288137E-3</v>
      </c>
      <c r="N1228" s="1545">
        <v>301.39999999999998</v>
      </c>
      <c r="O1228" s="775">
        <f t="shared" si="216"/>
        <v>2.9030509516612444</v>
      </c>
      <c r="P1228" s="775">
        <f t="shared" si="217"/>
        <v>577.9132617772882</v>
      </c>
      <c r="Q1228" s="776">
        <f t="shared" si="218"/>
        <v>174.18305709967464</v>
      </c>
    </row>
    <row r="1229" spans="1:17" x14ac:dyDescent="0.2">
      <c r="A1229" s="2120"/>
      <c r="B1229" s="26">
        <v>8</v>
      </c>
      <c r="C1229" s="1539" t="s">
        <v>767</v>
      </c>
      <c r="D1229" s="1618">
        <v>20</v>
      </c>
      <c r="E1229" s="1618">
        <v>1962</v>
      </c>
      <c r="F1229" s="774">
        <v>12.1</v>
      </c>
      <c r="G1229" s="774">
        <v>1.63</v>
      </c>
      <c r="H1229" s="774">
        <v>2.3199999999999998</v>
      </c>
      <c r="I1229" s="774">
        <v>8.14</v>
      </c>
      <c r="J1229" s="774">
        <v>745.22</v>
      </c>
      <c r="K1229" s="1371">
        <v>8.14</v>
      </c>
      <c r="L1229" s="774">
        <v>745.22</v>
      </c>
      <c r="M1229" s="773">
        <f t="shared" si="215"/>
        <v>1.0922948927833392E-2</v>
      </c>
      <c r="N1229" s="1545">
        <v>301.39999999999998</v>
      </c>
      <c r="O1229" s="775">
        <f t="shared" si="216"/>
        <v>3.2921768068489841</v>
      </c>
      <c r="P1229" s="775">
        <f t="shared" si="217"/>
        <v>655.37693567000349</v>
      </c>
      <c r="Q1229" s="776">
        <f t="shared" si="218"/>
        <v>197.53060841093904</v>
      </c>
    </row>
    <row r="1230" spans="1:17" x14ac:dyDescent="0.2">
      <c r="A1230" s="2120"/>
      <c r="B1230" s="26">
        <v>9</v>
      </c>
      <c r="C1230" s="1539" t="s">
        <v>768</v>
      </c>
      <c r="D1230" s="1618">
        <v>26</v>
      </c>
      <c r="E1230" s="1618">
        <v>1969</v>
      </c>
      <c r="F1230" s="774">
        <v>16.786999999999999</v>
      </c>
      <c r="G1230" s="774">
        <v>2.08</v>
      </c>
      <c r="H1230" s="774">
        <v>3.85</v>
      </c>
      <c r="I1230" s="774">
        <v>10.85</v>
      </c>
      <c r="J1230" s="774">
        <v>1049.22</v>
      </c>
      <c r="K1230" s="1847">
        <v>10.85</v>
      </c>
      <c r="L1230" s="1539">
        <v>1049.22</v>
      </c>
      <c r="M1230" s="773">
        <f t="shared" si="215"/>
        <v>1.0341015230361602E-2</v>
      </c>
      <c r="N1230" s="1545">
        <v>301.39999999999998</v>
      </c>
      <c r="O1230" s="775">
        <f t="shared" si="216"/>
        <v>3.1167819904309866</v>
      </c>
      <c r="P1230" s="775">
        <f t="shared" si="217"/>
        <v>620.46091382169607</v>
      </c>
      <c r="Q1230" s="776">
        <f t="shared" si="218"/>
        <v>187.00691942585917</v>
      </c>
    </row>
    <row r="1231" spans="1:17" ht="12" thickBot="1" x14ac:dyDescent="0.25">
      <c r="A1231" s="2121"/>
      <c r="B1231" s="29">
        <v>10</v>
      </c>
      <c r="C1231" s="1622" t="s">
        <v>769</v>
      </c>
      <c r="D1231" s="1623">
        <v>18</v>
      </c>
      <c r="E1231" s="1623">
        <v>1981</v>
      </c>
      <c r="F1231" s="1624">
        <v>14.423999999999999</v>
      </c>
      <c r="G1231" s="1624">
        <v>1.3277000000000001</v>
      </c>
      <c r="H1231" s="1624">
        <v>2.88</v>
      </c>
      <c r="I1231" s="1624">
        <v>10.215999999999999</v>
      </c>
      <c r="J1231" s="1624">
        <v>955.32</v>
      </c>
      <c r="K1231" s="1848">
        <v>10.215999999999999</v>
      </c>
      <c r="L1231" s="1541">
        <v>955.32</v>
      </c>
      <c r="M1231" s="1547">
        <f t="shared" si="215"/>
        <v>1.0693798936482014E-2</v>
      </c>
      <c r="N1231" s="1548">
        <v>301.39999999999998</v>
      </c>
      <c r="O1231" s="1542">
        <f t="shared" si="216"/>
        <v>3.2231109994556788</v>
      </c>
      <c r="P1231" s="1542">
        <f t="shared" si="217"/>
        <v>641.6279361889209</v>
      </c>
      <c r="Q1231" s="1543">
        <f t="shared" si="218"/>
        <v>193.38665996734073</v>
      </c>
    </row>
    <row r="1234" spans="1:17" ht="15" x14ac:dyDescent="0.25">
      <c r="A1234" s="2011" t="s">
        <v>417</v>
      </c>
      <c r="B1234" s="2011"/>
      <c r="C1234" s="2011"/>
      <c r="D1234" s="2011"/>
      <c r="E1234" s="2011"/>
      <c r="F1234" s="2011"/>
      <c r="G1234" s="2011"/>
      <c r="H1234" s="2011"/>
      <c r="I1234" s="2011"/>
      <c r="J1234" s="2011"/>
      <c r="K1234" s="2011"/>
      <c r="L1234" s="2011"/>
      <c r="M1234" s="2011"/>
      <c r="N1234" s="2011"/>
      <c r="O1234" s="2011"/>
      <c r="P1234" s="2011"/>
      <c r="Q1234" s="2011"/>
    </row>
    <row r="1235" spans="1:17" ht="13.5" thickBot="1" x14ac:dyDescent="0.25">
      <c r="A1235" s="2129" t="s">
        <v>640</v>
      </c>
      <c r="B1235" s="2129"/>
      <c r="C1235" s="2129"/>
      <c r="D1235" s="2129"/>
      <c r="E1235" s="2129"/>
      <c r="F1235" s="2129"/>
      <c r="G1235" s="2129"/>
      <c r="H1235" s="2129"/>
      <c r="I1235" s="2129"/>
      <c r="J1235" s="2129"/>
      <c r="K1235" s="2129"/>
      <c r="L1235" s="2129"/>
      <c r="M1235" s="2129"/>
      <c r="N1235" s="2129"/>
      <c r="O1235" s="2129"/>
      <c r="P1235" s="2129"/>
      <c r="Q1235" s="2129"/>
    </row>
    <row r="1236" spans="1:17" x14ac:dyDescent="0.2">
      <c r="A1236" s="2035" t="s">
        <v>1</v>
      </c>
      <c r="B1236" s="2037" t="s">
        <v>0</v>
      </c>
      <c r="C1236" s="2016" t="s">
        <v>2</v>
      </c>
      <c r="D1236" s="2016" t="s">
        <v>3</v>
      </c>
      <c r="E1236" s="2016" t="s">
        <v>13</v>
      </c>
      <c r="F1236" s="2039" t="s">
        <v>14</v>
      </c>
      <c r="G1236" s="2040"/>
      <c r="H1236" s="2040"/>
      <c r="I1236" s="2041"/>
      <c r="J1236" s="2016" t="s">
        <v>4</v>
      </c>
      <c r="K1236" s="2016" t="s">
        <v>15</v>
      </c>
      <c r="L1236" s="2016" t="s">
        <v>5</v>
      </c>
      <c r="M1236" s="2016" t="s">
        <v>6</v>
      </c>
      <c r="N1236" s="2016" t="s">
        <v>16</v>
      </c>
      <c r="O1236" s="2051" t="s">
        <v>17</v>
      </c>
      <c r="P1236" s="2016" t="s">
        <v>25</v>
      </c>
      <c r="Q1236" s="2020" t="s">
        <v>26</v>
      </c>
    </row>
    <row r="1237" spans="1:17" ht="33.75" x14ac:dyDescent="0.2">
      <c r="A1237" s="2036"/>
      <c r="B1237" s="2038"/>
      <c r="C1237" s="2025"/>
      <c r="D1237" s="2017"/>
      <c r="E1237" s="2017"/>
      <c r="F1237" s="788" t="s">
        <v>18</v>
      </c>
      <c r="G1237" s="788" t="s">
        <v>19</v>
      </c>
      <c r="H1237" s="788" t="s">
        <v>20</v>
      </c>
      <c r="I1237" s="788" t="s">
        <v>21</v>
      </c>
      <c r="J1237" s="2017"/>
      <c r="K1237" s="2017"/>
      <c r="L1237" s="2017"/>
      <c r="M1237" s="2017"/>
      <c r="N1237" s="2017"/>
      <c r="O1237" s="2052"/>
      <c r="P1237" s="2017"/>
      <c r="Q1237" s="2021"/>
    </row>
    <row r="1238" spans="1:17" ht="12" thickBot="1" x14ac:dyDescent="0.25">
      <c r="A1238" s="2113"/>
      <c r="B1238" s="2110"/>
      <c r="C1238" s="2026"/>
      <c r="D1238" s="41" t="s">
        <v>7</v>
      </c>
      <c r="E1238" s="41" t="s">
        <v>8</v>
      </c>
      <c r="F1238" s="41" t="s">
        <v>9</v>
      </c>
      <c r="G1238" s="41" t="s">
        <v>9</v>
      </c>
      <c r="H1238" s="41" t="s">
        <v>9</v>
      </c>
      <c r="I1238" s="41" t="s">
        <v>9</v>
      </c>
      <c r="J1238" s="41" t="s">
        <v>22</v>
      </c>
      <c r="K1238" s="41" t="s">
        <v>9</v>
      </c>
      <c r="L1238" s="41" t="s">
        <v>22</v>
      </c>
      <c r="M1238" s="41" t="s">
        <v>23</v>
      </c>
      <c r="N1238" s="41" t="s">
        <v>10</v>
      </c>
      <c r="O1238" s="41" t="s">
        <v>24</v>
      </c>
      <c r="P1238" s="42" t="s">
        <v>27</v>
      </c>
      <c r="Q1238" s="43" t="s">
        <v>28</v>
      </c>
    </row>
    <row r="1239" spans="1:17" ht="12" thickBot="1" x14ac:dyDescent="0.25">
      <c r="A1239" s="2100" t="s">
        <v>11</v>
      </c>
      <c r="B1239" s="44">
        <v>1</v>
      </c>
      <c r="C1239" s="428" t="s">
        <v>418</v>
      </c>
      <c r="D1239" s="429">
        <v>40</v>
      </c>
      <c r="E1239" s="429">
        <v>1990</v>
      </c>
      <c r="F1239" s="310">
        <f>G1239+H1239+I1239</f>
        <v>17.704000000000001</v>
      </c>
      <c r="G1239" s="310">
        <v>2.9540000000000002</v>
      </c>
      <c r="H1239" s="99">
        <v>6.4</v>
      </c>
      <c r="I1239" s="310">
        <v>8.35</v>
      </c>
      <c r="J1239" s="99">
        <v>2290.61</v>
      </c>
      <c r="K1239" s="310">
        <v>8.35</v>
      </c>
      <c r="L1239" s="99">
        <v>2290.61</v>
      </c>
      <c r="M1239" s="311">
        <f>K1239/L1239</f>
        <v>3.6453171862516967E-3</v>
      </c>
      <c r="N1239" s="310">
        <v>203.6</v>
      </c>
      <c r="O1239" s="312">
        <f>M1239*N1239*1.09</f>
        <v>0.80898337124172159</v>
      </c>
      <c r="P1239" s="312">
        <f>M1239*60*1000</f>
        <v>218.7190311751018</v>
      </c>
      <c r="Q1239" s="157">
        <f>P1239*N1239/1000</f>
        <v>44.531194747250723</v>
      </c>
    </row>
    <row r="1240" spans="1:17" ht="12" thickBot="1" x14ac:dyDescent="0.25">
      <c r="A1240" s="2101"/>
      <c r="B1240" s="18">
        <v>2</v>
      </c>
      <c r="C1240" s="430" t="s">
        <v>419</v>
      </c>
      <c r="D1240" s="366">
        <v>40</v>
      </c>
      <c r="E1240" s="366">
        <v>1983</v>
      </c>
      <c r="F1240" s="310">
        <f t="shared" ref="F1240:F1244" si="219">G1240+H1240+I1240</f>
        <v>15.905999999999999</v>
      </c>
      <c r="G1240" s="369">
        <v>3.2959999999999998</v>
      </c>
      <c r="H1240" s="369">
        <v>6.24</v>
      </c>
      <c r="I1240" s="461">
        <v>6.37</v>
      </c>
      <c r="J1240" s="369">
        <v>2190.15</v>
      </c>
      <c r="K1240" s="461">
        <v>6.37</v>
      </c>
      <c r="L1240" s="369">
        <v>2190.15</v>
      </c>
      <c r="M1240" s="431">
        <f t="shared" ref="M1240:M1244" si="220">K1240/L1240</f>
        <v>2.9084765883615276E-3</v>
      </c>
      <c r="N1240" s="310">
        <v>203.6</v>
      </c>
      <c r="O1240" s="312">
        <f t="shared" ref="O1240:O1243" si="221">M1240*N1240*1.09</f>
        <v>0.64546075839554362</v>
      </c>
      <c r="P1240" s="312">
        <f t="shared" ref="P1240:P1244" si="222">M1240*60*1000</f>
        <v>174.50859530169166</v>
      </c>
      <c r="Q1240" s="157">
        <f t="shared" ref="Q1240:Q1244" si="223">P1240*N1240/1000</f>
        <v>35.529950003424418</v>
      </c>
    </row>
    <row r="1241" spans="1:17" ht="12" thickBot="1" x14ac:dyDescent="0.25">
      <c r="A1241" s="2101"/>
      <c r="B1241" s="18">
        <v>3</v>
      </c>
      <c r="C1241" s="430" t="s">
        <v>420</v>
      </c>
      <c r="D1241" s="366">
        <v>40</v>
      </c>
      <c r="E1241" s="366">
        <v>1992</v>
      </c>
      <c r="F1241" s="310">
        <f t="shared" si="219"/>
        <v>18.495000000000001</v>
      </c>
      <c r="G1241" s="369">
        <v>3.4350000000000001</v>
      </c>
      <c r="H1241" s="369">
        <v>6.4</v>
      </c>
      <c r="I1241" s="461">
        <v>8.66</v>
      </c>
      <c r="J1241" s="369">
        <v>2169.38</v>
      </c>
      <c r="K1241" s="461">
        <v>8.66</v>
      </c>
      <c r="L1241" s="369">
        <v>2169.38</v>
      </c>
      <c r="M1241" s="431">
        <f t="shared" si="220"/>
        <v>3.9919239598410605E-3</v>
      </c>
      <c r="N1241" s="310">
        <v>203.6</v>
      </c>
      <c r="O1241" s="312">
        <f t="shared" si="221"/>
        <v>0.88590373286376756</v>
      </c>
      <c r="P1241" s="312">
        <f t="shared" si="222"/>
        <v>239.51543759046362</v>
      </c>
      <c r="Q1241" s="157">
        <f t="shared" si="223"/>
        <v>48.765343093418394</v>
      </c>
    </row>
    <row r="1242" spans="1:17" ht="12" thickBot="1" x14ac:dyDescent="0.25">
      <c r="A1242" s="2101"/>
      <c r="B1242" s="18">
        <v>4</v>
      </c>
      <c r="C1242" s="430" t="s">
        <v>421</v>
      </c>
      <c r="D1242" s="366">
        <v>20</v>
      </c>
      <c r="E1242" s="366">
        <v>1993</v>
      </c>
      <c r="F1242" s="310">
        <f t="shared" si="219"/>
        <v>7.7000000000000011</v>
      </c>
      <c r="G1242" s="369">
        <v>1.69</v>
      </c>
      <c r="H1242" s="369">
        <v>3.2</v>
      </c>
      <c r="I1242" s="461">
        <v>2.81</v>
      </c>
      <c r="J1242" s="369">
        <v>1238.6099999999999</v>
      </c>
      <c r="K1242" s="461">
        <v>2.81</v>
      </c>
      <c r="L1242" s="369">
        <v>1238.6099999999999</v>
      </c>
      <c r="M1242" s="431">
        <f t="shared" si="220"/>
        <v>2.268672140544643E-3</v>
      </c>
      <c r="N1242" s="310">
        <v>203.6</v>
      </c>
      <c r="O1242" s="312">
        <f t="shared" si="221"/>
        <v>0.50347279611822937</v>
      </c>
      <c r="P1242" s="312">
        <f t="shared" si="222"/>
        <v>136.12032843267858</v>
      </c>
      <c r="Q1242" s="157">
        <f t="shared" si="223"/>
        <v>27.714098868893359</v>
      </c>
    </row>
    <row r="1243" spans="1:17" ht="12" thickBot="1" x14ac:dyDescent="0.25">
      <c r="A1243" s="2101"/>
      <c r="B1243" s="18">
        <v>5</v>
      </c>
      <c r="C1243" s="430" t="s">
        <v>453</v>
      </c>
      <c r="D1243" s="366">
        <v>6</v>
      </c>
      <c r="E1243" s="366">
        <v>1970</v>
      </c>
      <c r="F1243" s="310">
        <f t="shared" si="219"/>
        <v>2.3290000000000002</v>
      </c>
      <c r="G1243" s="369">
        <v>9.9000000000000005E-2</v>
      </c>
      <c r="H1243" s="369">
        <v>0</v>
      </c>
      <c r="I1243" s="461">
        <v>2.23</v>
      </c>
      <c r="J1243" s="369">
        <v>379.07</v>
      </c>
      <c r="K1243" s="461">
        <v>2.23</v>
      </c>
      <c r="L1243" s="369">
        <v>379.07</v>
      </c>
      <c r="M1243" s="431">
        <f t="shared" si="220"/>
        <v>5.8828184767984806E-3</v>
      </c>
      <c r="N1243" s="310">
        <v>203.6</v>
      </c>
      <c r="O1243" s="312">
        <f t="shared" si="221"/>
        <v>1.3055386076450262</v>
      </c>
      <c r="P1243" s="312">
        <f t="shared" si="222"/>
        <v>352.96910860790888</v>
      </c>
      <c r="Q1243" s="157">
        <f t="shared" si="223"/>
        <v>71.864510512570234</v>
      </c>
    </row>
    <row r="1244" spans="1:17" x14ac:dyDescent="0.2">
      <c r="A1244" s="2101"/>
      <c r="B1244" s="18">
        <v>6</v>
      </c>
      <c r="C1244" s="430" t="s">
        <v>454</v>
      </c>
      <c r="D1244" s="366">
        <v>9</v>
      </c>
      <c r="E1244" s="366">
        <v>1980</v>
      </c>
      <c r="F1244" s="310">
        <f t="shared" si="219"/>
        <v>6.6029999999999998</v>
      </c>
      <c r="G1244" s="369">
        <v>1.2529999999999999</v>
      </c>
      <c r="H1244" s="369">
        <v>1.44</v>
      </c>
      <c r="I1244" s="461">
        <v>3.91</v>
      </c>
      <c r="J1244" s="369">
        <v>553.67999999999995</v>
      </c>
      <c r="K1244" s="461">
        <v>3.91</v>
      </c>
      <c r="L1244" s="369">
        <v>553.67999999999995</v>
      </c>
      <c r="M1244" s="431">
        <f t="shared" si="220"/>
        <v>7.0618407744545593E-3</v>
      </c>
      <c r="N1244" s="310">
        <v>203.6</v>
      </c>
      <c r="O1244" s="312">
        <f>M1244*N1244*1.09</f>
        <v>1.5671919520300537</v>
      </c>
      <c r="P1244" s="312">
        <f t="shared" si="222"/>
        <v>423.71044646727358</v>
      </c>
      <c r="Q1244" s="157">
        <f t="shared" si="223"/>
        <v>86.2674469007369</v>
      </c>
    </row>
    <row r="1245" spans="1:17" x14ac:dyDescent="0.2">
      <c r="A1245" s="2101"/>
      <c r="B1245" s="18">
        <v>7</v>
      </c>
      <c r="C1245" s="430"/>
      <c r="D1245" s="366"/>
      <c r="E1245" s="366"/>
      <c r="F1245" s="99"/>
      <c r="G1245" s="369"/>
      <c r="H1245" s="369"/>
      <c r="I1245" s="369"/>
      <c r="J1245" s="369"/>
      <c r="K1245" s="369"/>
      <c r="L1245" s="369"/>
      <c r="M1245" s="431"/>
      <c r="N1245" s="461"/>
      <c r="O1245" s="161"/>
      <c r="P1245" s="312"/>
      <c r="Q1245" s="162"/>
    </row>
    <row r="1246" spans="1:17" x14ac:dyDescent="0.2">
      <c r="A1246" s="2101"/>
      <c r="B1246" s="18">
        <v>8</v>
      </c>
      <c r="C1246" s="430"/>
      <c r="D1246" s="366"/>
      <c r="E1246" s="366"/>
      <c r="F1246" s="99"/>
      <c r="G1246" s="369"/>
      <c r="H1246" s="369"/>
      <c r="I1246" s="369"/>
      <c r="J1246" s="369"/>
      <c r="K1246" s="369"/>
      <c r="L1246" s="369"/>
      <c r="M1246" s="431"/>
      <c r="N1246" s="461"/>
      <c r="O1246" s="161"/>
      <c r="P1246" s="312"/>
      <c r="Q1246" s="162"/>
    </row>
    <row r="1247" spans="1:17" x14ac:dyDescent="0.2">
      <c r="A1247" s="2101"/>
      <c r="B1247" s="18">
        <v>9</v>
      </c>
      <c r="C1247" s="430"/>
      <c r="D1247" s="366"/>
      <c r="E1247" s="366"/>
      <c r="F1247" s="99"/>
      <c r="G1247" s="369"/>
      <c r="H1247" s="369"/>
      <c r="I1247" s="369"/>
      <c r="J1247" s="369"/>
      <c r="K1247" s="369"/>
      <c r="L1247" s="369"/>
      <c r="M1247" s="431"/>
      <c r="N1247" s="461"/>
      <c r="O1247" s="161"/>
      <c r="P1247" s="312"/>
      <c r="Q1247" s="162"/>
    </row>
    <row r="1248" spans="1:17" ht="12" thickBot="1" x14ac:dyDescent="0.25">
      <c r="A1248" s="2184"/>
      <c r="B1248" s="58">
        <v>10</v>
      </c>
      <c r="C1248" s="793"/>
      <c r="D1248" s="375"/>
      <c r="E1248" s="375"/>
      <c r="F1248" s="794"/>
      <c r="G1248" s="378"/>
      <c r="H1248" s="378"/>
      <c r="I1248" s="378"/>
      <c r="J1248" s="378"/>
      <c r="K1248" s="378"/>
      <c r="L1248" s="378"/>
      <c r="M1248" s="795"/>
      <c r="N1248" s="796"/>
      <c r="O1248" s="797"/>
      <c r="P1248" s="270"/>
      <c r="Q1248" s="271"/>
    </row>
    <row r="1249" spans="1:17" x14ac:dyDescent="0.2">
      <c r="A1249" s="2114" t="s">
        <v>29</v>
      </c>
      <c r="B1249" s="264">
        <v>1</v>
      </c>
      <c r="C1249" s="1566" t="s">
        <v>422</v>
      </c>
      <c r="D1249" s="264">
        <v>40</v>
      </c>
      <c r="E1249" s="264">
        <v>1992</v>
      </c>
      <c r="F1249" s="301">
        <f t="shared" ref="F1249:F1275" si="224">G1249+H1249+I1249</f>
        <v>19.5</v>
      </c>
      <c r="G1249" s="301">
        <v>3.29</v>
      </c>
      <c r="H1249" s="301">
        <v>6.4</v>
      </c>
      <c r="I1249" s="301">
        <v>9.81</v>
      </c>
      <c r="J1249" s="301">
        <v>2256.0300000000002</v>
      </c>
      <c r="K1249" s="301">
        <v>9.81</v>
      </c>
      <c r="L1249" s="301">
        <v>2256.0300000000002</v>
      </c>
      <c r="M1249" s="1501">
        <f>K1249/L1249</f>
        <v>4.3483464315634095E-3</v>
      </c>
      <c r="N1249" s="1567">
        <v>203.6</v>
      </c>
      <c r="O1249" s="1503">
        <f>M1249*N1249*1.09</f>
        <v>0.96500243347827808</v>
      </c>
      <c r="P1249" s="1503">
        <f>M1249*60*1000</f>
        <v>260.90078589380454</v>
      </c>
      <c r="Q1249" s="1504">
        <f t="shared" ref="Q1249:Q1255" si="225">P1249*N1249/1000</f>
        <v>53.119400007978605</v>
      </c>
    </row>
    <row r="1250" spans="1:17" x14ac:dyDescent="0.2">
      <c r="A1250" s="2157"/>
      <c r="B1250" s="258">
        <v>2</v>
      </c>
      <c r="C1250" s="259" t="s">
        <v>423</v>
      </c>
      <c r="D1250" s="258">
        <v>40</v>
      </c>
      <c r="E1250" s="258">
        <v>1992</v>
      </c>
      <c r="F1250" s="297">
        <f t="shared" si="224"/>
        <v>19.399999999999999</v>
      </c>
      <c r="G1250" s="299">
        <v>3.93</v>
      </c>
      <c r="H1250" s="299">
        <v>6.4</v>
      </c>
      <c r="I1250" s="299">
        <v>9.07</v>
      </c>
      <c r="J1250" s="299">
        <v>2289.4899999999998</v>
      </c>
      <c r="K1250" s="299">
        <v>9.07</v>
      </c>
      <c r="L1250" s="299">
        <v>2289.4899999999998</v>
      </c>
      <c r="M1250" s="802">
        <f>K1250/L1250</f>
        <v>3.961580963446008E-3</v>
      </c>
      <c r="N1250" s="803">
        <v>203.6</v>
      </c>
      <c r="O1250" s="800">
        <f t="shared" ref="O1250:O1255" si="226">M1250*N1250*1.09</f>
        <v>0.879169893731792</v>
      </c>
      <c r="P1250" s="800">
        <f t="shared" ref="P1250:P1255" si="227">M1250*60*1000</f>
        <v>237.69485780676047</v>
      </c>
      <c r="Q1250" s="801">
        <f t="shared" si="225"/>
        <v>48.394673049456429</v>
      </c>
    </row>
    <row r="1251" spans="1:17" x14ac:dyDescent="0.2">
      <c r="A1251" s="2157"/>
      <c r="B1251" s="258">
        <v>3</v>
      </c>
      <c r="C1251" s="259" t="s">
        <v>424</v>
      </c>
      <c r="D1251" s="258">
        <v>39</v>
      </c>
      <c r="E1251" s="258">
        <v>1988</v>
      </c>
      <c r="F1251" s="297">
        <f t="shared" si="224"/>
        <v>21.5</v>
      </c>
      <c r="G1251" s="299">
        <v>3.35</v>
      </c>
      <c r="H1251" s="299">
        <v>6.24</v>
      </c>
      <c r="I1251" s="299">
        <v>11.91</v>
      </c>
      <c r="J1251" s="299">
        <v>2275.19</v>
      </c>
      <c r="K1251" s="299">
        <v>11.91</v>
      </c>
      <c r="L1251" s="299">
        <v>2275.19</v>
      </c>
      <c r="M1251" s="260">
        <f t="shared" ref="M1251:M1255" si="228">K1251/L1251</f>
        <v>5.2347276491194143E-3</v>
      </c>
      <c r="N1251" s="803">
        <v>203.6</v>
      </c>
      <c r="O1251" s="800">
        <f t="shared" si="226"/>
        <v>1.161711698803177</v>
      </c>
      <c r="P1251" s="800">
        <f t="shared" si="227"/>
        <v>314.08365894716485</v>
      </c>
      <c r="Q1251" s="263">
        <f t="shared" si="225"/>
        <v>63.947432961642761</v>
      </c>
    </row>
    <row r="1252" spans="1:17" x14ac:dyDescent="0.2">
      <c r="A1252" s="2157"/>
      <c r="B1252" s="258">
        <v>4</v>
      </c>
      <c r="C1252" s="259" t="s">
        <v>425</v>
      </c>
      <c r="D1252" s="258">
        <v>50</v>
      </c>
      <c r="E1252" s="258">
        <v>1980</v>
      </c>
      <c r="F1252" s="297">
        <f t="shared" si="224"/>
        <v>23.5</v>
      </c>
      <c r="G1252" s="299">
        <v>5.0199999999999996</v>
      </c>
      <c r="H1252" s="299">
        <v>8</v>
      </c>
      <c r="I1252" s="299">
        <v>10.48</v>
      </c>
      <c r="J1252" s="299">
        <v>2615.04</v>
      </c>
      <c r="K1252" s="299">
        <v>10.48</v>
      </c>
      <c r="L1252" s="299">
        <v>2615.04</v>
      </c>
      <c r="M1252" s="260">
        <f t="shared" si="228"/>
        <v>4.0075868820362215E-3</v>
      </c>
      <c r="N1252" s="803">
        <v>203.6</v>
      </c>
      <c r="O1252" s="800">
        <f t="shared" si="226"/>
        <v>0.8893797112090065</v>
      </c>
      <c r="P1252" s="800">
        <f t="shared" si="227"/>
        <v>240.45521292217327</v>
      </c>
      <c r="Q1252" s="263">
        <f t="shared" si="225"/>
        <v>48.956681350954483</v>
      </c>
    </row>
    <row r="1253" spans="1:17" x14ac:dyDescent="0.2">
      <c r="A1253" s="2157"/>
      <c r="B1253" s="258">
        <v>5</v>
      </c>
      <c r="C1253" s="259" t="s">
        <v>426</v>
      </c>
      <c r="D1253" s="258">
        <v>40</v>
      </c>
      <c r="E1253" s="258">
        <v>1987</v>
      </c>
      <c r="F1253" s="297">
        <f t="shared" si="224"/>
        <v>19</v>
      </c>
      <c r="G1253" s="299">
        <v>2.73</v>
      </c>
      <c r="H1253" s="299">
        <v>6.4</v>
      </c>
      <c r="I1253" s="299">
        <v>9.8699999999999992</v>
      </c>
      <c r="J1253" s="299">
        <v>2272</v>
      </c>
      <c r="K1253" s="299">
        <v>9.8699999999999992</v>
      </c>
      <c r="L1253" s="299">
        <v>2272</v>
      </c>
      <c r="M1253" s="260">
        <f t="shared" si="228"/>
        <v>4.3441901408450704E-3</v>
      </c>
      <c r="N1253" s="803">
        <v>203.6</v>
      </c>
      <c r="O1253" s="800">
        <f t="shared" si="226"/>
        <v>0.96408005281690146</v>
      </c>
      <c r="P1253" s="800">
        <f t="shared" si="227"/>
        <v>260.65140845070425</v>
      </c>
      <c r="Q1253" s="263">
        <f t="shared" si="225"/>
        <v>53.068626760563383</v>
      </c>
    </row>
    <row r="1254" spans="1:17" x14ac:dyDescent="0.2">
      <c r="A1254" s="2157"/>
      <c r="B1254" s="258">
        <v>6</v>
      </c>
      <c r="C1254" s="259" t="s">
        <v>427</v>
      </c>
      <c r="D1254" s="258">
        <v>24</v>
      </c>
      <c r="E1254" s="258">
        <v>1993</v>
      </c>
      <c r="F1254" s="297">
        <f t="shared" si="224"/>
        <v>8.09</v>
      </c>
      <c r="G1254" s="299"/>
      <c r="H1254" s="299">
        <v>0</v>
      </c>
      <c r="I1254" s="299">
        <v>8.09</v>
      </c>
      <c r="J1254" s="299">
        <v>1614.06</v>
      </c>
      <c r="K1254" s="299">
        <v>8.09</v>
      </c>
      <c r="L1254" s="299">
        <v>1614.06</v>
      </c>
      <c r="M1254" s="260">
        <f t="shared" si="228"/>
        <v>5.0122052463972841E-3</v>
      </c>
      <c r="N1254" s="803">
        <v>203.6</v>
      </c>
      <c r="O1254" s="800">
        <f t="shared" si="226"/>
        <v>1.1123286371014709</v>
      </c>
      <c r="P1254" s="800">
        <f t="shared" si="227"/>
        <v>300.73231478383707</v>
      </c>
      <c r="Q1254" s="263">
        <f t="shared" si="225"/>
        <v>61.229099289989222</v>
      </c>
    </row>
    <row r="1255" spans="1:17" x14ac:dyDescent="0.2">
      <c r="A1255" s="2157"/>
      <c r="B1255" s="258">
        <v>7</v>
      </c>
      <c r="C1255" s="259" t="s">
        <v>85</v>
      </c>
      <c r="D1255" s="258">
        <v>39</v>
      </c>
      <c r="E1255" s="258">
        <v>1973</v>
      </c>
      <c r="F1255" s="297">
        <f t="shared" si="224"/>
        <v>19.86</v>
      </c>
      <c r="G1255" s="299">
        <v>3.32</v>
      </c>
      <c r="H1255" s="299">
        <v>6.24</v>
      </c>
      <c r="I1255" s="299">
        <v>10.3</v>
      </c>
      <c r="J1255" s="299">
        <v>1882.15</v>
      </c>
      <c r="K1255" s="299">
        <v>10.3</v>
      </c>
      <c r="L1255" s="299">
        <v>1882.15</v>
      </c>
      <c r="M1255" s="260">
        <f t="shared" si="228"/>
        <v>5.4724650001328271E-3</v>
      </c>
      <c r="N1255" s="803">
        <v>203.6</v>
      </c>
      <c r="O1255" s="800">
        <f t="shared" si="226"/>
        <v>1.2144713226894777</v>
      </c>
      <c r="P1255" s="800">
        <f t="shared" si="227"/>
        <v>328.34790000796966</v>
      </c>
      <c r="Q1255" s="263">
        <f t="shared" si="225"/>
        <v>66.851632441622627</v>
      </c>
    </row>
    <row r="1256" spans="1:17" x14ac:dyDescent="0.2">
      <c r="A1256" s="2157"/>
      <c r="B1256" s="258">
        <v>8</v>
      </c>
      <c r="C1256" s="259"/>
      <c r="D1256" s="258"/>
      <c r="E1256" s="258"/>
      <c r="F1256" s="297"/>
      <c r="G1256" s="299"/>
      <c r="H1256" s="299"/>
      <c r="I1256" s="299"/>
      <c r="J1256" s="299"/>
      <c r="K1256" s="299"/>
      <c r="L1256" s="299"/>
      <c r="M1256" s="260"/>
      <c r="N1256" s="261"/>
      <c r="O1256" s="262"/>
      <c r="P1256" s="800"/>
      <c r="Q1256" s="263"/>
    </row>
    <row r="1257" spans="1:17" x14ac:dyDescent="0.2">
      <c r="A1257" s="2157"/>
      <c r="B1257" s="258">
        <v>9</v>
      </c>
      <c r="C1257" s="259"/>
      <c r="D1257" s="258"/>
      <c r="E1257" s="258"/>
      <c r="F1257" s="297"/>
      <c r="G1257" s="299"/>
      <c r="H1257" s="299"/>
      <c r="I1257" s="299"/>
      <c r="J1257" s="299"/>
      <c r="K1257" s="299"/>
      <c r="L1257" s="299"/>
      <c r="M1257" s="260"/>
      <c r="N1257" s="261"/>
      <c r="O1257" s="262"/>
      <c r="P1257" s="800"/>
      <c r="Q1257" s="263"/>
    </row>
    <row r="1258" spans="1:17" ht="12" thickBot="1" x14ac:dyDescent="0.25">
      <c r="A1258" s="2158"/>
      <c r="B1258" s="265">
        <v>10</v>
      </c>
      <c r="C1258" s="289"/>
      <c r="D1258" s="265"/>
      <c r="E1258" s="265"/>
      <c r="F1258" s="1568"/>
      <c r="G1258" s="307"/>
      <c r="H1258" s="307"/>
      <c r="I1258" s="307"/>
      <c r="J1258" s="307"/>
      <c r="K1258" s="307"/>
      <c r="L1258" s="307"/>
      <c r="M1258" s="308"/>
      <c r="N1258" s="309"/>
      <c r="O1258" s="266"/>
      <c r="P1258" s="266"/>
      <c r="Q1258" s="267"/>
    </row>
    <row r="1259" spans="1:17" x14ac:dyDescent="0.2">
      <c r="A1259" s="2185" t="s">
        <v>30</v>
      </c>
      <c r="B1259" s="109">
        <v>1</v>
      </c>
      <c r="C1259" s="1513" t="s">
        <v>428</v>
      </c>
      <c r="D1259" s="900">
        <v>39</v>
      </c>
      <c r="E1259" s="900">
        <v>1982</v>
      </c>
      <c r="F1259" s="1509">
        <f t="shared" si="224"/>
        <v>21.66</v>
      </c>
      <c r="G1259" s="1565">
        <v>3.98</v>
      </c>
      <c r="H1259" s="1565">
        <v>5.76</v>
      </c>
      <c r="I1259" s="1509">
        <v>11.92</v>
      </c>
      <c r="J1259" s="1509">
        <v>2093.63</v>
      </c>
      <c r="K1259" s="1509">
        <v>11.92</v>
      </c>
      <c r="L1259" s="1509">
        <v>1965</v>
      </c>
      <c r="M1259" s="1511">
        <f>K1259/L1259</f>
        <v>6.0661577608142492E-3</v>
      </c>
      <c r="N1259" s="1565">
        <v>203.6</v>
      </c>
      <c r="O1259" s="1402">
        <f>M1259*N1259*1.09</f>
        <v>1.3462259949109414</v>
      </c>
      <c r="P1259" s="1402">
        <f>M1259*60*1000</f>
        <v>363.96946564885496</v>
      </c>
      <c r="Q1259" s="1512">
        <f>P1259*N1259/1000</f>
        <v>74.104183206106867</v>
      </c>
    </row>
    <row r="1260" spans="1:17" x14ac:dyDescent="0.2">
      <c r="A1260" s="2118"/>
      <c r="B1260" s="101">
        <v>2</v>
      </c>
      <c r="C1260" s="257" t="s">
        <v>429</v>
      </c>
      <c r="D1260" s="279">
        <v>20</v>
      </c>
      <c r="E1260" s="279">
        <v>1970</v>
      </c>
      <c r="F1260" s="1509">
        <f t="shared" si="224"/>
        <v>12.1</v>
      </c>
      <c r="G1260" s="1400">
        <v>1.26</v>
      </c>
      <c r="H1260" s="1400">
        <v>3.2</v>
      </c>
      <c r="I1260" s="1397">
        <v>7.64</v>
      </c>
      <c r="J1260" s="1397">
        <v>957.46</v>
      </c>
      <c r="K1260" s="1397">
        <v>7.64</v>
      </c>
      <c r="L1260" s="1397">
        <v>957.46</v>
      </c>
      <c r="M1260" s="1399">
        <f t="shared" ref="M1260:M1265" si="229">K1260/L1260</f>
        <v>7.9794456165270602E-3</v>
      </c>
      <c r="N1260" s="1565">
        <v>203.6</v>
      </c>
      <c r="O1260" s="1402">
        <f t="shared" ref="O1260:O1275" si="230">M1260*N1260*1.09</f>
        <v>1.7708304890021513</v>
      </c>
      <c r="P1260" s="1402">
        <f t="shared" ref="P1260:P1265" si="231">M1260*60*1000</f>
        <v>478.76673699162365</v>
      </c>
      <c r="Q1260" s="1403">
        <f t="shared" ref="Q1260:Q1265" si="232">P1260*N1260/1000</f>
        <v>97.476907651494571</v>
      </c>
    </row>
    <row r="1261" spans="1:17" x14ac:dyDescent="0.2">
      <c r="A1261" s="2118"/>
      <c r="B1261" s="101">
        <v>3</v>
      </c>
      <c r="C1261" s="257" t="s">
        <v>430</v>
      </c>
      <c r="D1261" s="279">
        <v>20</v>
      </c>
      <c r="E1261" s="279">
        <v>1986</v>
      </c>
      <c r="F1261" s="1509">
        <f>G1261+H1261+I1261</f>
        <v>12.3</v>
      </c>
      <c r="G1261" s="1400">
        <v>1.02</v>
      </c>
      <c r="H1261" s="1400">
        <v>3.2</v>
      </c>
      <c r="I1261" s="1397">
        <v>8.08</v>
      </c>
      <c r="J1261" s="1397">
        <v>1062.4000000000001</v>
      </c>
      <c r="K1261" s="1397">
        <v>8.08</v>
      </c>
      <c r="L1261" s="1397">
        <v>1062.4000000000001</v>
      </c>
      <c r="M1261" s="1399">
        <f t="shared" si="229"/>
        <v>7.6054216867469876E-3</v>
      </c>
      <c r="N1261" s="1565">
        <v>203.6</v>
      </c>
      <c r="O1261" s="1402">
        <f t="shared" si="230"/>
        <v>1.6878256024096387</v>
      </c>
      <c r="P1261" s="1402">
        <f t="shared" si="231"/>
        <v>456.32530120481925</v>
      </c>
      <c r="Q1261" s="1403">
        <f t="shared" si="232"/>
        <v>92.907831325301203</v>
      </c>
    </row>
    <row r="1262" spans="1:17" x14ac:dyDescent="0.2">
      <c r="A1262" s="2118"/>
      <c r="B1262" s="101">
        <v>4</v>
      </c>
      <c r="C1262" s="257" t="s">
        <v>431</v>
      </c>
      <c r="D1262" s="279">
        <v>18</v>
      </c>
      <c r="E1262" s="279">
        <v>1977</v>
      </c>
      <c r="F1262" s="1509">
        <f t="shared" si="224"/>
        <v>9</v>
      </c>
      <c r="G1262" s="1400">
        <v>1.25</v>
      </c>
      <c r="H1262" s="1400">
        <v>2.88</v>
      </c>
      <c r="I1262" s="1397">
        <v>4.87</v>
      </c>
      <c r="J1262" s="1397">
        <v>787</v>
      </c>
      <c r="K1262" s="1397">
        <v>4.87</v>
      </c>
      <c r="L1262" s="1397">
        <v>787</v>
      </c>
      <c r="M1262" s="1399">
        <f t="shared" si="229"/>
        <v>6.1880559085133423E-3</v>
      </c>
      <c r="N1262" s="1565">
        <v>203.6</v>
      </c>
      <c r="O1262" s="1402">
        <f t="shared" si="230"/>
        <v>1.3732781194409149</v>
      </c>
      <c r="P1262" s="1402">
        <f t="shared" si="231"/>
        <v>371.28335451080051</v>
      </c>
      <c r="Q1262" s="1403">
        <f t="shared" si="232"/>
        <v>75.593290978398969</v>
      </c>
    </row>
    <row r="1263" spans="1:17" x14ac:dyDescent="0.2">
      <c r="A1263" s="2118"/>
      <c r="B1263" s="101">
        <v>5</v>
      </c>
      <c r="C1263" s="257" t="s">
        <v>432</v>
      </c>
      <c r="D1263" s="279">
        <v>20</v>
      </c>
      <c r="E1263" s="279">
        <v>1976</v>
      </c>
      <c r="F1263" s="1509">
        <f t="shared" si="224"/>
        <v>10.18</v>
      </c>
      <c r="G1263" s="1400">
        <v>1.1299999999999999</v>
      </c>
      <c r="H1263" s="1400">
        <v>3.2</v>
      </c>
      <c r="I1263" s="1397">
        <v>5.85</v>
      </c>
      <c r="J1263" s="1397">
        <v>712.6</v>
      </c>
      <c r="K1263" s="1397">
        <v>5.85</v>
      </c>
      <c r="L1263" s="1397">
        <v>712.6</v>
      </c>
      <c r="M1263" s="1399">
        <f t="shared" si="229"/>
        <v>8.2093741229301142E-3</v>
      </c>
      <c r="N1263" s="1565">
        <v>203.6</v>
      </c>
      <c r="O1263" s="1402">
        <f t="shared" si="230"/>
        <v>1.8218571428571428</v>
      </c>
      <c r="P1263" s="1402">
        <f t="shared" si="231"/>
        <v>492.56244737580687</v>
      </c>
      <c r="Q1263" s="1403">
        <f t="shared" si="232"/>
        <v>100.28571428571428</v>
      </c>
    </row>
    <row r="1264" spans="1:17" x14ac:dyDescent="0.2">
      <c r="A1264" s="2118"/>
      <c r="B1264" s="101">
        <v>6</v>
      </c>
      <c r="C1264" s="257" t="s">
        <v>433</v>
      </c>
      <c r="D1264" s="279">
        <v>20</v>
      </c>
      <c r="E1264" s="279">
        <v>1985</v>
      </c>
      <c r="F1264" s="1509">
        <f>G1264+H1264+I1264</f>
        <v>7.8000000000000007</v>
      </c>
      <c r="G1264" s="1400">
        <v>1.78</v>
      </c>
      <c r="H1264" s="1400">
        <v>3.04</v>
      </c>
      <c r="I1264" s="1397">
        <v>2.98</v>
      </c>
      <c r="J1264" s="1397">
        <v>978.64</v>
      </c>
      <c r="K1264" s="1397">
        <v>2.98</v>
      </c>
      <c r="L1264" s="1397">
        <v>978.64</v>
      </c>
      <c r="M1264" s="1399">
        <f t="shared" si="229"/>
        <v>3.0450420992397613E-3</v>
      </c>
      <c r="N1264" s="1565">
        <v>203.6</v>
      </c>
      <c r="O1264" s="1402">
        <f t="shared" si="230"/>
        <v>0.67576792283168485</v>
      </c>
      <c r="P1264" s="1402">
        <f t="shared" si="231"/>
        <v>182.70252595438569</v>
      </c>
      <c r="Q1264" s="1403">
        <f t="shared" si="232"/>
        <v>37.198234284312925</v>
      </c>
    </row>
    <row r="1265" spans="1:17" x14ac:dyDescent="0.2">
      <c r="A1265" s="2118"/>
      <c r="B1265" s="101">
        <v>7</v>
      </c>
      <c r="C1265" s="257" t="s">
        <v>434</v>
      </c>
      <c r="D1265" s="279">
        <v>33</v>
      </c>
      <c r="E1265" s="279">
        <v>1968</v>
      </c>
      <c r="F1265" s="1509">
        <f t="shared" si="224"/>
        <v>17.490000000000002</v>
      </c>
      <c r="G1265" s="1400">
        <v>1.58</v>
      </c>
      <c r="H1265" s="1400">
        <v>5.44</v>
      </c>
      <c r="I1265" s="1397">
        <v>10.47</v>
      </c>
      <c r="J1265" s="1397">
        <v>1439.65</v>
      </c>
      <c r="K1265" s="1397">
        <v>10.47</v>
      </c>
      <c r="L1265" s="1397">
        <v>1439.65</v>
      </c>
      <c r="M1265" s="1399">
        <f t="shared" si="229"/>
        <v>7.2726009794047168E-3</v>
      </c>
      <c r="N1265" s="1565">
        <v>203.6</v>
      </c>
      <c r="O1265" s="1402">
        <f t="shared" si="230"/>
        <v>1.6139646997534125</v>
      </c>
      <c r="P1265" s="1402">
        <f t="shared" si="231"/>
        <v>436.35605876428303</v>
      </c>
      <c r="Q1265" s="1403">
        <f t="shared" si="232"/>
        <v>88.842093564408017</v>
      </c>
    </row>
    <row r="1266" spans="1:17" x14ac:dyDescent="0.2">
      <c r="A1266" s="2118"/>
      <c r="B1266" s="101">
        <v>8</v>
      </c>
      <c r="C1266" s="257"/>
      <c r="D1266" s="279"/>
      <c r="E1266" s="279"/>
      <c r="F1266" s="1509"/>
      <c r="G1266" s="1397"/>
      <c r="H1266" s="1397"/>
      <c r="I1266" s="1397"/>
      <c r="J1266" s="1397"/>
      <c r="K1266" s="1397"/>
      <c r="L1266" s="1397"/>
      <c r="M1266" s="1399"/>
      <c r="N1266" s="1400"/>
      <c r="O1266" s="1402"/>
      <c r="P1266" s="1402"/>
      <c r="Q1266" s="1403"/>
    </row>
    <row r="1267" spans="1:17" x14ac:dyDescent="0.2">
      <c r="A1267" s="2118"/>
      <c r="B1267" s="101">
        <v>9</v>
      </c>
      <c r="C1267" s="257"/>
      <c r="D1267" s="279"/>
      <c r="E1267" s="279"/>
      <c r="F1267" s="1509"/>
      <c r="G1267" s="1397"/>
      <c r="H1267" s="1397"/>
      <c r="I1267" s="1397"/>
      <c r="J1267" s="1397"/>
      <c r="K1267" s="1397"/>
      <c r="L1267" s="1397"/>
      <c r="M1267" s="1399"/>
      <c r="N1267" s="1400"/>
      <c r="O1267" s="1402"/>
      <c r="P1267" s="1402"/>
      <c r="Q1267" s="1403"/>
    </row>
    <row r="1268" spans="1:17" ht="12" thickBot="1" x14ac:dyDescent="0.25">
      <c r="A1268" s="2151"/>
      <c r="B1268" s="103">
        <v>10</v>
      </c>
      <c r="C1268" s="314"/>
      <c r="D1268" s="313"/>
      <c r="E1268" s="313"/>
      <c r="F1268" s="1569"/>
      <c r="G1268" s="1570"/>
      <c r="H1268" s="1570"/>
      <c r="I1268" s="1570"/>
      <c r="J1268" s="1570"/>
      <c r="K1268" s="1570"/>
      <c r="L1268" s="1570"/>
      <c r="M1268" s="1571"/>
      <c r="N1268" s="1572"/>
      <c r="O1268" s="1573"/>
      <c r="P1268" s="1574"/>
      <c r="Q1268" s="1575"/>
    </row>
    <row r="1269" spans="1:17" x14ac:dyDescent="0.2">
      <c r="A1269" s="2169" t="s">
        <v>96</v>
      </c>
      <c r="B1269" s="24">
        <v>1</v>
      </c>
      <c r="C1269" s="787" t="s">
        <v>435</v>
      </c>
      <c r="D1269" s="24">
        <v>6</v>
      </c>
      <c r="E1269" s="24">
        <v>1965</v>
      </c>
      <c r="F1269" s="303">
        <f t="shared" si="224"/>
        <v>2.89</v>
      </c>
      <c r="G1269" s="303">
        <v>0.16</v>
      </c>
      <c r="H1269" s="303">
        <v>0</v>
      </c>
      <c r="I1269" s="303">
        <v>2.73</v>
      </c>
      <c r="J1269" s="303">
        <v>326.74</v>
      </c>
      <c r="K1269" s="303">
        <v>2.73</v>
      </c>
      <c r="L1269" s="303">
        <v>326.74</v>
      </c>
      <c r="M1269" s="970">
        <f>K1269/L1269</f>
        <v>8.355267184917671E-3</v>
      </c>
      <c r="N1269" s="791">
        <v>203.6</v>
      </c>
      <c r="O1269" s="909">
        <f t="shared" si="230"/>
        <v>1.8542343147456692</v>
      </c>
      <c r="P1269" s="909">
        <f>M1269*60*1000</f>
        <v>501.31603109506028</v>
      </c>
      <c r="Q1269" s="910">
        <f>P1269*N1269/1000</f>
        <v>102.06794393095427</v>
      </c>
    </row>
    <row r="1270" spans="1:17" x14ac:dyDescent="0.2">
      <c r="A1270" s="2120"/>
      <c r="B1270" s="26">
        <v>2</v>
      </c>
      <c r="C1270" s="32" t="s">
        <v>436</v>
      </c>
      <c r="D1270" s="26">
        <v>8</v>
      </c>
      <c r="E1270" s="26">
        <v>1962</v>
      </c>
      <c r="F1270" s="317">
        <f t="shared" si="224"/>
        <v>4.3</v>
      </c>
      <c r="G1270" s="298">
        <v>0.28000000000000003</v>
      </c>
      <c r="H1270" s="298">
        <v>1.1200000000000001</v>
      </c>
      <c r="I1270" s="298">
        <v>2.9</v>
      </c>
      <c r="J1270" s="298">
        <v>318.54000000000002</v>
      </c>
      <c r="K1270" s="298">
        <v>2.9</v>
      </c>
      <c r="L1270" s="298">
        <v>318.54000000000002</v>
      </c>
      <c r="M1270" s="38">
        <f t="shared" ref="M1270:M1275" si="233">K1270/L1270</f>
        <v>9.1040371695862363E-3</v>
      </c>
      <c r="N1270" s="319">
        <v>203.6</v>
      </c>
      <c r="O1270" s="320">
        <f t="shared" si="230"/>
        <v>2.0204043448232558</v>
      </c>
      <c r="P1270" s="320">
        <f t="shared" ref="P1270:P1275" si="234">M1270*60*1000</f>
        <v>546.2422301751742</v>
      </c>
      <c r="Q1270" s="51">
        <f t="shared" ref="Q1270:Q1275" si="235">P1270*N1270/1000</f>
        <v>111.21491806366546</v>
      </c>
    </row>
    <row r="1271" spans="1:17" x14ac:dyDescent="0.2">
      <c r="A1271" s="2120"/>
      <c r="B1271" s="26">
        <v>3</v>
      </c>
      <c r="C1271" s="32" t="s">
        <v>437</v>
      </c>
      <c r="D1271" s="26">
        <v>24</v>
      </c>
      <c r="E1271" s="26">
        <v>1972</v>
      </c>
      <c r="F1271" s="317">
        <f t="shared" si="224"/>
        <v>12.700000000000001</v>
      </c>
      <c r="G1271" s="298">
        <v>1.66</v>
      </c>
      <c r="H1271" s="298">
        <v>0.24</v>
      </c>
      <c r="I1271" s="298">
        <v>10.8</v>
      </c>
      <c r="J1271" s="298">
        <v>1271.24</v>
      </c>
      <c r="K1271" s="298">
        <v>10.8</v>
      </c>
      <c r="L1271" s="298">
        <v>1271.24</v>
      </c>
      <c r="M1271" s="38">
        <f t="shared" si="233"/>
        <v>8.4956420502816151E-3</v>
      </c>
      <c r="N1271" s="319">
        <v>203.6</v>
      </c>
      <c r="O1271" s="320">
        <f t="shared" si="230"/>
        <v>1.8853868663666973</v>
      </c>
      <c r="P1271" s="320">
        <f t="shared" si="234"/>
        <v>509.73852301689692</v>
      </c>
      <c r="Q1271" s="51">
        <f t="shared" si="235"/>
        <v>103.78276328624021</v>
      </c>
    </row>
    <row r="1272" spans="1:17" x14ac:dyDescent="0.2">
      <c r="A1272" s="2120"/>
      <c r="B1272" s="26">
        <v>4</v>
      </c>
      <c r="C1272" s="32" t="s">
        <v>438</v>
      </c>
      <c r="D1272" s="26">
        <v>48</v>
      </c>
      <c r="E1272" s="26">
        <v>1957</v>
      </c>
      <c r="F1272" s="317">
        <f t="shared" si="224"/>
        <v>10.32</v>
      </c>
      <c r="G1272" s="298">
        <v>1.36</v>
      </c>
      <c r="H1272" s="298">
        <v>0.01</v>
      </c>
      <c r="I1272" s="298">
        <v>8.9499999999999993</v>
      </c>
      <c r="J1272" s="298">
        <v>1114.8599999999999</v>
      </c>
      <c r="K1272" s="298">
        <v>8.9499999999999993</v>
      </c>
      <c r="L1272" s="298">
        <v>1114.8599999999999</v>
      </c>
      <c r="M1272" s="38">
        <f t="shared" si="233"/>
        <v>8.0279138187754513E-3</v>
      </c>
      <c r="N1272" s="319">
        <v>203.6</v>
      </c>
      <c r="O1272" s="320">
        <f t="shared" si="230"/>
        <v>1.7815867463179234</v>
      </c>
      <c r="P1272" s="320">
        <f t="shared" si="234"/>
        <v>481.67482912652707</v>
      </c>
      <c r="Q1272" s="51">
        <f t="shared" si="235"/>
        <v>98.068995210160907</v>
      </c>
    </row>
    <row r="1273" spans="1:17" x14ac:dyDescent="0.2">
      <c r="A1273" s="2120"/>
      <c r="B1273" s="26">
        <v>5</v>
      </c>
      <c r="C1273" s="32" t="s">
        <v>439</v>
      </c>
      <c r="D1273" s="26">
        <v>8</v>
      </c>
      <c r="E1273" s="26">
        <v>1964</v>
      </c>
      <c r="F1273" s="317">
        <f t="shared" si="224"/>
        <v>3.93</v>
      </c>
      <c r="G1273" s="298">
        <v>0.51</v>
      </c>
      <c r="H1273" s="298">
        <v>1.28</v>
      </c>
      <c r="I1273" s="298">
        <v>2.14</v>
      </c>
      <c r="J1273" s="298">
        <v>371.23</v>
      </c>
      <c r="K1273" s="298">
        <v>2.14</v>
      </c>
      <c r="L1273" s="298">
        <v>273.02999999999997</v>
      </c>
      <c r="M1273" s="38">
        <f t="shared" si="233"/>
        <v>7.8379665238252211E-3</v>
      </c>
      <c r="N1273" s="319">
        <v>203.6</v>
      </c>
      <c r="O1273" s="320">
        <f t="shared" si="230"/>
        <v>1.7394328828333883</v>
      </c>
      <c r="P1273" s="320">
        <f t="shared" si="234"/>
        <v>470.27799142951329</v>
      </c>
      <c r="Q1273" s="51">
        <f t="shared" si="235"/>
        <v>95.748599055048913</v>
      </c>
    </row>
    <row r="1274" spans="1:17" x14ac:dyDescent="0.2">
      <c r="A1274" s="2120"/>
      <c r="B1274" s="26">
        <v>6</v>
      </c>
      <c r="C1274" s="32" t="s">
        <v>440</v>
      </c>
      <c r="D1274" s="26">
        <v>9</v>
      </c>
      <c r="E1274" s="26">
        <v>1979</v>
      </c>
      <c r="F1274" s="317">
        <f t="shared" si="224"/>
        <v>6.6899999999999995</v>
      </c>
      <c r="G1274" s="298">
        <v>0.87</v>
      </c>
      <c r="H1274" s="298">
        <v>1.44</v>
      </c>
      <c r="I1274" s="298">
        <v>4.38</v>
      </c>
      <c r="J1274" s="298">
        <v>475.45</v>
      </c>
      <c r="K1274" s="298">
        <v>4.38</v>
      </c>
      <c r="L1274" s="298">
        <v>475.45</v>
      </c>
      <c r="M1274" s="38">
        <f t="shared" si="233"/>
        <v>9.2123251656325584E-3</v>
      </c>
      <c r="N1274" s="319">
        <v>203.6</v>
      </c>
      <c r="O1274" s="320">
        <f t="shared" si="230"/>
        <v>2.0444360500578398</v>
      </c>
      <c r="P1274" s="320">
        <f t="shared" si="234"/>
        <v>552.73950993795347</v>
      </c>
      <c r="Q1274" s="51">
        <f t="shared" si="235"/>
        <v>112.53776422336732</v>
      </c>
    </row>
    <row r="1275" spans="1:17" x14ac:dyDescent="0.2">
      <c r="A1275" s="2120"/>
      <c r="B1275" s="26">
        <v>7</v>
      </c>
      <c r="C1275" s="32" t="s">
        <v>441</v>
      </c>
      <c r="D1275" s="26">
        <v>2</v>
      </c>
      <c r="E1275" s="26">
        <v>1985</v>
      </c>
      <c r="F1275" s="317">
        <f t="shared" si="224"/>
        <v>1.9200000000000002</v>
      </c>
      <c r="G1275" s="298">
        <v>0.27</v>
      </c>
      <c r="H1275" s="298">
        <v>0.32</v>
      </c>
      <c r="I1275" s="298">
        <v>1.33</v>
      </c>
      <c r="J1275" s="298">
        <v>121.2</v>
      </c>
      <c r="K1275" s="298">
        <v>1.33</v>
      </c>
      <c r="L1275" s="298">
        <v>121.2</v>
      </c>
      <c r="M1275" s="38">
        <f t="shared" si="233"/>
        <v>1.0973597359735974E-2</v>
      </c>
      <c r="N1275" s="319">
        <v>203.6</v>
      </c>
      <c r="O1275" s="320">
        <f t="shared" si="230"/>
        <v>2.4353046204620461</v>
      </c>
      <c r="P1275" s="320">
        <f t="shared" si="234"/>
        <v>658.41584158415844</v>
      </c>
      <c r="Q1275" s="51">
        <f t="shared" si="235"/>
        <v>134.05346534653464</v>
      </c>
    </row>
    <row r="1276" spans="1:17" x14ac:dyDescent="0.2">
      <c r="A1276" s="2120"/>
      <c r="B1276" s="26">
        <v>8</v>
      </c>
      <c r="C1276" s="32"/>
      <c r="D1276" s="26"/>
      <c r="E1276" s="26"/>
      <c r="F1276" s="298"/>
      <c r="G1276" s="298"/>
      <c r="H1276" s="298"/>
      <c r="I1276" s="298"/>
      <c r="J1276" s="298"/>
      <c r="K1276" s="315"/>
      <c r="L1276" s="298"/>
      <c r="M1276" s="38"/>
      <c r="N1276" s="36"/>
      <c r="O1276" s="50"/>
      <c r="P1276" s="50"/>
      <c r="Q1276" s="51"/>
    </row>
    <row r="1277" spans="1:17" x14ac:dyDescent="0.2">
      <c r="A1277" s="2120"/>
      <c r="B1277" s="26">
        <v>9</v>
      </c>
      <c r="C1277" s="55"/>
      <c r="D1277" s="26"/>
      <c r="E1277" s="26"/>
      <c r="F1277" s="298"/>
      <c r="G1277" s="298"/>
      <c r="H1277" s="298"/>
      <c r="I1277" s="298"/>
      <c r="J1277" s="298"/>
      <c r="K1277" s="298"/>
      <c r="L1277" s="298"/>
      <c r="M1277" s="38"/>
      <c r="N1277" s="36"/>
      <c r="O1277" s="50"/>
      <c r="P1277" s="50"/>
      <c r="Q1277" s="51"/>
    </row>
    <row r="1278" spans="1:17" ht="12" thickBot="1" x14ac:dyDescent="0.25">
      <c r="A1278" s="2121"/>
      <c r="B1278" s="29">
        <v>10</v>
      </c>
      <c r="C1278" s="805"/>
      <c r="D1278" s="29"/>
      <c r="E1278" s="29"/>
      <c r="F1278" s="326"/>
      <c r="G1278" s="326"/>
      <c r="H1278" s="326"/>
      <c r="I1278" s="326"/>
      <c r="J1278" s="326"/>
      <c r="K1278" s="326"/>
      <c r="L1278" s="326"/>
      <c r="M1278" s="54"/>
      <c r="N1278" s="39"/>
      <c r="O1278" s="52"/>
      <c r="P1278" s="52"/>
      <c r="Q1278" s="294"/>
    </row>
  </sheetData>
  <dataConsolidate/>
  <mergeCells count="496">
    <mergeCell ref="A1239:A1248"/>
    <mergeCell ref="A1249:A1258"/>
    <mergeCell ref="A1259:A1268"/>
    <mergeCell ref="A1269:A1278"/>
    <mergeCell ref="A1234:Q1234"/>
    <mergeCell ref="A1235:Q1235"/>
    <mergeCell ref="A1236:A1238"/>
    <mergeCell ref="B1236:B1238"/>
    <mergeCell ref="C1236:C1238"/>
    <mergeCell ref="D1236:D1237"/>
    <mergeCell ref="E1236:E1237"/>
    <mergeCell ref="F1236:I1236"/>
    <mergeCell ref="J1236:J1237"/>
    <mergeCell ref="K1236:K1237"/>
    <mergeCell ref="L1236:L1237"/>
    <mergeCell ref="M1236:M1237"/>
    <mergeCell ref="N1236:N1237"/>
    <mergeCell ref="O1236:O1237"/>
    <mergeCell ref="P1236:P1237"/>
    <mergeCell ref="Q1236:Q1237"/>
    <mergeCell ref="A1187:Q1187"/>
    <mergeCell ref="A1188:Q1188"/>
    <mergeCell ref="M1189:M1190"/>
    <mergeCell ref="N1189:N1190"/>
    <mergeCell ref="O1189:O1190"/>
    <mergeCell ref="P1189:P1190"/>
    <mergeCell ref="Q1189:Q1190"/>
    <mergeCell ref="A1192:A1201"/>
    <mergeCell ref="A1202:A1211"/>
    <mergeCell ref="K1189:K1190"/>
    <mergeCell ref="L1189:L1190"/>
    <mergeCell ref="A1212:A1221"/>
    <mergeCell ref="A1222:A1231"/>
    <mergeCell ref="A1189:A1191"/>
    <mergeCell ref="B1189:B1191"/>
    <mergeCell ref="C1189:C1191"/>
    <mergeCell ref="D1189:D1190"/>
    <mergeCell ref="E1189:E1190"/>
    <mergeCell ref="F1189:I1189"/>
    <mergeCell ref="J1189:J1190"/>
    <mergeCell ref="A1145:A1154"/>
    <mergeCell ref="A1155:A1164"/>
    <mergeCell ref="A1165:A1174"/>
    <mergeCell ref="A1175:A1184"/>
    <mergeCell ref="A903:A912"/>
    <mergeCell ref="A913:A922"/>
    <mergeCell ref="A923:A932"/>
    <mergeCell ref="A933:A942"/>
    <mergeCell ref="A1140:Q1140"/>
    <mergeCell ref="A1141:Q1141"/>
    <mergeCell ref="A1142:A1144"/>
    <mergeCell ref="B1142:B1144"/>
    <mergeCell ref="C1142:C1144"/>
    <mergeCell ref="D1142:D1143"/>
    <mergeCell ref="E1142:E1143"/>
    <mergeCell ref="F1142:I1142"/>
    <mergeCell ref="J1142:J1143"/>
    <mergeCell ref="K1142:K1143"/>
    <mergeCell ref="L1142:L1143"/>
    <mergeCell ref="M1142:M1143"/>
    <mergeCell ref="N1142:N1143"/>
    <mergeCell ref="O1142:O1143"/>
    <mergeCell ref="P1142:P1143"/>
    <mergeCell ref="Q1142:Q1143"/>
    <mergeCell ref="A1129:A1138"/>
    <mergeCell ref="A1119:A1128"/>
    <mergeCell ref="A1074:A1083"/>
    <mergeCell ref="A1084:A1093"/>
    <mergeCell ref="A1094:A1102"/>
    <mergeCell ref="A1103:A1112"/>
    <mergeCell ref="A1114:Q1114"/>
    <mergeCell ref="A1115:Q1115"/>
    <mergeCell ref="A1116:A1118"/>
    <mergeCell ref="B1116:B1118"/>
    <mergeCell ref="L1116:L1117"/>
    <mergeCell ref="M1116:M1117"/>
    <mergeCell ref="N1116:N1117"/>
    <mergeCell ref="O1116:O1117"/>
    <mergeCell ref="P1116:P1117"/>
    <mergeCell ref="Q1116:Q1117"/>
    <mergeCell ref="C1116:C1118"/>
    <mergeCell ref="D1116:D1117"/>
    <mergeCell ref="E1116:E1117"/>
    <mergeCell ref="F1116:I1116"/>
    <mergeCell ref="J1116:J1117"/>
    <mergeCell ref="K1116:K1117"/>
    <mergeCell ref="A1036:A1043"/>
    <mergeCell ref="A1044:A1050"/>
    <mergeCell ref="A1051:A1058"/>
    <mergeCell ref="A1059:A1066"/>
    <mergeCell ref="J1071:J1072"/>
    <mergeCell ref="K1071:K1072"/>
    <mergeCell ref="L1071:L1072"/>
    <mergeCell ref="M1071:M1072"/>
    <mergeCell ref="N1071:N1072"/>
    <mergeCell ref="A1071:A1073"/>
    <mergeCell ref="B1071:B1073"/>
    <mergeCell ref="C1071:C1073"/>
    <mergeCell ref="D1071:D1072"/>
    <mergeCell ref="E1071:E1072"/>
    <mergeCell ref="F1071:I1071"/>
    <mergeCell ref="A1069:Q1069"/>
    <mergeCell ref="A1070:Q1070"/>
    <mergeCell ref="P1071:P1072"/>
    <mergeCell ref="Q1071:Q1072"/>
    <mergeCell ref="O1071:O1072"/>
    <mergeCell ref="A1031:Q1031"/>
    <mergeCell ref="A1032:Q1032"/>
    <mergeCell ref="A1033:A1035"/>
    <mergeCell ref="B1033:B1035"/>
    <mergeCell ref="C1033:C1035"/>
    <mergeCell ref="D1033:D1034"/>
    <mergeCell ref="Q1033:Q1034"/>
    <mergeCell ref="E1033:E1034"/>
    <mergeCell ref="F1033:I1033"/>
    <mergeCell ref="J1033:J1034"/>
    <mergeCell ref="K1033:K1034"/>
    <mergeCell ref="L1033:L1034"/>
    <mergeCell ref="M1033:M1034"/>
    <mergeCell ref="N1033:N1034"/>
    <mergeCell ref="O1033:O1034"/>
    <mergeCell ref="P1033:P1034"/>
    <mergeCell ref="A997:A1006"/>
    <mergeCell ref="A1017:A1026"/>
    <mergeCell ref="A954:Q954"/>
    <mergeCell ref="D956:D957"/>
    <mergeCell ref="A994:A996"/>
    <mergeCell ref="B994:B996"/>
    <mergeCell ref="F994:I994"/>
    <mergeCell ref="D994:D995"/>
    <mergeCell ref="E994:E995"/>
    <mergeCell ref="A1007:A1016"/>
    <mergeCell ref="M994:M995"/>
    <mergeCell ref="A992:Q992"/>
    <mergeCell ref="A993:Q993"/>
    <mergeCell ref="A974:A981"/>
    <mergeCell ref="A967:A973"/>
    <mergeCell ref="L994:L995"/>
    <mergeCell ref="A955:Q955"/>
    <mergeCell ref="Q994:Q995"/>
    <mergeCell ref="Q956:Q957"/>
    <mergeCell ref="K956:K957"/>
    <mergeCell ref="C994:C996"/>
    <mergeCell ref="J994:J995"/>
    <mergeCell ref="K994:K995"/>
    <mergeCell ref="P994:P995"/>
    <mergeCell ref="N994:N995"/>
    <mergeCell ref="L956:L957"/>
    <mergeCell ref="O994:O995"/>
    <mergeCell ref="A982:A989"/>
    <mergeCell ref="A959:A966"/>
    <mergeCell ref="A1:Q1"/>
    <mergeCell ref="A3:Q3"/>
    <mergeCell ref="A4:Q4"/>
    <mergeCell ref="N74:N75"/>
    <mergeCell ref="C956:C958"/>
    <mergeCell ref="E956:E957"/>
    <mergeCell ref="F956:I956"/>
    <mergeCell ref="A72:Q72"/>
    <mergeCell ref="M74:M75"/>
    <mergeCell ref="L74:L75"/>
    <mergeCell ref="E843:E844"/>
    <mergeCell ref="K843:K844"/>
    <mergeCell ref="A842:Q842"/>
    <mergeCell ref="D843:D844"/>
    <mergeCell ref="O843:O844"/>
    <mergeCell ref="L843:L844"/>
    <mergeCell ref="J843:J844"/>
    <mergeCell ref="A841:Q841"/>
    <mergeCell ref="Q843:Q844"/>
    <mergeCell ref="F843:I843"/>
    <mergeCell ref="A866:A875"/>
    <mergeCell ref="B843:B845"/>
    <mergeCell ref="A956:A958"/>
    <mergeCell ref="A843:A845"/>
    <mergeCell ref="A846:A855"/>
    <mergeCell ref="A73:Q73"/>
    <mergeCell ref="A74:A75"/>
    <mergeCell ref="B74:B75"/>
    <mergeCell ref="C74:C75"/>
    <mergeCell ref="D74:D75"/>
    <mergeCell ref="A107:A116"/>
    <mergeCell ref="J74:J75"/>
    <mergeCell ref="B956:B958"/>
    <mergeCell ref="N956:N957"/>
    <mergeCell ref="O956:O957"/>
    <mergeCell ref="P956:P957"/>
    <mergeCell ref="M956:M957"/>
    <mergeCell ref="J956:J957"/>
    <mergeCell ref="N122:N123"/>
    <mergeCell ref="O122:O123"/>
    <mergeCell ref="P122:P123"/>
    <mergeCell ref="A122:A123"/>
    <mergeCell ref="B122:B123"/>
    <mergeCell ref="C122:C123"/>
    <mergeCell ref="J168:J169"/>
    <mergeCell ref="D168:D169"/>
    <mergeCell ref="A167:Q167"/>
    <mergeCell ref="A168:A170"/>
    <mergeCell ref="Q74:Q75"/>
    <mergeCell ref="P74:P75"/>
    <mergeCell ref="E74:E75"/>
    <mergeCell ref="F74:I74"/>
    <mergeCell ref="A492:Q492"/>
    <mergeCell ref="A261:Q261"/>
    <mergeCell ref="Q215:Q216"/>
    <mergeCell ref="A218:A227"/>
    <mergeCell ref="A228:A237"/>
    <mergeCell ref="A238:A247"/>
    <mergeCell ref="F215:I215"/>
    <mergeCell ref="J215:J216"/>
    <mergeCell ref="L215:L216"/>
    <mergeCell ref="M215:M216"/>
    <mergeCell ref="N215:N216"/>
    <mergeCell ref="P215:P216"/>
    <mergeCell ref="A215:A217"/>
    <mergeCell ref="B215:B217"/>
    <mergeCell ref="C215:C217"/>
    <mergeCell ref="D215:D216"/>
    <mergeCell ref="E215:E216"/>
    <mergeCell ref="O215:O216"/>
    <mergeCell ref="K215:K216"/>
    <mergeCell ref="Q310:Q311"/>
    <mergeCell ref="L310:L311"/>
    <mergeCell ref="K310:K311"/>
    <mergeCell ref="M310:M311"/>
    <mergeCell ref="O263:O264"/>
    <mergeCell ref="N310:N311"/>
    <mergeCell ref="A263:A265"/>
    <mergeCell ref="B263:B265"/>
    <mergeCell ref="C263:C265"/>
    <mergeCell ref="D263:D264"/>
    <mergeCell ref="E263:E264"/>
    <mergeCell ref="A276:A285"/>
    <mergeCell ref="A286:A295"/>
    <mergeCell ref="A296:A305"/>
    <mergeCell ref="A309:Q309"/>
    <mergeCell ref="A343:A352"/>
    <mergeCell ref="A411:A420"/>
    <mergeCell ref="Q357:Q358"/>
    <mergeCell ref="A361:A370"/>
    <mergeCell ref="A371:A380"/>
    <mergeCell ref="A381:A390"/>
    <mergeCell ref="A391:A400"/>
    <mergeCell ref="A401:A410"/>
    <mergeCell ref="K357:K358"/>
    <mergeCell ref="L357:L358"/>
    <mergeCell ref="A423:Q423"/>
    <mergeCell ref="A424:Q424"/>
    <mergeCell ref="M426:M427"/>
    <mergeCell ref="N426:N427"/>
    <mergeCell ref="A426:A428"/>
    <mergeCell ref="B426:B428"/>
    <mergeCell ref="C426:C428"/>
    <mergeCell ref="D426:D427"/>
    <mergeCell ref="E426:E427"/>
    <mergeCell ref="Q426:Q427"/>
    <mergeCell ref="O426:O427"/>
    <mergeCell ref="A313:A322"/>
    <mergeCell ref="A323:A332"/>
    <mergeCell ref="A333:A342"/>
    <mergeCell ref="F310:I310"/>
    <mergeCell ref="J310:J311"/>
    <mergeCell ref="A262:Q262"/>
    <mergeCell ref="A308:Q308"/>
    <mergeCell ref="Q263:Q264"/>
    <mergeCell ref="N168:N169"/>
    <mergeCell ref="A266:A275"/>
    <mergeCell ref="C310:C312"/>
    <mergeCell ref="D310:D311"/>
    <mergeCell ref="E310:E311"/>
    <mergeCell ref="P310:P311"/>
    <mergeCell ref="K263:K264"/>
    <mergeCell ref="P263:P264"/>
    <mergeCell ref="F263:I263"/>
    <mergeCell ref="L263:L264"/>
    <mergeCell ref="M263:M264"/>
    <mergeCell ref="J263:J264"/>
    <mergeCell ref="N263:N264"/>
    <mergeCell ref="A310:A312"/>
    <mergeCell ref="O310:O311"/>
    <mergeCell ref="B310:B312"/>
    <mergeCell ref="A59:A67"/>
    <mergeCell ref="D122:D123"/>
    <mergeCell ref="A125:A134"/>
    <mergeCell ref="A135:A144"/>
    <mergeCell ref="M168:M169"/>
    <mergeCell ref="M122:M123"/>
    <mergeCell ref="E122:E123"/>
    <mergeCell ref="F122:I122"/>
    <mergeCell ref="J122:J123"/>
    <mergeCell ref="K122:K123"/>
    <mergeCell ref="A166:Q166"/>
    <mergeCell ref="Q122:Q123"/>
    <mergeCell ref="O74:O75"/>
    <mergeCell ref="P168:P169"/>
    <mergeCell ref="Q168:Q169"/>
    <mergeCell ref="A120:Q120"/>
    <mergeCell ref="A121:Q121"/>
    <mergeCell ref="K74:K75"/>
    <mergeCell ref="A77:A86"/>
    <mergeCell ref="A87:A96"/>
    <mergeCell ref="A97:A106"/>
    <mergeCell ref="A145:A154"/>
    <mergeCell ref="A155:A164"/>
    <mergeCell ref="L122:L123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B168:B170"/>
    <mergeCell ref="C168:C170"/>
    <mergeCell ref="K168:K169"/>
    <mergeCell ref="A172:A181"/>
    <mergeCell ref="A182:A191"/>
    <mergeCell ref="A192:A201"/>
    <mergeCell ref="A202:A211"/>
    <mergeCell ref="A248:A257"/>
    <mergeCell ref="E168:E169"/>
    <mergeCell ref="F168:I168"/>
    <mergeCell ref="A214:Q214"/>
    <mergeCell ref="L168:L169"/>
    <mergeCell ref="A213:Q213"/>
    <mergeCell ref="O168:O169"/>
    <mergeCell ref="N843:N844"/>
    <mergeCell ref="P843:P844"/>
    <mergeCell ref="M843:M844"/>
    <mergeCell ref="J891:J892"/>
    <mergeCell ref="K891:K892"/>
    <mergeCell ref="P426:P427"/>
    <mergeCell ref="B494:B496"/>
    <mergeCell ref="A494:A496"/>
    <mergeCell ref="A440:A449"/>
    <mergeCell ref="A450:A459"/>
    <mergeCell ref="F426:I426"/>
    <mergeCell ref="J426:J427"/>
    <mergeCell ref="K426:K427"/>
    <mergeCell ref="L426:L427"/>
    <mergeCell ref="O494:O495"/>
    <mergeCell ref="A856:A865"/>
    <mergeCell ref="A430:A439"/>
    <mergeCell ref="N494:N495"/>
    <mergeCell ref="M494:M495"/>
    <mergeCell ref="L494:L495"/>
    <mergeCell ref="A460:A469"/>
    <mergeCell ref="A470:A479"/>
    <mergeCell ref="A480:A489"/>
    <mergeCell ref="A491:Q491"/>
    <mergeCell ref="A355:Q355"/>
    <mergeCell ref="A356:Q356"/>
    <mergeCell ref="A357:A359"/>
    <mergeCell ref="B357:B359"/>
    <mergeCell ref="C357:C359"/>
    <mergeCell ref="D357:D358"/>
    <mergeCell ref="E357:E358"/>
    <mergeCell ref="F357:I357"/>
    <mergeCell ref="J357:J358"/>
    <mergeCell ref="M357:M358"/>
    <mergeCell ref="N357:N358"/>
    <mergeCell ref="O357:O358"/>
    <mergeCell ref="P357:P358"/>
    <mergeCell ref="Q494:Q495"/>
    <mergeCell ref="P494:P495"/>
    <mergeCell ref="A563:A565"/>
    <mergeCell ref="B563:B565"/>
    <mergeCell ref="C563:C565"/>
    <mergeCell ref="D563:D564"/>
    <mergeCell ref="E563:E564"/>
    <mergeCell ref="F563:I563"/>
    <mergeCell ref="K494:K495"/>
    <mergeCell ref="J494:J495"/>
    <mergeCell ref="F494:I494"/>
    <mergeCell ref="E494:E495"/>
    <mergeCell ref="D494:D495"/>
    <mergeCell ref="C494:C496"/>
    <mergeCell ref="A548:A557"/>
    <mergeCell ref="A538:A547"/>
    <mergeCell ref="A528:A537"/>
    <mergeCell ref="A518:A527"/>
    <mergeCell ref="A508:A517"/>
    <mergeCell ref="A498:A507"/>
    <mergeCell ref="A607:A616"/>
    <mergeCell ref="A617:A626"/>
    <mergeCell ref="A560:Q560"/>
    <mergeCell ref="A561:Q561"/>
    <mergeCell ref="A633:A635"/>
    <mergeCell ref="B633:B635"/>
    <mergeCell ref="C633:C635"/>
    <mergeCell ref="D633:D634"/>
    <mergeCell ref="E633:E634"/>
    <mergeCell ref="F633:I633"/>
    <mergeCell ref="P563:P564"/>
    <mergeCell ref="Q563:Q564"/>
    <mergeCell ref="A567:A576"/>
    <mergeCell ref="A577:A586"/>
    <mergeCell ref="A587:A596"/>
    <mergeCell ref="A597:A606"/>
    <mergeCell ref="J563:J564"/>
    <mergeCell ref="K563:K564"/>
    <mergeCell ref="L563:L564"/>
    <mergeCell ref="M563:M564"/>
    <mergeCell ref="N563:N564"/>
    <mergeCell ref="O563:O564"/>
    <mergeCell ref="A677:A686"/>
    <mergeCell ref="A687:A696"/>
    <mergeCell ref="A630:Q630"/>
    <mergeCell ref="A631:Q631"/>
    <mergeCell ref="A702:A704"/>
    <mergeCell ref="B702:B704"/>
    <mergeCell ref="C702:C704"/>
    <mergeCell ref="D702:D703"/>
    <mergeCell ref="E702:E703"/>
    <mergeCell ref="F702:I702"/>
    <mergeCell ref="P633:P634"/>
    <mergeCell ref="Q633:Q634"/>
    <mergeCell ref="A637:A646"/>
    <mergeCell ref="A647:A656"/>
    <mergeCell ref="A657:A666"/>
    <mergeCell ref="A667:A676"/>
    <mergeCell ref="J633:J634"/>
    <mergeCell ref="K633:K634"/>
    <mergeCell ref="L633:L634"/>
    <mergeCell ref="M633:M634"/>
    <mergeCell ref="N633:N634"/>
    <mergeCell ref="O633:O634"/>
    <mergeCell ref="A746:A755"/>
    <mergeCell ref="A756:A765"/>
    <mergeCell ref="A699:Q699"/>
    <mergeCell ref="A700:Q700"/>
    <mergeCell ref="A772:A774"/>
    <mergeCell ref="B772:B774"/>
    <mergeCell ref="C772:C774"/>
    <mergeCell ref="D772:D773"/>
    <mergeCell ref="E772:E773"/>
    <mergeCell ref="F772:I772"/>
    <mergeCell ref="P702:P703"/>
    <mergeCell ref="Q702:Q703"/>
    <mergeCell ref="A706:A715"/>
    <mergeCell ref="A716:A725"/>
    <mergeCell ref="A726:A735"/>
    <mergeCell ref="A736:A745"/>
    <mergeCell ref="J702:J703"/>
    <mergeCell ref="K702:K703"/>
    <mergeCell ref="L702:L703"/>
    <mergeCell ref="M702:M703"/>
    <mergeCell ref="N702:N703"/>
    <mergeCell ref="O702:O703"/>
    <mergeCell ref="A876:A885"/>
    <mergeCell ref="C843:C845"/>
    <mergeCell ref="A816:A825"/>
    <mergeCell ref="A826:A835"/>
    <mergeCell ref="A769:Q769"/>
    <mergeCell ref="A770:Q770"/>
    <mergeCell ref="A891:A893"/>
    <mergeCell ref="B891:B893"/>
    <mergeCell ref="C891:C893"/>
    <mergeCell ref="D891:D892"/>
    <mergeCell ref="E891:E892"/>
    <mergeCell ref="F891:I891"/>
    <mergeCell ref="P772:P773"/>
    <mergeCell ref="Q772:Q773"/>
    <mergeCell ref="A776:A785"/>
    <mergeCell ref="A786:A795"/>
    <mergeCell ref="A796:A805"/>
    <mergeCell ref="A806:A815"/>
    <mergeCell ref="J772:J773"/>
    <mergeCell ref="K772:K773"/>
    <mergeCell ref="L772:L773"/>
    <mergeCell ref="M772:M773"/>
    <mergeCell ref="N772:N773"/>
    <mergeCell ref="O772:O773"/>
    <mergeCell ref="A943:A952"/>
    <mergeCell ref="A888:Q888"/>
    <mergeCell ref="A889:Q889"/>
    <mergeCell ref="A894:A902"/>
    <mergeCell ref="L891:L892"/>
    <mergeCell ref="M891:M892"/>
    <mergeCell ref="N891:N892"/>
    <mergeCell ref="O891:O892"/>
    <mergeCell ref="P891:P892"/>
    <mergeCell ref="Q891:Q892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2014_spalis</vt:lpstr>
    </vt:vector>
  </TitlesOfParts>
  <Company>LŠTA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User</cp:lastModifiedBy>
  <cp:lastPrinted>2011-05-24T07:22:09Z</cp:lastPrinted>
  <dcterms:created xsi:type="dcterms:W3CDTF">2007-12-03T08:09:16Z</dcterms:created>
  <dcterms:modified xsi:type="dcterms:W3CDTF">2014-11-20T06:34:23Z</dcterms:modified>
</cp:coreProperties>
</file>