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105" windowWidth="18810" windowHeight="6030"/>
  </bookViews>
  <sheets>
    <sheet name="2015_sausis" sheetId="4" r:id="rId1"/>
  </sheets>
  <calcPr calcId="125725"/>
</workbook>
</file>

<file path=xl/calcChain.xml><?xml version="1.0" encoding="utf-8"?>
<calcChain xmlns="http://schemas.openxmlformats.org/spreadsheetml/2006/main">
  <c r="M826" i="4"/>
  <c r="O826" s="1"/>
  <c r="F826"/>
  <c r="M825"/>
  <c r="O825" s="1"/>
  <c r="F825"/>
  <c r="M824"/>
  <c r="P824" s="1"/>
  <c r="Q824" s="1"/>
  <c r="F824"/>
  <c r="M823"/>
  <c r="O823" s="1"/>
  <c r="F823"/>
  <c r="M822"/>
  <c r="O822" s="1"/>
  <c r="F822"/>
  <c r="M821"/>
  <c r="O821" s="1"/>
  <c r="F821"/>
  <c r="M820"/>
  <c r="P820" s="1"/>
  <c r="Q820" s="1"/>
  <c r="F820"/>
  <c r="M819"/>
  <c r="O819" s="1"/>
  <c r="F819"/>
  <c r="M818"/>
  <c r="O818" s="1"/>
  <c r="F818"/>
  <c r="M817"/>
  <c r="O817" s="1"/>
  <c r="F817"/>
  <c r="M816"/>
  <c r="P816" s="1"/>
  <c r="Q816" s="1"/>
  <c r="F816"/>
  <c r="M815"/>
  <c r="O815" s="1"/>
  <c r="F815"/>
  <c r="M814"/>
  <c r="O814" s="1"/>
  <c r="F814"/>
  <c r="M813"/>
  <c r="O813" s="1"/>
  <c r="F813"/>
  <c r="M812"/>
  <c r="P812" s="1"/>
  <c r="Q812" s="1"/>
  <c r="F812"/>
  <c r="M811"/>
  <c r="P811" s="1"/>
  <c r="Q811" s="1"/>
  <c r="F811"/>
  <c r="P810"/>
  <c r="Q810" s="1"/>
  <c r="M810"/>
  <c r="O810" s="1"/>
  <c r="F810"/>
  <c r="M809"/>
  <c r="O809" s="1"/>
  <c r="F809"/>
  <c r="M808"/>
  <c r="P808" s="1"/>
  <c r="Q808" s="1"/>
  <c r="F808"/>
  <c r="M807"/>
  <c r="P807" s="1"/>
  <c r="Q807" s="1"/>
  <c r="F807"/>
  <c r="P806"/>
  <c r="Q806" s="1"/>
  <c r="M806"/>
  <c r="O806" s="1"/>
  <c r="F806"/>
  <c r="M805"/>
  <c r="O805" s="1"/>
  <c r="F805"/>
  <c r="M804"/>
  <c r="P804" s="1"/>
  <c r="Q804" s="1"/>
  <c r="F804"/>
  <c r="M803"/>
  <c r="P803" s="1"/>
  <c r="Q803" s="1"/>
  <c r="F803"/>
  <c r="M802"/>
  <c r="O802" s="1"/>
  <c r="F802"/>
  <c r="M801"/>
  <c r="O801" s="1"/>
  <c r="F801"/>
  <c r="M800"/>
  <c r="P800" s="1"/>
  <c r="Q800" s="1"/>
  <c r="F800"/>
  <c r="O799"/>
  <c r="M799"/>
  <c r="P799" s="1"/>
  <c r="Q799" s="1"/>
  <c r="F799"/>
  <c r="M798"/>
  <c r="P798" s="1"/>
  <c r="Q798" s="1"/>
  <c r="F798"/>
  <c r="M797"/>
  <c r="O797" s="1"/>
  <c r="F797"/>
  <c r="M796"/>
  <c r="P796" s="1"/>
  <c r="Q796" s="1"/>
  <c r="F796"/>
  <c r="M795"/>
  <c r="P795" s="1"/>
  <c r="Q795" s="1"/>
  <c r="F795"/>
  <c r="M794"/>
  <c r="P794" s="1"/>
  <c r="Q794" s="1"/>
  <c r="F794"/>
  <c r="M793"/>
  <c r="O793" s="1"/>
  <c r="F793"/>
  <c r="M792"/>
  <c r="P792" s="1"/>
  <c r="Q792" s="1"/>
  <c r="F792"/>
  <c r="M791"/>
  <c r="P791" s="1"/>
  <c r="Q791" s="1"/>
  <c r="F791"/>
  <c r="P790"/>
  <c r="Q790" s="1"/>
  <c r="M790"/>
  <c r="O790" s="1"/>
  <c r="F790"/>
  <c r="P818" l="1"/>
  <c r="Q818" s="1"/>
  <c r="P813"/>
  <c r="Q813" s="1"/>
  <c r="P814"/>
  <c r="Q814" s="1"/>
  <c r="P793"/>
  <c r="Q793" s="1"/>
  <c r="O794"/>
  <c r="O795"/>
  <c r="O798"/>
  <c r="P822"/>
  <c r="Q822" s="1"/>
  <c r="P797"/>
  <c r="Q797" s="1"/>
  <c r="P809"/>
  <c r="Q809" s="1"/>
  <c r="O811"/>
  <c r="P817"/>
  <c r="Q817" s="1"/>
  <c r="P821"/>
  <c r="Q821" s="1"/>
  <c r="O791"/>
  <c r="P802"/>
  <c r="Q802" s="1"/>
  <c r="P805"/>
  <c r="Q805" s="1"/>
  <c r="O807"/>
  <c r="P825"/>
  <c r="Q825" s="1"/>
  <c r="P826"/>
  <c r="Q826" s="1"/>
  <c r="P801"/>
  <c r="Q801" s="1"/>
  <c r="O803"/>
  <c r="O792"/>
  <c r="O796"/>
  <c r="O800"/>
  <c r="O804"/>
  <c r="O808"/>
  <c r="O812"/>
  <c r="P815"/>
  <c r="Q815" s="1"/>
  <c r="O816"/>
  <c r="P819"/>
  <c r="Q819" s="1"/>
  <c r="O820"/>
  <c r="P823"/>
  <c r="Q823" s="1"/>
  <c r="O824"/>
  <c r="L1515" l="1"/>
  <c r="K1515"/>
  <c r="M1515" s="1"/>
  <c r="F1515"/>
  <c r="L1514"/>
  <c r="K1514"/>
  <c r="M1514" s="1"/>
  <c r="F1514"/>
  <c r="L1513"/>
  <c r="K1513"/>
  <c r="F1513"/>
  <c r="L1512"/>
  <c r="K1512"/>
  <c r="F1512"/>
  <c r="L1511"/>
  <c r="K1511"/>
  <c r="M1511" s="1"/>
  <c r="F1511"/>
  <c r="L1510"/>
  <c r="K1510"/>
  <c r="F1510"/>
  <c r="L1509"/>
  <c r="K1509"/>
  <c r="M1509" s="1"/>
  <c r="P1509" s="1"/>
  <c r="Q1509" s="1"/>
  <c r="F1509"/>
  <c r="L1508"/>
  <c r="K1508"/>
  <c r="F1508"/>
  <c r="L1507"/>
  <c r="K1507"/>
  <c r="F1507"/>
  <c r="L1506"/>
  <c r="K1506"/>
  <c r="F1506"/>
  <c r="L1505"/>
  <c r="K1505"/>
  <c r="F1505"/>
  <c r="L1504"/>
  <c r="K1504"/>
  <c r="M1504" s="1"/>
  <c r="O1504" s="1"/>
  <c r="F1504"/>
  <c r="L1503"/>
  <c r="K1503"/>
  <c r="F1503"/>
  <c r="L1502"/>
  <c r="K1502"/>
  <c r="F1502"/>
  <c r="L1501"/>
  <c r="K1501"/>
  <c r="F1501"/>
  <c r="L1500"/>
  <c r="K1500"/>
  <c r="F1500"/>
  <c r="L1499"/>
  <c r="K1499"/>
  <c r="F1499"/>
  <c r="L1498"/>
  <c r="K1498"/>
  <c r="F1498"/>
  <c r="L1497"/>
  <c r="K1497"/>
  <c r="F1497"/>
  <c r="L1496"/>
  <c r="K1496"/>
  <c r="F1496"/>
  <c r="L1495"/>
  <c r="K1495"/>
  <c r="F1495"/>
  <c r="L1494"/>
  <c r="K1494"/>
  <c r="F1494"/>
  <c r="L1493"/>
  <c r="M1493" s="1"/>
  <c r="P1493" s="1"/>
  <c r="Q1493" s="1"/>
  <c r="K1493"/>
  <c r="F1493"/>
  <c r="L1492"/>
  <c r="K1492"/>
  <c r="F1492"/>
  <c r="L1491"/>
  <c r="K1491"/>
  <c r="M1491" s="1"/>
  <c r="F1491"/>
  <c r="L1490"/>
  <c r="K1490"/>
  <c r="F1490"/>
  <c r="M1489"/>
  <c r="P1489" s="1"/>
  <c r="Q1489" s="1"/>
  <c r="L1489"/>
  <c r="K1489"/>
  <c r="F1489"/>
  <c r="L1488"/>
  <c r="M1488" s="1"/>
  <c r="K1488"/>
  <c r="F1488"/>
  <c r="L1487"/>
  <c r="K1487"/>
  <c r="F1487"/>
  <c r="L1486"/>
  <c r="K1486"/>
  <c r="M1486" s="1"/>
  <c r="F1486"/>
  <c r="L1485"/>
  <c r="K1485"/>
  <c r="F1485"/>
  <c r="L1484"/>
  <c r="K1484"/>
  <c r="F1484"/>
  <c r="L1483"/>
  <c r="K1483"/>
  <c r="F1483"/>
  <c r="L1482"/>
  <c r="K1482"/>
  <c r="F1482"/>
  <c r="L1481"/>
  <c r="K1481"/>
  <c r="F1481"/>
  <c r="L1480"/>
  <c r="K1480"/>
  <c r="F1480"/>
  <c r="L1479"/>
  <c r="K1479"/>
  <c r="F1479"/>
  <c r="L1478"/>
  <c r="K1478"/>
  <c r="F1478"/>
  <c r="L1477"/>
  <c r="K1477"/>
  <c r="F1477"/>
  <c r="L1476"/>
  <c r="K1476"/>
  <c r="F1476"/>
  <c r="M1172"/>
  <c r="O1172" s="1"/>
  <c r="M1171"/>
  <c r="O1171" s="1"/>
  <c r="M1170"/>
  <c r="O1170" s="1"/>
  <c r="M1169"/>
  <c r="O1169" s="1"/>
  <c r="M1168"/>
  <c r="O1168" s="1"/>
  <c r="M1167"/>
  <c r="O1167" s="1"/>
  <c r="M1166"/>
  <c r="O1166" s="1"/>
  <c r="M1165"/>
  <c r="O1165" s="1"/>
  <c r="M1164"/>
  <c r="O1164" s="1"/>
  <c r="M1163"/>
  <c r="O1163" s="1"/>
  <c r="M1162"/>
  <c r="O1162" s="1"/>
  <c r="M1161"/>
  <c r="O1161" s="1"/>
  <c r="M1160"/>
  <c r="O1160" s="1"/>
  <c r="M1159"/>
  <c r="O1159" s="1"/>
  <c r="M1158"/>
  <c r="O1158" s="1"/>
  <c r="M1157"/>
  <c r="O1157" s="1"/>
  <c r="M1156"/>
  <c r="O1156" s="1"/>
  <c r="M1155"/>
  <c r="O1155" s="1"/>
  <c r="M1154"/>
  <c r="O1154" s="1"/>
  <c r="M1153"/>
  <c r="O1153" s="1"/>
  <c r="M1152"/>
  <c r="O1152" s="1"/>
  <c r="M1151"/>
  <c r="O1151" s="1"/>
  <c r="M1150"/>
  <c r="O1150" s="1"/>
  <c r="M1149"/>
  <c r="O1149" s="1"/>
  <c r="M1148"/>
  <c r="O1148" s="1"/>
  <c r="M1147"/>
  <c r="O1147" s="1"/>
  <c r="M1146"/>
  <c r="O1146" s="1"/>
  <c r="M1145"/>
  <c r="O1145" s="1"/>
  <c r="M1144"/>
  <c r="O1144" s="1"/>
  <c r="M1143"/>
  <c r="O1143" s="1"/>
  <c r="M1508" l="1"/>
  <c r="O1508" s="1"/>
  <c r="M1501"/>
  <c r="P1501" s="1"/>
  <c r="Q1501" s="1"/>
  <c r="M1477"/>
  <c r="P1477" s="1"/>
  <c r="Q1477" s="1"/>
  <c r="M1481"/>
  <c r="P1481" s="1"/>
  <c r="Q1481" s="1"/>
  <c r="M1485"/>
  <c r="P1485" s="1"/>
  <c r="Q1485" s="1"/>
  <c r="M1490"/>
  <c r="P1490" s="1"/>
  <c r="Q1490" s="1"/>
  <c r="M1506"/>
  <c r="M1512"/>
  <c r="O1512" s="1"/>
  <c r="M1497"/>
  <c r="P1497" s="1"/>
  <c r="Q1497" s="1"/>
  <c r="M1492"/>
  <c r="P1492" s="1"/>
  <c r="Q1492" s="1"/>
  <c r="M1495"/>
  <c r="O1495" s="1"/>
  <c r="M1476"/>
  <c r="P1476" s="1"/>
  <c r="Q1476" s="1"/>
  <c r="M1505"/>
  <c r="P1505" s="1"/>
  <c r="Q1505" s="1"/>
  <c r="M1478"/>
  <c r="P1478" s="1"/>
  <c r="Q1478" s="1"/>
  <c r="M1483"/>
  <c r="M1487"/>
  <c r="P1487" s="1"/>
  <c r="Q1487" s="1"/>
  <c r="M1479"/>
  <c r="O1479" s="1"/>
  <c r="M1480"/>
  <c r="P1480" s="1"/>
  <c r="Q1480" s="1"/>
  <c r="M1484"/>
  <c r="O1484" s="1"/>
  <c r="M1498"/>
  <c r="P1498" s="1"/>
  <c r="Q1498" s="1"/>
  <c r="M1502"/>
  <c r="O1502" s="1"/>
  <c r="M1513"/>
  <c r="O1513" s="1"/>
  <c r="M1496"/>
  <c r="O1509"/>
  <c r="M1503"/>
  <c r="O1503" s="1"/>
  <c r="M1482"/>
  <c r="O1482" s="1"/>
  <c r="M1494"/>
  <c r="M1499"/>
  <c r="O1499" s="1"/>
  <c r="M1500"/>
  <c r="O1500" s="1"/>
  <c r="M1507"/>
  <c r="P1507" s="1"/>
  <c r="Q1507" s="1"/>
  <c r="M1510"/>
  <c r="O1483"/>
  <c r="P1483"/>
  <c r="Q1483" s="1"/>
  <c r="O1490"/>
  <c r="P1495"/>
  <c r="Q1495" s="1"/>
  <c r="O1496"/>
  <c r="P1496"/>
  <c r="Q1496" s="1"/>
  <c r="O1511"/>
  <c r="P1511"/>
  <c r="Q1511" s="1"/>
  <c r="O1514"/>
  <c r="P1514"/>
  <c r="Q1514" s="1"/>
  <c r="P1479"/>
  <c r="Q1479" s="1"/>
  <c r="O1480"/>
  <c r="O1486"/>
  <c r="P1486"/>
  <c r="Q1486" s="1"/>
  <c r="O1491"/>
  <c r="P1491"/>
  <c r="Q1491" s="1"/>
  <c r="O1492"/>
  <c r="P1502"/>
  <c r="Q1502" s="1"/>
  <c r="O1515"/>
  <c r="P1515"/>
  <c r="Q1515" s="1"/>
  <c r="O1476"/>
  <c r="O1487"/>
  <c r="O1498"/>
  <c r="P1503"/>
  <c r="Q1503" s="1"/>
  <c r="O1506"/>
  <c r="P1506"/>
  <c r="Q1506" s="1"/>
  <c r="O1488"/>
  <c r="P1488"/>
  <c r="Q1488" s="1"/>
  <c r="O1494"/>
  <c r="P1494"/>
  <c r="Q1494" s="1"/>
  <c r="P1499"/>
  <c r="Q1499" s="1"/>
  <c r="O1507"/>
  <c r="O1510"/>
  <c r="P1510"/>
  <c r="Q1510" s="1"/>
  <c r="O1477"/>
  <c r="O1481"/>
  <c r="O1485"/>
  <c r="O1489"/>
  <c r="O1493"/>
  <c r="O1497"/>
  <c r="O1501"/>
  <c r="P1484"/>
  <c r="Q1484" s="1"/>
  <c r="P1504"/>
  <c r="Q1504" s="1"/>
  <c r="P1508"/>
  <c r="Q1508" s="1"/>
  <c r="P1512"/>
  <c r="Q1512" s="1"/>
  <c r="P1143"/>
  <c r="Q1143" s="1"/>
  <c r="P1144"/>
  <c r="Q1144" s="1"/>
  <c r="P1145"/>
  <c r="Q1145" s="1"/>
  <c r="P1146"/>
  <c r="Q1146" s="1"/>
  <c r="P1147"/>
  <c r="Q1147" s="1"/>
  <c r="P1148"/>
  <c r="Q1148" s="1"/>
  <c r="P1149"/>
  <c r="Q1149" s="1"/>
  <c r="P1150"/>
  <c r="Q1150" s="1"/>
  <c r="P1151"/>
  <c r="Q1151" s="1"/>
  <c r="P1152"/>
  <c r="Q1152" s="1"/>
  <c r="P1153"/>
  <c r="Q1153" s="1"/>
  <c r="P1154"/>
  <c r="Q1154" s="1"/>
  <c r="P1155"/>
  <c r="Q1155" s="1"/>
  <c r="P1156"/>
  <c r="Q1156" s="1"/>
  <c r="P1157"/>
  <c r="Q1157" s="1"/>
  <c r="P1158"/>
  <c r="Q1158" s="1"/>
  <c r="P1159"/>
  <c r="Q1159" s="1"/>
  <c r="P1160"/>
  <c r="Q1160" s="1"/>
  <c r="P1161"/>
  <c r="Q1161" s="1"/>
  <c r="P1162"/>
  <c r="Q1162" s="1"/>
  <c r="P1163"/>
  <c r="Q1163" s="1"/>
  <c r="P1164"/>
  <c r="Q1164" s="1"/>
  <c r="P1165"/>
  <c r="Q1165" s="1"/>
  <c r="P1166"/>
  <c r="Q1166" s="1"/>
  <c r="P1167"/>
  <c r="Q1167" s="1"/>
  <c r="P1168"/>
  <c r="Q1168" s="1"/>
  <c r="P1169"/>
  <c r="Q1169" s="1"/>
  <c r="P1170"/>
  <c r="Q1170" s="1"/>
  <c r="P1171"/>
  <c r="Q1171" s="1"/>
  <c r="P1172"/>
  <c r="Q1172" s="1"/>
  <c r="P1500" l="1"/>
  <c r="Q1500" s="1"/>
  <c r="P1482"/>
  <c r="Q1482" s="1"/>
  <c r="O1478"/>
  <c r="P1513"/>
  <c r="Q1513" s="1"/>
  <c r="O1505"/>
  <c r="M1543"/>
  <c r="O1543" s="1"/>
  <c r="Q1543" s="1"/>
  <c r="F1543"/>
  <c r="M1552"/>
  <c r="P1552" s="1"/>
  <c r="F1552"/>
  <c r="M1551"/>
  <c r="O1551" s="1"/>
  <c r="Q1551" s="1"/>
  <c r="F1551"/>
  <c r="M1550"/>
  <c r="P1550" s="1"/>
  <c r="F1550"/>
  <c r="M1549"/>
  <c r="O1549" s="1"/>
  <c r="Q1549" s="1"/>
  <c r="M1548"/>
  <c r="O1548" s="1"/>
  <c r="Q1548" s="1"/>
  <c r="F1548"/>
  <c r="M1547"/>
  <c r="O1547" s="1"/>
  <c r="Q1547" s="1"/>
  <c r="F1547"/>
  <c r="M1546"/>
  <c r="O1546" s="1"/>
  <c r="Q1546" s="1"/>
  <c r="F1546"/>
  <c r="M1545"/>
  <c r="P1545" s="1"/>
  <c r="F1545"/>
  <c r="M1544"/>
  <c r="O1544" s="1"/>
  <c r="Q1544" s="1"/>
  <c r="F1544"/>
  <c r="M1557"/>
  <c r="O1557" s="1"/>
  <c r="Q1557" s="1"/>
  <c r="M1556"/>
  <c r="O1556" s="1"/>
  <c r="Q1556" s="1"/>
  <c r="M1555"/>
  <c r="O1555" s="1"/>
  <c r="Q1555" s="1"/>
  <c r="M1554"/>
  <c r="O1554" s="1"/>
  <c r="Q1554" s="1"/>
  <c r="F1554"/>
  <c r="M1553"/>
  <c r="O1553" s="1"/>
  <c r="Q1553" s="1"/>
  <c r="M1563"/>
  <c r="O1563" s="1"/>
  <c r="Q1563" s="1"/>
  <c r="F1563"/>
  <c r="M1562"/>
  <c r="O1562" s="1"/>
  <c r="Q1562" s="1"/>
  <c r="F1562"/>
  <c r="M1561"/>
  <c r="P1561" s="1"/>
  <c r="F1561"/>
  <c r="M1560"/>
  <c r="O1560" s="1"/>
  <c r="Q1560" s="1"/>
  <c r="M1559"/>
  <c r="O1559" s="1"/>
  <c r="Q1559" s="1"/>
  <c r="F1559"/>
  <c r="M1558"/>
  <c r="O1558" s="1"/>
  <c r="Q1558" s="1"/>
  <c r="F1558"/>
  <c r="M1531"/>
  <c r="O1531" s="1"/>
  <c r="Q1531" s="1"/>
  <c r="F1531"/>
  <c r="M1530"/>
  <c r="O1530" s="1"/>
  <c r="Q1530" s="1"/>
  <c r="F1530"/>
  <c r="M1529"/>
  <c r="O1529" s="1"/>
  <c r="Q1529" s="1"/>
  <c r="F1529"/>
  <c r="M1528"/>
  <c r="O1528" s="1"/>
  <c r="Q1528" s="1"/>
  <c r="F1528"/>
  <c r="M1527"/>
  <c r="O1527" s="1"/>
  <c r="Q1527" s="1"/>
  <c r="F1527"/>
  <c r="M1526"/>
  <c r="P1526" s="1"/>
  <c r="F1526"/>
  <c r="M1525"/>
  <c r="O1525" s="1"/>
  <c r="Q1525" s="1"/>
  <c r="F1525"/>
  <c r="M1524"/>
  <c r="O1524" s="1"/>
  <c r="Q1524" s="1"/>
  <c r="F1524"/>
  <c r="M1523"/>
  <c r="O1523" s="1"/>
  <c r="Q1523" s="1"/>
  <c r="F1523"/>
  <c r="O1124"/>
  <c r="M1124"/>
  <c r="P1124" s="1"/>
  <c r="Q1124" s="1"/>
  <c r="M1123"/>
  <c r="P1123" s="1"/>
  <c r="Q1123" s="1"/>
  <c r="M1122"/>
  <c r="P1122" s="1"/>
  <c r="Q1122" s="1"/>
  <c r="M1121"/>
  <c r="P1121" s="1"/>
  <c r="Q1121" s="1"/>
  <c r="M1120"/>
  <c r="O1120" s="1"/>
  <c r="M1119"/>
  <c r="O1119" s="1"/>
  <c r="M1118"/>
  <c r="O1118" s="1"/>
  <c r="M1117"/>
  <c r="O1117" s="1"/>
  <c r="M1116"/>
  <c r="O1116" s="1"/>
  <c r="M212"/>
  <c r="O212" s="1"/>
  <c r="I212"/>
  <c r="M211"/>
  <c r="O211" s="1"/>
  <c r="I211"/>
  <c r="M210"/>
  <c r="P210" s="1"/>
  <c r="Q210" s="1"/>
  <c r="I210"/>
  <c r="M209"/>
  <c r="O209" s="1"/>
  <c r="I209"/>
  <c r="M208"/>
  <c r="P208" s="1"/>
  <c r="Q208" s="1"/>
  <c r="I208"/>
  <c r="M207"/>
  <c r="O207" s="1"/>
  <c r="I207"/>
  <c r="M206"/>
  <c r="P206" s="1"/>
  <c r="Q206" s="1"/>
  <c r="I206"/>
  <c r="M205"/>
  <c r="O205" s="1"/>
  <c r="I205"/>
  <c r="M204"/>
  <c r="O204" s="1"/>
  <c r="I204"/>
  <c r="P203"/>
  <c r="Q203" s="1"/>
  <c r="M203"/>
  <c r="O203" s="1"/>
  <c r="I203"/>
  <c r="M202"/>
  <c r="P202" s="1"/>
  <c r="Q202" s="1"/>
  <c r="I202"/>
  <c r="M201"/>
  <c r="O201" s="1"/>
  <c r="I201"/>
  <c r="M200"/>
  <c r="P200" s="1"/>
  <c r="Q200" s="1"/>
  <c r="I200"/>
  <c r="M199"/>
  <c r="O199" s="1"/>
  <c r="I199"/>
  <c r="M198"/>
  <c r="P198" s="1"/>
  <c r="Q198" s="1"/>
  <c r="I198"/>
  <c r="M197"/>
  <c r="O197" s="1"/>
  <c r="I197"/>
  <c r="M196"/>
  <c r="O196" s="1"/>
  <c r="I196"/>
  <c r="M195"/>
  <c r="O195" s="1"/>
  <c r="I195"/>
  <c r="M194"/>
  <c r="P194" s="1"/>
  <c r="Q194" s="1"/>
  <c r="I194"/>
  <c r="M193"/>
  <c r="O193" s="1"/>
  <c r="I193"/>
  <c r="M192"/>
  <c r="P192" s="1"/>
  <c r="Q192" s="1"/>
  <c r="I192"/>
  <c r="M191"/>
  <c r="O191" s="1"/>
  <c r="I191"/>
  <c r="M190"/>
  <c r="P190" s="1"/>
  <c r="Q190" s="1"/>
  <c r="I190"/>
  <c r="M189"/>
  <c r="O189" s="1"/>
  <c r="I189"/>
  <c r="M188"/>
  <c r="O188" s="1"/>
  <c r="I188"/>
  <c r="M187"/>
  <c r="O187" s="1"/>
  <c r="I187"/>
  <c r="M186"/>
  <c r="P186" s="1"/>
  <c r="Q186" s="1"/>
  <c r="I186"/>
  <c r="M185"/>
  <c r="O185" s="1"/>
  <c r="I185"/>
  <c r="M184"/>
  <c r="P184" s="1"/>
  <c r="Q184" s="1"/>
  <c r="I184"/>
  <c r="M183"/>
  <c r="O183" s="1"/>
  <c r="I183"/>
  <c r="M182"/>
  <c r="P182" s="1"/>
  <c r="Q182" s="1"/>
  <c r="I182"/>
  <c r="M181"/>
  <c r="O181" s="1"/>
  <c r="I181"/>
  <c r="M180"/>
  <c r="O180" s="1"/>
  <c r="I180"/>
  <c r="M179"/>
  <c r="O179" s="1"/>
  <c r="I179"/>
  <c r="M178"/>
  <c r="P178" s="1"/>
  <c r="Q178" s="1"/>
  <c r="I178"/>
  <c r="M177"/>
  <c r="P177" s="1"/>
  <c r="Q177" s="1"/>
  <c r="I177"/>
  <c r="M176"/>
  <c r="O176" s="1"/>
  <c r="I176"/>
  <c r="M175"/>
  <c r="O175" s="1"/>
  <c r="I175"/>
  <c r="M174"/>
  <c r="P174" s="1"/>
  <c r="Q174" s="1"/>
  <c r="I174"/>
  <c r="M173"/>
  <c r="P173" s="1"/>
  <c r="Q173" s="1"/>
  <c r="I173"/>
  <c r="M1079"/>
  <c r="O1079" s="1"/>
  <c r="M1078"/>
  <c r="O1078" s="1"/>
  <c r="M1077"/>
  <c r="O1077" s="1"/>
  <c r="M1076"/>
  <c r="O1076" s="1"/>
  <c r="M1075"/>
  <c r="O1075" s="1"/>
  <c r="M1074"/>
  <c r="O1074" s="1"/>
  <c r="M1073"/>
  <c r="O1073" s="1"/>
  <c r="M1072"/>
  <c r="O1072" s="1"/>
  <c r="M1071"/>
  <c r="P1071" s="1"/>
  <c r="Q1071" s="1"/>
  <c r="M1070"/>
  <c r="P1070" s="1"/>
  <c r="Q1070" s="1"/>
  <c r="M1069"/>
  <c r="P1069" s="1"/>
  <c r="Q1069" s="1"/>
  <c r="M1068"/>
  <c r="P1068" s="1"/>
  <c r="Q1068" s="1"/>
  <c r="M1067"/>
  <c r="P1067" s="1"/>
  <c r="Q1067" s="1"/>
  <c r="M1066"/>
  <c r="P1066" s="1"/>
  <c r="Q1066" s="1"/>
  <c r="M1065"/>
  <c r="P1065" s="1"/>
  <c r="Q1065" s="1"/>
  <c r="M1064"/>
  <c r="P1064" s="1"/>
  <c r="Q1064" s="1"/>
  <c r="M1063"/>
  <c r="P1063" s="1"/>
  <c r="Q1063" s="1"/>
  <c r="M1062"/>
  <c r="P1062" s="1"/>
  <c r="Q1062" s="1"/>
  <c r="M1061"/>
  <c r="P1061" s="1"/>
  <c r="Q1061" s="1"/>
  <c r="M1060"/>
  <c r="P1060" s="1"/>
  <c r="Q1060" s="1"/>
  <c r="P195" l="1"/>
  <c r="Q195" s="1"/>
  <c r="O200"/>
  <c r="P1549"/>
  <c r="O173"/>
  <c r="O184"/>
  <c r="O1122"/>
  <c r="P179"/>
  <c r="Q179" s="1"/>
  <c r="P1529"/>
  <c r="O192"/>
  <c r="O208"/>
  <c r="O1121"/>
  <c r="O1123"/>
  <c r="P1562"/>
  <c r="P1548"/>
  <c r="P211"/>
  <c r="Q211" s="1"/>
  <c r="O1526"/>
  <c r="Q1526" s="1"/>
  <c r="P187"/>
  <c r="Q187" s="1"/>
  <c r="O1545"/>
  <c r="Q1545" s="1"/>
  <c r="O1552"/>
  <c r="Q1552" s="1"/>
  <c r="P188"/>
  <c r="Q188" s="1"/>
  <c r="P204"/>
  <c r="Q204" s="1"/>
  <c r="P1530"/>
  <c r="P1547"/>
  <c r="P1543"/>
  <c r="O1060"/>
  <c r="O1062"/>
  <c r="O1064"/>
  <c r="O1066"/>
  <c r="O1068"/>
  <c r="O1070"/>
  <c r="P191"/>
  <c r="Q191" s="1"/>
  <c r="P207"/>
  <c r="Q207" s="1"/>
  <c r="P1544"/>
  <c r="P180"/>
  <c r="Q180" s="1"/>
  <c r="P196"/>
  <c r="Q196" s="1"/>
  <c r="P212"/>
  <c r="Q212" s="1"/>
  <c r="P1558"/>
  <c r="P1563"/>
  <c r="P176"/>
  <c r="Q176" s="1"/>
  <c r="O1061"/>
  <c r="O1063"/>
  <c r="O1065"/>
  <c r="O1067"/>
  <c r="O1069"/>
  <c r="O1071"/>
  <c r="P175"/>
  <c r="Q175" s="1"/>
  <c r="O177"/>
  <c r="P183"/>
  <c r="Q183" s="1"/>
  <c r="P199"/>
  <c r="Q199" s="1"/>
  <c r="P1525"/>
  <c r="O1550"/>
  <c r="Q1550" s="1"/>
  <c r="P1546"/>
  <c r="P1551"/>
  <c r="P1554"/>
  <c r="P1555"/>
  <c r="P1556"/>
  <c r="P1557"/>
  <c r="P1553"/>
  <c r="P1559"/>
  <c r="P1560"/>
  <c r="O1561"/>
  <c r="Q1561" s="1"/>
  <c r="P1524"/>
  <c r="P1528"/>
  <c r="P1523"/>
  <c r="P1527"/>
  <c r="P1531"/>
  <c r="P1116"/>
  <c r="Q1116" s="1"/>
  <c r="P1117"/>
  <c r="Q1117" s="1"/>
  <c r="P1118"/>
  <c r="Q1118" s="1"/>
  <c r="P1119"/>
  <c r="Q1119" s="1"/>
  <c r="P1120"/>
  <c r="Q1120" s="1"/>
  <c r="O174"/>
  <c r="O178"/>
  <c r="P181"/>
  <c r="Q181" s="1"/>
  <c r="O182"/>
  <c r="P185"/>
  <c r="Q185" s="1"/>
  <c r="O186"/>
  <c r="P189"/>
  <c r="Q189" s="1"/>
  <c r="O190"/>
  <c r="P193"/>
  <c r="Q193" s="1"/>
  <c r="O194"/>
  <c r="P197"/>
  <c r="Q197" s="1"/>
  <c r="O198"/>
  <c r="P201"/>
  <c r="Q201" s="1"/>
  <c r="O202"/>
  <c r="P205"/>
  <c r="Q205" s="1"/>
  <c r="O206"/>
  <c r="P209"/>
  <c r="Q209" s="1"/>
  <c r="O210"/>
  <c r="P1072"/>
  <c r="Q1072" s="1"/>
  <c r="P1073"/>
  <c r="Q1073" s="1"/>
  <c r="P1074"/>
  <c r="Q1074" s="1"/>
  <c r="P1075"/>
  <c r="Q1075" s="1"/>
  <c r="P1076"/>
  <c r="Q1076" s="1"/>
  <c r="P1077"/>
  <c r="Q1077" s="1"/>
  <c r="P1078"/>
  <c r="Q1078" s="1"/>
  <c r="P1079"/>
  <c r="Q1079" s="1"/>
  <c r="M1052"/>
  <c r="O1052" s="1"/>
  <c r="M1051"/>
  <c r="P1051" s="1"/>
  <c r="Q1051" s="1"/>
  <c r="M1050"/>
  <c r="O1050" s="1"/>
  <c r="M1049"/>
  <c r="P1049" s="1"/>
  <c r="Q1049" s="1"/>
  <c r="M1048"/>
  <c r="O1048" s="1"/>
  <c r="M1047"/>
  <c r="P1047" s="1"/>
  <c r="Q1047" s="1"/>
  <c r="M1046"/>
  <c r="O1046" s="1"/>
  <c r="M1045"/>
  <c r="O1045" s="1"/>
  <c r="M1044"/>
  <c r="O1044" s="1"/>
  <c r="M1043"/>
  <c r="P1043" s="1"/>
  <c r="Q1043" s="1"/>
  <c r="M1042"/>
  <c r="O1042" s="1"/>
  <c r="M1041"/>
  <c r="O1041" s="1"/>
  <c r="M1040"/>
  <c r="O1040" s="1"/>
  <c r="M1039"/>
  <c r="P1039" s="1"/>
  <c r="Q1039" s="1"/>
  <c r="M1038"/>
  <c r="O1038" s="1"/>
  <c r="M1037"/>
  <c r="P1037" s="1"/>
  <c r="Q1037" s="1"/>
  <c r="M1036"/>
  <c r="O1036" s="1"/>
  <c r="M1035"/>
  <c r="P1035" s="1"/>
  <c r="Q1035" s="1"/>
  <c r="M1033"/>
  <c r="P1033" s="1"/>
  <c r="Q1033" s="1"/>
  <c r="M1032"/>
  <c r="O1032" s="1"/>
  <c r="M1031"/>
  <c r="O1031" s="1"/>
  <c r="M1030"/>
  <c r="P1030" s="1"/>
  <c r="Q1030" s="1"/>
  <c r="M1029"/>
  <c r="O1029" s="1"/>
  <c r="M1028"/>
  <c r="P1028" s="1"/>
  <c r="Q1028" s="1"/>
  <c r="M1027"/>
  <c r="O1027" s="1"/>
  <c r="M1026"/>
  <c r="P1026" s="1"/>
  <c r="Q1026" s="1"/>
  <c r="M1025"/>
  <c r="O1025" s="1"/>
  <c r="M1020"/>
  <c r="O1020" s="1"/>
  <c r="M1019"/>
  <c r="O1019" s="1"/>
  <c r="M1018"/>
  <c r="P1018" s="1"/>
  <c r="Q1018" s="1"/>
  <c r="M1017"/>
  <c r="O1017" s="1"/>
  <c r="M1016"/>
  <c r="P1016" s="1"/>
  <c r="Q1016" s="1"/>
  <c r="M1015"/>
  <c r="O1015" s="1"/>
  <c r="M968"/>
  <c r="O968" s="1"/>
  <c r="Q968" s="1"/>
  <c r="F968"/>
  <c r="M967"/>
  <c r="P967" s="1"/>
  <c r="F967"/>
  <c r="M966"/>
  <c r="P966" s="1"/>
  <c r="F966"/>
  <c r="M965"/>
  <c r="P965" s="1"/>
  <c r="F965"/>
  <c r="M964"/>
  <c r="O964" s="1"/>
  <c r="Q964" s="1"/>
  <c r="F964"/>
  <c r="M963"/>
  <c r="P963" s="1"/>
  <c r="F963"/>
  <c r="P962"/>
  <c r="M962"/>
  <c r="O962" s="1"/>
  <c r="Q962" s="1"/>
  <c r="F962"/>
  <c r="M961"/>
  <c r="P961" s="1"/>
  <c r="F961"/>
  <c r="M960"/>
  <c r="O960" s="1"/>
  <c r="Q960" s="1"/>
  <c r="F960"/>
  <c r="M957"/>
  <c r="P957" s="1"/>
  <c r="F957"/>
  <c r="M956"/>
  <c r="O956" s="1"/>
  <c r="Q956" s="1"/>
  <c r="F956"/>
  <c r="M955"/>
  <c r="P955" s="1"/>
  <c r="F955"/>
  <c r="M954"/>
  <c r="O954" s="1"/>
  <c r="Q954" s="1"/>
  <c r="F954"/>
  <c r="M953"/>
  <c r="O953" s="1"/>
  <c r="Q953" s="1"/>
  <c r="F953"/>
  <c r="P952"/>
  <c r="M952"/>
  <c r="O952" s="1"/>
  <c r="Q952" s="1"/>
  <c r="F952"/>
  <c r="M951"/>
  <c r="P951" s="1"/>
  <c r="F951"/>
  <c r="M950"/>
  <c r="P950" s="1"/>
  <c r="F950"/>
  <c r="M947"/>
  <c r="O947" s="1"/>
  <c r="Q947" s="1"/>
  <c r="F947"/>
  <c r="M946"/>
  <c r="O946" s="1"/>
  <c r="Q946" s="1"/>
  <c r="F946"/>
  <c r="M945"/>
  <c r="P945" s="1"/>
  <c r="F945"/>
  <c r="M944"/>
  <c r="P944" s="1"/>
  <c r="F944"/>
  <c r="M943"/>
  <c r="O943" s="1"/>
  <c r="Q943" s="1"/>
  <c r="F943"/>
  <c r="M942"/>
  <c r="O942" s="1"/>
  <c r="Q942" s="1"/>
  <c r="F942"/>
  <c r="M941"/>
  <c r="P941" s="1"/>
  <c r="F941"/>
  <c r="M940"/>
  <c r="P940" s="1"/>
  <c r="F940"/>
  <c r="P1020" l="1"/>
  <c r="Q1020" s="1"/>
  <c r="O961"/>
  <c r="Q961" s="1"/>
  <c r="O965"/>
  <c r="Q965" s="1"/>
  <c r="P953"/>
  <c r="P943"/>
  <c r="O1016"/>
  <c r="O1033"/>
  <c r="P1041"/>
  <c r="Q1041" s="1"/>
  <c r="P1038"/>
  <c r="Q1038" s="1"/>
  <c r="P942"/>
  <c r="O963"/>
  <c r="Q963" s="1"/>
  <c r="O1037"/>
  <c r="P1045"/>
  <c r="Q1045" s="1"/>
  <c r="P947"/>
  <c r="O967"/>
  <c r="Q967" s="1"/>
  <c r="P1025"/>
  <c r="Q1025" s="1"/>
  <c r="O1028"/>
  <c r="P1032"/>
  <c r="Q1032" s="1"/>
  <c r="P1046"/>
  <c r="Q1046" s="1"/>
  <c r="O1049"/>
  <c r="P1029"/>
  <c r="Q1029" s="1"/>
  <c r="P1050"/>
  <c r="Q1050" s="1"/>
  <c r="P946"/>
  <c r="P1017"/>
  <c r="Q1017" s="1"/>
  <c r="P1042"/>
  <c r="Q1042" s="1"/>
  <c r="O957"/>
  <c r="Q957" s="1"/>
  <c r="P1015"/>
  <c r="Q1015" s="1"/>
  <c r="O1018"/>
  <c r="P1019"/>
  <c r="Q1019" s="1"/>
  <c r="O1026"/>
  <c r="P1027"/>
  <c r="Q1027" s="1"/>
  <c r="O1030"/>
  <c r="P1031"/>
  <c r="Q1031" s="1"/>
  <c r="O1035"/>
  <c r="P1036"/>
  <c r="Q1036" s="1"/>
  <c r="O1039"/>
  <c r="P1040"/>
  <c r="Q1040" s="1"/>
  <c r="O1043"/>
  <c r="P1044"/>
  <c r="Q1044" s="1"/>
  <c r="O1047"/>
  <c r="P1048"/>
  <c r="Q1048" s="1"/>
  <c r="O1051"/>
  <c r="P1052"/>
  <c r="Q1052" s="1"/>
  <c r="O940"/>
  <c r="Q940" s="1"/>
  <c r="O944"/>
  <c r="Q944" s="1"/>
  <c r="O950"/>
  <c r="Q950" s="1"/>
  <c r="P956"/>
  <c r="O966"/>
  <c r="Q966" s="1"/>
  <c r="P960"/>
  <c r="P964"/>
  <c r="P968"/>
  <c r="O951"/>
  <c r="Q951" s="1"/>
  <c r="P954"/>
  <c r="O955"/>
  <c r="Q955" s="1"/>
  <c r="O941"/>
  <c r="Q941" s="1"/>
  <c r="O945"/>
  <c r="Q945" s="1"/>
  <c r="L1282" l="1"/>
  <c r="K1282"/>
  <c r="F1282"/>
  <c r="L1281"/>
  <c r="K1281"/>
  <c r="M1281" s="1"/>
  <c r="O1281" s="1"/>
  <c r="F1281"/>
  <c r="L1280"/>
  <c r="K1280"/>
  <c r="F1280"/>
  <c r="L1279"/>
  <c r="K1279"/>
  <c r="F1279"/>
  <c r="L1278"/>
  <c r="K1278"/>
  <c r="F1278"/>
  <c r="L1277"/>
  <c r="K1277"/>
  <c r="F1277"/>
  <c r="L1276"/>
  <c r="K1276"/>
  <c r="F1276"/>
  <c r="L1275"/>
  <c r="K1275"/>
  <c r="F1275"/>
  <c r="L1274"/>
  <c r="K1274"/>
  <c r="M1274" s="1"/>
  <c r="F1274"/>
  <c r="L1273"/>
  <c r="K1273"/>
  <c r="M1273" s="1"/>
  <c r="O1273" s="1"/>
  <c r="F1273"/>
  <c r="L1272"/>
  <c r="K1272"/>
  <c r="F1272"/>
  <c r="L1271"/>
  <c r="K1271"/>
  <c r="F1271"/>
  <c r="L1270"/>
  <c r="K1270"/>
  <c r="F1270"/>
  <c r="L1269"/>
  <c r="K1269"/>
  <c r="M1269" s="1"/>
  <c r="O1269" s="1"/>
  <c r="F1269"/>
  <c r="L1268"/>
  <c r="K1268"/>
  <c r="F1268"/>
  <c r="L1267"/>
  <c r="K1267"/>
  <c r="F1267"/>
  <c r="L1266"/>
  <c r="K1266"/>
  <c r="F1266"/>
  <c r="L1265"/>
  <c r="K1265"/>
  <c r="F1265"/>
  <c r="L1264"/>
  <c r="K1264"/>
  <c r="M1264" s="1"/>
  <c r="P1264" s="1"/>
  <c r="Q1264" s="1"/>
  <c r="F1264"/>
  <c r="L1263"/>
  <c r="K1263"/>
  <c r="F1263"/>
  <c r="L1262"/>
  <c r="K1262"/>
  <c r="F1262"/>
  <c r="L1261"/>
  <c r="K1261"/>
  <c r="F1261"/>
  <c r="L1260"/>
  <c r="K1260"/>
  <c r="M1260" s="1"/>
  <c r="P1260" s="1"/>
  <c r="Q1260" s="1"/>
  <c r="F1260"/>
  <c r="L1259"/>
  <c r="K1259"/>
  <c r="F1259"/>
  <c r="L1258"/>
  <c r="K1258"/>
  <c r="F1258"/>
  <c r="L1257"/>
  <c r="K1257"/>
  <c r="F1257"/>
  <c r="L1256"/>
  <c r="K1256"/>
  <c r="M1256" s="1"/>
  <c r="P1256" s="1"/>
  <c r="Q1256" s="1"/>
  <c r="F1256"/>
  <c r="L1255"/>
  <c r="K1255"/>
  <c r="F1255"/>
  <c r="L1254"/>
  <c r="K1254"/>
  <c r="F1254"/>
  <c r="L1253"/>
  <c r="K1253"/>
  <c r="F1253"/>
  <c r="L1246"/>
  <c r="K1246"/>
  <c r="F1246"/>
  <c r="L1245"/>
  <c r="K1245"/>
  <c r="F1245"/>
  <c r="M1244"/>
  <c r="P1244" s="1"/>
  <c r="Q1244" s="1"/>
  <c r="M1243"/>
  <c r="P1243" s="1"/>
  <c r="Q1243" s="1"/>
  <c r="M1275" l="1"/>
  <c r="M1279"/>
  <c r="O1279" s="1"/>
  <c r="M1257"/>
  <c r="M1261"/>
  <c r="M1266"/>
  <c r="M1270"/>
  <c r="O1270" s="1"/>
  <c r="M1272"/>
  <c r="P1272" s="1"/>
  <c r="Q1272" s="1"/>
  <c r="M1277"/>
  <c r="O1277" s="1"/>
  <c r="M1271"/>
  <c r="O1271" s="1"/>
  <c r="M1253"/>
  <c r="P1253" s="1"/>
  <c r="Q1253" s="1"/>
  <c r="M1276"/>
  <c r="P1276" s="1"/>
  <c r="Q1276" s="1"/>
  <c r="M1258"/>
  <c r="O1258" s="1"/>
  <c r="M1262"/>
  <c r="O1262" s="1"/>
  <c r="M1255"/>
  <c r="P1255" s="1"/>
  <c r="Q1255" s="1"/>
  <c r="M1259"/>
  <c r="P1259" s="1"/>
  <c r="Q1259" s="1"/>
  <c r="M1265"/>
  <c r="P1265" s="1"/>
  <c r="Q1265" s="1"/>
  <c r="P1257"/>
  <c r="Q1257" s="1"/>
  <c r="O1257"/>
  <c r="P1261"/>
  <c r="Q1261" s="1"/>
  <c r="O1261"/>
  <c r="M1280"/>
  <c r="P1280" s="1"/>
  <c r="Q1280" s="1"/>
  <c r="M1282"/>
  <c r="O1282" s="1"/>
  <c r="M1245"/>
  <c r="O1245" s="1"/>
  <c r="M1263"/>
  <c r="O1263" s="1"/>
  <c r="M1246"/>
  <c r="P1246" s="1"/>
  <c r="Q1246" s="1"/>
  <c r="M1254"/>
  <c r="O1254" s="1"/>
  <c r="M1267"/>
  <c r="O1267" s="1"/>
  <c r="M1268"/>
  <c r="O1268" s="1"/>
  <c r="M1278"/>
  <c r="P1278" s="1"/>
  <c r="Q1278" s="1"/>
  <c r="P1271"/>
  <c r="Q1271" s="1"/>
  <c r="P1262"/>
  <c r="Q1262" s="1"/>
  <c r="P1270"/>
  <c r="Q1270" s="1"/>
  <c r="O1275"/>
  <c r="P1275"/>
  <c r="Q1275" s="1"/>
  <c r="O1276"/>
  <c r="O1266"/>
  <c r="P1266"/>
  <c r="Q1266" s="1"/>
  <c r="O1272"/>
  <c r="P1267"/>
  <c r="Q1267" s="1"/>
  <c r="O1278"/>
  <c r="P1258"/>
  <c r="Q1258" s="1"/>
  <c r="O1274"/>
  <c r="P1274"/>
  <c r="Q1274" s="1"/>
  <c r="P1279"/>
  <c r="Q1279" s="1"/>
  <c r="O1256"/>
  <c r="O1260"/>
  <c r="O1264"/>
  <c r="P1269"/>
  <c r="Q1269" s="1"/>
  <c r="P1273"/>
  <c r="Q1273" s="1"/>
  <c r="P1277"/>
  <c r="Q1277" s="1"/>
  <c r="P1281"/>
  <c r="Q1281" s="1"/>
  <c r="P1245"/>
  <c r="Q1245" s="1"/>
  <c r="O1246"/>
  <c r="O1243"/>
  <c r="O1244"/>
  <c r="O1255" l="1"/>
  <c r="P1254"/>
  <c r="Q1254" s="1"/>
  <c r="P1282"/>
  <c r="Q1282" s="1"/>
  <c r="O1259"/>
  <c r="P1268"/>
  <c r="Q1268" s="1"/>
  <c r="O1253"/>
  <c r="O1265"/>
  <c r="O1280"/>
  <c r="P1263"/>
  <c r="Q1263" s="1"/>
  <c r="O892"/>
  <c r="Q892" s="1"/>
  <c r="M892"/>
  <c r="P892" s="1"/>
  <c r="O891"/>
  <c r="Q891" s="1"/>
  <c r="M891"/>
  <c r="P891" s="1"/>
  <c r="O890"/>
  <c r="Q890" s="1"/>
  <c r="M890"/>
  <c r="P890" s="1"/>
  <c r="O889"/>
  <c r="Q889" s="1"/>
  <c r="M889"/>
  <c r="P889" s="1"/>
  <c r="O888"/>
  <c r="Q888" s="1"/>
  <c r="M888"/>
  <c r="P888" s="1"/>
  <c r="O887"/>
  <c r="Q887" s="1"/>
  <c r="M887"/>
  <c r="P887" s="1"/>
  <c r="O886"/>
  <c r="Q886" s="1"/>
  <c r="M886"/>
  <c r="P886" s="1"/>
  <c r="O881"/>
  <c r="Q881" s="1"/>
  <c r="M881"/>
  <c r="P881" s="1"/>
  <c r="O880"/>
  <c r="Q880" s="1"/>
  <c r="M880"/>
  <c r="P880" s="1"/>
  <c r="O879"/>
  <c r="Q879" s="1"/>
  <c r="M879"/>
  <c r="P879" s="1"/>
  <c r="O878"/>
  <c r="Q878" s="1"/>
  <c r="M878"/>
  <c r="P878" s="1"/>
  <c r="O877"/>
  <c r="Q877" s="1"/>
  <c r="M877"/>
  <c r="P877" s="1"/>
  <c r="O876"/>
  <c r="Q876" s="1"/>
  <c r="M876"/>
  <c r="P876" s="1"/>
  <c r="O871"/>
  <c r="Q871" s="1"/>
  <c r="M871"/>
  <c r="P871" s="1"/>
  <c r="O870"/>
  <c r="Q870" s="1"/>
  <c r="M870"/>
  <c r="P870" s="1"/>
  <c r="O869"/>
  <c r="Q869" s="1"/>
  <c r="M869"/>
  <c r="P869" s="1"/>
  <c r="O868"/>
  <c r="Q868" s="1"/>
  <c r="M868"/>
  <c r="P868" s="1"/>
  <c r="O867"/>
  <c r="Q867" s="1"/>
  <c r="M867"/>
  <c r="P867" s="1"/>
  <c r="O866"/>
  <c r="Q866" s="1"/>
  <c r="M866"/>
  <c r="P866" s="1"/>
  <c r="O865"/>
  <c r="Q865" s="1"/>
  <c r="M865"/>
  <c r="P865" s="1"/>
  <c r="O864"/>
  <c r="Q864" s="1"/>
  <c r="M864"/>
  <c r="P864" s="1"/>
  <c r="O863"/>
  <c r="Q863" s="1"/>
  <c r="M863"/>
  <c r="P863" s="1"/>
  <c r="O862"/>
  <c r="Q862" s="1"/>
  <c r="M862"/>
  <c r="P862" s="1"/>
  <c r="O861"/>
  <c r="Q861" s="1"/>
  <c r="M861"/>
  <c r="P861" s="1"/>
  <c r="O860"/>
  <c r="Q860" s="1"/>
  <c r="M860"/>
  <c r="P860" s="1"/>
  <c r="O859"/>
  <c r="Q859" s="1"/>
  <c r="M859"/>
  <c r="P859" s="1"/>
  <c r="O858"/>
  <c r="Q858" s="1"/>
  <c r="M858"/>
  <c r="P858" s="1"/>
  <c r="O857"/>
  <c r="Q857" s="1"/>
  <c r="M857"/>
  <c r="P857" s="1"/>
  <c r="O856"/>
  <c r="Q856" s="1"/>
  <c r="M856"/>
  <c r="P856" s="1"/>
  <c r="O853"/>
  <c r="Q853" s="1"/>
  <c r="M853"/>
  <c r="P853" s="1"/>
  <c r="O852"/>
  <c r="Q852" s="1"/>
  <c r="M852"/>
  <c r="P852" s="1"/>
  <c r="O851"/>
  <c r="Q851" s="1"/>
  <c r="M851"/>
  <c r="P851" s="1"/>
  <c r="O850"/>
  <c r="Q850" s="1"/>
  <c r="M850"/>
  <c r="P850" s="1"/>
  <c r="O849"/>
  <c r="Q849" s="1"/>
  <c r="M849"/>
  <c r="P849" s="1"/>
  <c r="O848"/>
  <c r="Q848" s="1"/>
  <c r="M848"/>
  <c r="P848" s="1"/>
  <c r="O847"/>
  <c r="Q847" s="1"/>
  <c r="M847"/>
  <c r="P847" s="1"/>
  <c r="O846"/>
  <c r="Q846" s="1"/>
  <c r="M846"/>
  <c r="P846" s="1"/>
  <c r="O838"/>
  <c r="Q838" s="1"/>
  <c r="M838"/>
  <c r="P838" s="1"/>
  <c r="O837"/>
  <c r="Q837" s="1"/>
  <c r="M837"/>
  <c r="P837" s="1"/>
  <c r="M166"/>
  <c r="O166" s="1"/>
  <c r="M165"/>
  <c r="P165" s="1"/>
  <c r="Q165" s="1"/>
  <c r="M164"/>
  <c r="P164" s="1"/>
  <c r="Q164" s="1"/>
  <c r="M163"/>
  <c r="P163" s="1"/>
  <c r="Q163" s="1"/>
  <c r="M162"/>
  <c r="P162" s="1"/>
  <c r="Q162" s="1"/>
  <c r="M161"/>
  <c r="P161" s="1"/>
  <c r="Q161" s="1"/>
  <c r="M160"/>
  <c r="P160" s="1"/>
  <c r="Q160" s="1"/>
  <c r="M159"/>
  <c r="P159" s="1"/>
  <c r="Q159" s="1"/>
  <c r="M158"/>
  <c r="P158" s="1"/>
  <c r="Q158" s="1"/>
  <c r="M157"/>
  <c r="P157" s="1"/>
  <c r="Q157" s="1"/>
  <c r="M156"/>
  <c r="P156" s="1"/>
  <c r="Q156" s="1"/>
  <c r="M155"/>
  <c r="P155" s="1"/>
  <c r="Q155" s="1"/>
  <c r="M154"/>
  <c r="P154" s="1"/>
  <c r="Q154" s="1"/>
  <c r="M153"/>
  <c r="P153" s="1"/>
  <c r="Q153" s="1"/>
  <c r="M152"/>
  <c r="P152" s="1"/>
  <c r="Q152" s="1"/>
  <c r="M151"/>
  <c r="P151" s="1"/>
  <c r="Q151" s="1"/>
  <c r="M150"/>
  <c r="P150" s="1"/>
  <c r="Q150" s="1"/>
  <c r="M149"/>
  <c r="P149" s="1"/>
  <c r="Q149" s="1"/>
  <c r="M148"/>
  <c r="P148" s="1"/>
  <c r="Q148" s="1"/>
  <c r="M147"/>
  <c r="P147" s="1"/>
  <c r="Q147" s="1"/>
  <c r="M146"/>
  <c r="P146" s="1"/>
  <c r="Q146" s="1"/>
  <c r="M145"/>
  <c r="P145" s="1"/>
  <c r="Q145" s="1"/>
  <c r="M144"/>
  <c r="P144" s="1"/>
  <c r="Q144" s="1"/>
  <c r="M143"/>
  <c r="P143" s="1"/>
  <c r="Q143" s="1"/>
  <c r="M142"/>
  <c r="P142" s="1"/>
  <c r="Q142" s="1"/>
  <c r="M141"/>
  <c r="P141" s="1"/>
  <c r="Q141" s="1"/>
  <c r="M140"/>
  <c r="P140" s="1"/>
  <c r="Q140" s="1"/>
  <c r="M139"/>
  <c r="P139" s="1"/>
  <c r="Q139" s="1"/>
  <c r="M138"/>
  <c r="P138" s="1"/>
  <c r="Q138" s="1"/>
  <c r="M137"/>
  <c r="P137" s="1"/>
  <c r="Q137" s="1"/>
  <c r="M136"/>
  <c r="P136" s="1"/>
  <c r="Q136" s="1"/>
  <c r="M135"/>
  <c r="P135" s="1"/>
  <c r="Q135" s="1"/>
  <c r="M134"/>
  <c r="P134" s="1"/>
  <c r="Q134" s="1"/>
  <c r="M133"/>
  <c r="P133" s="1"/>
  <c r="Q133" s="1"/>
  <c r="M132"/>
  <c r="P132" s="1"/>
  <c r="Q132" s="1"/>
  <c r="M131"/>
  <c r="P131" s="1"/>
  <c r="Q131" s="1"/>
  <c r="M130"/>
  <c r="P130" s="1"/>
  <c r="Q130" s="1"/>
  <c r="M129"/>
  <c r="P129" s="1"/>
  <c r="Q129" s="1"/>
  <c r="M128"/>
  <c r="P128" s="1"/>
  <c r="Q128" s="1"/>
  <c r="M127"/>
  <c r="P127" s="1"/>
  <c r="Q127" s="1"/>
  <c r="O128" l="1"/>
  <c r="O130"/>
  <c r="O132"/>
  <c r="O134"/>
  <c r="O136"/>
  <c r="O138"/>
  <c r="O140"/>
  <c r="O142"/>
  <c r="O144"/>
  <c r="O146"/>
  <c r="O148"/>
  <c r="O150"/>
  <c r="O152"/>
  <c r="O154"/>
  <c r="O156"/>
  <c r="O158"/>
  <c r="O160"/>
  <c r="O162"/>
  <c r="O164"/>
  <c r="O127"/>
  <c r="O129"/>
  <c r="O131"/>
  <c r="O133"/>
  <c r="O135"/>
  <c r="O137"/>
  <c r="O139"/>
  <c r="O141"/>
  <c r="O143"/>
  <c r="O145"/>
  <c r="O147"/>
  <c r="O149"/>
  <c r="O151"/>
  <c r="O153"/>
  <c r="O155"/>
  <c r="O157"/>
  <c r="O159"/>
  <c r="O161"/>
  <c r="O163"/>
  <c r="O165"/>
  <c r="P166"/>
  <c r="Q166" s="1"/>
  <c r="M260" l="1"/>
  <c r="O260" s="1"/>
  <c r="F260"/>
  <c r="M259"/>
  <c r="O259" s="1"/>
  <c r="F259"/>
  <c r="M258"/>
  <c r="P258" s="1"/>
  <c r="Q258" s="1"/>
  <c r="F258"/>
  <c r="M257"/>
  <c r="O257" s="1"/>
  <c r="F257"/>
  <c r="M256"/>
  <c r="O256" s="1"/>
  <c r="F256"/>
  <c r="M255"/>
  <c r="O255" s="1"/>
  <c r="F255"/>
  <c r="M254"/>
  <c r="P254" s="1"/>
  <c r="Q254" s="1"/>
  <c r="F254"/>
  <c r="M253"/>
  <c r="P253" s="1"/>
  <c r="Q253" s="1"/>
  <c r="F253"/>
  <c r="M252"/>
  <c r="O252" s="1"/>
  <c r="F252"/>
  <c r="M251"/>
  <c r="O251" s="1"/>
  <c r="F251"/>
  <c r="M250"/>
  <c r="P250" s="1"/>
  <c r="Q250" s="1"/>
  <c r="F250"/>
  <c r="M249"/>
  <c r="P249" s="1"/>
  <c r="Q249" s="1"/>
  <c r="F249"/>
  <c r="M248"/>
  <c r="O248" s="1"/>
  <c r="F248"/>
  <c r="M247"/>
  <c r="O247" s="1"/>
  <c r="F247"/>
  <c r="M246"/>
  <c r="P246" s="1"/>
  <c r="Q246" s="1"/>
  <c r="F246"/>
  <c r="M245"/>
  <c r="P245" s="1"/>
  <c r="Q245" s="1"/>
  <c r="F245"/>
  <c r="M244"/>
  <c r="O244" s="1"/>
  <c r="F244"/>
  <c r="M243"/>
  <c r="O243" s="1"/>
  <c r="F243"/>
  <c r="M242"/>
  <c r="P242" s="1"/>
  <c r="Q242" s="1"/>
  <c r="F242"/>
  <c r="M241"/>
  <c r="P241" s="1"/>
  <c r="Q241" s="1"/>
  <c r="F241"/>
  <c r="M240"/>
  <c r="O240" s="1"/>
  <c r="M239"/>
  <c r="O239" s="1"/>
  <c r="F239"/>
  <c r="M238"/>
  <c r="O238" s="1"/>
  <c r="F238"/>
  <c r="M237"/>
  <c r="O237" s="1"/>
  <c r="F237"/>
  <c r="M236"/>
  <c r="O236" s="1"/>
  <c r="F236"/>
  <c r="M235"/>
  <c r="O235" s="1"/>
  <c r="F235"/>
  <c r="M234"/>
  <c r="O234" s="1"/>
  <c r="F234"/>
  <c r="M233"/>
  <c r="P233" s="1"/>
  <c r="Q233" s="1"/>
  <c r="F233"/>
  <c r="M232"/>
  <c r="O232" s="1"/>
  <c r="F232"/>
  <c r="M231"/>
  <c r="O231" s="1"/>
  <c r="F231"/>
  <c r="M230"/>
  <c r="O230" s="1"/>
  <c r="F230"/>
  <c r="P229"/>
  <c r="Q229" s="1"/>
  <c r="M229"/>
  <c r="O229" s="1"/>
  <c r="F229"/>
  <c r="M228"/>
  <c r="O228" s="1"/>
  <c r="F228"/>
  <c r="M227"/>
  <c r="O227" s="1"/>
  <c r="F227"/>
  <c r="M226"/>
  <c r="O226" s="1"/>
  <c r="F226"/>
  <c r="M225"/>
  <c r="P225" s="1"/>
  <c r="Q225" s="1"/>
  <c r="F225"/>
  <c r="M224"/>
  <c r="O224" s="1"/>
  <c r="F224"/>
  <c r="M223"/>
  <c r="O223" s="1"/>
  <c r="F223"/>
  <c r="M222"/>
  <c r="O222" s="1"/>
  <c r="F222"/>
  <c r="M221"/>
  <c r="P221" s="1"/>
  <c r="Q221" s="1"/>
  <c r="F221"/>
  <c r="P228" l="1"/>
  <c r="Q228" s="1"/>
  <c r="O225"/>
  <c r="P224"/>
  <c r="Q224" s="1"/>
  <c r="O258"/>
  <c r="O221"/>
  <c r="O233"/>
  <c r="P236"/>
  <c r="Q236" s="1"/>
  <c r="P237"/>
  <c r="Q237" s="1"/>
  <c r="O241"/>
  <c r="O242"/>
  <c r="O245"/>
  <c r="O246"/>
  <c r="O249"/>
  <c r="O250"/>
  <c r="O253"/>
  <c r="O254"/>
  <c r="P257"/>
  <c r="Q257" s="1"/>
  <c r="P232"/>
  <c r="Q232" s="1"/>
  <c r="P223"/>
  <c r="Q223" s="1"/>
  <c r="P227"/>
  <c r="Q227" s="1"/>
  <c r="P231"/>
  <c r="Q231" s="1"/>
  <c r="P235"/>
  <c r="Q235" s="1"/>
  <c r="P239"/>
  <c r="Q239" s="1"/>
  <c r="P240"/>
  <c r="Q240" s="1"/>
  <c r="P244"/>
  <c r="Q244" s="1"/>
  <c r="P248"/>
  <c r="Q248" s="1"/>
  <c r="P252"/>
  <c r="Q252" s="1"/>
  <c r="P256"/>
  <c r="Q256" s="1"/>
  <c r="P260"/>
  <c r="Q260" s="1"/>
  <c r="P222"/>
  <c r="Q222" s="1"/>
  <c r="P226"/>
  <c r="Q226" s="1"/>
  <c r="P230"/>
  <c r="Q230" s="1"/>
  <c r="P234"/>
  <c r="Q234" s="1"/>
  <c r="P238"/>
  <c r="Q238" s="1"/>
  <c r="P243"/>
  <c r="Q243" s="1"/>
  <c r="P247"/>
  <c r="Q247" s="1"/>
  <c r="P251"/>
  <c r="Q251" s="1"/>
  <c r="P255"/>
  <c r="Q255" s="1"/>
  <c r="P259"/>
  <c r="Q259" s="1"/>
  <c r="M1216"/>
  <c r="P1216" s="1"/>
  <c r="Q1216" s="1"/>
  <c r="F1216"/>
  <c r="M1215"/>
  <c r="O1215" s="1"/>
  <c r="F1215"/>
  <c r="M1214"/>
  <c r="O1214" s="1"/>
  <c r="F1214"/>
  <c r="M1213"/>
  <c r="O1213" s="1"/>
  <c r="F1213"/>
  <c r="M1212"/>
  <c r="P1212" s="1"/>
  <c r="Q1212" s="1"/>
  <c r="F1212"/>
  <c r="M1211"/>
  <c r="P1211" s="1"/>
  <c r="Q1211" s="1"/>
  <c r="F1211"/>
  <c r="M1210"/>
  <c r="O1210" s="1"/>
  <c r="F1210"/>
  <c r="M1205"/>
  <c r="O1205" s="1"/>
  <c r="F1205"/>
  <c r="M1204"/>
  <c r="O1204" s="1"/>
  <c r="F1204"/>
  <c r="M1203"/>
  <c r="P1203" s="1"/>
  <c r="Q1203" s="1"/>
  <c r="F1203"/>
  <c r="M1202"/>
  <c r="P1202" s="1"/>
  <c r="Q1202" s="1"/>
  <c r="F1202"/>
  <c r="M1201"/>
  <c r="O1201" s="1"/>
  <c r="F1201"/>
  <c r="M1200"/>
  <c r="O1200" s="1"/>
  <c r="F1200"/>
  <c r="M1196"/>
  <c r="P1196" s="1"/>
  <c r="Q1196" s="1"/>
  <c r="F1196"/>
  <c r="M1195"/>
  <c r="O1195" s="1"/>
  <c r="F1195"/>
  <c r="M1194"/>
  <c r="P1194" s="1"/>
  <c r="Q1194" s="1"/>
  <c r="F1194"/>
  <c r="M1193"/>
  <c r="P1193" s="1"/>
  <c r="Q1193" s="1"/>
  <c r="F1193"/>
  <c r="M1192"/>
  <c r="P1192" s="1"/>
  <c r="Q1192" s="1"/>
  <c r="F1192"/>
  <c r="P1191"/>
  <c r="Q1191" s="1"/>
  <c r="M1191"/>
  <c r="O1191" s="1"/>
  <c r="F1191"/>
  <c r="M1190"/>
  <c r="P1190" s="1"/>
  <c r="Q1190" s="1"/>
  <c r="F1190"/>
  <c r="M1186"/>
  <c r="P1186" s="1"/>
  <c r="Q1186" s="1"/>
  <c r="F1186"/>
  <c r="M1185"/>
  <c r="P1185" s="1"/>
  <c r="Q1185" s="1"/>
  <c r="F1185"/>
  <c r="M1184"/>
  <c r="O1184" s="1"/>
  <c r="F1184"/>
  <c r="M1183"/>
  <c r="P1183" s="1"/>
  <c r="Q1183" s="1"/>
  <c r="F1183"/>
  <c r="M1182"/>
  <c r="P1182" s="1"/>
  <c r="Q1182" s="1"/>
  <c r="F1182"/>
  <c r="M1181"/>
  <c r="O1181" s="1"/>
  <c r="F1181"/>
  <c r="M1180"/>
  <c r="O1180" s="1"/>
  <c r="F1180"/>
  <c r="P1214" l="1"/>
  <c r="Q1214" s="1"/>
  <c r="P1215"/>
  <c r="Q1215" s="1"/>
  <c r="P1184"/>
  <c r="Q1184" s="1"/>
  <c r="O1192"/>
  <c r="O1193"/>
  <c r="O1216"/>
  <c r="P1181"/>
  <c r="Q1181" s="1"/>
  <c r="P1180"/>
  <c r="Q1180" s="1"/>
  <c r="O1182"/>
  <c r="O1185"/>
  <c r="P1195"/>
  <c r="Q1195" s="1"/>
  <c r="O1196"/>
  <c r="O1202"/>
  <c r="O1203"/>
  <c r="P1210"/>
  <c r="Q1210" s="1"/>
  <c r="O1211"/>
  <c r="O1212"/>
  <c r="P1213"/>
  <c r="Q1213" s="1"/>
  <c r="P1201"/>
  <c r="Q1201" s="1"/>
  <c r="P1205"/>
  <c r="Q1205" s="1"/>
  <c r="P1200"/>
  <c r="Q1200" s="1"/>
  <c r="P1204"/>
  <c r="Q1204" s="1"/>
  <c r="O1190"/>
  <c r="O1194"/>
  <c r="O1183"/>
  <c r="I113" l="1"/>
  <c r="K113" s="1"/>
  <c r="M113" s="1"/>
  <c r="I112"/>
  <c r="K112" s="1"/>
  <c r="M112" s="1"/>
  <c r="P112" s="1"/>
  <c r="Q112" s="1"/>
  <c r="I111"/>
  <c r="K111" s="1"/>
  <c r="M111" s="1"/>
  <c r="I110"/>
  <c r="K110" s="1"/>
  <c r="M110" s="1"/>
  <c r="I109"/>
  <c r="K109" s="1"/>
  <c r="M109" s="1"/>
  <c r="I108"/>
  <c r="K108" s="1"/>
  <c r="M108" s="1"/>
  <c r="I107"/>
  <c r="K107" s="1"/>
  <c r="M107" s="1"/>
  <c r="I106"/>
  <c r="K106" s="1"/>
  <c r="M106" s="1"/>
  <c r="I105"/>
  <c r="K105" s="1"/>
  <c r="M105" s="1"/>
  <c r="I104"/>
  <c r="K104" s="1"/>
  <c r="M104" s="1"/>
  <c r="I103"/>
  <c r="K103" s="1"/>
  <c r="M103" s="1"/>
  <c r="K102"/>
  <c r="M102" s="1"/>
  <c r="I101"/>
  <c r="K101" s="1"/>
  <c r="M101" s="1"/>
  <c r="I100"/>
  <c r="K100" s="1"/>
  <c r="M100" s="1"/>
  <c r="I99"/>
  <c r="K99" s="1"/>
  <c r="M99" s="1"/>
  <c r="K98"/>
  <c r="M98" s="1"/>
  <c r="I97"/>
  <c r="K97" s="1"/>
  <c r="M97" s="1"/>
  <c r="I96"/>
  <c r="K96" s="1"/>
  <c r="M96" s="1"/>
  <c r="I95"/>
  <c r="K95" s="1"/>
  <c r="M95" s="1"/>
  <c r="I94"/>
  <c r="K94" s="1"/>
  <c r="M94" s="1"/>
  <c r="I93"/>
  <c r="K93" s="1"/>
  <c r="M93" s="1"/>
  <c r="I92"/>
  <c r="K92" s="1"/>
  <c r="M92" s="1"/>
  <c r="K91"/>
  <c r="M91" s="1"/>
  <c r="I90"/>
  <c r="K90" s="1"/>
  <c r="M90" s="1"/>
  <c r="K89"/>
  <c r="M89" s="1"/>
  <c r="K88"/>
  <c r="M88" s="1"/>
  <c r="I87"/>
  <c r="K87" s="1"/>
  <c r="M87" s="1"/>
  <c r="I86"/>
  <c r="K86" s="1"/>
  <c r="M86" s="1"/>
  <c r="K85"/>
  <c r="M85" s="1"/>
  <c r="O85" s="1"/>
  <c r="K84"/>
  <c r="M84" s="1"/>
  <c r="I83"/>
  <c r="K83" s="1"/>
  <c r="M83" s="1"/>
  <c r="K82"/>
  <c r="M82" s="1"/>
  <c r="O82" s="1"/>
  <c r="I81"/>
  <c r="K81" s="1"/>
  <c r="M81" s="1"/>
  <c r="I80"/>
  <c r="K80" s="1"/>
  <c r="M80" s="1"/>
  <c r="K79"/>
  <c r="M79" s="1"/>
  <c r="I78"/>
  <c r="K78" s="1"/>
  <c r="M78" s="1"/>
  <c r="K77"/>
  <c r="M77" s="1"/>
  <c r="O77" s="1"/>
  <c r="I76"/>
  <c r="K76" s="1"/>
  <c r="M76" s="1"/>
  <c r="I75"/>
  <c r="K75" s="1"/>
  <c r="M75" s="1"/>
  <c r="K74"/>
  <c r="M74" s="1"/>
  <c r="K1421"/>
  <c r="M1421" s="1"/>
  <c r="F1421"/>
  <c r="K1420"/>
  <c r="M1420" s="1"/>
  <c r="P1420" s="1"/>
  <c r="Q1420" s="1"/>
  <c r="F1420"/>
  <c r="K1419"/>
  <c r="M1419" s="1"/>
  <c r="F1419"/>
  <c r="K1418"/>
  <c r="M1418" s="1"/>
  <c r="P1418" s="1"/>
  <c r="Q1418" s="1"/>
  <c r="F1418"/>
  <c r="K1417"/>
  <c r="M1417" s="1"/>
  <c r="F1417"/>
  <c r="K1416"/>
  <c r="M1416" s="1"/>
  <c r="P1416" s="1"/>
  <c r="Q1416" s="1"/>
  <c r="F1416"/>
  <c r="K1415"/>
  <c r="M1415" s="1"/>
  <c r="F1415"/>
  <c r="K1414"/>
  <c r="M1414" s="1"/>
  <c r="P1414" s="1"/>
  <c r="Q1414" s="1"/>
  <c r="F1414"/>
  <c r="K1413"/>
  <c r="M1413" s="1"/>
  <c r="F1413"/>
  <c r="K1412"/>
  <c r="M1412" s="1"/>
  <c r="P1412" s="1"/>
  <c r="Q1412" s="1"/>
  <c r="F1412"/>
  <c r="K1411"/>
  <c r="M1411" s="1"/>
  <c r="F1411"/>
  <c r="K1410"/>
  <c r="M1410" s="1"/>
  <c r="P1410" s="1"/>
  <c r="Q1410" s="1"/>
  <c r="F1410"/>
  <c r="K1409"/>
  <c r="M1409" s="1"/>
  <c r="F1409"/>
  <c r="K1408"/>
  <c r="M1408" s="1"/>
  <c r="P1408" s="1"/>
  <c r="Q1408" s="1"/>
  <c r="F1408"/>
  <c r="K1407"/>
  <c r="M1407" s="1"/>
  <c r="F1407"/>
  <c r="K1406"/>
  <c r="M1406" s="1"/>
  <c r="P1406" s="1"/>
  <c r="Q1406" s="1"/>
  <c r="F1406"/>
  <c r="K1405"/>
  <c r="M1405" s="1"/>
  <c r="F1405"/>
  <c r="K1404"/>
  <c r="M1404" s="1"/>
  <c r="P1404" s="1"/>
  <c r="Q1404" s="1"/>
  <c r="F1404"/>
  <c r="K1403"/>
  <c r="M1403" s="1"/>
  <c r="F1403"/>
  <c r="K1402"/>
  <c r="M1402" s="1"/>
  <c r="P1402" s="1"/>
  <c r="Q1402" s="1"/>
  <c r="F1402"/>
  <c r="M1374"/>
  <c r="O1374" s="1"/>
  <c r="F1374"/>
  <c r="M1373"/>
  <c r="O1373" s="1"/>
  <c r="F1373"/>
  <c r="M1372"/>
  <c r="P1372" s="1"/>
  <c r="Q1372" s="1"/>
  <c r="F1372"/>
  <c r="M1371"/>
  <c r="O1371" s="1"/>
  <c r="F1371"/>
  <c r="M1370"/>
  <c r="O1370" s="1"/>
  <c r="F1370"/>
  <c r="M1369"/>
  <c r="O1369" s="1"/>
  <c r="F1369"/>
  <c r="M1368"/>
  <c r="P1368" s="1"/>
  <c r="Q1368" s="1"/>
  <c r="F1368"/>
  <c r="M1367"/>
  <c r="O1367" s="1"/>
  <c r="F1367"/>
  <c r="M1366"/>
  <c r="O1366" s="1"/>
  <c r="F1366"/>
  <c r="M1365"/>
  <c r="O1365" s="1"/>
  <c r="F1365"/>
  <c r="M1364"/>
  <c r="P1364" s="1"/>
  <c r="Q1364" s="1"/>
  <c r="F1364"/>
  <c r="M1363"/>
  <c r="O1363" s="1"/>
  <c r="F1363"/>
  <c r="M1362"/>
  <c r="P1362" s="1"/>
  <c r="Q1362" s="1"/>
  <c r="F1362"/>
  <c r="M1361"/>
  <c r="O1361" s="1"/>
  <c r="F1361"/>
  <c r="M1360"/>
  <c r="P1360" s="1"/>
  <c r="Q1360" s="1"/>
  <c r="F1360"/>
  <c r="M1359"/>
  <c r="O1359" s="1"/>
  <c r="F1359"/>
  <c r="M1358"/>
  <c r="O1358" s="1"/>
  <c r="F1358"/>
  <c r="M1357"/>
  <c r="O1357" s="1"/>
  <c r="F1357"/>
  <c r="M1356"/>
  <c r="P1356" s="1"/>
  <c r="Q1356" s="1"/>
  <c r="F1356"/>
  <c r="M1355"/>
  <c r="O1355" s="1"/>
  <c r="F1355"/>
  <c r="M1354"/>
  <c r="P1354" s="1"/>
  <c r="Q1354" s="1"/>
  <c r="F1354"/>
  <c r="M1353"/>
  <c r="O1353" s="1"/>
  <c r="F1353"/>
  <c r="M1352"/>
  <c r="P1352" s="1"/>
  <c r="Q1352" s="1"/>
  <c r="F1352"/>
  <c r="M1351"/>
  <c r="O1351" s="1"/>
  <c r="F1351"/>
  <c r="M1350"/>
  <c r="O1350" s="1"/>
  <c r="F1350"/>
  <c r="M1349"/>
  <c r="O1349" s="1"/>
  <c r="F1349"/>
  <c r="M1348"/>
  <c r="P1348" s="1"/>
  <c r="Q1348" s="1"/>
  <c r="F1348"/>
  <c r="M1347"/>
  <c r="O1347" s="1"/>
  <c r="F1347"/>
  <c r="M1346"/>
  <c r="P1346" s="1"/>
  <c r="Q1346" s="1"/>
  <c r="F1346"/>
  <c r="M1345"/>
  <c r="O1345" s="1"/>
  <c r="F1345"/>
  <c r="M1344"/>
  <c r="P1344" s="1"/>
  <c r="Q1344" s="1"/>
  <c r="F1344"/>
  <c r="M1343"/>
  <c r="P1343" s="1"/>
  <c r="Q1343" s="1"/>
  <c r="F1343"/>
  <c r="M1342"/>
  <c r="P1342" s="1"/>
  <c r="Q1342" s="1"/>
  <c r="F1342"/>
  <c r="M1341"/>
  <c r="O1341" s="1"/>
  <c r="F1341"/>
  <c r="M1340"/>
  <c r="P1340" s="1"/>
  <c r="Q1340" s="1"/>
  <c r="F1340"/>
  <c r="M1339"/>
  <c r="P1339" s="1"/>
  <c r="Q1339" s="1"/>
  <c r="F1339"/>
  <c r="M1338"/>
  <c r="O1338" s="1"/>
  <c r="F1338"/>
  <c r="M1337"/>
  <c r="O1337" s="1"/>
  <c r="F1337"/>
  <c r="M1336"/>
  <c r="P1336" s="1"/>
  <c r="Q1336" s="1"/>
  <c r="F1336"/>
  <c r="P1341" l="1"/>
  <c r="Q1341" s="1"/>
  <c r="P1349"/>
  <c r="Q1349" s="1"/>
  <c r="P1365"/>
  <c r="Q1365" s="1"/>
  <c r="O1342"/>
  <c r="O1354"/>
  <c r="O1346"/>
  <c r="O1362"/>
  <c r="O1343"/>
  <c r="P1357"/>
  <c r="Q1357" s="1"/>
  <c r="P1338"/>
  <c r="Q1338" s="1"/>
  <c r="P1350"/>
  <c r="Q1350" s="1"/>
  <c r="P1366"/>
  <c r="Q1366" s="1"/>
  <c r="P1369"/>
  <c r="Q1369" s="1"/>
  <c r="P1370"/>
  <c r="Q1370" s="1"/>
  <c r="P1373"/>
  <c r="Q1373" s="1"/>
  <c r="P1337"/>
  <c r="Q1337" s="1"/>
  <c r="O1339"/>
  <c r="P1353"/>
  <c r="Q1353" s="1"/>
  <c r="P1358"/>
  <c r="Q1358" s="1"/>
  <c r="P1345"/>
  <c r="Q1345" s="1"/>
  <c r="P1361"/>
  <c r="Q1361" s="1"/>
  <c r="P80"/>
  <c r="Q80" s="1"/>
  <c r="O80"/>
  <c r="O83"/>
  <c r="P83"/>
  <c r="Q83" s="1"/>
  <c r="O86"/>
  <c r="P86"/>
  <c r="Q86" s="1"/>
  <c r="O90"/>
  <c r="P90"/>
  <c r="Q90" s="1"/>
  <c r="P93"/>
  <c r="Q93" s="1"/>
  <c r="O93"/>
  <c r="O96"/>
  <c r="P96"/>
  <c r="Q96" s="1"/>
  <c r="O99"/>
  <c r="P99"/>
  <c r="Q99" s="1"/>
  <c r="O103"/>
  <c r="P103"/>
  <c r="Q103" s="1"/>
  <c r="P108"/>
  <c r="Q108" s="1"/>
  <c r="O108"/>
  <c r="O111"/>
  <c r="P111"/>
  <c r="Q111" s="1"/>
  <c r="O113"/>
  <c r="P113"/>
  <c r="Q113" s="1"/>
  <c r="O74"/>
  <c r="P74"/>
  <c r="Q74" s="1"/>
  <c r="O89"/>
  <c r="P89"/>
  <c r="Q89" s="1"/>
  <c r="P95"/>
  <c r="Q95" s="1"/>
  <c r="O95"/>
  <c r="O98"/>
  <c r="P98"/>
  <c r="Q98" s="1"/>
  <c r="P102"/>
  <c r="Q102" s="1"/>
  <c r="O102"/>
  <c r="O105"/>
  <c r="P105"/>
  <c r="Q105" s="1"/>
  <c r="P110"/>
  <c r="Q110" s="1"/>
  <c r="O110"/>
  <c r="O76"/>
  <c r="P76"/>
  <c r="Q76" s="1"/>
  <c r="O79"/>
  <c r="P79"/>
  <c r="Q79" s="1"/>
  <c r="P88"/>
  <c r="Q88" s="1"/>
  <c r="O88"/>
  <c r="O92"/>
  <c r="P92"/>
  <c r="Q92" s="1"/>
  <c r="P97"/>
  <c r="Q97" s="1"/>
  <c r="O97"/>
  <c r="O101"/>
  <c r="P101"/>
  <c r="Q101" s="1"/>
  <c r="P104"/>
  <c r="Q104" s="1"/>
  <c r="O104"/>
  <c r="O107"/>
  <c r="P107"/>
  <c r="Q107" s="1"/>
  <c r="P75"/>
  <c r="Q75" s="1"/>
  <c r="O75"/>
  <c r="O78"/>
  <c r="P78"/>
  <c r="Q78" s="1"/>
  <c r="O81"/>
  <c r="P81"/>
  <c r="Q81" s="1"/>
  <c r="O84"/>
  <c r="P84"/>
  <c r="Q84" s="1"/>
  <c r="O87"/>
  <c r="P87"/>
  <c r="Q87" s="1"/>
  <c r="P91"/>
  <c r="Q91" s="1"/>
  <c r="O91"/>
  <c r="O94"/>
  <c r="P94"/>
  <c r="Q94" s="1"/>
  <c r="O100"/>
  <c r="P100"/>
  <c r="Q100" s="1"/>
  <c r="P106"/>
  <c r="Q106" s="1"/>
  <c r="O106"/>
  <c r="O109"/>
  <c r="P109"/>
  <c r="Q109" s="1"/>
  <c r="P77"/>
  <c r="Q77" s="1"/>
  <c r="P82"/>
  <c r="Q82" s="1"/>
  <c r="P85"/>
  <c r="Q85" s="1"/>
  <c r="O112"/>
  <c r="O1405"/>
  <c r="P1405"/>
  <c r="Q1405" s="1"/>
  <c r="O1413"/>
  <c r="P1413"/>
  <c r="Q1413" s="1"/>
  <c r="O1421"/>
  <c r="P1421"/>
  <c r="Q1421" s="1"/>
  <c r="O1403"/>
  <c r="P1403"/>
  <c r="Q1403" s="1"/>
  <c r="O1411"/>
  <c r="P1411"/>
  <c r="Q1411" s="1"/>
  <c r="O1419"/>
  <c r="P1419"/>
  <c r="Q1419" s="1"/>
  <c r="O1409"/>
  <c r="P1409"/>
  <c r="Q1409" s="1"/>
  <c r="O1417"/>
  <c r="P1417"/>
  <c r="Q1417" s="1"/>
  <c r="O1407"/>
  <c r="P1407"/>
  <c r="Q1407" s="1"/>
  <c r="O1415"/>
  <c r="P1415"/>
  <c r="Q1415" s="1"/>
  <c r="O1402"/>
  <c r="O1404"/>
  <c r="O1406"/>
  <c r="O1408"/>
  <c r="O1410"/>
  <c r="O1412"/>
  <c r="O1414"/>
  <c r="O1416"/>
  <c r="O1418"/>
  <c r="O1420"/>
  <c r="O1336"/>
  <c r="O1340"/>
  <c r="O1344"/>
  <c r="P1347"/>
  <c r="Q1347" s="1"/>
  <c r="O1348"/>
  <c r="P1351"/>
  <c r="Q1351" s="1"/>
  <c r="O1352"/>
  <c r="P1355"/>
  <c r="Q1355" s="1"/>
  <c r="O1356"/>
  <c r="P1359"/>
  <c r="Q1359" s="1"/>
  <c r="O1360"/>
  <c r="P1363"/>
  <c r="Q1363" s="1"/>
  <c r="O1364"/>
  <c r="P1367"/>
  <c r="Q1367" s="1"/>
  <c r="O1368"/>
  <c r="P1371"/>
  <c r="Q1371" s="1"/>
  <c r="O1372"/>
  <c r="P1374"/>
  <c r="Q1374" s="1"/>
  <c r="M1322" l="1"/>
  <c r="O1322" s="1"/>
  <c r="M1321"/>
  <c r="O1321" s="1"/>
  <c r="M1320"/>
  <c r="P1320" s="1"/>
  <c r="Q1320" s="1"/>
  <c r="M1312"/>
  <c r="P1312" s="1"/>
  <c r="Q1312" s="1"/>
  <c r="M1311"/>
  <c r="P1311" s="1"/>
  <c r="Q1311" s="1"/>
  <c r="M1310"/>
  <c r="P1310" s="1"/>
  <c r="Q1310" s="1"/>
  <c r="M1302"/>
  <c r="O1302" s="1"/>
  <c r="M1301"/>
  <c r="O1301" s="1"/>
  <c r="O1300"/>
  <c r="M1300"/>
  <c r="P1300" s="1"/>
  <c r="Q1300" s="1"/>
  <c r="M1292"/>
  <c r="O1292" s="1"/>
  <c r="M1291"/>
  <c r="P1291" s="1"/>
  <c r="Q1291" s="1"/>
  <c r="M1290"/>
  <c r="O1290" s="1"/>
  <c r="O1291" l="1"/>
  <c r="P1302"/>
  <c r="Q1302" s="1"/>
  <c r="P1322"/>
  <c r="Q1322" s="1"/>
  <c r="P1321"/>
  <c r="Q1321" s="1"/>
  <c r="P1292"/>
  <c r="Q1292" s="1"/>
  <c r="P1290"/>
  <c r="Q1290" s="1"/>
  <c r="P1301"/>
  <c r="Q1301" s="1"/>
  <c r="O1311"/>
  <c r="O1320"/>
  <c r="O1310"/>
  <c r="O1312"/>
  <c r="M1006" l="1"/>
  <c r="O1006" s="1"/>
  <c r="M1005"/>
  <c r="O1005" s="1"/>
  <c r="M1004"/>
  <c r="O1004" s="1"/>
  <c r="M1003"/>
  <c r="O1003" s="1"/>
  <c r="M1002"/>
  <c r="O1002" s="1"/>
  <c r="M1001"/>
  <c r="O1001" s="1"/>
  <c r="M1000"/>
  <c r="O1000" s="1"/>
  <c r="M999"/>
  <c r="O999" s="1"/>
  <c r="M998"/>
  <c r="O998" s="1"/>
  <c r="M997"/>
  <c r="P997" s="1"/>
  <c r="Q997" s="1"/>
  <c r="M996"/>
  <c r="P996" s="1"/>
  <c r="Q996" s="1"/>
  <c r="M995"/>
  <c r="P995" s="1"/>
  <c r="Q995" s="1"/>
  <c r="M994"/>
  <c r="O994" s="1"/>
  <c r="M993"/>
  <c r="P993" s="1"/>
  <c r="Q993" s="1"/>
  <c r="M992"/>
  <c r="P992" s="1"/>
  <c r="Q992" s="1"/>
  <c r="M988"/>
  <c r="P988" s="1"/>
  <c r="Q988" s="1"/>
  <c r="M987"/>
  <c r="P987" s="1"/>
  <c r="Q987" s="1"/>
  <c r="M986"/>
  <c r="P986" s="1"/>
  <c r="Q986" s="1"/>
  <c r="M985"/>
  <c r="P985" s="1"/>
  <c r="Q985" s="1"/>
  <c r="M980"/>
  <c r="O980" s="1"/>
  <c r="M979"/>
  <c r="O979" s="1"/>
  <c r="M978"/>
  <c r="O978" s="1"/>
  <c r="M977"/>
  <c r="O977" s="1"/>
  <c r="L1235"/>
  <c r="K1235"/>
  <c r="F1235"/>
  <c r="L1234"/>
  <c r="K1234"/>
  <c r="F1234"/>
  <c r="L1233"/>
  <c r="K1233"/>
  <c r="F1233"/>
  <c r="L1232"/>
  <c r="K1232"/>
  <c r="F1232"/>
  <c r="L1231"/>
  <c r="K1231"/>
  <c r="F1231"/>
  <c r="L1230"/>
  <c r="K1230"/>
  <c r="F1230"/>
  <c r="L1229"/>
  <c r="K1229"/>
  <c r="F1229"/>
  <c r="L1228"/>
  <c r="K1228"/>
  <c r="F1228"/>
  <c r="L1227"/>
  <c r="K1227"/>
  <c r="F1227"/>
  <c r="L1226"/>
  <c r="K1226"/>
  <c r="F1226"/>
  <c r="M1226" l="1"/>
  <c r="M1234"/>
  <c r="P1234" s="1"/>
  <c r="Q1234" s="1"/>
  <c r="O997"/>
  <c r="M1232"/>
  <c r="O1232" s="1"/>
  <c r="M1227"/>
  <c r="M1235"/>
  <c r="O1235" s="1"/>
  <c r="P998"/>
  <c r="Q998" s="1"/>
  <c r="O993"/>
  <c r="O995"/>
  <c r="M1228"/>
  <c r="O1228" s="1"/>
  <c r="M1229"/>
  <c r="P1229" s="1"/>
  <c r="Q1229" s="1"/>
  <c r="P994"/>
  <c r="Q994" s="1"/>
  <c r="M1230"/>
  <c r="P1230" s="1"/>
  <c r="Q1230" s="1"/>
  <c r="M1231"/>
  <c r="P1231" s="1"/>
  <c r="Q1231" s="1"/>
  <c r="O985"/>
  <c r="O987"/>
  <c r="O992"/>
  <c r="O996"/>
  <c r="M1233"/>
  <c r="O986"/>
  <c r="O988"/>
  <c r="P999"/>
  <c r="Q999" s="1"/>
  <c r="P1000"/>
  <c r="Q1000" s="1"/>
  <c r="P1001"/>
  <c r="Q1001" s="1"/>
  <c r="P1002"/>
  <c r="Q1002" s="1"/>
  <c r="P1003"/>
  <c r="Q1003" s="1"/>
  <c r="P1004"/>
  <c r="Q1004" s="1"/>
  <c r="P1005"/>
  <c r="Q1005" s="1"/>
  <c r="P1006"/>
  <c r="Q1006" s="1"/>
  <c r="P977"/>
  <c r="Q977" s="1"/>
  <c r="P978"/>
  <c r="Q978" s="1"/>
  <c r="P979"/>
  <c r="Q979" s="1"/>
  <c r="P980"/>
  <c r="Q980" s="1"/>
  <c r="O1229"/>
  <c r="O1234"/>
  <c r="O1227"/>
  <c r="P1227"/>
  <c r="Q1227" s="1"/>
  <c r="O1226"/>
  <c r="P1226"/>
  <c r="Q1226" s="1"/>
  <c r="P1233"/>
  <c r="Q1233" s="1"/>
  <c r="O1233"/>
  <c r="M929"/>
  <c r="P929" s="1"/>
  <c r="Q929" s="1"/>
  <c r="F929"/>
  <c r="M928"/>
  <c r="O928" s="1"/>
  <c r="F928"/>
  <c r="M927"/>
  <c r="P927" s="1"/>
  <c r="Q927" s="1"/>
  <c r="F927"/>
  <c r="M926"/>
  <c r="O926" s="1"/>
  <c r="F926"/>
  <c r="O925"/>
  <c r="M925"/>
  <c r="P925" s="1"/>
  <c r="Q925" s="1"/>
  <c r="F925"/>
  <c r="M923"/>
  <c r="O923" s="1"/>
  <c r="F923"/>
  <c r="M922"/>
  <c r="O922" s="1"/>
  <c r="F922"/>
  <c r="M921"/>
  <c r="P921" s="1"/>
  <c r="Q921" s="1"/>
  <c r="F921"/>
  <c r="M920"/>
  <c r="O920" s="1"/>
  <c r="F920"/>
  <c r="M919"/>
  <c r="P919" s="1"/>
  <c r="Q919" s="1"/>
  <c r="F919"/>
  <c r="M918"/>
  <c r="O918" s="1"/>
  <c r="F918"/>
  <c r="M917"/>
  <c r="O917" s="1"/>
  <c r="F917"/>
  <c r="M914"/>
  <c r="O914" s="1"/>
  <c r="F914"/>
  <c r="M913"/>
  <c r="O913" s="1"/>
  <c r="F913"/>
  <c r="M912"/>
  <c r="P912" s="1"/>
  <c r="Q912" s="1"/>
  <c r="F912"/>
  <c r="M911"/>
  <c r="O911" s="1"/>
  <c r="F911"/>
  <c r="M910"/>
  <c r="O910" s="1"/>
  <c r="F910"/>
  <c r="M906"/>
  <c r="O906" s="1"/>
  <c r="F906"/>
  <c r="M905"/>
  <c r="O905" s="1"/>
  <c r="F905"/>
  <c r="M904"/>
  <c r="P904" s="1"/>
  <c r="Q904" s="1"/>
  <c r="F904"/>
  <c r="M903"/>
  <c r="O903" s="1"/>
  <c r="F903"/>
  <c r="O902"/>
  <c r="M902"/>
  <c r="P902" s="1"/>
  <c r="Q902" s="1"/>
  <c r="F902"/>
  <c r="O1230" l="1"/>
  <c r="P1235"/>
  <c r="Q1235" s="1"/>
  <c r="O1231"/>
  <c r="P905"/>
  <c r="Q905" s="1"/>
  <c r="P928"/>
  <c r="Q928" s="1"/>
  <c r="P1228"/>
  <c r="Q1228" s="1"/>
  <c r="P1232"/>
  <c r="Q1232" s="1"/>
  <c r="P914"/>
  <c r="Q914" s="1"/>
  <c r="O921"/>
  <c r="O919"/>
  <c r="P906"/>
  <c r="Q906" s="1"/>
  <c r="P910"/>
  <c r="Q910" s="1"/>
  <c r="P920"/>
  <c r="Q920" s="1"/>
  <c r="O927"/>
  <c r="O929"/>
  <c r="P917"/>
  <c r="Q917" s="1"/>
  <c r="P926"/>
  <c r="Q926" s="1"/>
  <c r="P923"/>
  <c r="Q923" s="1"/>
  <c r="P918"/>
  <c r="Q918" s="1"/>
  <c r="P922"/>
  <c r="Q922" s="1"/>
  <c r="P911"/>
  <c r="Q911" s="1"/>
  <c r="O912"/>
  <c r="P913"/>
  <c r="Q913" s="1"/>
  <c r="P903"/>
  <c r="Q903" s="1"/>
  <c r="O904"/>
</calcChain>
</file>

<file path=xl/sharedStrings.xml><?xml version="1.0" encoding="utf-8"?>
<sst xmlns="http://schemas.openxmlformats.org/spreadsheetml/2006/main" count="2385" uniqueCount="1004">
  <si>
    <t>Nr.</t>
  </si>
  <si>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</si>
  <si>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</si>
  <si>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</si>
  <si>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</si>
  <si>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</si>
  <si>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</si>
  <si>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</si>
  <si>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</si>
  <si>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</si>
  <si>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r>
      <t>I.</t>
    </r>
    <r>
      <rPr>
        <sz val="8"/>
        <rFont val="Arial"/>
        <family val="2"/>
        <charset val="186"/>
      </rPr>
      <t xml:space="preserve"> Daugiabučiai suvartojantys mažiausiai šilumos (naujos statybos, kokybiški namai)</t>
    </r>
  </si>
  <si>
    <r>
      <t>IV.</t>
    </r>
    <r>
      <rPr>
        <sz val="8"/>
        <rFont val="Arial"/>
        <family val="2"/>
        <charset val="186"/>
      </rPr>
      <t xml:space="preserve"> Daugiaubučiai suvartojantys labai daug šilumos (senos statybos, labai prastos šiluminės izoliacijos namai)</t>
    </r>
  </si>
  <si>
    <t>Statybos metai</t>
  </si>
  <si>
    <t>Suvartotas šilumos kiekis</t>
  </si>
  <si>
    <t>Apmokestinta šiluma šildymui gyventojams</t>
  </si>
  <si>
    <t xml:space="preserve">Šilumos kaina gyventojams
(su PVM) </t>
  </si>
  <si>
    <t>Mokėjimai už šilumą 1 m² ploto šildymui                 (su PVM)</t>
  </si>
  <si>
    <t xml:space="preserve">Iš viso 
</t>
  </si>
  <si>
    <t xml:space="preserve">Karštam vandeniui ruošti </t>
  </si>
  <si>
    <t>Karšto vandens temp. palaikymui</t>
  </si>
  <si>
    <t xml:space="preserve">Patalpų šildymui </t>
  </si>
  <si>
    <t>m²</t>
  </si>
  <si>
    <t>MWh/m²</t>
  </si>
  <si>
    <t>Šilumos suvartojimas 60 m² ploto buto šildymui</t>
  </si>
  <si>
    <t>Mokėjimai už šilumą 60 m² ploto buto šildymui 
(su PVM)</t>
  </si>
  <si>
    <t>kWh/mėn</t>
  </si>
  <si>
    <r>
      <t>II.</t>
    </r>
    <r>
      <rPr>
        <sz val="8"/>
        <rFont val="Arial"/>
        <family val="2"/>
        <charset val="186"/>
      </rPr>
      <t xml:space="preserve"> Daugiabučiai suvartojantys mažai arba vidutiniškai šilumos (naujos statybos ir kiti kažkiek taupantys šilumą namai)</t>
    </r>
  </si>
  <si>
    <r>
      <t>III.</t>
    </r>
    <r>
      <rPr>
        <sz val="8"/>
        <rFont val="Arial"/>
        <family val="2"/>
        <charset val="186"/>
      </rPr>
      <t xml:space="preserve"> Daugiabučiai suvartojantys daug šilumos (senos statybos nerenovuoti namai)</t>
    </r>
  </si>
  <si>
    <t>Vilnius (UAB "Vilniaus energija")</t>
  </si>
  <si>
    <t>Karšto vandens temp. Palaikymui</t>
  </si>
  <si>
    <t>Kaunas (AB ,,Kauno energija")</t>
  </si>
  <si>
    <t>Šiauliai (AB "Šiaulių energija")</t>
  </si>
  <si>
    <t>Šilumos suvartojimas 60 m2 ploto buto šildymui</t>
  </si>
  <si>
    <t>Mažeikiai (UAB "Mažeikių šilumos tinklai")</t>
  </si>
  <si>
    <t>Staty-bos metai</t>
  </si>
  <si>
    <t>....</t>
  </si>
  <si>
    <t>Varėna (UAB "Varėnos šiluma")</t>
  </si>
  <si>
    <t>Pavilnionių g. 31</t>
  </si>
  <si>
    <t>Bajorų kelias 3</t>
  </si>
  <si>
    <t>iki 1992</t>
  </si>
  <si>
    <t>J.Tiškevičiaus g. 6</t>
  </si>
  <si>
    <t>Ašmenos II-oji 37</t>
  </si>
  <si>
    <t>Geležinio Vilko 1A</t>
  </si>
  <si>
    <t>Krėvės 82B</t>
  </si>
  <si>
    <t>Karaliaus Mindaugo 7</t>
  </si>
  <si>
    <t>Saulės 3</t>
  </si>
  <si>
    <t>Šiaurės 101</t>
  </si>
  <si>
    <t>Partizanų 198</t>
  </si>
  <si>
    <t>Lukšio 64</t>
  </si>
  <si>
    <t>Taikos 39</t>
  </si>
  <si>
    <t>Gravrogkų 17</t>
  </si>
  <si>
    <t>Vievio 54</t>
  </si>
  <si>
    <t>Partizanų 20</t>
  </si>
  <si>
    <t>Baltų 2</t>
  </si>
  <si>
    <t>Baršausko 75</t>
  </si>
  <si>
    <t>Taikos 41</t>
  </si>
  <si>
    <t>Draugystės 6</t>
  </si>
  <si>
    <t>Juozapavičiaus 48 A</t>
  </si>
  <si>
    <t>Masiulio 6</t>
  </si>
  <si>
    <t>Sąjungos a. 10</t>
  </si>
  <si>
    <t>MWh/m²/mėn.</t>
  </si>
  <si>
    <t>Sukilėlių 87A (KVT)</t>
  </si>
  <si>
    <t>Kovo 11-osios 114 (renov.)(KVT)</t>
  </si>
  <si>
    <t>Kovo 11-osios 118 (renov)(KVT)</t>
  </si>
  <si>
    <t>Krėvės 61 (renov.) (KVT)</t>
  </si>
  <si>
    <t>Partizanų 160 (renov.)</t>
  </si>
  <si>
    <t>Griunvaldo 4  (renov.)</t>
  </si>
  <si>
    <t>Savanorių 415  (renov.)(KVT)</t>
  </si>
  <si>
    <t>Taikos 78 (renov.)</t>
  </si>
  <si>
    <t>Medvėgalio 31 (renov.)</t>
  </si>
  <si>
    <t>Šiaurės 1 (KVT)</t>
  </si>
  <si>
    <t>MWh/m²/mėn</t>
  </si>
  <si>
    <t>Sodų 4</t>
  </si>
  <si>
    <t>J.Kubiliaus g. 4</t>
  </si>
  <si>
    <t>Jaunimo 4 (renov.)</t>
  </si>
  <si>
    <t>Kalantos R. 23</t>
  </si>
  <si>
    <t>Stulginskio A. 64</t>
  </si>
  <si>
    <t>Masiulio T. 1</t>
  </si>
  <si>
    <t>Jakšto 8</t>
  </si>
  <si>
    <t>SODŲ 11</t>
  </si>
  <si>
    <t>VASARIO 16-OSIOS 8</t>
  </si>
  <si>
    <t>P.VILEIŠIO 6</t>
  </si>
  <si>
    <r>
      <rPr>
        <b/>
        <sz val="8"/>
        <rFont val="Arial"/>
        <family val="2"/>
        <charset val="186"/>
      </rPr>
      <t>IV.</t>
    </r>
    <r>
      <rPr>
        <sz val="8"/>
        <rFont val="Arial"/>
        <family val="2"/>
        <charset val="186"/>
      </rPr>
      <t xml:space="preserve"> Daugiaubučiai suvartojantys labai daug šilumos (senos statybos, labai prastos šiluminės izoliacijos namai)</t>
    </r>
  </si>
  <si>
    <r>
      <rPr>
        <b/>
        <sz val="8"/>
        <rFont val="Arial"/>
        <family val="2"/>
        <charset val="186"/>
      </rPr>
      <t>III</t>
    </r>
    <r>
      <rPr>
        <sz val="8"/>
        <rFont val="Arial"/>
        <family val="2"/>
        <charset val="186"/>
      </rPr>
      <t>. Daugiabučiai suvartojantys daug šilumos (senos statybos nerenovuoti namai)</t>
    </r>
  </si>
  <si>
    <r>
      <rPr>
        <b/>
        <sz val="8"/>
        <rFont val="Arial"/>
        <family val="2"/>
        <charset val="186"/>
      </rPr>
      <t>IV</t>
    </r>
    <r>
      <rPr>
        <sz val="8"/>
        <rFont val="Arial"/>
        <family val="2"/>
        <charset val="186"/>
      </rPr>
      <t>. Daugiaubučiai suvartojantys labai daug šilumos (senos statybos, labai prastos šiluminės izoliacijos namai)</t>
    </r>
  </si>
  <si>
    <t>Raseiniai (UAB „Raseinių šilumos tinklai")</t>
  </si>
  <si>
    <t>Dariaus ir Girėno 23</t>
  </si>
  <si>
    <t>Dariaus ir Girėno 28</t>
  </si>
  <si>
    <t>Dubysos 3</t>
  </si>
  <si>
    <t>Stonų 3</t>
  </si>
  <si>
    <t>Dubysos 16</t>
  </si>
  <si>
    <t>Dubysos 1</t>
  </si>
  <si>
    <t>Vaižganto 1</t>
  </si>
  <si>
    <t>Jaunimo 12</t>
  </si>
  <si>
    <t>Dominikonų 4</t>
  </si>
  <si>
    <t>Muziejaus 6</t>
  </si>
  <si>
    <t>Dariaus ir Girėno 26</t>
  </si>
  <si>
    <t>iki1960</t>
  </si>
  <si>
    <t>V.Kudirkos 9</t>
  </si>
  <si>
    <t>Vytauto Didžiojo 3</t>
  </si>
  <si>
    <r>
      <t>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mažiausiai šilumos</t>
    </r>
    <r>
      <rPr>
        <sz val="8"/>
        <rFont val="Arial"/>
        <family val="2"/>
        <charset val="186"/>
      </rPr>
      <t xml:space="preserve"> (naujos statybos, apšiltinti, modernizuoti namai ir namai su individualiu šildymo reguliavimu ir apskaita)</t>
    </r>
  </si>
  <si>
    <t>Pavilnionių g. 33</t>
  </si>
  <si>
    <t>M.Mironaitės g. 18</t>
  </si>
  <si>
    <t>Sviliškių g. 8</t>
  </si>
  <si>
    <t>Žirmūnų g. 30C</t>
  </si>
  <si>
    <t>Sviliškių g. 4, 6</t>
  </si>
  <si>
    <r>
      <rPr>
        <b/>
        <sz val="8"/>
        <rFont val="Arial"/>
        <family val="2"/>
        <charset val="186"/>
      </rPr>
      <t>II</t>
    </r>
    <r>
      <rPr>
        <sz val="8"/>
        <rFont val="Arial"/>
        <family val="2"/>
        <charset val="186"/>
      </rPr>
      <t xml:space="preserve">. </t>
    </r>
    <r>
      <rPr>
        <b/>
        <sz val="8"/>
        <rFont val="Arial"/>
        <family val="2"/>
        <charset val="186"/>
      </rPr>
      <t>Daugiabučiai, suvartojantys mažai šilumos</t>
    </r>
    <r>
      <rPr>
        <sz val="8"/>
        <rFont val="Arial"/>
        <family val="2"/>
        <charset val="186"/>
      </rPr>
      <t xml:space="preserve"> (naujos statybos, apšiltinti, modernizuoti namai, tačiau turintys didelius vitrininius langus, kurių atitvarų varža atitinka tik minimalius šiuolaikinius reikalavimus, nedidelio aukštingumo ir mažiau energetiškai efektyvios pastato formos ir panašūs kiti.</t>
    </r>
  </si>
  <si>
    <t>Blindžių g. 7</t>
  </si>
  <si>
    <t>J.Franko g. 8</t>
  </si>
  <si>
    <t>Tolminkiemio g. 31</t>
  </si>
  <si>
    <t>J.Galvydžio g. 11A</t>
  </si>
  <si>
    <t>Tolminkiemio g. 14</t>
  </si>
  <si>
    <t>M.Marcinkevičiaus g. 37, Baltupio g. 175</t>
  </si>
  <si>
    <t>M.Marcinkevičiaus g. 31, 33, 35</t>
  </si>
  <si>
    <t>S.Žukausko g. 27</t>
  </si>
  <si>
    <r>
      <rPr>
        <b/>
        <sz val="8"/>
        <rFont val="Arial"/>
        <family val="2"/>
        <charset val="186"/>
      </rPr>
      <t>III. Daugiabučiai, pastatyti iki 1992 m., neapšiltinti, su įrengtais dalikliais individualiai šilumos apskaitai</t>
    </r>
    <r>
      <rPr>
        <sz val="8"/>
        <rFont val="Arial"/>
        <family val="2"/>
        <charset val="186"/>
      </rPr>
      <t xml:space="preserve"> (pastato vidaus šildymo ir karšto vandens sistema subalansuota; ant kiekvieno šildymo prietaiso įrengti termostatiniai ventiliai ir šilumos kiekio apskaitos dalikliai; įrengti karšto vandens antimagnetiniai skaitikliai; įrengta nuotolinė duomenų nuskaitymo ir valdymo sistema; įvadinio šilumos apskaitos prietaiso, butų šildymo prietaisų, butų karšto vandens apskaitos prietaisų rodmenys nuskaitomi vienu metu) </t>
    </r>
  </si>
  <si>
    <t>Gedvydžių g. 29 (bt. 1-36)</t>
  </si>
  <si>
    <t>V.Pietario g. 7</t>
  </si>
  <si>
    <t>Šviesos g 11 (bt. 41-60)</t>
  </si>
  <si>
    <t>Taikos g. 134, 136</t>
  </si>
  <si>
    <t>Gedvydžių g. 20</t>
  </si>
  <si>
    <t>Kovo 11-osios g. 55</t>
  </si>
  <si>
    <t>Šviesos g 14 (bt. 81-100)</t>
  </si>
  <si>
    <t>Šviesos g 4 (bt. 81-100)</t>
  </si>
  <si>
    <t>Taikos g. 25, 27</t>
  </si>
  <si>
    <t>Gabijos g. 81 (bt. 1-36)</t>
  </si>
  <si>
    <r>
      <t>IV.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Daugiabučiai, pastatyti iki 1992 m.</t>
    </r>
    <r>
      <rPr>
        <sz val="8"/>
        <rFont val="Arial"/>
        <family val="2"/>
        <charset val="186"/>
      </rPr>
      <t xml:space="preserve">, neapšiltinti, su senomis nesubalansuotomis vidaus šildymo ir karšto vandens sistemomis, dalikliai individualiai šilumos apskaitai neįrengti, karšto vandens suvartojimą deklaruoja patys gyventojai </t>
    </r>
  </si>
  <si>
    <t>S.Stanevičiaus g. 7 (bt. 1-40)</t>
  </si>
  <si>
    <t>Žemynos g. 25</t>
  </si>
  <si>
    <t>Peteliškių g. 10</t>
  </si>
  <si>
    <t>Žemynos g. 35</t>
  </si>
  <si>
    <t>Taikos g. 105</t>
  </si>
  <si>
    <t>Antakalnio g. 118</t>
  </si>
  <si>
    <t>Musninkų g. 7</t>
  </si>
  <si>
    <t>Taikos g. 241, 243, 245</t>
  </si>
  <si>
    <t>Kapsų g. 38</t>
  </si>
  <si>
    <r>
      <t>V. Daugiabučiai, suvartojantys daug šilumos</t>
    </r>
    <r>
      <rPr>
        <sz val="8"/>
        <rFont val="Arial"/>
        <family val="2"/>
        <charset val="186"/>
      </rPr>
      <t xml:space="preserve"> (1959-1992 m. statybos nerenovuoti, nusidėvėję namai, kuriuose nuo jų pastatymo dienos neatlikti jokie didesni remonto darbai) </t>
    </r>
  </si>
  <si>
    <t>Parko g. 4</t>
  </si>
  <si>
    <t>Parko g. 6</t>
  </si>
  <si>
    <t>Žaliųjų ežerų g. 9</t>
  </si>
  <si>
    <t>Smėlio g. 11</t>
  </si>
  <si>
    <t>Gelvonų g. 57</t>
  </si>
  <si>
    <t>Naugarduko g. 56</t>
  </si>
  <si>
    <t>Kanklių g. 10B</t>
  </si>
  <si>
    <t>Smėlio g. 15</t>
  </si>
  <si>
    <t>J.Basanavičiaus g. 17A</t>
  </si>
  <si>
    <t>Šaltkalvių g. 66</t>
  </si>
  <si>
    <r>
      <t xml:space="preserve">VI. Daugiabučiai suvartojantys labai daug šilumos </t>
    </r>
    <r>
      <rPr>
        <sz val="8"/>
        <rFont val="Arial"/>
        <family val="2"/>
        <charset val="186"/>
      </rPr>
      <t xml:space="preserve">(senos statybos, labai prastos šiluminės izoliacijos namai) </t>
    </r>
  </si>
  <si>
    <t>S.Skapo g. 6, 8</t>
  </si>
  <si>
    <t>Kunigiškių g. 4</t>
  </si>
  <si>
    <t>Lentvario g. 1</t>
  </si>
  <si>
    <t>Vykinto g. 8</t>
  </si>
  <si>
    <t>V.Grybo g. 30</t>
  </si>
  <si>
    <t>Žygio g. 4</t>
  </si>
  <si>
    <t>Gedimino pr. 27</t>
  </si>
  <si>
    <t>(KVT)</t>
  </si>
  <si>
    <t>daugiabutis namas kuriame karšto vandens tiekėjas AB ,,Kauno energija"</t>
  </si>
  <si>
    <t>šildymui šilumos kiekis išmatuotas šilumos apskaitos prietaisu</t>
  </si>
  <si>
    <t>Molainių g. 8 (apšiltintas), Panevėžys</t>
  </si>
  <si>
    <t xml:space="preserve">iki 1992 </t>
  </si>
  <si>
    <t>Kniaudiškių g. 54 (apšiltintas), Panevėžys</t>
  </si>
  <si>
    <t>Klaipėdos g. 99 K3, Panevėžys</t>
  </si>
  <si>
    <t>Klaipėdos g. 99 K2, Panevėžys</t>
  </si>
  <si>
    <t>Klaipėdos g. 99 K1, Panevėžys</t>
  </si>
  <si>
    <t>Pušaloto g. 76, Panevėžys</t>
  </si>
  <si>
    <t>Respublikos g. 24, Kėdainiai</t>
  </si>
  <si>
    <t>Margirio g. 18, Panevėžys</t>
  </si>
  <si>
    <t>Chemikų g. 3, Kėdainiai</t>
  </si>
  <si>
    <t>Respublikos g. 26, Kėdainiai</t>
  </si>
  <si>
    <t>Liepų al. 13, Panevėžys</t>
  </si>
  <si>
    <t>Švyturio g. 19, Panevėžys</t>
  </si>
  <si>
    <t>Ramygalos g. 67, Panevėžys</t>
  </si>
  <si>
    <t>Vilties g. 47, Panevėžys</t>
  </si>
  <si>
    <t>Vilties g. 22, Panevėžys</t>
  </si>
  <si>
    <t>Marijonų g. 29, Panevėžys</t>
  </si>
  <si>
    <t>Liepų al. 15A, Panevėžys</t>
  </si>
  <si>
    <t>Smėlynės g. 73, Panevėžys</t>
  </si>
  <si>
    <t>Nevėžio g. 24, Panevėžys</t>
  </si>
  <si>
    <t>Smetonos g. 5A, Panevėžys</t>
  </si>
  <si>
    <t>Jakšto g. 8, Panevėžys</t>
  </si>
  <si>
    <t>Žagienės g. 4, Panevėžys</t>
  </si>
  <si>
    <t>Kerbedžio g. 24, Panevėžys</t>
  </si>
  <si>
    <t>Mažeikių 3 Viekšniai</t>
  </si>
  <si>
    <t>Mažeikių 6 Viekšniai</t>
  </si>
  <si>
    <t>S.Daukanto 8 Viekšniai</t>
  </si>
  <si>
    <t>Vytauto Didžiojo 37</t>
  </si>
  <si>
    <t>Partizanų 14A</t>
  </si>
  <si>
    <t>Birštonas (UAB „Birštono šiluma)</t>
  </si>
  <si>
    <t>Kęstučio g. 21</t>
  </si>
  <si>
    <t>Šaulių g. 26</t>
  </si>
  <si>
    <t>V. Kudirkos g. 47</t>
  </si>
  <si>
    <t>Šaulių g. 22</t>
  </si>
  <si>
    <t>Šakiai (UAB "Šakių šilumos tinklai")</t>
  </si>
  <si>
    <t>Šalčininkai (UAB „Šalčininkų šilumos tinklai")</t>
  </si>
  <si>
    <t>K.Vanagėlio g. 9</t>
  </si>
  <si>
    <t>Pašilės 59</t>
  </si>
  <si>
    <t>renov.</t>
  </si>
  <si>
    <t>Algirdo 25</t>
  </si>
  <si>
    <t>Algirdo 27</t>
  </si>
  <si>
    <t>Rytų 6</t>
  </si>
  <si>
    <t>Rytų 4</t>
  </si>
  <si>
    <t>Ateities 19</t>
  </si>
  <si>
    <t>Vytauto Didžiojo 41</t>
  </si>
  <si>
    <t>Vaižganto 20B</t>
  </si>
  <si>
    <t>V.Grybo 2</t>
  </si>
  <si>
    <t>J.Pauliaus II G.34 Eišiškės</t>
  </si>
  <si>
    <t>J.Pauliaus II G.28 Eišiškės</t>
  </si>
  <si>
    <t>NAUJOJI 68 (renov.)</t>
  </si>
  <si>
    <t>BIRUTĖS 14 (renov.)</t>
  </si>
  <si>
    <t>STATYBININKŲ 46 (renov.)</t>
  </si>
  <si>
    <t>KAŠTONŲ 12 (renov.)</t>
  </si>
  <si>
    <t>AUKŠTAKALNIO 14</t>
  </si>
  <si>
    <t>LAUKO 17 (renov.)</t>
  </si>
  <si>
    <t>PUTINŲ 24A</t>
  </si>
  <si>
    <t>VINGIO 1 (renov.)</t>
  </si>
  <si>
    <t>PUTINŲ 2 (renov.)</t>
  </si>
  <si>
    <t>Statybininkų 107</t>
  </si>
  <si>
    <t>Kalniškės 23</t>
  </si>
  <si>
    <t>JAUNIMO 38</t>
  </si>
  <si>
    <t>MIKLUSĖNŲ 33</t>
  </si>
  <si>
    <t>NAUJOJI 18</t>
  </si>
  <si>
    <t>KAŠTONŲ 52</t>
  </si>
  <si>
    <t>STATYBININKŲ 27</t>
  </si>
  <si>
    <t>JONYNO 5</t>
  </si>
  <si>
    <t>NAUJOJI 96</t>
  </si>
  <si>
    <t>NAUJOJI 86</t>
  </si>
  <si>
    <t>VILTIES 18</t>
  </si>
  <si>
    <t>JAZMINŲ 12</t>
  </si>
  <si>
    <t>STATYBININKŲ 34</t>
  </si>
  <si>
    <t>LIKIŠKĖLIŲ 40</t>
  </si>
  <si>
    <t>STATYBININKŲ 49</t>
  </si>
  <si>
    <t>VOLUNGĖS 12</t>
  </si>
  <si>
    <t>VOLUNGĖS 27</t>
  </si>
  <si>
    <t>VOLUNGĖS 22</t>
  </si>
  <si>
    <t>Alytus (UAB "Litesko")</t>
  </si>
  <si>
    <r>
      <rPr>
        <b/>
        <sz val="8"/>
        <rFont val="Arial"/>
        <family val="2"/>
        <charset val="186"/>
      </rPr>
      <t>I. Daugiabučiai suvartojantys mažiausiai šilumos</t>
    </r>
    <r>
      <rPr>
        <sz val="8"/>
        <rFont val="Arial"/>
        <family val="2"/>
        <charset val="186"/>
      </rPr>
      <t xml:space="preserve"> (naujos statybos, kokybiški namai)</t>
    </r>
  </si>
  <si>
    <r>
      <rPr>
        <b/>
        <sz val="8"/>
        <rFont val="Arial"/>
        <family val="2"/>
        <charset val="186"/>
      </rPr>
      <t xml:space="preserve">II. Daugiabučiai suvartojantys mažai arba vidutiniškai šilumos </t>
    </r>
    <r>
      <rPr>
        <sz val="8"/>
        <rFont val="Arial"/>
        <family val="2"/>
        <charset val="186"/>
      </rPr>
      <t>(naujos statybos ir kiti kažkiek taupantys šilumą namai)</t>
    </r>
  </si>
  <si>
    <r>
      <rPr>
        <b/>
        <sz val="8"/>
        <rFont val="Arial"/>
        <family val="2"/>
        <charset val="186"/>
      </rPr>
      <t xml:space="preserve">III. Daugiabučiai suvartojantys daug šilumos </t>
    </r>
    <r>
      <rPr>
        <sz val="8"/>
        <rFont val="Arial"/>
        <family val="2"/>
        <charset val="186"/>
      </rPr>
      <t>(senos statybos nerenovuoti namai)</t>
    </r>
  </si>
  <si>
    <r>
      <rPr>
        <b/>
        <sz val="8"/>
        <rFont val="Arial"/>
        <family val="2"/>
        <charset val="186"/>
      </rPr>
      <t>IV. Daugiaubučiai suvartojantys labai daug šilumos</t>
    </r>
    <r>
      <rPr>
        <sz val="8"/>
        <rFont val="Arial"/>
        <family val="2"/>
        <charset val="186"/>
      </rPr>
      <t xml:space="preserve"> (senos statybos, labai prastos šiluminės izoliacijos namai)</t>
    </r>
  </si>
  <si>
    <t>Biržai (UAB "Litesko")</t>
  </si>
  <si>
    <t>Vilkaviškis (UAB "Litesko")</t>
  </si>
  <si>
    <t>DVARO  25</t>
  </si>
  <si>
    <t>DVARO  27</t>
  </si>
  <si>
    <t>Telšiai (UAB "Litesko")</t>
  </si>
  <si>
    <t>Muziejaus 18</t>
  </si>
  <si>
    <t>Stoties 8</t>
  </si>
  <si>
    <t>Karaliaus Mindaugo 39</t>
  </si>
  <si>
    <t>Sedos 11</t>
  </si>
  <si>
    <t>Žemaitės 29</t>
  </si>
  <si>
    <t>Birutės 24</t>
  </si>
  <si>
    <t>Stoties 16</t>
  </si>
  <si>
    <t>Stoties 12</t>
  </si>
  <si>
    <t>Luokės 73</t>
  </si>
  <si>
    <t>Palanga (UAB "Litesko")</t>
  </si>
  <si>
    <t>Druskininkų 7A</t>
  </si>
  <si>
    <t>Sodų 1</t>
  </si>
  <si>
    <t>Saulėtekio 24/26</t>
  </si>
  <si>
    <t>Saulėtekio 5/7</t>
  </si>
  <si>
    <t>Taikos 14</t>
  </si>
  <si>
    <t>Sodų 43</t>
  </si>
  <si>
    <t>Saulėtekio 3</t>
  </si>
  <si>
    <t>Sodų 20-II</t>
  </si>
  <si>
    <t>Sodų 29</t>
  </si>
  <si>
    <t>Sodų 25</t>
  </si>
  <si>
    <t>Sodų 45</t>
  </si>
  <si>
    <t>Ganyklų 59</t>
  </si>
  <si>
    <t>Taikos 20</t>
  </si>
  <si>
    <t>Saulėtekio 4</t>
  </si>
  <si>
    <t>Sodų 59</t>
  </si>
  <si>
    <t>Gintaro 33</t>
  </si>
  <si>
    <t>Mokyklos 14-II</t>
  </si>
  <si>
    <t>Mokyklos 13</t>
  </si>
  <si>
    <t>Kretingos 6</t>
  </si>
  <si>
    <t>Janonio 41</t>
  </si>
  <si>
    <t>Kelmė (UAB "Litesko")</t>
  </si>
  <si>
    <t>Druskininkai (UAB "Litesko")</t>
  </si>
  <si>
    <t>Plungė (UAB "Plungės šilumos tinklai")</t>
  </si>
  <si>
    <t>I. Končiaus g. 7</t>
  </si>
  <si>
    <t>I. Končiaus g. 7A</t>
  </si>
  <si>
    <r>
      <rPr>
        <b/>
        <sz val="8"/>
        <rFont val="Arial"/>
        <family val="2"/>
        <charset val="186"/>
      </rPr>
      <t>II</t>
    </r>
    <r>
      <rPr>
        <sz val="8"/>
        <rFont val="Arial"/>
        <family val="2"/>
        <charset val="186"/>
      </rPr>
      <t xml:space="preserve">. </t>
    </r>
    <r>
      <rPr>
        <b/>
        <sz val="8"/>
        <rFont val="Arial"/>
        <family val="2"/>
        <charset val="186"/>
      </rPr>
      <t>Daugiabučiai, suvartojantys mažai šilumos</t>
    </r>
    <r>
      <rPr>
        <sz val="8"/>
        <rFont val="Arial"/>
        <family val="2"/>
        <charset val="186"/>
      </rPr>
      <t xml:space="preserve"> (naujos statybos, kurių atitvarų varža atitinka tik minimalius šiuolaikinius reikalavimus)</t>
    </r>
  </si>
  <si>
    <t>A. Jucio g. 45</t>
  </si>
  <si>
    <t>A. Jucio g. 47</t>
  </si>
  <si>
    <t>A. Jucio g. 53</t>
  </si>
  <si>
    <t>Gandingos g. 10</t>
  </si>
  <si>
    <t>Gandingos g. 14</t>
  </si>
  <si>
    <t>Gandingos g. 16</t>
  </si>
  <si>
    <t>I. Končiaus g. 8</t>
  </si>
  <si>
    <t>Vėjo g. 12</t>
  </si>
  <si>
    <r>
      <rPr>
        <b/>
        <sz val="8"/>
        <rFont val="Arial"/>
        <family val="2"/>
        <charset val="186"/>
      </rPr>
      <t>III. Daugiabučiai, pastatyti iki 1992 m., renovuoti, su įrengtais dalikliais individualiai šilumos apskaitai</t>
    </r>
    <r>
      <rPr>
        <sz val="8"/>
        <rFont val="Arial"/>
        <family val="2"/>
        <charset val="186"/>
      </rPr>
      <t xml:space="preserve"> (pastato vidaus šildymo ir karšto vandens sistema subalansuota; ant kiekvieno šildymo prietaiso įrengti termostatiniai ventiliai ir šilumos kiekio apskaitos dalikliai arba šilumos skaitikliai)</t>
    </r>
  </si>
  <si>
    <t>A. Vaišvilos g. 9</t>
  </si>
  <si>
    <t>A. Vaišvilos g. 19</t>
  </si>
  <si>
    <t>A. Vaišvilos g. 21</t>
  </si>
  <si>
    <t>A. Vaišvilos g. 23</t>
  </si>
  <si>
    <t>A. Vaišvilos g. 25</t>
  </si>
  <si>
    <t>A. Vaišvilos g. 31</t>
  </si>
  <si>
    <t xml:space="preserve">Žemaičių g. 13 (komp. šil.punkt. butuose) </t>
  </si>
  <si>
    <t>A. Jucio g. 30</t>
  </si>
  <si>
    <t>V. Mačernio g. 10</t>
  </si>
  <si>
    <t>V. Mačernio g. 53</t>
  </si>
  <si>
    <t>J. Tumo-Vaižganto g. 85</t>
  </si>
  <si>
    <t>J. Tumo-Vaižganto g. 85A</t>
  </si>
  <si>
    <t>V. Mačernio g. 51</t>
  </si>
  <si>
    <t>A. Jucio g. 12</t>
  </si>
  <si>
    <t>V. Mačernio g. 45</t>
  </si>
  <si>
    <t>V. Mačernio g. 27</t>
  </si>
  <si>
    <t>V. Mačernio g. 47</t>
  </si>
  <si>
    <t>A. Jucio g. 28</t>
  </si>
  <si>
    <t>V. Mačernio g. 6</t>
  </si>
  <si>
    <t>V. Mačernio g. 8</t>
  </si>
  <si>
    <t>A. Jucio g. 10</t>
  </si>
  <si>
    <t>Senamiesčio a. 2</t>
  </si>
  <si>
    <t>Lentpjūvės g. 6</t>
  </si>
  <si>
    <t>Vytauto g.27</t>
  </si>
  <si>
    <t>Dariaus ir Girėno g. 33</t>
  </si>
  <si>
    <t>Dariaus ir Girėno g. 35</t>
  </si>
  <si>
    <t>Dariaus ir Girėno g. 51</t>
  </si>
  <si>
    <t>S. Nėries g. 4</t>
  </si>
  <si>
    <t>Telšių g. 19B</t>
  </si>
  <si>
    <t xml:space="preserve">SEIRIJŲ 9 </t>
  </si>
  <si>
    <t xml:space="preserve">Laucevičiaus 16  I korpusas </t>
  </si>
  <si>
    <r>
      <t xml:space="preserve">III. Daugiabučiai suvartojantys daug šilumos </t>
    </r>
    <r>
      <rPr>
        <sz val="8"/>
        <rFont val="Arial"/>
        <family val="2"/>
        <charset val="186"/>
      </rPr>
      <t>(senos statybos nerenovuoti namai)</t>
    </r>
  </si>
  <si>
    <r>
      <t>III.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daug šilumos</t>
    </r>
    <r>
      <rPr>
        <sz val="8"/>
        <rFont val="Arial"/>
        <family val="2"/>
        <charset val="186"/>
      </rPr>
      <t xml:space="preserve"> (senos statybos nerenovuoti namai)</t>
    </r>
  </si>
  <si>
    <r>
      <t>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 xml:space="preserve">Daugiabučiai suvartojantys mažai arba vidutiniškai šilumos </t>
    </r>
    <r>
      <rPr>
        <sz val="8"/>
        <rFont val="Arial"/>
        <family val="2"/>
        <charset val="186"/>
      </rPr>
      <t>(naujos statybos ir kiti kažkiek taupantys šilumą namai)</t>
    </r>
  </si>
  <si>
    <r>
      <t>III.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 xml:space="preserve">Daugiabučiai suvartojantys daug šilumos </t>
    </r>
    <r>
      <rPr>
        <sz val="8"/>
        <rFont val="Arial"/>
        <family val="2"/>
        <charset val="186"/>
      </rPr>
      <t>(senos statybos nerenovuoti namai)</t>
    </r>
  </si>
  <si>
    <r>
      <t>IV. Daugiaubučiai suvartojantys labai daug šilumos</t>
    </r>
    <r>
      <rPr>
        <sz val="8"/>
        <rFont val="Arial"/>
        <family val="2"/>
        <charset val="186"/>
      </rPr>
      <t xml:space="preserve"> (senos statybos, labai prastos šiluminės izoliacijos namai)</t>
    </r>
  </si>
  <si>
    <r>
      <t>I. Daugiabučiai suvartojantys mažiausiai šilumos</t>
    </r>
    <r>
      <rPr>
        <sz val="8"/>
        <rFont val="Arial"/>
        <family val="2"/>
        <charset val="186"/>
      </rPr>
      <t xml:space="preserve"> (naujos statybos, kokybiški namai)</t>
    </r>
  </si>
  <si>
    <r>
      <t>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mažai arba vidutiniškai šilumos</t>
    </r>
    <r>
      <rPr>
        <sz val="8"/>
        <rFont val="Arial"/>
        <family val="2"/>
        <charset val="186"/>
      </rPr>
      <t xml:space="preserve"> (naujos statybos ir kiti kažkiek taupantys šilumą namai)</t>
    </r>
  </si>
  <si>
    <r>
      <rPr>
        <b/>
        <sz val="8"/>
        <rFont val="Arial"/>
        <family val="2"/>
        <charset val="186"/>
      </rPr>
      <t>III. Daugiabučiai suvartojantys daug šilumos</t>
    </r>
    <r>
      <rPr>
        <sz val="8"/>
        <rFont val="Arial"/>
        <family val="2"/>
        <charset val="186"/>
      </rPr>
      <t xml:space="preserve"> (senos statybos nerenovuoti namai)</t>
    </r>
  </si>
  <si>
    <r>
      <rPr>
        <b/>
        <sz val="8"/>
        <rFont val="Arial"/>
        <family val="2"/>
        <charset val="186"/>
      </rPr>
      <t xml:space="preserve">IV. Daugiaubučiai suvartojantys labai daug šilumos </t>
    </r>
    <r>
      <rPr>
        <sz val="8"/>
        <rFont val="Arial"/>
        <family val="2"/>
        <charset val="186"/>
      </rPr>
      <t>(senos statybos, labai prastos šiluminės izoliacijos namai)</t>
    </r>
  </si>
  <si>
    <r>
      <t>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 xml:space="preserve">Daugiabučiai suvartojantys mažiausiai šilumos </t>
    </r>
    <r>
      <rPr>
        <sz val="8"/>
        <rFont val="Arial"/>
        <family val="2"/>
        <charset val="186"/>
      </rPr>
      <t>(naujos statybos, kokybiški namai)</t>
    </r>
  </si>
  <si>
    <r>
      <t>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mažiausiai šilumo</t>
    </r>
    <r>
      <rPr>
        <sz val="8"/>
        <rFont val="Arial"/>
        <family val="2"/>
        <charset val="186"/>
      </rPr>
      <t>s (naujos statybos, kokybiški namai)</t>
    </r>
  </si>
  <si>
    <r>
      <t>IV.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Daugiaubučiai suvartojantys labai daug šilumos</t>
    </r>
    <r>
      <rPr>
        <sz val="8"/>
        <rFont val="Arial"/>
        <family val="2"/>
        <charset val="186"/>
      </rPr>
      <t xml:space="preserve"> (senos statybos, labai prastos šiluminės izoliacijos namai)</t>
    </r>
  </si>
  <si>
    <t>Panevėžys, Kėdainiai, Kupiškis, Pasvalys, Rokiškis, Zarasai (AB "Panevėžio energija")</t>
  </si>
  <si>
    <r>
      <t xml:space="preserve">I. Daugiabučiai suvartojantys mažiausiai šilumos </t>
    </r>
    <r>
      <rPr>
        <sz val="8"/>
        <rFont val="Arial"/>
        <family val="2"/>
        <charset val="186"/>
      </rPr>
      <t>(naujos statybos, kokybiški namai)</t>
    </r>
  </si>
  <si>
    <r>
      <t>II. Daugiabučiai suvartojantys mažai arba vidutiniškai šilumos</t>
    </r>
    <r>
      <rPr>
        <sz val="8"/>
        <rFont val="Arial"/>
        <family val="2"/>
        <charset val="186"/>
      </rPr>
      <t xml:space="preserve"> (naujos statybos ir kiti kažkiek taupantys šilumą namai)</t>
    </r>
  </si>
  <si>
    <t>Trakai, Lentvaris (UAB „Prienų energija")</t>
  </si>
  <si>
    <t>Lazdijai (UAB „Lazdijų šiluma")</t>
  </si>
  <si>
    <t>Dzūkų 11 (RENOVUOTAS )</t>
  </si>
  <si>
    <t>Sodų 6 (RENOVUOTAS )</t>
  </si>
  <si>
    <t>Dzūkų 9 (RENOVUOTAS )</t>
  </si>
  <si>
    <t>Tiesos 8 (RENOVUOTAS)</t>
  </si>
  <si>
    <t>Dzūkų 17</t>
  </si>
  <si>
    <t>Dzūkų 15</t>
  </si>
  <si>
    <t>Dzūkų 13</t>
  </si>
  <si>
    <t>Dainavos 13</t>
  </si>
  <si>
    <t>Dainavos 11</t>
  </si>
  <si>
    <t>Ateities 7-9</t>
  </si>
  <si>
    <t>M. Gustaičio 2</t>
  </si>
  <si>
    <t>M. Gustaičio 11</t>
  </si>
  <si>
    <t>Seinų 22</t>
  </si>
  <si>
    <t>Montvilos 20</t>
  </si>
  <si>
    <t>Montvilos 18</t>
  </si>
  <si>
    <t>M. Gustaičio 5</t>
  </si>
  <si>
    <t>Kauno 33</t>
  </si>
  <si>
    <t>Vilniaus 3</t>
  </si>
  <si>
    <t>Sodų 10</t>
  </si>
  <si>
    <t>M. Gustaičio 3</t>
  </si>
  <si>
    <t>Vilniaus 5</t>
  </si>
  <si>
    <t>Montvilos 28</t>
  </si>
  <si>
    <t>Montvilos 22a</t>
  </si>
  <si>
    <t xml:space="preserve">GARDINO 22 </t>
  </si>
  <si>
    <t>MINDAUGO 20</t>
  </si>
  <si>
    <t>Vilniaus 14 (RENOVUOTAS)</t>
  </si>
  <si>
    <t>Kauno 8 (RENOVUOTAS)</t>
  </si>
  <si>
    <t xml:space="preserve">Rinkuškių 49 </t>
  </si>
  <si>
    <t xml:space="preserve">Vėjo 11b </t>
  </si>
  <si>
    <t xml:space="preserve">Rotušės 26 </t>
  </si>
  <si>
    <t>PASIENIO 3 KYBARTAI</t>
  </si>
  <si>
    <t>DARVINO 26 KYBARTAI</t>
  </si>
  <si>
    <t>DARVINO 19 KYBARTAI</t>
  </si>
  <si>
    <t>K.NAUMIESČIO 9A KYBARTAI</t>
  </si>
  <si>
    <t>TARYBŲ 7 KYBARTAI</t>
  </si>
  <si>
    <t>DARIAUS IR GIRENO 2A KYBARTAI</t>
  </si>
  <si>
    <t>VIŠTYČIO 2 VIRBALIS</t>
  </si>
  <si>
    <t>VASARIO 16-OS 4 PILVIŠKIAI</t>
  </si>
  <si>
    <t>VASARIO 16-OS 12 PILVIŠKIAI</t>
  </si>
  <si>
    <t>VASARIO 16-OS 10 PILVIŠKIAI</t>
  </si>
  <si>
    <t>MOKYKLOS 3 PILVIŠKIAI</t>
  </si>
  <si>
    <t>V. Kudirkos g. 53</t>
  </si>
  <si>
    <t>Šaulių g. 12</t>
  </si>
  <si>
    <t>Vytauto g. 19</t>
  </si>
  <si>
    <t xml:space="preserve">Kooperacijos 28 </t>
  </si>
  <si>
    <t xml:space="preserve">Vytauto 35 A </t>
  </si>
  <si>
    <t xml:space="preserve">Rotušės 24 </t>
  </si>
  <si>
    <t xml:space="preserve">Skratiškių 12 </t>
  </si>
  <si>
    <t>Akmenė (UAB „Akmenės energija“ (Eenergija))</t>
  </si>
  <si>
    <t>Radvilėnų  5 (KVT)</t>
  </si>
  <si>
    <t>Archyvo 48 (KVT)</t>
  </si>
  <si>
    <t>Pašilės 96 (KVT)</t>
  </si>
  <si>
    <t>S.Daukanto 6 Viekšniai</t>
  </si>
  <si>
    <t>Bažnyčios 13 Viekšniai</t>
  </si>
  <si>
    <t>Bažnyčios 11 Viekšniai</t>
  </si>
  <si>
    <t>LAISVĖS 218</t>
  </si>
  <si>
    <t>Tirkšlių 7 Viekšniai</t>
  </si>
  <si>
    <t>Kranto g. 37  (su dalikliais, apšiltintas), Panevėžys</t>
  </si>
  <si>
    <t>Margirio g. 20, Panevėžys</t>
  </si>
  <si>
    <t>J. Basanavičiaus g. 94, Kėdainiai</t>
  </si>
  <si>
    <t>J. Basanavičiaus g. 130, Kėdainiai</t>
  </si>
  <si>
    <t>Margirio g. 10, Panevėžys</t>
  </si>
  <si>
    <t>J. Basanavičiaus g. 138, Kėdainiai</t>
  </si>
  <si>
    <t>Vilniaus g. 20, Panevėžys</t>
  </si>
  <si>
    <t>Švyturio g. 9, Panevėžys</t>
  </si>
  <si>
    <t>Seinų g. 17, Panevėžys</t>
  </si>
  <si>
    <t>Marijonų g. 39, Panevėžys</t>
  </si>
  <si>
    <t>V. Kudirkos 11</t>
  </si>
  <si>
    <t>Draugystės takas 4</t>
  </si>
  <si>
    <t>Vytauto g. 46, Trakai</t>
  </si>
  <si>
    <t>Dzūkų g. 36, Varėna</t>
  </si>
  <si>
    <t>Vytauto g. 15, Varėna</t>
  </si>
  <si>
    <t>Vytauto g. 25, Varėna</t>
  </si>
  <si>
    <t>Mechanizatorių g. 21, Varėna</t>
  </si>
  <si>
    <t>Vasario 16 g. 13, Varėna</t>
  </si>
  <si>
    <t>Vytauto g. 64, Varėna</t>
  </si>
  <si>
    <t>Vytauto g. 73, Varėna</t>
  </si>
  <si>
    <t>iki1992</t>
  </si>
  <si>
    <t>Ramučių 10 Naujoji Akmenė</t>
  </si>
  <si>
    <t>Žalgirio 7 Naujoji Akmenė</t>
  </si>
  <si>
    <t>Žalgirio 5 Naujoji Akmenė</t>
  </si>
  <si>
    <t>°C,</t>
  </si>
  <si>
    <t>vidutinė lauko oro temperatūra:</t>
  </si>
  <si>
    <t>dienolaipsniai:</t>
  </si>
  <si>
    <t>Anykščiai (UAB „Anykščių šiluma")</t>
  </si>
  <si>
    <t>Statybininkų g. 23</t>
  </si>
  <si>
    <t>Ignalina (UAB "Ignalinos šilumos tinklai")</t>
  </si>
  <si>
    <t>Aukštaičių g. 11, Ignalina (renov)</t>
  </si>
  <si>
    <t>Laisvės g. 56, Ignalina</t>
  </si>
  <si>
    <t>Jonava (UAB "Jonavos šilumos tinklai")</t>
  </si>
  <si>
    <t>CHEMIKŲ 122</t>
  </si>
  <si>
    <t>MOKYKLOS  10</t>
  </si>
  <si>
    <t>Kaišiadorys (UAB "Kaišiadorių šiluma")</t>
  </si>
  <si>
    <t>Ateities g. 6, Stasiūnai</t>
  </si>
  <si>
    <t xml:space="preserve">iki 1992 m. </t>
  </si>
  <si>
    <t>Gedimino g. 75, Kaišiadorys</t>
  </si>
  <si>
    <t>Rožių g. 1, Žiežmariai</t>
  </si>
  <si>
    <t>Marijampolė (UAB "Litesko")</t>
  </si>
  <si>
    <t xml:space="preserve"> </t>
  </si>
  <si>
    <t xml:space="preserve">Vytauto 54 </t>
  </si>
  <si>
    <t xml:space="preserve">Mokolų 9 </t>
  </si>
  <si>
    <t xml:space="preserve">Dariaus ir Girėno 9 </t>
  </si>
  <si>
    <t xml:space="preserve">R.Juknevičiaus 48 </t>
  </si>
  <si>
    <t xml:space="preserve">Draugystės 3 </t>
  </si>
  <si>
    <t xml:space="preserve">Vytauto 56A </t>
  </si>
  <si>
    <t xml:space="preserve">Mokyklos 13 </t>
  </si>
  <si>
    <t xml:space="preserve">J.Jablonskio 2 </t>
  </si>
  <si>
    <t xml:space="preserve">Maironio. 34 </t>
  </si>
  <si>
    <t xml:space="preserve">Mokyklos 9 </t>
  </si>
  <si>
    <t xml:space="preserve">Jaunimo, 7 </t>
  </si>
  <si>
    <t xml:space="preserve">Jaunimo, 3 </t>
  </si>
  <si>
    <t xml:space="preserve">Vandžiogalos 4D </t>
  </si>
  <si>
    <t xml:space="preserve">K.Donelaičio. 5 - 2 </t>
  </si>
  <si>
    <t xml:space="preserve">Dvarkelio 7 </t>
  </si>
  <si>
    <t xml:space="preserve">Vytauto 15 </t>
  </si>
  <si>
    <t xml:space="preserve">Žemaitės. 10 </t>
  </si>
  <si>
    <t xml:space="preserve">Vilniaus 77B </t>
  </si>
  <si>
    <t xml:space="preserve">Vėjo 7A </t>
  </si>
  <si>
    <t xml:space="preserve">Vytauto 60 </t>
  </si>
  <si>
    <t xml:space="preserve">Vilniaus 93A </t>
  </si>
  <si>
    <t xml:space="preserve">Kilučių 11 </t>
  </si>
  <si>
    <t xml:space="preserve">Rinkuškių 20 </t>
  </si>
  <si>
    <t>ŠILTNAMIŲ 18 (ren.)</t>
  </si>
  <si>
    <t>ŠILTNAMIŲ 22  (ren.)</t>
  </si>
  <si>
    <t xml:space="preserve">LIŠKIAVOS 8 </t>
  </si>
  <si>
    <t xml:space="preserve">ATEITIES 14 </t>
  </si>
  <si>
    <t xml:space="preserve">VYTAUTO 47 </t>
  </si>
  <si>
    <t xml:space="preserve">MELIORATORIŲ 4 </t>
  </si>
  <si>
    <t>Birutės 2 (ren.)</t>
  </si>
  <si>
    <t>Birutės 4 (ren.)</t>
  </si>
  <si>
    <t>Mackevičiaus 29 (ren.)</t>
  </si>
  <si>
    <t>Dariaus ir Girėno 2-1 (ren.)</t>
  </si>
  <si>
    <t>Dariaus ir Girėno 2-2 (ren.)</t>
  </si>
  <si>
    <t>Dariaus ir Girėno 4 (ren.)</t>
  </si>
  <si>
    <t>Birutės 3 (ren.)</t>
  </si>
  <si>
    <t>Oškinio 5 (ren.)</t>
  </si>
  <si>
    <t>S.Daukanto 4 Viekšniai</t>
  </si>
  <si>
    <t>VENTOS 33</t>
  </si>
  <si>
    <t>Kranto g. 47 (su ind.apskaitos priet., apšiltintas), Panevėžys</t>
  </si>
  <si>
    <t>Gėlių g. 3 (su ind.apsk.priet., apšiltintas),Pasvalys</t>
  </si>
  <si>
    <t>Jakšto g. 10 (su ind.apskaitos priet., apšiltintas), Panevėžys</t>
  </si>
  <si>
    <t>P. Širvio g. 5, Rokiškis</t>
  </si>
  <si>
    <t>Taikos g. 5,Kupškis</t>
  </si>
  <si>
    <t>Vytauto skg. 12,Zarasai</t>
  </si>
  <si>
    <t>Technikos g. 7,Kupiškis</t>
  </si>
  <si>
    <t>Prienai (UAB "Prienų energija")</t>
  </si>
  <si>
    <t>Vaitkaus 6,Prienai(renov)</t>
  </si>
  <si>
    <t>Aušros 20, Veiveriai</t>
  </si>
  <si>
    <t>Stadiono 8 2L.,Prienai</t>
  </si>
  <si>
    <t>Stadiono 22 2L.,Prienai</t>
  </si>
  <si>
    <t xml:space="preserve">Gegužių g. 19 (renov.), </t>
  </si>
  <si>
    <t xml:space="preserve">Gegužių g. 73 (renov.), </t>
  </si>
  <si>
    <t xml:space="preserve">Kviečių g. 56 (renov.), </t>
  </si>
  <si>
    <t xml:space="preserve">Grinkevičiaus g. 8 (renov.), </t>
  </si>
  <si>
    <t xml:space="preserve">Putinų g. 10, </t>
  </si>
  <si>
    <t xml:space="preserve">Tilžės g. 128, </t>
  </si>
  <si>
    <t xml:space="preserve">Ežero g. 14, </t>
  </si>
  <si>
    <t xml:space="preserve">P. Cvirkos g. 75A, </t>
  </si>
  <si>
    <t xml:space="preserve">Ežero g. 15, </t>
  </si>
  <si>
    <t xml:space="preserve">P. Višinskio g. 37, </t>
  </si>
  <si>
    <t>Vytauto g. 21</t>
  </si>
  <si>
    <t>V. Kudirkos g. 102</t>
  </si>
  <si>
    <t>V. Kudirkos g. 70</t>
  </si>
  <si>
    <t>S. Banaičio g. 12</t>
  </si>
  <si>
    <t>V. Kudirkos g. 82</t>
  </si>
  <si>
    <t>Nepriklausomybės g. 3</t>
  </si>
  <si>
    <t>Vytauto g. 3</t>
  </si>
  <si>
    <t>Vytauto g. 6</t>
  </si>
  <si>
    <t>Pakalnės g. 26A, Lentvaris</t>
  </si>
  <si>
    <t>Lauko g. 8, Lentvaris</t>
  </si>
  <si>
    <t>Pušelės g. 5, Naujieji Valkininkai</t>
  </si>
  <si>
    <t>Pušelės g. 7, Naujieji Valkininkai</t>
  </si>
  <si>
    <t>Pušelės g. 9, Naujieji Valkininkai</t>
  </si>
  <si>
    <t>Sporto g. 6, Varėna</t>
  </si>
  <si>
    <t>Sporto g. 8, Varėna</t>
  </si>
  <si>
    <t>Sporto g. 10, Varėna</t>
  </si>
  <si>
    <t>Laisvės g. 3, Varėna</t>
  </si>
  <si>
    <t>Vasario 16 g. 8, Varėna</t>
  </si>
  <si>
    <t>Žirmūnų g. 3 (ren.)</t>
  </si>
  <si>
    <t>Žirmūnų g. 126 (ren.)</t>
  </si>
  <si>
    <t>Žirmūnų g. 128 (ren.)</t>
  </si>
  <si>
    <t>Žalgirio 27 Naujoji Akmenė</t>
  </si>
  <si>
    <t>Darbininkų 4 Naujoji Akmenė</t>
  </si>
  <si>
    <t>Ventos 6 Venta</t>
  </si>
  <si>
    <t>Sodo 7 Akmenė (ren.)</t>
  </si>
  <si>
    <t>J.Biliūno g. 20</t>
  </si>
  <si>
    <t>Statybininkų g. 19</t>
  </si>
  <si>
    <t>Statybininkų g. 21</t>
  </si>
  <si>
    <t>VYTAUTO 1A,</t>
  </si>
  <si>
    <t>Aukštaičių g. 48, Ignalina (renov)</t>
  </si>
  <si>
    <t>Aukštaičių g. 34, Ignalina</t>
  </si>
  <si>
    <t>Aukštaičių g. 35, Ignalina</t>
  </si>
  <si>
    <t>PANERIŲ  19 (renovuotas)</t>
  </si>
  <si>
    <t>A.KULVIEČIO  15 (renovuotas)</t>
  </si>
  <si>
    <t>BIRUTĖS   8 (renovuotas)</t>
  </si>
  <si>
    <t>CHEMIKŲ 112</t>
  </si>
  <si>
    <t>ŽALIOJI   6</t>
  </si>
  <si>
    <t>ŽEIMIŲ TAKAS   6</t>
  </si>
  <si>
    <t>P.VAIČIŪNO  16</t>
  </si>
  <si>
    <t>P.VAIČIŪNO  22</t>
  </si>
  <si>
    <t>VILNIAUS  33</t>
  </si>
  <si>
    <t>Ateities g. 1, Stasiūnai</t>
  </si>
  <si>
    <t>Žąslių g. 62A, Žiežmariai</t>
  </si>
  <si>
    <t>Lukšos-Daumanto 2 (KVT)</t>
  </si>
  <si>
    <t>ŽEMAITIJOS 41</t>
  </si>
  <si>
    <t>PAVASARIO 14</t>
  </si>
  <si>
    <t>PAVASARIO 41C</t>
  </si>
  <si>
    <t>ŽEMAITIJOS 18</t>
  </si>
  <si>
    <t>Statybininkų 19,Prienai(renov)</t>
  </si>
  <si>
    <t>Stadiono 18 2L.,Prienai</t>
  </si>
  <si>
    <t>Aušros 22, Veiveriai</t>
  </si>
  <si>
    <t>Brundzos 10,Prienai</t>
  </si>
  <si>
    <t>Janonio 5,Prienai</t>
  </si>
  <si>
    <t>J. Basanavičiaus g. 4</t>
  </si>
  <si>
    <t>S. Banaičio g. 3</t>
  </si>
  <si>
    <t>Jaunystės takas 4</t>
  </si>
  <si>
    <t>V. Kudirkos g. 108</t>
  </si>
  <si>
    <t>Šaulių g. 10</t>
  </si>
  <si>
    <t xml:space="preserve">Korsako g. 41 (renov.), </t>
  </si>
  <si>
    <t xml:space="preserve">Sevastopolio g. 5 (renov.), </t>
  </si>
  <si>
    <t xml:space="preserve">Talšos g. 6, </t>
  </si>
  <si>
    <t xml:space="preserve">Gegužių g. 17, </t>
  </si>
  <si>
    <t xml:space="preserve">Draugystės pr. 8, </t>
  </si>
  <si>
    <t xml:space="preserve">Vilniaus g. 213A, </t>
  </si>
  <si>
    <t xml:space="preserve">A. Mickevičiaus g. 36, </t>
  </si>
  <si>
    <t>Tauragė (UAB "Tauragės šilumos tinklai")</t>
  </si>
  <si>
    <r>
      <t xml:space="preserve">Dainavos g. 5 </t>
    </r>
    <r>
      <rPr>
        <i/>
        <sz val="8"/>
        <color indexed="10"/>
        <rFont val="Arial"/>
        <family val="2"/>
      </rPr>
      <t>(renov.)</t>
    </r>
  </si>
  <si>
    <r>
      <t xml:space="preserve">Ateities takas 16 </t>
    </r>
    <r>
      <rPr>
        <i/>
        <sz val="8"/>
        <color indexed="10"/>
        <rFont val="Arial"/>
        <family val="2"/>
      </rPr>
      <t>(renov.)</t>
    </r>
  </si>
  <si>
    <r>
      <t xml:space="preserve">J.Tumo-Vaižganto g. 134 </t>
    </r>
    <r>
      <rPr>
        <i/>
        <sz val="8"/>
        <color indexed="10"/>
        <rFont val="Arial"/>
        <family val="2"/>
      </rPr>
      <t>(renov.)</t>
    </r>
  </si>
  <si>
    <r>
      <t>Vytenio g. 16</t>
    </r>
    <r>
      <rPr>
        <i/>
        <sz val="8"/>
        <color indexed="10"/>
        <rFont val="Arial"/>
        <family val="2"/>
      </rPr>
      <t xml:space="preserve"> (renov.)</t>
    </r>
  </si>
  <si>
    <r>
      <t xml:space="preserve">Prezidento g. 82 </t>
    </r>
    <r>
      <rPr>
        <i/>
        <sz val="8"/>
        <color indexed="10"/>
        <rFont val="Arial"/>
        <family val="2"/>
      </rPr>
      <t>(renov.)</t>
    </r>
  </si>
  <si>
    <r>
      <t xml:space="preserve">Dariaus ir Girėno g. 32A </t>
    </r>
    <r>
      <rPr>
        <i/>
        <sz val="8"/>
        <color indexed="10"/>
        <rFont val="Arial"/>
        <family val="2"/>
      </rPr>
      <t>(renov.)</t>
    </r>
  </si>
  <si>
    <r>
      <t xml:space="preserve">Ateities takas 10 </t>
    </r>
    <r>
      <rPr>
        <i/>
        <sz val="8"/>
        <color indexed="10"/>
        <rFont val="Arial"/>
        <family val="2"/>
      </rPr>
      <t>(renov.)</t>
    </r>
  </si>
  <si>
    <r>
      <t xml:space="preserve">Prezidento g. 65 </t>
    </r>
    <r>
      <rPr>
        <i/>
        <sz val="8"/>
        <color indexed="10"/>
        <rFont val="Arial"/>
        <family val="2"/>
      </rPr>
      <t>(renov.)</t>
    </r>
  </si>
  <si>
    <r>
      <t xml:space="preserve">J.Tumo-Vaižganto g. 129B </t>
    </r>
    <r>
      <rPr>
        <i/>
        <sz val="8"/>
        <color indexed="10"/>
        <rFont val="Arial"/>
        <family val="2"/>
      </rPr>
      <t>(renov.)</t>
    </r>
  </si>
  <si>
    <t>Dariaus ir Girėno g. 26A</t>
  </si>
  <si>
    <t>Gedimino g. 8</t>
  </si>
  <si>
    <t>Miško g. 8</t>
  </si>
  <si>
    <t>Vytauto g. 4B</t>
  </si>
  <si>
    <t>Gedimino g. 32</t>
  </si>
  <si>
    <t>Gedimino g. 23</t>
  </si>
  <si>
    <t xml:space="preserve">Dainavos g. 7 </t>
  </si>
  <si>
    <t>Birutės g. 36</t>
  </si>
  <si>
    <t>Dariaus ir Girėno g. 34</t>
  </si>
  <si>
    <t>V. Kudirkos g. 5</t>
  </si>
  <si>
    <t>Dariaus ir Girėno g. 16A</t>
  </si>
  <si>
    <t>Dariaus ir Girėno g. 24</t>
  </si>
  <si>
    <t>Vytauto g. 62</t>
  </si>
  <si>
    <t>Prezidento g. 60</t>
  </si>
  <si>
    <t>Dariaus ir Grėno g. 4</t>
  </si>
  <si>
    <t>Ateities takas 18</t>
  </si>
  <si>
    <t>Vasario 16-osios g. 8</t>
  </si>
  <si>
    <t>Dariaus ir Girėno g. 38</t>
  </si>
  <si>
    <t>Žemaitės g. 32</t>
  </si>
  <si>
    <t>Respublikos g. 4</t>
  </si>
  <si>
    <t>Birutės g. 29, Trakai</t>
  </si>
  <si>
    <t>Mindaugo g. 10, Trakai</t>
  </si>
  <si>
    <t>Pakalnės g. 44, Lentvaris</t>
  </si>
  <si>
    <t>Ežero g. 5, Lentvaris</t>
  </si>
  <si>
    <t>Sodų g. 19, Lentvaris</t>
  </si>
  <si>
    <t>Pakalnės g. 24, Lentvaris</t>
  </si>
  <si>
    <t>Geležinkelio g. 34, Lentvaris</t>
  </si>
  <si>
    <t>Utena (UAB "Utenos šilumos tinklai")</t>
  </si>
  <si>
    <t>Basanavičiaus g. 15, Varėna</t>
  </si>
  <si>
    <t>Basanavičiaus g. 21, Varėna</t>
  </si>
  <si>
    <t>Basanavičiaus g. 30, Varėna</t>
  </si>
  <si>
    <t>Vasario 16 g. 6, Varėna</t>
  </si>
  <si>
    <t>Melioratorių g. 3, Varėna</t>
  </si>
  <si>
    <t>Spaustuvės g. 3, Varėna</t>
  </si>
  <si>
    <t>Didlaukio g. 22, 24</t>
  </si>
  <si>
    <t xml:space="preserve">Vilniaus 4 </t>
  </si>
  <si>
    <t xml:space="preserve">Vilniaus 56 </t>
  </si>
  <si>
    <t>Gimnazijos 1</t>
  </si>
  <si>
    <t xml:space="preserve">Dariaus ir Girėno 13 </t>
  </si>
  <si>
    <t xml:space="preserve">Draugystės 1 </t>
  </si>
  <si>
    <t xml:space="preserve">Vytenio 8 </t>
  </si>
  <si>
    <t xml:space="preserve">Mokolų 51 </t>
  </si>
  <si>
    <t xml:space="preserve">Garso 4 </t>
  </si>
  <si>
    <t xml:space="preserve">M.Valančiaus. 18 </t>
  </si>
  <si>
    <t xml:space="preserve">Kauno 20 </t>
  </si>
  <si>
    <t xml:space="preserve">Dvarkelio 11 </t>
  </si>
  <si>
    <t xml:space="preserve">Vytauto 21 </t>
  </si>
  <si>
    <t xml:space="preserve">LIŠKIAVOS 5 </t>
  </si>
  <si>
    <t>Pievų 6 (ren.)</t>
  </si>
  <si>
    <t>Raseinių 9 II korpusas (ren.)</t>
  </si>
  <si>
    <t>Pievų 2 (ren.)</t>
  </si>
  <si>
    <t>Raseinių 9a  II korpusas (ren.)</t>
  </si>
  <si>
    <t>Janonio 30</t>
  </si>
  <si>
    <t xml:space="preserve">Janonio 12 </t>
  </si>
  <si>
    <t xml:space="preserve">J.Janonio 13 </t>
  </si>
  <si>
    <t xml:space="preserve">Maironio 5a,Tytuvėnai </t>
  </si>
  <si>
    <t>Vyt. Didžiojo 45</t>
  </si>
  <si>
    <t>Šilumos suvartojimo ir mokėjimų už šilumą analizė Lietuvos miestų daugiabučiuose gyvenamuosiuose namuose (2015 m. sausio mėn)</t>
  </si>
  <si>
    <t>Žirmūnų g. 131 (ren.)</t>
  </si>
  <si>
    <r>
      <t>III.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Daugiabučiai, pastatyti iki 1992 m.</t>
    </r>
    <r>
      <rPr>
        <sz val="8"/>
        <rFont val="Arial"/>
        <family val="2"/>
        <charset val="186"/>
      </rPr>
      <t xml:space="preserve">, neapšiltinti, su senomis nesubalansuotomis vidaus šildymo ir karšto vandens sistemomis, dalikliai individualiai šilumos apskaitai neįrengti, karšto vandens suvartojimą deklaruoja patys gyventojai </t>
    </r>
  </si>
  <si>
    <t>VOLUNGĖS 29</t>
  </si>
  <si>
    <t>Eur/MWh</t>
  </si>
  <si>
    <t>Eur/m²/mėn</t>
  </si>
  <si>
    <t>Eur/mėn</t>
  </si>
  <si>
    <t>Kosmonautų 28  (renov.)</t>
  </si>
  <si>
    <t>Kosmonautų 12 (renov.)</t>
  </si>
  <si>
    <t>A.Civinsko 7 (renov.)</t>
  </si>
  <si>
    <t>Vilkaviškio 61</t>
  </si>
  <si>
    <t xml:space="preserve">Gėlių 14 </t>
  </si>
  <si>
    <t xml:space="preserve">Dariaus ir Girėno 11 </t>
  </si>
  <si>
    <t>Vytauto.. 33</t>
  </si>
  <si>
    <t>Nausupės 8</t>
  </si>
  <si>
    <t>Lietuvininkų 4</t>
  </si>
  <si>
    <t>Žemaitės. 8</t>
  </si>
  <si>
    <t>Rinkuškių 47B</t>
  </si>
  <si>
    <t>Skratiškių 8</t>
  </si>
  <si>
    <t xml:space="preserve">Vilniaus 39A </t>
  </si>
  <si>
    <t xml:space="preserve">Vytauto 43A </t>
  </si>
  <si>
    <t xml:space="preserve">Vytauto 62 </t>
  </si>
  <si>
    <t>Vilniaus 111A</t>
  </si>
  <si>
    <t xml:space="preserve">Vytauto 39a </t>
  </si>
  <si>
    <t xml:space="preserve">Vilniaus 111 </t>
  </si>
  <si>
    <t xml:space="preserve">Vilniaus 91A </t>
  </si>
  <si>
    <t xml:space="preserve">Basanavičiaus 18 </t>
  </si>
  <si>
    <t>AUŠROS 10 VILKAVIŠKIS</t>
  </si>
  <si>
    <t>AUŠROS 8 VILKAVISKIS</t>
  </si>
  <si>
    <t>LAUKO 44 VILKAVIŠKIS</t>
  </si>
  <si>
    <t>VIENYBĖS 72 VILKAVIŠKIS</t>
  </si>
  <si>
    <t>NEPRIKLAUSOMYBĖS 72 VILKAVIŠKIS</t>
  </si>
  <si>
    <t>BIRUTES 2 VILKAVIŠKIS</t>
  </si>
  <si>
    <t>AUŠROS 4 VILKAVIŠKIS</t>
  </si>
  <si>
    <t>STATYBININKŲ 8 VILKAVIŠKIS</t>
  </si>
  <si>
    <t>STATYBININKŲ 4 VILKAVIŠKIS</t>
  </si>
  <si>
    <t>VIENYBES 70 VILKAVIŠKIS</t>
  </si>
  <si>
    <t>NEPRIKLAUSOMYBĖS 50 VILKAVIŠKIS</t>
  </si>
  <si>
    <t>S.NERIES 33C VILKAVIŠKIS</t>
  </si>
  <si>
    <t>LAUKO 32 VILKAVIŠKIS</t>
  </si>
  <si>
    <t>KĘSTUČIO 10 VILKAVIŠKIS</t>
  </si>
  <si>
    <t>VILNIAUS 8 VILKAVIŠKIS</t>
  </si>
  <si>
    <t>VERPĖJŲ 6</t>
  </si>
  <si>
    <t>ČIURLIONIO 74  (ren.)</t>
  </si>
  <si>
    <t>KLONIO 18A  (ren.)</t>
  </si>
  <si>
    <t>ATEITIES 2  (ren.)</t>
  </si>
  <si>
    <t xml:space="preserve">VEISIEJŲ 9 </t>
  </si>
  <si>
    <t>GARDINO 80</t>
  </si>
  <si>
    <t xml:space="preserve">ATEITIES 16 </t>
  </si>
  <si>
    <t xml:space="preserve">ATEITIES 36 </t>
  </si>
  <si>
    <t>SVEIKATOS 28</t>
  </si>
  <si>
    <t xml:space="preserve">VYTAUTO 6  </t>
  </si>
  <si>
    <t>SVEIKATOS 18</t>
  </si>
  <si>
    <t xml:space="preserve">NERAVŲ 27 </t>
  </si>
  <si>
    <t xml:space="preserve">NERAVŲ 29  </t>
  </si>
  <si>
    <t xml:space="preserve">ŠILTNAMIŲ 24 </t>
  </si>
  <si>
    <t xml:space="preserve">ŠILTNAMIŲ 26 </t>
  </si>
  <si>
    <t>Birutės 1 (ren.)</t>
  </si>
  <si>
    <t>Raseinių 5A</t>
  </si>
  <si>
    <t>Dariaus ir Girėno 15 (ren)</t>
  </si>
  <si>
    <t>Masčio 54 (ren.)</t>
  </si>
  <si>
    <t>Ventos 16 Venta</t>
  </si>
  <si>
    <t>Ramučių 40 Naujoji Akmenė</t>
  </si>
  <si>
    <t>Ramučių 38 Naujoji Akmenė</t>
  </si>
  <si>
    <t>V.Kudirkos 2 Naujoji Akmenė</t>
  </si>
  <si>
    <t>Stadiono 11 Akmenė</t>
  </si>
  <si>
    <t>Ventos 40 Venta</t>
  </si>
  <si>
    <t>Ventos 42 Venta</t>
  </si>
  <si>
    <t>V.Kudirkos 15 Naujoji Akmenė</t>
  </si>
  <si>
    <t>Žalgirio 26 Naujoji Akmenė</t>
  </si>
  <si>
    <t>Ventos 7 Venta</t>
  </si>
  <si>
    <t>Bausko 5 Venta</t>
  </si>
  <si>
    <t>Kęstučio 2 Akmenė (ren.)</t>
  </si>
  <si>
    <t>Stadiono 15 Akmenė (ren.)</t>
  </si>
  <si>
    <t>Stadiono 13 Akmenė (ren.)</t>
  </si>
  <si>
    <t>V.Kudirkos 22 Naujoji Akmenė (ren.)</t>
  </si>
  <si>
    <t>J.Basanavičiaus g. 60</t>
  </si>
  <si>
    <t>J.Biliūno g. 22</t>
  </si>
  <si>
    <t>Žiburio g.2</t>
  </si>
  <si>
    <t>Žiburio g. 7</t>
  </si>
  <si>
    <t>Šaltupio g. 45</t>
  </si>
  <si>
    <t>Šviesos g. 14</t>
  </si>
  <si>
    <t>PUŠYNO 9 IL.</t>
  </si>
  <si>
    <t>DAR.IR GIRĖNO 23A IIL.</t>
  </si>
  <si>
    <t>DAR.IR GIRĖNO 23A IIIL.</t>
  </si>
  <si>
    <t>LELIJŲ 11,</t>
  </si>
  <si>
    <t>LELIJŲ 17,</t>
  </si>
  <si>
    <t>DAR.IR GIR.23B,</t>
  </si>
  <si>
    <t>LELIJŲ 17A,</t>
  </si>
  <si>
    <t>VILNIAUS 6,</t>
  </si>
  <si>
    <t>VILNIAUS 8,</t>
  </si>
  <si>
    <t>VILNIAUS 4,</t>
  </si>
  <si>
    <t>VILNIAUS 12,</t>
  </si>
  <si>
    <t>B.SRUOGOS 8,</t>
  </si>
  <si>
    <t>B.SRUOGOS 12,</t>
  </si>
  <si>
    <t>B.SRUOGOS 14,</t>
  </si>
  <si>
    <t>KĘSTUČIO 27 IL.</t>
  </si>
  <si>
    <t>VILNIAUS 10 IIIIL</t>
  </si>
  <si>
    <t>DAR.IR GIRĖNO 5,</t>
  </si>
  <si>
    <t>DAR.IR GIRĖNO 7,</t>
  </si>
  <si>
    <t>KĘSTUČIO 27 IIIL.</t>
  </si>
  <si>
    <t>KĘSTUČIO 7 (ren.)</t>
  </si>
  <si>
    <t>KĘSTUČIO 9 (ren.)</t>
  </si>
  <si>
    <t>DAR.IR GIR.23 (ren.)</t>
  </si>
  <si>
    <t>Ateities g. 29, Ignalina (renov)</t>
  </si>
  <si>
    <t>Smėlio g. 18a, Ignalina (renov)</t>
  </si>
  <si>
    <t>Ligoninės g. 4, Ignalina (renov)</t>
  </si>
  <si>
    <t>Liepų 1, Ignalina</t>
  </si>
  <si>
    <t>Turistų g. 11a, Ignalina</t>
  </si>
  <si>
    <t xml:space="preserve">Melioratorių g. 4, Vidiškių k. Ignalinos r. </t>
  </si>
  <si>
    <t xml:space="preserve">Sodų g. 4, Vidiškių k. Ignalinos r. </t>
  </si>
  <si>
    <t>LIETAVOS  31 (renovuotas)</t>
  </si>
  <si>
    <t>PANERIŲ  21(renovuotas)</t>
  </si>
  <si>
    <t>SODŲ  91 (renovuotas)</t>
  </si>
  <si>
    <t>J.RALIO   8 (renovuotas)</t>
  </si>
  <si>
    <t>J.RALIO  12 (renovuotas)</t>
  </si>
  <si>
    <t>BIRUTĖS   6  (renovuotas)</t>
  </si>
  <si>
    <t>KOSMONAUTŲ   9 (renovuotas)</t>
  </si>
  <si>
    <t>A.KULVIEČIO  20</t>
  </si>
  <si>
    <t>PARKO   3</t>
  </si>
  <si>
    <t>SODŲ  50A</t>
  </si>
  <si>
    <t>A.KULVIEČIO   6</t>
  </si>
  <si>
    <t>P.VAIČIŪNO   6</t>
  </si>
  <si>
    <t>VILTIES  26</t>
  </si>
  <si>
    <t>ŽEMAITĖS  18</t>
  </si>
  <si>
    <t>CHEMIKŲ  23</t>
  </si>
  <si>
    <t>LIETAVOS  47</t>
  </si>
  <si>
    <t>P.VAIČIŪNO   2B</t>
  </si>
  <si>
    <t>CHEMIKŲ  62</t>
  </si>
  <si>
    <t>CHEMIKŲ  92B</t>
  </si>
  <si>
    <t>KOSMONAUTŲ   3</t>
  </si>
  <si>
    <t>P.VAIČIŪNO  10</t>
  </si>
  <si>
    <t>KAUNO  68</t>
  </si>
  <si>
    <t>CHEMIKŲ  57</t>
  </si>
  <si>
    <t>MIŠKININKŲ   6</t>
  </si>
  <si>
    <t>MIŠKININKŲ  11</t>
  </si>
  <si>
    <t>LOKIO   5</t>
  </si>
  <si>
    <t>GELEŽINKELIO   8</t>
  </si>
  <si>
    <t>FABRIKO  14</t>
  </si>
  <si>
    <t>Gediimino g. 22, Kaišiadorys</t>
  </si>
  <si>
    <t>Gediimino g. 24, Kaišiadorys</t>
  </si>
  <si>
    <t>Gediimino g. 26, Kaišiadorys</t>
  </si>
  <si>
    <t>Gediimino g. 28, Kaišiadorys</t>
  </si>
  <si>
    <t>Gediimino g. 86, Kaišiadorys</t>
  </si>
  <si>
    <t>Gediimino g. 88, Kaišiadorys</t>
  </si>
  <si>
    <t>Gediimino g. 90, Kaišiadorys</t>
  </si>
  <si>
    <t>Gediimino g. 93, Kaišiadorys</t>
  </si>
  <si>
    <t>Gediimino g. 94, Kaišiadorys</t>
  </si>
  <si>
    <t>Ateities g. 8, Stasiūnai</t>
  </si>
  <si>
    <t>Birutės g. 10, Kaišiadorys</t>
  </si>
  <si>
    <t>Parko g. 6, Stasiūnai</t>
  </si>
  <si>
    <t>Parko g. 8, Stasiūnai</t>
  </si>
  <si>
    <t>Mokyklos g. 50, Mūro Strėvininkai</t>
  </si>
  <si>
    <t>Mokyklos g. 52, Mūro Strėvininkai</t>
  </si>
  <si>
    <t>Prūsų g. 15</t>
  </si>
  <si>
    <t>Senamiesčio 3(RENOVUOTAS )</t>
  </si>
  <si>
    <t>Sodų g.10-ojo NSB(renov.)</t>
  </si>
  <si>
    <t>Gamyklos g.15-ojo NSB(renov.)</t>
  </si>
  <si>
    <t>SODŲ 9</t>
  </si>
  <si>
    <t>P.VILEIŠIO 4(renov.)</t>
  </si>
  <si>
    <t>NAFTININKŲ 12(renov.)</t>
  </si>
  <si>
    <t>ŽEMAITIJOS 29(renov.)</t>
  </si>
  <si>
    <t>NAFTININKŲ 8(renov.)</t>
  </si>
  <si>
    <t>NAFTININKŲ 14(renov.)</t>
  </si>
  <si>
    <t>MINDAUGO 2(renov.)</t>
  </si>
  <si>
    <t>GAMYKLOS 3(renov.)</t>
  </si>
  <si>
    <t>NAFTININKŲ 34(renov.)</t>
  </si>
  <si>
    <t>Vasario 16-osios g.7-ojo NSB(renov.)</t>
  </si>
  <si>
    <t>P.VILEIŠIO 2(renov.)</t>
  </si>
  <si>
    <t>NAFTININKŲ 22(renov.)</t>
  </si>
  <si>
    <t>VYŠNIŲ 42(renov.)</t>
  </si>
  <si>
    <t>MINDAUGO 4(renov.)</t>
  </si>
  <si>
    <t>ŽEMAITIJOS 15</t>
  </si>
  <si>
    <t>BAŽNYČIOS 21</t>
  </si>
  <si>
    <t>Pavenčių g.31-ojo NSB</t>
  </si>
  <si>
    <t>Bažnyčios g. 15 Viekšniai</t>
  </si>
  <si>
    <t>VENTOS 16</t>
  </si>
  <si>
    <t>Laisvės g. 17</t>
  </si>
  <si>
    <t>Vytauto 32,Prienai</t>
  </si>
  <si>
    <t>Jaunimo 19, Balbieriškis</t>
  </si>
  <si>
    <t>Kęstučio 77, Prienai</t>
  </si>
  <si>
    <t>Kęstučio 81G, Prienai</t>
  </si>
  <si>
    <t>Vytauto 22,Prienai</t>
  </si>
  <si>
    <t>Birutės 4, Prienai</t>
  </si>
  <si>
    <t>Jaunimo 13, Balbieriškis</t>
  </si>
  <si>
    <t>Kęstučio 5,Prienai(renov)</t>
  </si>
  <si>
    <t>Stadiono 6 1L.,Prienai</t>
  </si>
  <si>
    <t>Statybininkų 7 1L.,Prienai</t>
  </si>
  <si>
    <t>Basanavičiaus 26, Prienai</t>
  </si>
  <si>
    <t>Stadiono 6 2L.,Prienai</t>
  </si>
  <si>
    <t>Stadiono 8 3L.,Prienai</t>
  </si>
  <si>
    <t>Vytauto 55,Prienai</t>
  </si>
  <si>
    <t>Statybininkų 13,Prienai</t>
  </si>
  <si>
    <t>Stadiono 20 1L.,Prienai</t>
  </si>
  <si>
    <t>Stadiono 22 1L.,Prienai</t>
  </si>
  <si>
    <t>Brundzos 8,Prienai</t>
  </si>
  <si>
    <t>Vytauto 30,Prienai</t>
  </si>
  <si>
    <t>Vytauto 25,Prienai</t>
  </si>
  <si>
    <t>Radviliškis (UAB "Radviliškio šiluma")</t>
  </si>
  <si>
    <t>Jaunystės 20</t>
  </si>
  <si>
    <t>Jaunystės 35</t>
  </si>
  <si>
    <t>Laisvės al. 36</t>
  </si>
  <si>
    <t>Vaižganto 60</t>
  </si>
  <si>
    <t>NAUJOJI 6 BUV</t>
  </si>
  <si>
    <t>NAUJOJI 10 BUV</t>
  </si>
  <si>
    <t>Gedimino 5</t>
  </si>
  <si>
    <t>NAUJOJI 4 BUV</t>
  </si>
  <si>
    <t>NAUJOJI 8 BUV</t>
  </si>
  <si>
    <t>Gedimino 7</t>
  </si>
  <si>
    <t>Gedimino 1</t>
  </si>
  <si>
    <t>Dariaus ir Girėno 28a</t>
  </si>
  <si>
    <t>Gedimino 43</t>
  </si>
  <si>
    <t>Gedimino 3</t>
  </si>
  <si>
    <t>Kudirkos 10</t>
  </si>
  <si>
    <t>Kudirkos 2a</t>
  </si>
  <si>
    <t>Radvilų 21</t>
  </si>
  <si>
    <t>Jaunystės 37</t>
  </si>
  <si>
    <t>Jaunystės 14</t>
  </si>
  <si>
    <t>Jaramino 12</t>
  </si>
  <si>
    <t>Vaižganto 30b</t>
  </si>
  <si>
    <t>Jaunystės 2</t>
  </si>
  <si>
    <t>Dariaus ir Girėno 48a</t>
  </si>
  <si>
    <t>Dariaus ir Girėno 30C</t>
  </si>
  <si>
    <t>Stiklo 4</t>
  </si>
  <si>
    <t>MAIRONIO 11 BUV</t>
  </si>
  <si>
    <t>Vasario 16-osios 3</t>
  </si>
  <si>
    <t>8A</t>
  </si>
  <si>
    <t>Kudirkos 7</t>
  </si>
  <si>
    <t>Topolių 8</t>
  </si>
  <si>
    <t>MAIRONIO 5 BUV</t>
  </si>
  <si>
    <t>Dariaus ir Girėno 54</t>
  </si>
  <si>
    <t>Topolių 2</t>
  </si>
  <si>
    <t>Kudirkos 11</t>
  </si>
  <si>
    <t>Bernotėno 1</t>
  </si>
  <si>
    <t>Jaunimo 17A</t>
  </si>
  <si>
    <t>V. Kudirkos g. 102B</t>
  </si>
  <si>
    <t xml:space="preserve">Šaulių g. 18 </t>
  </si>
  <si>
    <t>Bažnyčio g. 11</t>
  </si>
  <si>
    <t>Nepriklausomybės g. 6</t>
  </si>
  <si>
    <t>V. Kudirkos g. 92B</t>
  </si>
  <si>
    <t>V. Kudirkos g. 51</t>
  </si>
  <si>
    <t>Bažnyčios g. 21</t>
  </si>
  <si>
    <t>V. Kudirkos g. 41</t>
  </si>
  <si>
    <t>Draugystės takas 8</t>
  </si>
  <si>
    <t>Vytauto g. 4</t>
  </si>
  <si>
    <t>Jaunystės takas 5</t>
  </si>
  <si>
    <t>V. Kudirkos g. 37</t>
  </si>
  <si>
    <t>A.Mickevičiaus g. 8 Šalčininkai</t>
  </si>
  <si>
    <t>A.Mickevičiaus g.24 Šalčininkai</t>
  </si>
  <si>
    <t>Sniadeckio g.10 Šalčininkai</t>
  </si>
  <si>
    <t>Sniadeckio g.14 Šalčininkai</t>
  </si>
  <si>
    <t>Sniadeckio g.18 Šalčininkai</t>
  </si>
  <si>
    <t>Sniadeckio g.24 Šalčininkai</t>
  </si>
  <si>
    <t>Sniadeckio g.27 Šalčininkai</t>
  </si>
  <si>
    <t>Mokyklos g.19 Šalčininkai</t>
  </si>
  <si>
    <t>Vutauto g.33 Šalčininkai</t>
  </si>
  <si>
    <t>A.Mickevičiaus g.1a Šalčininkai</t>
  </si>
  <si>
    <t>Šalčios g.8 Šalčininkai</t>
  </si>
  <si>
    <t>Šalčios g.14 Šalčininkai</t>
  </si>
  <si>
    <t>Vilniaus g.26 Šalčininkai</t>
  </si>
  <si>
    <t>Vilniaus g.26 b Šalčininkai</t>
  </si>
  <si>
    <t>Vilniaus g.45-1 Šalčininkai</t>
  </si>
  <si>
    <t>Vytauto g.22-3 Šalčininkai</t>
  </si>
  <si>
    <t>Mokyklos g.27 Šalčininkai</t>
  </si>
  <si>
    <t>Vytauto g.31-1 Šalčininkai</t>
  </si>
  <si>
    <t xml:space="preserve">Dainų g. 40A (renov.), </t>
  </si>
  <si>
    <t xml:space="preserve">Klevų g.13 (renov.), </t>
  </si>
  <si>
    <t xml:space="preserve">P. Cvirkos g. 65B (renov.), </t>
  </si>
  <si>
    <t>Statybininkų g. 16 (renov.), , Kužių mst.</t>
  </si>
  <si>
    <t xml:space="preserve">Gegužių g. 7, </t>
  </si>
  <si>
    <t xml:space="preserve">Vytauto g. 149 (renov.), </t>
  </si>
  <si>
    <t xml:space="preserve">M. Valančiaus g. 2 (renov.),  </t>
  </si>
  <si>
    <t xml:space="preserve">Gardino g. 5 (renov.), </t>
  </si>
  <si>
    <t xml:space="preserve">Ežero g. 4, </t>
  </si>
  <si>
    <t xml:space="preserve">Statybininkų g. 5, </t>
  </si>
  <si>
    <t xml:space="preserve">Tilžės g. 24A, </t>
  </si>
  <si>
    <t xml:space="preserve">Ežero g. 12A, </t>
  </si>
  <si>
    <t xml:space="preserve">Dubijos g. 29, </t>
  </si>
  <si>
    <t xml:space="preserve">Tilžės g. 53A, </t>
  </si>
  <si>
    <t xml:space="preserve">Aušros takas 6, </t>
  </si>
  <si>
    <t xml:space="preserve">Kauno g. 22A, </t>
  </si>
  <si>
    <t xml:space="preserve">Ežero g. 7, </t>
  </si>
  <si>
    <t xml:space="preserve">Darugystės per. 11, </t>
  </si>
  <si>
    <t xml:space="preserve">Radviliškio g. 124, </t>
  </si>
  <si>
    <t xml:space="preserve">Sukilėlių g. 2, </t>
  </si>
  <si>
    <t xml:space="preserve">Ežero g. 27, </t>
  </si>
  <si>
    <t xml:space="preserve">Tilžės g. 126A, </t>
  </si>
  <si>
    <t xml:space="preserve">Draugystės pr. 3A, </t>
  </si>
  <si>
    <t>Šilalė (UAB „Šilalės šilumos tinklai")</t>
  </si>
  <si>
    <t>D.Poškos g.4</t>
  </si>
  <si>
    <t>D.Poškos g.11</t>
  </si>
  <si>
    <t>D.Poškos g.12</t>
  </si>
  <si>
    <t>D.Poškos g.10</t>
  </si>
  <si>
    <t>Kovo 11-osios g.24</t>
  </si>
  <si>
    <t>Dariaus ir Girėno g.47</t>
  </si>
  <si>
    <t>Dariaus ir Girėno g.57</t>
  </si>
  <si>
    <t>Dariaus ir Girėno g.59</t>
  </si>
  <si>
    <t>Dariaus ir Girėno g.55</t>
  </si>
  <si>
    <t>J. Tumo-Vaižganto g. 118</t>
  </si>
  <si>
    <t>Vytauto g. 76, Trakai</t>
  </si>
  <si>
    <t>Bažnyčios g. 23, Lentvaris</t>
  </si>
  <si>
    <t>Pakalnės g. 7, Lentvaris</t>
  </si>
  <si>
    <t>Sodų g. 23A, Lentvaris</t>
  </si>
  <si>
    <t>Mindaugo g. 22, Trakai</t>
  </si>
  <si>
    <t>Birutės g.41, Trakai</t>
  </si>
  <si>
    <t>Trakų g.14, Trakai</t>
  </si>
  <si>
    <t>Klevų al. 61, Lentvaris</t>
  </si>
  <si>
    <t>N.Sodybos g. 36, Lentvaris</t>
  </si>
  <si>
    <t>Birutės g. 43, Trakai</t>
  </si>
  <si>
    <t>Mindaugo 1B, Trakai</t>
  </si>
  <si>
    <t>Vytauto g. 10 Lentvaris</t>
  </si>
  <si>
    <t>Lauko g. 10, Lentvaris</t>
  </si>
  <si>
    <t>Klevų al. 57, Lentvaris</t>
  </si>
  <si>
    <t>Kilimų g. 6, Lentvaris</t>
  </si>
  <si>
    <t>Trakų g. 27, Trakai</t>
  </si>
  <si>
    <t>Lauko g. 12A, Lentvaris</t>
  </si>
  <si>
    <t>Bažnyčios g. 11, Lentvaris</t>
  </si>
  <si>
    <t>Bažnyčios g. 15, Lentvaris</t>
  </si>
  <si>
    <t>Pakalnės g.23 Lentvaris</t>
  </si>
  <si>
    <t>Aušros g. 99, Utena (renov.)</t>
  </si>
  <si>
    <t>Taikos g. 20, Utena (renov.)</t>
  </si>
  <si>
    <t>Vaižganto g. 14, Utena (renov.)</t>
  </si>
  <si>
    <t>V.Kudirkos g. 22, Utena</t>
  </si>
  <si>
    <t>Maironio g. 13, Utena (renov.)</t>
  </si>
  <si>
    <t>Taikos g. 26, Utena (renov.)</t>
  </si>
  <si>
    <t>Vyžuonų g. 11a, Utena (renov.)</t>
  </si>
  <si>
    <t xml:space="preserve">Aukštakalnio g. 108, Utena </t>
  </si>
  <si>
    <t>Taikos g. 22, Utena (renov.)</t>
  </si>
  <si>
    <t>Taikos g. 28, Utena (renov.)</t>
  </si>
  <si>
    <t>Aukštakalnio g. 114, Utena</t>
  </si>
  <si>
    <t>Aukštakalnio g. 112, Utena</t>
  </si>
  <si>
    <t>Krašuonos g. 13, Utena</t>
  </si>
  <si>
    <t>Aukštakalnio g. 68, Utena</t>
  </si>
  <si>
    <t>Aukštakalnio g. 70, Utena</t>
  </si>
  <si>
    <t>Aukštakalnio g. 110, Utena</t>
  </si>
  <si>
    <t>Krašuonos g. 15, Utena</t>
  </si>
  <si>
    <t>Krašuonos g. 3, Utena</t>
  </si>
  <si>
    <t>Aukštakalnio g. 118, Utena</t>
  </si>
  <si>
    <t>Aukštakalnio g. 96, Utena</t>
  </si>
  <si>
    <t>Užpalių g. 80, Utena</t>
  </si>
  <si>
    <t>Vytauto g. 2, Utena</t>
  </si>
  <si>
    <t>Taikos g. 47, Utena</t>
  </si>
  <si>
    <t>Užpalių g. 66, Utena</t>
  </si>
  <si>
    <t>J.Basanavičiaus g. 96, Utena</t>
  </si>
  <si>
    <t>Vaižganto g. 34 b, Utena</t>
  </si>
  <si>
    <t>Taikos g. 11, Utena</t>
  </si>
  <si>
    <t>Vaižganto g. 36, Utena</t>
  </si>
  <si>
    <t>Aušros g. 92, Utena</t>
  </si>
  <si>
    <t>Užpalių g. 84, Utena</t>
  </si>
  <si>
    <t>Bažnyčios g. 4, Utena</t>
  </si>
  <si>
    <t>J.Basanavičiaus g. 110b, Utena</t>
  </si>
  <si>
    <t>Kauno g. 27, Utena</t>
  </si>
  <si>
    <t>Kęstučio g. 1, Utena</t>
  </si>
  <si>
    <t>K.Donelaičio g. 12, Utena</t>
  </si>
  <si>
    <t>Kęstučio g. 9, Utena</t>
  </si>
  <si>
    <t>Utenio a. 5, Utena</t>
  </si>
  <si>
    <t>J.Basanavičiaus g. 110, Utena</t>
  </si>
  <si>
    <t>Tauragnų g. 4, Utena</t>
  </si>
  <si>
    <t>Užpalių g. 88, Utena</t>
  </si>
  <si>
    <t>Aušros g. 1, Varėna</t>
  </si>
  <si>
    <t>Dzūkų g. 3, Varėna</t>
  </si>
  <si>
    <t>Marcinkonių g. 8, Varėna</t>
  </si>
  <si>
    <t>M.K,Čiurlionio g. 8, Varėna</t>
  </si>
  <si>
    <t>M.K,Čiurlionio g. 11, Varėna</t>
  </si>
  <si>
    <t>Aušros g. 13, Varėna</t>
  </si>
  <si>
    <t>Basanavičiaus g. 6, Varėna</t>
  </si>
  <si>
    <t>Basanavičiaus g. 27, Varėna</t>
  </si>
  <si>
    <t>Dzūkų g. 21 A, Varėna</t>
  </si>
  <si>
    <t>Dzūkų g. 66, Varėna</t>
  </si>
  <si>
    <t>Kalno g. 9, Matuizos</t>
  </si>
  <si>
    <t>Kalno g. 15, Matuizos</t>
  </si>
  <si>
    <t>Vytauto g. 22, Varėna</t>
  </si>
  <si>
    <t>Žalioji g. 23, Varėna</t>
  </si>
  <si>
    <t>Žalioji g. 33, Varėna</t>
  </si>
  <si>
    <t>M.K.Čiiurlionio g. 37, Varėna</t>
  </si>
</sst>
</file>

<file path=xl/styles.xml><?xml version="1.0" encoding="utf-8"?>
<styleSheet xmlns="http://schemas.openxmlformats.org/spreadsheetml/2006/main">
  <numFmts count="8"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0000"/>
    <numFmt numFmtId="168" formatCode="_-* #,##0.0000\ _L_t_-;\-* #,##0.0000\ _L_t_-;_-* &quot;-&quot;??\ _L_t_-;_-@_-"/>
    <numFmt numFmtId="169" formatCode="0.000000"/>
    <numFmt numFmtId="170" formatCode="#,##0.00_ ;\-#,##0.00\ "/>
  </numFmts>
  <fonts count="24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sz val="7.5"/>
      <name val="Arial"/>
      <family val="2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  <font>
      <sz val="8"/>
      <name val="Arial"/>
      <family val="2"/>
    </font>
    <font>
      <sz val="10"/>
      <color indexed="8"/>
      <name val="Arial"/>
      <family val="2"/>
      <charset val="186"/>
    </font>
    <font>
      <b/>
      <i/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9"/>
      <color rgb="FFC00000"/>
      <name val="Arial"/>
      <family val="2"/>
      <charset val="186"/>
    </font>
    <font>
      <sz val="8"/>
      <color rgb="FFC00000"/>
      <name val="Arial"/>
      <family val="2"/>
      <charset val="186"/>
    </font>
    <font>
      <i/>
      <sz val="10"/>
      <color rgb="FF0000FF"/>
      <name val="Arial"/>
      <family val="2"/>
      <charset val="186"/>
    </font>
    <font>
      <b/>
      <i/>
      <sz val="12"/>
      <name val="Arial"/>
      <family val="2"/>
      <charset val="186"/>
    </font>
    <font>
      <sz val="12"/>
      <name val="Arial"/>
      <family val="2"/>
      <charset val="186"/>
    </font>
    <font>
      <i/>
      <sz val="8"/>
      <color indexed="10"/>
      <name val="Arial"/>
      <family val="2"/>
    </font>
    <font>
      <sz val="8"/>
      <color theme="1"/>
      <name val="Arial"/>
      <family val="2"/>
      <charset val="186"/>
    </font>
    <font>
      <sz val="8"/>
      <color indexed="8"/>
      <name val="Arial"/>
      <family val="2"/>
      <charset val="186"/>
    </font>
  </fonts>
  <fills count="2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BC69B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C99"/>
        <bgColor indexed="47"/>
      </patternFill>
    </fill>
    <fill>
      <patternFill patternType="solid">
        <fgColor rgb="FFFFCC99"/>
        <bgColor indexed="22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</borders>
  <cellStyleXfs count="13">
    <xf numFmtId="0" fontId="0" fillId="0" borderId="0"/>
    <xf numFmtId="43" fontId="15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3" fillId="0" borderId="0"/>
    <xf numFmtId="0" fontId="5" fillId="0" borderId="0"/>
    <xf numFmtId="0" fontId="5" fillId="0" borderId="0"/>
    <xf numFmtId="0" fontId="5" fillId="0" borderId="0"/>
  </cellStyleXfs>
  <cellXfs count="22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2" fillId="6" borderId="3" xfId="0" applyFont="1" applyFill="1" applyBorder="1"/>
    <xf numFmtId="0" fontId="2" fillId="0" borderId="0" xfId="0" applyFont="1" applyAlignment="1">
      <alignment vertical="center"/>
    </xf>
    <xf numFmtId="0" fontId="2" fillId="6" borderId="5" xfId="0" applyFont="1" applyFill="1" applyBorder="1"/>
    <xf numFmtId="0" fontId="2" fillId="6" borderId="5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2" fontId="2" fillId="8" borderId="7" xfId="0" applyNumberFormat="1" applyFont="1" applyFill="1" applyBorder="1" applyAlignment="1"/>
    <xf numFmtId="2" fontId="2" fillId="8" borderId="10" xfId="0" applyNumberFormat="1" applyFont="1" applyFill="1" applyBorder="1" applyAlignment="1"/>
    <xf numFmtId="0" fontId="2" fillId="8" borderId="3" xfId="0" applyFont="1" applyFill="1" applyBorder="1"/>
    <xf numFmtId="0" fontId="2" fillId="8" borderId="7" xfId="0" applyFont="1" applyFill="1" applyBorder="1"/>
    <xf numFmtId="2" fontId="2" fillId="8" borderId="7" xfId="0" applyNumberFormat="1" applyFont="1" applyFill="1" applyBorder="1" applyAlignment="1">
      <alignment horizontal="right"/>
    </xf>
    <xf numFmtId="2" fontId="2" fillId="8" borderId="3" xfId="0" applyNumberFormat="1" applyFont="1" applyFill="1" applyBorder="1"/>
    <xf numFmtId="167" fontId="2" fillId="8" borderId="3" xfId="0" applyNumberFormat="1" applyFont="1" applyFill="1" applyBorder="1"/>
    <xf numFmtId="2" fontId="2" fillId="8" borderId="7" xfId="0" applyNumberFormat="1" applyFont="1" applyFill="1" applyBorder="1"/>
    <xf numFmtId="1" fontId="2" fillId="8" borderId="7" xfId="0" applyNumberFormat="1" applyFont="1" applyFill="1" applyBorder="1"/>
    <xf numFmtId="0" fontId="3" fillId="0" borderId="7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7" xfId="0" applyFont="1" applyFill="1" applyBorder="1"/>
    <xf numFmtId="0" fontId="2" fillId="7" borderId="1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2" fontId="2" fillId="8" borderId="3" xfId="0" applyNumberFormat="1" applyFont="1" applyFill="1" applyBorder="1" applyAlignment="1">
      <alignment horizontal="left" indent="3"/>
    </xf>
    <xf numFmtId="2" fontId="2" fillId="8" borderId="9" xfId="0" applyNumberFormat="1" applyFont="1" applyFill="1" applyBorder="1" applyAlignment="1">
      <alignment horizontal="left" indent="3"/>
    </xf>
    <xf numFmtId="2" fontId="2" fillId="8" borderId="7" xfId="0" applyNumberFormat="1" applyFont="1" applyFill="1" applyBorder="1" applyAlignment="1">
      <alignment horizontal="left" indent="3"/>
    </xf>
    <xf numFmtId="0" fontId="2" fillId="8" borderId="12" xfId="0" applyFont="1" applyFill="1" applyBorder="1" applyAlignment="1">
      <alignment horizontal="center"/>
    </xf>
    <xf numFmtId="167" fontId="2" fillId="8" borderId="7" xfId="0" applyNumberFormat="1" applyFont="1" applyFill="1" applyBorder="1"/>
    <xf numFmtId="0" fontId="4" fillId="8" borderId="3" xfId="0" applyFont="1" applyFill="1" applyBorder="1"/>
    <xf numFmtId="0" fontId="2" fillId="7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6" borderId="3" xfId="0" applyFont="1" applyFill="1" applyBorder="1" applyAlignment="1">
      <alignment vertical="top" wrapText="1"/>
    </xf>
    <xf numFmtId="0" fontId="2" fillId="6" borderId="5" xfId="0" applyFont="1" applyFill="1" applyBorder="1" applyAlignment="1">
      <alignment horizontal="center" vertical="top"/>
    </xf>
    <xf numFmtId="166" fontId="2" fillId="6" borderId="3" xfId="0" applyNumberFormat="1" applyFont="1" applyFill="1" applyBorder="1" applyAlignment="1">
      <alignment vertical="top"/>
    </xf>
    <xf numFmtId="0" fontId="2" fillId="6" borderId="7" xfId="0" applyFont="1" applyFill="1" applyBorder="1" applyAlignment="1">
      <alignment horizontal="center" vertical="top"/>
    </xf>
    <xf numFmtId="0" fontId="2" fillId="6" borderId="12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1" fontId="2" fillId="6" borderId="3" xfId="0" applyNumberFormat="1" applyFont="1" applyFill="1" applyBorder="1" applyAlignment="1">
      <alignment horizontal="center" vertical="top"/>
    </xf>
    <xf numFmtId="0" fontId="2" fillId="7" borderId="3" xfId="0" applyFont="1" applyFill="1" applyBorder="1" applyAlignment="1">
      <alignment horizontal="center" vertical="top"/>
    </xf>
    <xf numFmtId="0" fontId="2" fillId="8" borderId="11" xfId="0" applyFont="1" applyFill="1" applyBorder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2" fontId="2" fillId="6" borderId="3" xfId="0" applyNumberFormat="1" applyFont="1" applyFill="1" applyBorder="1" applyAlignment="1">
      <alignment horizontal="center"/>
    </xf>
    <xf numFmtId="167" fontId="2" fillId="6" borderId="3" xfId="0" applyNumberFormat="1" applyFont="1" applyFill="1" applyBorder="1" applyAlignment="1">
      <alignment horizontal="center"/>
    </xf>
    <xf numFmtId="2" fontId="2" fillId="6" borderId="9" xfId="0" applyNumberFormat="1" applyFont="1" applyFill="1" applyBorder="1" applyAlignment="1">
      <alignment horizontal="center"/>
    </xf>
    <xf numFmtId="2" fontId="2" fillId="6" borderId="7" xfId="0" applyNumberFormat="1" applyFont="1" applyFill="1" applyBorder="1" applyAlignment="1">
      <alignment horizontal="center"/>
    </xf>
    <xf numFmtId="167" fontId="2" fillId="6" borderId="7" xfId="0" applyNumberFormat="1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/>
    </xf>
    <xf numFmtId="166" fontId="2" fillId="6" borderId="3" xfId="0" applyNumberFormat="1" applyFont="1" applyFill="1" applyBorder="1" applyAlignment="1">
      <alignment horizontal="center"/>
    </xf>
    <xf numFmtId="1" fontId="2" fillId="6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2" fillId="0" borderId="4" xfId="0" applyFont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165" fontId="2" fillId="6" borderId="7" xfId="0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 vertical="top" wrapText="1"/>
    </xf>
    <xf numFmtId="1" fontId="2" fillId="6" borderId="7" xfId="0" applyNumberFormat="1" applyFont="1" applyFill="1" applyBorder="1" applyAlignment="1">
      <alignment horizontal="center" vertical="top"/>
    </xf>
    <xf numFmtId="166" fontId="2" fillId="6" borderId="7" xfId="0" applyNumberFormat="1" applyFont="1" applyFill="1" applyBorder="1" applyAlignment="1">
      <alignment vertical="top"/>
    </xf>
    <xf numFmtId="0" fontId="2" fillId="10" borderId="5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4" borderId="5" xfId="0" applyFont="1" applyFill="1" applyBorder="1"/>
    <xf numFmtId="0" fontId="2" fillId="10" borderId="1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165" fontId="2" fillId="6" borderId="3" xfId="0" applyNumberFormat="1" applyFont="1" applyFill="1" applyBorder="1"/>
    <xf numFmtId="165" fontId="2" fillId="6" borderId="3" xfId="0" applyNumberFormat="1" applyFont="1" applyFill="1" applyBorder="1" applyAlignment="1">
      <alignment horizontal="center"/>
    </xf>
    <xf numFmtId="2" fontId="2" fillId="6" borderId="5" xfId="0" applyNumberFormat="1" applyFont="1" applyFill="1" applyBorder="1" applyAlignment="1">
      <alignment horizontal="center"/>
    </xf>
    <xf numFmtId="0" fontId="2" fillId="10" borderId="3" xfId="0" applyFont="1" applyFill="1" applyBorder="1"/>
    <xf numFmtId="0" fontId="2" fillId="10" borderId="12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 vertical="top"/>
    </xf>
    <xf numFmtId="0" fontId="2" fillId="10" borderId="15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/>
    </xf>
    <xf numFmtId="0" fontId="2" fillId="0" borderId="19" xfId="0" applyFont="1" applyBorder="1"/>
    <xf numFmtId="165" fontId="9" fillId="6" borderId="3" xfId="0" applyNumberFormat="1" applyFont="1" applyFill="1" applyBorder="1" applyAlignment="1">
      <alignment horizontal="center"/>
    </xf>
    <xf numFmtId="165" fontId="2" fillId="0" borderId="0" xfId="0" applyNumberFormat="1" applyFont="1"/>
    <xf numFmtId="165" fontId="2" fillId="8" borderId="3" xfId="0" applyNumberFormat="1" applyFont="1" applyFill="1" applyBorder="1"/>
    <xf numFmtId="2" fontId="2" fillId="6" borderId="3" xfId="0" applyNumberFormat="1" applyFont="1" applyFill="1" applyBorder="1" applyAlignment="1">
      <alignment horizontal="center" vertical="top"/>
    </xf>
    <xf numFmtId="167" fontId="2" fillId="6" borderId="3" xfId="0" applyNumberFormat="1" applyFont="1" applyFill="1" applyBorder="1" applyAlignment="1">
      <alignment horizontal="center" vertical="top"/>
    </xf>
    <xf numFmtId="2" fontId="2" fillId="6" borderId="9" xfId="0" applyNumberFormat="1" applyFont="1" applyFill="1" applyBorder="1" applyAlignment="1">
      <alignment horizontal="center" vertical="top"/>
    </xf>
    <xf numFmtId="2" fontId="2" fillId="6" borderId="7" xfId="0" applyNumberFormat="1" applyFont="1" applyFill="1" applyBorder="1" applyAlignment="1">
      <alignment horizontal="center" vertical="top"/>
    </xf>
    <xf numFmtId="167" fontId="2" fillId="6" borderId="7" xfId="0" applyNumberFormat="1" applyFont="1" applyFill="1" applyBorder="1" applyAlignment="1">
      <alignment horizontal="center" vertical="top"/>
    </xf>
    <xf numFmtId="2" fontId="2" fillId="6" borderId="10" xfId="0" applyNumberFormat="1" applyFont="1" applyFill="1" applyBorder="1" applyAlignment="1">
      <alignment horizontal="center" vertical="top"/>
    </xf>
    <xf numFmtId="165" fontId="2" fillId="6" borderId="3" xfId="0" applyNumberFormat="1" applyFont="1" applyFill="1" applyBorder="1" applyAlignment="1">
      <alignment horizontal="center" vertical="top"/>
    </xf>
    <xf numFmtId="165" fontId="2" fillId="6" borderId="7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left"/>
    </xf>
    <xf numFmtId="0" fontId="2" fillId="11" borderId="3" xfId="0" applyFont="1" applyFill="1" applyBorder="1" applyAlignment="1">
      <alignment horizontal="center"/>
    </xf>
    <xf numFmtId="166" fontId="2" fillId="11" borderId="3" xfId="0" applyNumberFormat="1" applyFont="1" applyFill="1" applyBorder="1" applyAlignment="1">
      <alignment horizontal="right"/>
    </xf>
    <xf numFmtId="166" fontId="2" fillId="11" borderId="3" xfId="0" applyNumberFormat="1" applyFont="1" applyFill="1" applyBorder="1"/>
    <xf numFmtId="166" fontId="2" fillId="11" borderId="3" xfId="0" applyNumberFormat="1" applyFont="1" applyFill="1" applyBorder="1" applyAlignment="1">
      <alignment horizontal="center"/>
    </xf>
    <xf numFmtId="167" fontId="2" fillId="11" borderId="3" xfId="0" applyNumberFormat="1" applyFont="1" applyFill="1" applyBorder="1"/>
    <xf numFmtId="2" fontId="2" fillId="11" borderId="3" xfId="0" applyNumberFormat="1" applyFont="1" applyFill="1" applyBorder="1"/>
    <xf numFmtId="2" fontId="2" fillId="11" borderId="3" xfId="0" applyNumberFormat="1" applyFont="1" applyFill="1" applyBorder="1" applyAlignment="1">
      <alignment horizontal="center"/>
    </xf>
    <xf numFmtId="2" fontId="2" fillId="11" borderId="3" xfId="0" applyNumberFormat="1" applyFont="1" applyFill="1" applyBorder="1" applyAlignment="1">
      <alignment horizontal="left" indent="3"/>
    </xf>
    <xf numFmtId="166" fontId="2" fillId="6" borderId="5" xfId="0" applyNumberFormat="1" applyFont="1" applyFill="1" applyBorder="1"/>
    <xf numFmtId="167" fontId="2" fillId="6" borderId="5" xfId="0" applyNumberFormat="1" applyFont="1" applyFill="1" applyBorder="1"/>
    <xf numFmtId="2" fontId="2" fillId="6" borderId="5" xfId="0" applyNumberFormat="1" applyFont="1" applyFill="1" applyBorder="1"/>
    <xf numFmtId="2" fontId="2" fillId="6" borderId="5" xfId="0" applyNumberFormat="1" applyFont="1" applyFill="1" applyBorder="1" applyAlignment="1">
      <alignment horizontal="left" indent="3"/>
    </xf>
    <xf numFmtId="2" fontId="2" fillId="6" borderId="25" xfId="0" applyNumberFormat="1" applyFont="1" applyFill="1" applyBorder="1" applyAlignment="1">
      <alignment horizontal="left" indent="3"/>
    </xf>
    <xf numFmtId="166" fontId="2" fillId="6" borderId="3" xfId="0" applyNumberFormat="1" applyFont="1" applyFill="1" applyBorder="1"/>
    <xf numFmtId="167" fontId="2" fillId="6" borderId="3" xfId="0" applyNumberFormat="1" applyFont="1" applyFill="1" applyBorder="1"/>
    <xf numFmtId="2" fontId="2" fillId="6" borderId="3" xfId="0" applyNumberFormat="1" applyFont="1" applyFill="1" applyBorder="1"/>
    <xf numFmtId="2" fontId="2" fillId="6" borderId="3" xfId="0" applyNumberFormat="1" applyFont="1" applyFill="1" applyBorder="1" applyAlignment="1">
      <alignment horizontal="left" indent="3"/>
    </xf>
    <xf numFmtId="2" fontId="2" fillId="6" borderId="9" xfId="0" applyNumberFormat="1" applyFont="1" applyFill="1" applyBorder="1" applyAlignment="1">
      <alignment horizontal="left" indent="3"/>
    </xf>
    <xf numFmtId="0" fontId="2" fillId="12" borderId="5" xfId="0" applyFont="1" applyFill="1" applyBorder="1" applyAlignment="1">
      <alignment horizontal="center"/>
    </xf>
    <xf numFmtId="0" fontId="2" fillId="12" borderId="5" xfId="0" applyFont="1" applyFill="1" applyBorder="1"/>
    <xf numFmtId="166" fontId="2" fillId="12" borderId="5" xfId="0" applyNumberFormat="1" applyFont="1" applyFill="1" applyBorder="1"/>
    <xf numFmtId="166" fontId="2" fillId="12" borderId="5" xfId="0" applyNumberFormat="1" applyFont="1" applyFill="1" applyBorder="1" applyAlignment="1">
      <alignment horizontal="center"/>
    </xf>
    <xf numFmtId="167" fontId="2" fillId="12" borderId="5" xfId="0" applyNumberFormat="1" applyFont="1" applyFill="1" applyBorder="1"/>
    <xf numFmtId="2" fontId="2" fillId="12" borderId="5" xfId="0" applyNumberFormat="1" applyFont="1" applyFill="1" applyBorder="1"/>
    <xf numFmtId="2" fontId="2" fillId="12" borderId="5" xfId="0" applyNumberFormat="1" applyFont="1" applyFill="1" applyBorder="1" applyAlignment="1">
      <alignment horizontal="center"/>
    </xf>
    <xf numFmtId="2" fontId="2" fillId="12" borderId="5" xfId="0" applyNumberFormat="1" applyFont="1" applyFill="1" applyBorder="1" applyAlignment="1">
      <alignment horizontal="left" indent="3"/>
    </xf>
    <xf numFmtId="2" fontId="2" fillId="12" borderId="25" xfId="0" applyNumberFormat="1" applyFont="1" applyFill="1" applyBorder="1" applyAlignment="1">
      <alignment horizontal="left" indent="3"/>
    </xf>
    <xf numFmtId="0" fontId="2" fillId="12" borderId="3" xfId="0" applyFont="1" applyFill="1" applyBorder="1" applyAlignment="1">
      <alignment horizontal="center"/>
    </xf>
    <xf numFmtId="0" fontId="2" fillId="12" borderId="3" xfId="0" applyFont="1" applyFill="1" applyBorder="1"/>
    <xf numFmtId="166" fontId="2" fillId="12" borderId="3" xfId="0" applyNumberFormat="1" applyFont="1" applyFill="1" applyBorder="1"/>
    <xf numFmtId="166" fontId="2" fillId="12" borderId="3" xfId="0" applyNumberFormat="1" applyFont="1" applyFill="1" applyBorder="1" applyAlignment="1">
      <alignment horizontal="center"/>
    </xf>
    <xf numFmtId="167" fontId="2" fillId="12" borderId="3" xfId="0" applyNumberFormat="1" applyFont="1" applyFill="1" applyBorder="1"/>
    <xf numFmtId="2" fontId="2" fillId="12" borderId="3" xfId="0" applyNumberFormat="1" applyFont="1" applyFill="1" applyBorder="1"/>
    <xf numFmtId="2" fontId="2" fillId="12" borderId="3" xfId="0" applyNumberFormat="1" applyFont="1" applyFill="1" applyBorder="1" applyAlignment="1">
      <alignment horizontal="center"/>
    </xf>
    <xf numFmtId="2" fontId="2" fillId="12" borderId="3" xfId="0" applyNumberFormat="1" applyFont="1" applyFill="1" applyBorder="1" applyAlignment="1">
      <alignment horizontal="left" indent="3"/>
    </xf>
    <xf numFmtId="2" fontId="2" fillId="12" borderId="9" xfId="0" applyNumberFormat="1" applyFont="1" applyFill="1" applyBorder="1" applyAlignment="1">
      <alignment horizontal="left" indent="3"/>
    </xf>
    <xf numFmtId="0" fontId="2" fillId="12" borderId="7" xfId="0" applyFont="1" applyFill="1" applyBorder="1" applyAlignment="1">
      <alignment horizontal="center"/>
    </xf>
    <xf numFmtId="0" fontId="2" fillId="12" borderId="7" xfId="0" applyFont="1" applyFill="1" applyBorder="1"/>
    <xf numFmtId="166" fontId="2" fillId="12" borderId="7" xfId="0" applyNumberFormat="1" applyFont="1" applyFill="1" applyBorder="1"/>
    <xf numFmtId="166" fontId="2" fillId="12" borderId="7" xfId="0" applyNumberFormat="1" applyFont="1" applyFill="1" applyBorder="1" applyAlignment="1">
      <alignment horizontal="center"/>
    </xf>
    <xf numFmtId="167" fontId="2" fillId="12" borderId="7" xfId="0" applyNumberFormat="1" applyFont="1" applyFill="1" applyBorder="1"/>
    <xf numFmtId="2" fontId="2" fillId="12" borderId="7" xfId="0" applyNumberFormat="1" applyFont="1" applyFill="1" applyBorder="1"/>
    <xf numFmtId="2" fontId="2" fillId="12" borderId="7" xfId="0" applyNumberFormat="1" applyFont="1" applyFill="1" applyBorder="1" applyAlignment="1">
      <alignment horizontal="center"/>
    </xf>
    <xf numFmtId="2" fontId="2" fillId="12" borderId="7" xfId="0" applyNumberFormat="1" applyFont="1" applyFill="1" applyBorder="1" applyAlignment="1">
      <alignment horizontal="left" indent="3"/>
    </xf>
    <xf numFmtId="2" fontId="2" fillId="12" borderId="10" xfId="0" applyNumberFormat="1" applyFont="1" applyFill="1" applyBorder="1" applyAlignment="1">
      <alignment horizontal="left" indent="3"/>
    </xf>
    <xf numFmtId="166" fontId="2" fillId="10" borderId="12" xfId="0" applyNumberFormat="1" applyFont="1" applyFill="1" applyBorder="1"/>
    <xf numFmtId="2" fontId="2" fillId="10" borderId="12" xfId="0" applyNumberFormat="1" applyFont="1" applyFill="1" applyBorder="1" applyAlignment="1">
      <alignment horizontal="left" indent="3"/>
    </xf>
    <xf numFmtId="0" fontId="2" fillId="10" borderId="20" xfId="0" applyFont="1" applyFill="1" applyBorder="1" applyAlignment="1">
      <alignment horizontal="center"/>
    </xf>
    <xf numFmtId="0" fontId="2" fillId="13" borderId="5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3" borderId="7" xfId="0" applyFont="1" applyFill="1" applyBorder="1" applyAlignment="1">
      <alignment horizontal="center"/>
    </xf>
    <xf numFmtId="166" fontId="2" fillId="4" borderId="5" xfId="0" applyNumberFormat="1" applyFont="1" applyFill="1" applyBorder="1"/>
    <xf numFmtId="166" fontId="2" fillId="4" borderId="3" xfId="0" applyNumberFormat="1" applyFont="1" applyFill="1" applyBorder="1"/>
    <xf numFmtId="166" fontId="2" fillId="4" borderId="7" xfId="0" applyNumberFormat="1" applyFont="1" applyFill="1" applyBorder="1"/>
    <xf numFmtId="2" fontId="2" fillId="4" borderId="10" xfId="0" applyNumberFormat="1" applyFont="1" applyFill="1" applyBorder="1" applyAlignment="1">
      <alignment horizontal="left" indent="3"/>
    </xf>
    <xf numFmtId="0" fontId="16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wrapText="1"/>
    </xf>
    <xf numFmtId="0" fontId="17" fillId="0" borderId="0" xfId="0" applyFont="1"/>
    <xf numFmtId="0" fontId="2" fillId="14" borderId="0" xfId="0" applyFont="1" applyFill="1" applyBorder="1" applyAlignment="1">
      <alignment vertical="center"/>
    </xf>
    <xf numFmtId="0" fontId="2" fillId="14" borderId="0" xfId="0" applyFont="1" applyFill="1" applyBorder="1"/>
    <xf numFmtId="0" fontId="2" fillId="14" borderId="0" xfId="0" applyFont="1" applyFill="1" applyBorder="1" applyAlignment="1">
      <alignment horizontal="center"/>
    </xf>
    <xf numFmtId="165" fontId="2" fillId="14" borderId="0" xfId="0" applyNumberFormat="1" applyFont="1" applyFill="1" applyBorder="1" applyAlignment="1">
      <alignment horizontal="center" vertical="center"/>
    </xf>
    <xf numFmtId="1" fontId="2" fillId="14" borderId="0" xfId="0" applyNumberFormat="1" applyFont="1" applyFill="1" applyBorder="1" applyAlignment="1">
      <alignment horizontal="center" vertical="center"/>
    </xf>
    <xf numFmtId="167" fontId="2" fillId="14" borderId="0" xfId="0" applyNumberFormat="1" applyFont="1" applyFill="1" applyBorder="1" applyAlignment="1">
      <alignment horizontal="center" vertical="center"/>
    </xf>
    <xf numFmtId="2" fontId="2" fillId="14" borderId="0" xfId="0" applyNumberFormat="1" applyFont="1" applyFill="1" applyBorder="1" applyAlignment="1">
      <alignment horizontal="center" vertical="center"/>
    </xf>
    <xf numFmtId="0" fontId="2" fillId="2" borderId="28" xfId="0" applyFont="1" applyFill="1" applyBorder="1"/>
    <xf numFmtId="165" fontId="2" fillId="2" borderId="5" xfId="0" applyNumberFormat="1" applyFont="1" applyFill="1" applyBorder="1" applyAlignment="1">
      <alignment horizontal="center"/>
    </xf>
    <xf numFmtId="167" fontId="2" fillId="2" borderId="5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left" indent="3"/>
    </xf>
    <xf numFmtId="0" fontId="2" fillId="2" borderId="29" xfId="0" applyFont="1" applyFill="1" applyBorder="1"/>
    <xf numFmtId="2" fontId="2" fillId="2" borderId="15" xfId="0" applyNumberFormat="1" applyFont="1" applyFill="1" applyBorder="1" applyAlignment="1">
      <alignment horizontal="left" indent="3"/>
    </xf>
    <xf numFmtId="2" fontId="2" fillId="5" borderId="15" xfId="0" applyNumberFormat="1" applyFont="1" applyFill="1" applyBorder="1" applyAlignment="1">
      <alignment horizontal="left" indent="3"/>
    </xf>
    <xf numFmtId="2" fontId="2" fillId="5" borderId="12" xfId="0" applyNumberFormat="1" applyFont="1" applyFill="1" applyBorder="1" applyAlignment="1">
      <alignment horizontal="left" indent="3"/>
    </xf>
    <xf numFmtId="0" fontId="2" fillId="5" borderId="29" xfId="0" applyFont="1" applyFill="1" applyBorder="1"/>
    <xf numFmtId="0" fontId="2" fillId="5" borderId="3" xfId="0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167" fontId="2" fillId="5" borderId="3" xfId="0" applyNumberFormat="1" applyFont="1" applyFill="1" applyBorder="1" applyAlignment="1">
      <alignment horizontal="center"/>
    </xf>
    <xf numFmtId="2" fontId="2" fillId="5" borderId="3" xfId="0" applyNumberFormat="1" applyFont="1" applyFill="1" applyBorder="1" applyAlignment="1">
      <alignment horizontal="left" indent="3"/>
    </xf>
    <xf numFmtId="2" fontId="2" fillId="5" borderId="9" xfId="0" applyNumberFormat="1" applyFont="1" applyFill="1" applyBorder="1" applyAlignment="1">
      <alignment horizontal="left" indent="3"/>
    </xf>
    <xf numFmtId="2" fontId="2" fillId="5" borderId="3" xfId="0" applyNumberFormat="1" applyFont="1" applyFill="1" applyBorder="1" applyAlignment="1">
      <alignment horizontal="center"/>
    </xf>
    <xf numFmtId="0" fontId="2" fillId="3" borderId="28" xfId="0" applyFont="1" applyFill="1" applyBorder="1"/>
    <xf numFmtId="2" fontId="2" fillId="3" borderId="5" xfId="0" applyNumberFormat="1" applyFont="1" applyFill="1" applyBorder="1" applyAlignment="1">
      <alignment horizontal="center"/>
    </xf>
    <xf numFmtId="167" fontId="2" fillId="3" borderId="5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left" indent="3"/>
    </xf>
    <xf numFmtId="2" fontId="2" fillId="3" borderId="5" xfId="0" applyNumberFormat="1" applyFont="1" applyFill="1" applyBorder="1" applyAlignment="1">
      <alignment horizontal="left" indent="3"/>
    </xf>
    <xf numFmtId="2" fontId="2" fillId="3" borderId="25" xfId="0" applyNumberFormat="1" applyFont="1" applyFill="1" applyBorder="1" applyAlignment="1">
      <alignment horizontal="left" indent="3"/>
    </xf>
    <xf numFmtId="0" fontId="2" fillId="3" borderId="29" xfId="0" applyFont="1" applyFill="1" applyBorder="1"/>
    <xf numFmtId="2" fontId="2" fillId="3" borderId="15" xfId="0" applyNumberFormat="1" applyFont="1" applyFill="1" applyBorder="1" applyAlignment="1">
      <alignment horizontal="left" indent="3"/>
    </xf>
    <xf numFmtId="2" fontId="2" fillId="3" borderId="3" xfId="0" applyNumberFormat="1" applyFont="1" applyFill="1" applyBorder="1" applyAlignment="1">
      <alignment horizontal="left" indent="3"/>
    </xf>
    <xf numFmtId="2" fontId="2" fillId="3" borderId="9" xfId="0" applyNumberFormat="1" applyFont="1" applyFill="1" applyBorder="1" applyAlignment="1">
      <alignment horizontal="left" indent="3"/>
    </xf>
    <xf numFmtId="0" fontId="2" fillId="3" borderId="31" xfId="0" applyFont="1" applyFill="1" applyBorder="1"/>
    <xf numFmtId="2" fontId="2" fillId="3" borderId="16" xfId="0" applyNumberFormat="1" applyFont="1" applyFill="1" applyBorder="1" applyAlignment="1">
      <alignment horizontal="left" indent="3"/>
    </xf>
    <xf numFmtId="2" fontId="2" fillId="3" borderId="7" xfId="0" applyNumberFormat="1" applyFont="1" applyFill="1" applyBorder="1" applyAlignment="1">
      <alignment horizontal="left" indent="3"/>
    </xf>
    <xf numFmtId="2" fontId="2" fillId="3" borderId="10" xfId="0" applyNumberFormat="1" applyFont="1" applyFill="1" applyBorder="1" applyAlignment="1">
      <alignment horizontal="left" indent="3"/>
    </xf>
    <xf numFmtId="0" fontId="2" fillId="0" borderId="0" xfId="0" applyFont="1" applyAlignment="1">
      <alignment horizontal="left"/>
    </xf>
    <xf numFmtId="0" fontId="2" fillId="15" borderId="3" xfId="0" applyFont="1" applyFill="1" applyBorder="1"/>
    <xf numFmtId="0" fontId="2" fillId="16" borderId="3" xfId="0" applyFont="1" applyFill="1" applyBorder="1" applyAlignment="1">
      <alignment horizontal="center"/>
    </xf>
    <xf numFmtId="0" fontId="2" fillId="16" borderId="3" xfId="0" applyFont="1" applyFill="1" applyBorder="1"/>
    <xf numFmtId="167" fontId="2" fillId="16" borderId="3" xfId="0" applyNumberFormat="1" applyFont="1" applyFill="1" applyBorder="1"/>
    <xf numFmtId="2" fontId="2" fillId="16" borderId="3" xfId="0" applyNumberFormat="1" applyFont="1" applyFill="1" applyBorder="1"/>
    <xf numFmtId="2" fontId="2" fillId="16" borderId="3" xfId="0" applyNumberFormat="1" applyFont="1" applyFill="1" applyBorder="1" applyAlignment="1">
      <alignment horizontal="left" indent="3"/>
    </xf>
    <xf numFmtId="2" fontId="2" fillId="16" borderId="9" xfId="0" applyNumberFormat="1" applyFont="1" applyFill="1" applyBorder="1" applyAlignment="1">
      <alignment horizontal="left" indent="3"/>
    </xf>
    <xf numFmtId="0" fontId="2" fillId="16" borderId="5" xfId="0" applyFont="1" applyFill="1" applyBorder="1" applyAlignment="1">
      <alignment horizontal="center"/>
    </xf>
    <xf numFmtId="0" fontId="2" fillId="16" borderId="7" xfId="0" applyFont="1" applyFill="1" applyBorder="1" applyAlignment="1">
      <alignment horizontal="center"/>
    </xf>
    <xf numFmtId="2" fontId="2" fillId="16" borderId="7" xfId="0" applyNumberFormat="1" applyFont="1" applyFill="1" applyBorder="1" applyAlignment="1">
      <alignment horizontal="left" indent="3"/>
    </xf>
    <xf numFmtId="2" fontId="2" fillId="16" borderId="10" xfId="0" applyNumberFormat="1" applyFont="1" applyFill="1" applyBorder="1" applyAlignment="1">
      <alignment horizontal="left" indent="3"/>
    </xf>
    <xf numFmtId="2" fontId="2" fillId="6" borderId="7" xfId="0" applyNumberFormat="1" applyFont="1" applyFill="1" applyBorder="1" applyAlignment="1">
      <alignment horizontal="left" indent="3"/>
    </xf>
    <xf numFmtId="2" fontId="2" fillId="6" borderId="10" xfId="0" applyNumberFormat="1" applyFont="1" applyFill="1" applyBorder="1" applyAlignment="1">
      <alignment horizontal="left" indent="3"/>
    </xf>
    <xf numFmtId="2" fontId="2" fillId="6" borderId="1" xfId="0" applyNumberFormat="1" applyFont="1" applyFill="1" applyBorder="1" applyAlignment="1">
      <alignment horizontal="left" indent="3"/>
    </xf>
    <xf numFmtId="2" fontId="2" fillId="6" borderId="2" xfId="0" applyNumberFormat="1" applyFont="1" applyFill="1" applyBorder="1" applyAlignment="1">
      <alignment horizontal="left" indent="3"/>
    </xf>
    <xf numFmtId="0" fontId="2" fillId="16" borderId="1" xfId="0" applyFont="1" applyFill="1" applyBorder="1" applyAlignment="1">
      <alignment horizontal="center"/>
    </xf>
    <xf numFmtId="167" fontId="2" fillId="4" borderId="12" xfId="0" applyNumberFormat="1" applyFont="1" applyFill="1" applyBorder="1"/>
    <xf numFmtId="0" fontId="2" fillId="15" borderId="7" xfId="0" applyFont="1" applyFill="1" applyBorder="1"/>
    <xf numFmtId="0" fontId="2" fillId="16" borderId="12" xfId="0" applyFont="1" applyFill="1" applyBorder="1" applyAlignment="1">
      <alignment horizontal="center"/>
    </xf>
    <xf numFmtId="0" fontId="2" fillId="16" borderId="12" xfId="0" applyFont="1" applyFill="1" applyBorder="1"/>
    <xf numFmtId="165" fontId="2" fillId="16" borderId="3" xfId="0" applyNumberFormat="1" applyFont="1" applyFill="1" applyBorder="1"/>
    <xf numFmtId="0" fontId="2" fillId="15" borderId="3" xfId="0" applyFont="1" applyFill="1" applyBorder="1" applyAlignment="1">
      <alignment horizontal="center"/>
    </xf>
    <xf numFmtId="0" fontId="2" fillId="15" borderId="7" xfId="0" applyFont="1" applyFill="1" applyBorder="1" applyAlignment="1">
      <alignment horizontal="center"/>
    </xf>
    <xf numFmtId="165" fontId="2" fillId="15" borderId="7" xfId="0" applyNumberFormat="1" applyFont="1" applyFill="1" applyBorder="1" applyAlignment="1">
      <alignment horizontal="center"/>
    </xf>
    <xf numFmtId="2" fontId="2" fillId="15" borderId="7" xfId="0" applyNumberFormat="1" applyFont="1" applyFill="1" applyBorder="1" applyAlignment="1">
      <alignment horizontal="center"/>
    </xf>
    <xf numFmtId="167" fontId="2" fillId="15" borderId="7" xfId="0" applyNumberFormat="1" applyFont="1" applyFill="1" applyBorder="1" applyAlignment="1">
      <alignment horizontal="center"/>
    </xf>
    <xf numFmtId="0" fontId="2" fillId="15" borderId="5" xfId="0" applyFont="1" applyFill="1" applyBorder="1" applyAlignment="1">
      <alignment horizontal="center"/>
    </xf>
    <xf numFmtId="0" fontId="2" fillId="16" borderId="7" xfId="0" applyFont="1" applyFill="1" applyBorder="1"/>
    <xf numFmtId="165" fontId="2" fillId="16" borderId="7" xfId="0" applyNumberFormat="1" applyFont="1" applyFill="1" applyBorder="1"/>
    <xf numFmtId="165" fontId="2" fillId="16" borderId="7" xfId="0" applyNumberFormat="1" applyFont="1" applyFill="1" applyBorder="1" applyAlignment="1">
      <alignment horizontal="center"/>
    </xf>
    <xf numFmtId="2" fontId="2" fillId="16" borderId="7" xfId="0" applyNumberFormat="1" applyFont="1" applyFill="1" applyBorder="1" applyAlignment="1">
      <alignment horizontal="center"/>
    </xf>
    <xf numFmtId="167" fontId="2" fillId="16" borderId="7" xfId="0" applyNumberFormat="1" applyFont="1" applyFill="1" applyBorder="1" applyAlignment="1">
      <alignment horizontal="center"/>
    </xf>
    <xf numFmtId="2" fontId="2" fillId="8" borderId="10" xfId="0" applyNumberFormat="1" applyFont="1" applyFill="1" applyBorder="1" applyAlignment="1">
      <alignment horizontal="left" indent="3"/>
    </xf>
    <xf numFmtId="166" fontId="2" fillId="4" borderId="12" xfId="0" applyNumberFormat="1" applyFont="1" applyFill="1" applyBorder="1"/>
    <xf numFmtId="1" fontId="2" fillId="15" borderId="7" xfId="0" applyNumberFormat="1" applyFont="1" applyFill="1" applyBorder="1" applyAlignment="1">
      <alignment horizontal="center"/>
    </xf>
    <xf numFmtId="166" fontId="2" fillId="16" borderId="12" xfId="0" applyNumberFormat="1" applyFont="1" applyFill="1" applyBorder="1"/>
    <xf numFmtId="166" fontId="2" fillId="8" borderId="3" xfId="0" applyNumberFormat="1" applyFont="1" applyFill="1" applyBorder="1"/>
    <xf numFmtId="166" fontId="2" fillId="16" borderId="3" xfId="0" applyNumberFormat="1" applyFont="1" applyFill="1" applyBorder="1"/>
    <xf numFmtId="1" fontId="2" fillId="16" borderId="7" xfId="0" applyNumberFormat="1" applyFont="1" applyFill="1" applyBorder="1" applyAlignment="1">
      <alignment horizontal="center"/>
    </xf>
    <xf numFmtId="166" fontId="2" fillId="16" borderId="5" xfId="0" applyNumberFormat="1" applyFont="1" applyFill="1" applyBorder="1"/>
    <xf numFmtId="2" fontId="2" fillId="16" borderId="10" xfId="0" applyNumberFormat="1" applyFont="1" applyFill="1" applyBorder="1" applyAlignment="1">
      <alignment horizontal="center"/>
    </xf>
    <xf numFmtId="166" fontId="2" fillId="8" borderId="5" xfId="0" applyNumberFormat="1" applyFont="1" applyFill="1" applyBorder="1"/>
    <xf numFmtId="166" fontId="2" fillId="4" borderId="5" xfId="0" applyNumberFormat="1" applyFont="1" applyFill="1" applyBorder="1" applyAlignment="1">
      <alignment horizontal="left" indent="4"/>
    </xf>
    <xf numFmtId="166" fontId="2" fillId="4" borderId="3" xfId="0" applyNumberFormat="1" applyFont="1" applyFill="1" applyBorder="1" applyAlignment="1">
      <alignment horizontal="left" indent="4"/>
    </xf>
    <xf numFmtId="166" fontId="2" fillId="16" borderId="3" xfId="0" applyNumberFormat="1" applyFont="1" applyFill="1" applyBorder="1" applyAlignment="1">
      <alignment horizontal="left" indent="4"/>
    </xf>
    <xf numFmtId="167" fontId="2" fillId="16" borderId="7" xfId="0" applyNumberFormat="1" applyFont="1" applyFill="1" applyBorder="1"/>
    <xf numFmtId="0" fontId="2" fillId="15" borderId="1" xfId="0" applyFont="1" applyFill="1" applyBorder="1" applyAlignment="1">
      <alignment horizontal="center"/>
    </xf>
    <xf numFmtId="166" fontId="2" fillId="8" borderId="3" xfId="0" applyNumberFormat="1" applyFont="1" applyFill="1" applyBorder="1" applyAlignment="1">
      <alignment horizontal="left" indent="4"/>
    </xf>
    <xf numFmtId="166" fontId="2" fillId="8" borderId="12" xfId="0" applyNumberFormat="1" applyFont="1" applyFill="1" applyBorder="1"/>
    <xf numFmtId="2" fontId="2" fillId="8" borderId="12" xfId="0" applyNumberFormat="1" applyFont="1" applyFill="1" applyBorder="1"/>
    <xf numFmtId="2" fontId="2" fillId="8" borderId="12" xfId="0" applyNumberFormat="1" applyFont="1" applyFill="1" applyBorder="1" applyAlignment="1">
      <alignment horizontal="left" indent="3"/>
    </xf>
    <xf numFmtId="2" fontId="2" fillId="15" borderId="10" xfId="0" applyNumberFormat="1" applyFont="1" applyFill="1" applyBorder="1" applyAlignment="1">
      <alignment horizontal="center"/>
    </xf>
    <xf numFmtId="2" fontId="2" fillId="8" borderId="3" xfId="0" applyNumberFormat="1" applyFont="1" applyFill="1" applyBorder="1" applyAlignment="1">
      <alignment horizontal="left" indent="4"/>
    </xf>
    <xf numFmtId="165" fontId="2" fillId="8" borderId="7" xfId="0" applyNumberFormat="1" applyFont="1" applyFill="1" applyBorder="1"/>
    <xf numFmtId="166" fontId="2" fillId="8" borderId="7" xfId="0" applyNumberFormat="1" applyFont="1" applyFill="1" applyBorder="1"/>
    <xf numFmtId="2" fontId="2" fillId="8" borderId="7" xfId="0" applyNumberFormat="1" applyFont="1" applyFill="1" applyBorder="1" applyAlignment="1">
      <alignment horizontal="left" indent="4"/>
    </xf>
    <xf numFmtId="0" fontId="2" fillId="16" borderId="12" xfId="0" applyFont="1" applyFill="1" applyBorder="1" applyAlignment="1">
      <alignment horizontal="center" vertical="top"/>
    </xf>
    <xf numFmtId="0" fontId="2" fillId="16" borderId="3" xfId="0" applyFont="1" applyFill="1" applyBorder="1" applyAlignment="1">
      <alignment horizontal="center" vertical="top"/>
    </xf>
    <xf numFmtId="165" fontId="9" fillId="6" borderId="7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3" xfId="0" applyFont="1" applyFill="1" applyBorder="1" applyAlignment="1">
      <alignment horizontal="center"/>
    </xf>
    <xf numFmtId="166" fontId="2" fillId="4" borderId="3" xfId="0" applyNumberFormat="1" applyFont="1" applyFill="1" applyBorder="1" applyAlignment="1">
      <alignment horizontal="center"/>
    </xf>
    <xf numFmtId="167" fontId="2" fillId="4" borderId="3" xfId="0" applyNumberFormat="1" applyFont="1" applyFill="1" applyBorder="1"/>
    <xf numFmtId="2" fontId="2" fillId="4" borderId="3" xfId="0" applyNumberFormat="1" applyFont="1" applyFill="1" applyBorder="1"/>
    <xf numFmtId="2" fontId="2" fillId="4" borderId="3" xfId="0" applyNumberFormat="1" applyFont="1" applyFill="1" applyBorder="1" applyAlignment="1">
      <alignment horizontal="left" indent="3"/>
    </xf>
    <xf numFmtId="2" fontId="2" fillId="4" borderId="9" xfId="0" applyNumberFormat="1" applyFont="1" applyFill="1" applyBorder="1" applyAlignment="1">
      <alignment horizontal="left" indent="3"/>
    </xf>
    <xf numFmtId="0" fontId="2" fillId="4" borderId="7" xfId="0" applyFont="1" applyFill="1" applyBorder="1"/>
    <xf numFmtId="0" fontId="2" fillId="4" borderId="7" xfId="0" applyFont="1" applyFill="1" applyBorder="1" applyAlignment="1">
      <alignment horizontal="center"/>
    </xf>
    <xf numFmtId="166" fontId="2" fillId="4" borderId="7" xfId="0" applyNumberFormat="1" applyFont="1" applyFill="1" applyBorder="1" applyAlignment="1">
      <alignment horizontal="center"/>
    </xf>
    <xf numFmtId="167" fontId="2" fillId="4" borderId="7" xfId="0" applyNumberFormat="1" applyFont="1" applyFill="1" applyBorder="1"/>
    <xf numFmtId="2" fontId="2" fillId="4" borderId="7" xfId="0" applyNumberFormat="1" applyFont="1" applyFill="1" applyBorder="1"/>
    <xf numFmtId="2" fontId="2" fillId="4" borderId="7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left" indent="3"/>
    </xf>
    <xf numFmtId="166" fontId="2" fillId="14" borderId="0" xfId="0" applyNumberFormat="1" applyFont="1" applyFill="1" applyBorder="1"/>
    <xf numFmtId="166" fontId="2" fillId="14" borderId="0" xfId="0" applyNumberFormat="1" applyFont="1" applyFill="1" applyBorder="1" applyAlignment="1">
      <alignment horizontal="center"/>
    </xf>
    <xf numFmtId="167" fontId="2" fillId="14" borderId="0" xfId="0" applyNumberFormat="1" applyFont="1" applyFill="1" applyBorder="1"/>
    <xf numFmtId="2" fontId="2" fillId="14" borderId="0" xfId="0" applyNumberFormat="1" applyFont="1" applyFill="1" applyBorder="1"/>
    <xf numFmtId="2" fontId="2" fillId="14" borderId="0" xfId="0" applyNumberFormat="1" applyFont="1" applyFill="1" applyBorder="1" applyAlignment="1">
      <alignment horizontal="center"/>
    </xf>
    <xf numFmtId="2" fontId="2" fillId="14" borderId="0" xfId="0" applyNumberFormat="1" applyFont="1" applyFill="1" applyBorder="1" applyAlignment="1">
      <alignment horizontal="left" indent="3"/>
    </xf>
    <xf numFmtId="0" fontId="2" fillId="14" borderId="0" xfId="0" applyFont="1" applyFill="1"/>
    <xf numFmtId="0" fontId="2" fillId="11" borderId="5" xfId="0" applyFont="1" applyFill="1" applyBorder="1" applyAlignment="1">
      <alignment horizontal="center"/>
    </xf>
    <xf numFmtId="0" fontId="12" fillId="8" borderId="7" xfId="0" applyFont="1" applyFill="1" applyBorder="1"/>
    <xf numFmtId="0" fontId="2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166" fontId="2" fillId="2" borderId="5" xfId="0" applyNumberFormat="1" applyFont="1" applyFill="1" applyBorder="1"/>
    <xf numFmtId="166" fontId="2" fillId="2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left" indent="3"/>
    </xf>
    <xf numFmtId="2" fontId="2" fillId="2" borderId="25" xfId="0" applyNumberFormat="1" applyFont="1" applyFill="1" applyBorder="1" applyAlignment="1">
      <alignment horizontal="left" indent="3"/>
    </xf>
    <xf numFmtId="0" fontId="2" fillId="2" borderId="3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166" fontId="2" fillId="2" borderId="3" xfId="0" applyNumberFormat="1" applyFont="1" applyFill="1" applyBorder="1"/>
    <xf numFmtId="166" fontId="2" fillId="2" borderId="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left" indent="3"/>
    </xf>
    <xf numFmtId="2" fontId="2" fillId="2" borderId="9" xfId="0" applyNumberFormat="1" applyFont="1" applyFill="1" applyBorder="1" applyAlignment="1">
      <alignment horizontal="left" indent="3"/>
    </xf>
    <xf numFmtId="166" fontId="2" fillId="2" borderId="30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166" fontId="2" fillId="5" borderId="5" xfId="0" applyNumberFormat="1" applyFont="1" applyFill="1" applyBorder="1"/>
    <xf numFmtId="2" fontId="2" fillId="5" borderId="8" xfId="0" applyNumberFormat="1" applyFont="1" applyFill="1" applyBorder="1" applyAlignment="1">
      <alignment horizontal="center"/>
    </xf>
    <xf numFmtId="166" fontId="2" fillId="5" borderId="3" xfId="0" applyNumberFormat="1" applyFont="1" applyFill="1" applyBorder="1"/>
    <xf numFmtId="166" fontId="2" fillId="5" borderId="3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2" fontId="2" fillId="5" borderId="7" xfId="0" applyNumberFormat="1" applyFont="1" applyFill="1" applyBorder="1" applyAlignment="1">
      <alignment horizontal="center"/>
    </xf>
    <xf numFmtId="166" fontId="2" fillId="5" borderId="7" xfId="0" applyNumberFormat="1" applyFont="1" applyFill="1" applyBorder="1"/>
    <xf numFmtId="2" fontId="2" fillId="5" borderId="7" xfId="0" applyNumberFormat="1" applyFont="1" applyFill="1" applyBorder="1" applyAlignment="1">
      <alignment horizontal="left" indent="3"/>
    </xf>
    <xf numFmtId="2" fontId="2" fillId="5" borderId="10" xfId="0" applyNumberFormat="1" applyFont="1" applyFill="1" applyBorder="1" applyAlignment="1">
      <alignment horizontal="left" indent="3"/>
    </xf>
    <xf numFmtId="0" fontId="2" fillId="3" borderId="5" xfId="0" applyFont="1" applyFill="1" applyBorder="1" applyAlignment="1">
      <alignment horizontal="center"/>
    </xf>
    <xf numFmtId="2" fontId="2" fillId="3" borderId="35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166" fontId="2" fillId="3" borderId="5" xfId="0" applyNumberFormat="1" applyFont="1" applyFill="1" applyBorder="1"/>
    <xf numFmtId="166" fontId="2" fillId="3" borderId="5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166" fontId="2" fillId="3" borderId="3" xfId="0" applyNumberFormat="1" applyFont="1" applyFill="1" applyBorder="1"/>
    <xf numFmtId="166" fontId="2" fillId="3" borderId="3" xfId="0" applyNumberFormat="1" applyFont="1" applyFill="1" applyBorder="1" applyAlignment="1">
      <alignment horizontal="center"/>
    </xf>
    <xf numFmtId="167" fontId="2" fillId="3" borderId="3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166" fontId="2" fillId="3" borderId="7" xfId="0" applyNumberFormat="1" applyFont="1" applyFill="1" applyBorder="1"/>
    <xf numFmtId="166" fontId="2" fillId="3" borderId="7" xfId="0" applyNumberFormat="1" applyFont="1" applyFill="1" applyBorder="1" applyAlignment="1">
      <alignment horizontal="center"/>
    </xf>
    <xf numFmtId="167" fontId="2" fillId="3" borderId="7" xfId="0" applyNumberFormat="1" applyFont="1" applyFill="1" applyBorder="1" applyAlignment="1">
      <alignment horizontal="center"/>
    </xf>
    <xf numFmtId="0" fontId="2" fillId="2" borderId="3" xfId="0" applyFont="1" applyFill="1" applyBorder="1"/>
    <xf numFmtId="167" fontId="2" fillId="2" borderId="3" xfId="0" applyNumberFormat="1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167" fontId="2" fillId="2" borderId="7" xfId="0" applyNumberFormat="1" applyFont="1" applyFill="1" applyBorder="1"/>
    <xf numFmtId="2" fontId="2" fillId="2" borderId="7" xfId="0" applyNumberFormat="1" applyFont="1" applyFill="1" applyBorder="1"/>
    <xf numFmtId="2" fontId="2" fillId="2" borderId="7" xfId="0" applyNumberFormat="1" applyFont="1" applyFill="1" applyBorder="1" applyAlignment="1">
      <alignment horizontal="left" indent="3"/>
    </xf>
    <xf numFmtId="2" fontId="2" fillId="2" borderId="10" xfId="0" applyNumberFormat="1" applyFont="1" applyFill="1" applyBorder="1" applyAlignment="1">
      <alignment horizontal="left" indent="3"/>
    </xf>
    <xf numFmtId="167" fontId="2" fillId="5" borderId="12" xfId="0" applyNumberFormat="1" applyFont="1" applyFill="1" applyBorder="1"/>
    <xf numFmtId="0" fontId="2" fillId="5" borderId="3" xfId="0" applyFont="1" applyFill="1" applyBorder="1"/>
    <xf numFmtId="167" fontId="2" fillId="5" borderId="3" xfId="0" applyNumberFormat="1" applyFont="1" applyFill="1" applyBorder="1"/>
    <xf numFmtId="2" fontId="2" fillId="5" borderId="3" xfId="0" applyNumberFormat="1" applyFont="1" applyFill="1" applyBorder="1"/>
    <xf numFmtId="167" fontId="2" fillId="5" borderId="7" xfId="0" applyNumberFormat="1" applyFont="1" applyFill="1" applyBorder="1"/>
    <xf numFmtId="2" fontId="2" fillId="5" borderId="7" xfId="0" applyNumberFormat="1" applyFont="1" applyFill="1" applyBorder="1"/>
    <xf numFmtId="0" fontId="2" fillId="3" borderId="5" xfId="0" applyFont="1" applyFill="1" applyBorder="1"/>
    <xf numFmtId="167" fontId="2" fillId="3" borderId="12" xfId="0" applyNumberFormat="1" applyFont="1" applyFill="1" applyBorder="1"/>
    <xf numFmtId="2" fontId="2" fillId="3" borderId="12" xfId="0" applyNumberFormat="1" applyFont="1" applyFill="1" applyBorder="1"/>
    <xf numFmtId="2" fontId="2" fillId="3" borderId="12" xfId="0" applyNumberFormat="1" applyFont="1" applyFill="1" applyBorder="1" applyAlignment="1">
      <alignment horizontal="left" indent="3"/>
    </xf>
    <xf numFmtId="0" fontId="2" fillId="3" borderId="3" xfId="0" applyFont="1" applyFill="1" applyBorder="1"/>
    <xf numFmtId="167" fontId="2" fillId="3" borderId="3" xfId="0" applyNumberFormat="1" applyFont="1" applyFill="1" applyBorder="1"/>
    <xf numFmtId="167" fontId="2" fillId="3" borderId="7" xfId="0" applyNumberFormat="1" applyFont="1" applyFill="1" applyBorder="1"/>
    <xf numFmtId="166" fontId="2" fillId="10" borderId="3" xfId="0" applyNumberFormat="1" applyFont="1" applyFill="1" applyBorder="1"/>
    <xf numFmtId="166" fontId="2" fillId="10" borderId="3" xfId="0" applyNumberFormat="1" applyFont="1" applyFill="1" applyBorder="1" applyAlignment="1">
      <alignment horizontal="left" indent="4"/>
    </xf>
    <xf numFmtId="167" fontId="2" fillId="10" borderId="3" xfId="0" applyNumberFormat="1" applyFont="1" applyFill="1" applyBorder="1"/>
    <xf numFmtId="2" fontId="2" fillId="10" borderId="3" xfId="0" applyNumberFormat="1" applyFont="1" applyFill="1" applyBorder="1"/>
    <xf numFmtId="2" fontId="2" fillId="10" borderId="3" xfId="0" applyNumberFormat="1" applyFont="1" applyFill="1" applyBorder="1" applyAlignment="1">
      <alignment horizontal="left" indent="3"/>
    </xf>
    <xf numFmtId="166" fontId="2" fillId="4" borderId="35" xfId="0" applyNumberFormat="1" applyFont="1" applyFill="1" applyBorder="1"/>
    <xf numFmtId="0" fontId="4" fillId="4" borderId="7" xfId="0" applyFont="1" applyFill="1" applyBorder="1"/>
    <xf numFmtId="2" fontId="2" fillId="2" borderId="3" xfId="0" applyNumberFormat="1" applyFont="1" applyFill="1" applyBorder="1"/>
    <xf numFmtId="166" fontId="2" fillId="5" borderId="5" xfId="0" applyNumberFormat="1" applyFont="1" applyFill="1" applyBorder="1" applyAlignment="1">
      <alignment horizontal="left" indent="4"/>
    </xf>
    <xf numFmtId="166" fontId="2" fillId="5" borderId="3" xfId="0" applyNumberFormat="1" applyFont="1" applyFill="1" applyBorder="1" applyAlignment="1">
      <alignment horizontal="left" indent="4"/>
    </xf>
    <xf numFmtId="0" fontId="2" fillId="5" borderId="7" xfId="0" applyFont="1" applyFill="1" applyBorder="1"/>
    <xf numFmtId="166" fontId="2" fillId="5" borderId="7" xfId="0" applyNumberFormat="1" applyFont="1" applyFill="1" applyBorder="1" applyAlignment="1">
      <alignment horizontal="left" indent="4"/>
    </xf>
    <xf numFmtId="166" fontId="2" fillId="3" borderId="5" xfId="0" applyNumberFormat="1" applyFont="1" applyFill="1" applyBorder="1" applyAlignment="1">
      <alignment horizontal="left" indent="4"/>
    </xf>
    <xf numFmtId="166" fontId="2" fillId="3" borderId="3" xfId="0" applyNumberFormat="1" applyFont="1" applyFill="1" applyBorder="1" applyAlignment="1">
      <alignment horizontal="left" indent="4"/>
    </xf>
    <xf numFmtId="0" fontId="2" fillId="3" borderId="7" xfId="0" applyFont="1" applyFill="1" applyBorder="1"/>
    <xf numFmtId="166" fontId="2" fillId="3" borderId="7" xfId="0" applyNumberFormat="1" applyFont="1" applyFill="1" applyBorder="1" applyAlignment="1">
      <alignment horizontal="left" indent="4"/>
    </xf>
    <xf numFmtId="2" fontId="2" fillId="3" borderId="7" xfId="0" applyNumberFormat="1" applyFont="1" applyFill="1" applyBorder="1"/>
    <xf numFmtId="2" fontId="2" fillId="2" borderId="3" xfId="0" applyNumberFormat="1" applyFont="1" applyFill="1" applyBorder="1" applyAlignment="1">
      <alignment horizontal="left" indent="4"/>
    </xf>
    <xf numFmtId="2" fontId="2" fillId="2" borderId="7" xfId="0" applyNumberFormat="1" applyFont="1" applyFill="1" applyBorder="1" applyAlignment="1">
      <alignment horizontal="left" indent="4"/>
    </xf>
    <xf numFmtId="0" fontId="2" fillId="2" borderId="5" xfId="0" applyFont="1" applyFill="1" applyBorder="1"/>
    <xf numFmtId="167" fontId="2" fillId="2" borderId="5" xfId="0" applyNumberFormat="1" applyFont="1" applyFill="1" applyBorder="1"/>
    <xf numFmtId="2" fontId="2" fillId="2" borderId="5" xfId="0" applyNumberFormat="1" applyFont="1" applyFill="1" applyBorder="1"/>
    <xf numFmtId="166" fontId="2" fillId="5" borderId="12" xfId="0" applyNumberFormat="1" applyFont="1" applyFill="1" applyBorder="1"/>
    <xf numFmtId="0" fontId="2" fillId="5" borderId="5" xfId="0" applyFont="1" applyFill="1" applyBorder="1"/>
    <xf numFmtId="167" fontId="2" fillId="5" borderId="35" xfId="0" applyNumberFormat="1" applyFont="1" applyFill="1" applyBorder="1"/>
    <xf numFmtId="2" fontId="2" fillId="5" borderId="35" xfId="0" applyNumberFormat="1" applyFont="1" applyFill="1" applyBorder="1"/>
    <xf numFmtId="2" fontId="2" fillId="5" borderId="21" xfId="0" applyNumberFormat="1" applyFont="1" applyFill="1" applyBorder="1" applyAlignment="1">
      <alignment horizontal="left" indent="3"/>
    </xf>
    <xf numFmtId="2" fontId="2" fillId="5" borderId="22" xfId="0" applyNumberFormat="1" applyFont="1" applyFill="1" applyBorder="1" applyAlignment="1">
      <alignment horizontal="left" indent="3"/>
    </xf>
    <xf numFmtId="2" fontId="2" fillId="10" borderId="21" xfId="0" applyNumberFormat="1" applyFont="1" applyFill="1" applyBorder="1" applyAlignment="1">
      <alignment horizontal="left" indent="3"/>
    </xf>
    <xf numFmtId="2" fontId="2" fillId="10" borderId="22" xfId="0" applyNumberFormat="1" applyFont="1" applyFill="1" applyBorder="1" applyAlignment="1">
      <alignment horizontal="left" indent="3"/>
    </xf>
    <xf numFmtId="167" fontId="2" fillId="4" borderId="35" xfId="0" applyNumberFormat="1" applyFont="1" applyFill="1" applyBorder="1"/>
    <xf numFmtId="2" fontId="2" fillId="4" borderId="35" xfId="0" applyNumberFormat="1" applyFont="1" applyFill="1" applyBorder="1"/>
    <xf numFmtId="2" fontId="2" fillId="4" borderId="35" xfId="0" applyNumberFormat="1" applyFont="1" applyFill="1" applyBorder="1" applyAlignment="1">
      <alignment horizontal="left" indent="3"/>
    </xf>
    <xf numFmtId="2" fontId="2" fillId="8" borderId="21" xfId="0" applyNumberFormat="1" applyFont="1" applyFill="1" applyBorder="1" applyAlignment="1">
      <alignment horizontal="left" indent="3"/>
    </xf>
    <xf numFmtId="0" fontId="2" fillId="11" borderId="3" xfId="6" applyFont="1" applyFill="1" applyBorder="1" applyAlignment="1">
      <alignment horizontal="left"/>
    </xf>
    <xf numFmtId="0" fontId="2" fillId="11" borderId="3" xfId="6" applyFont="1" applyFill="1" applyBorder="1" applyAlignment="1">
      <alignment horizontal="center"/>
    </xf>
    <xf numFmtId="166" fontId="2" fillId="11" borderId="3" xfId="6" applyNumberFormat="1" applyFont="1" applyFill="1" applyBorder="1" applyAlignment="1">
      <alignment horizontal="right"/>
    </xf>
    <xf numFmtId="166" fontId="2" fillId="11" borderId="3" xfId="6" applyNumberFormat="1" applyFont="1" applyFill="1" applyBorder="1"/>
    <xf numFmtId="166" fontId="2" fillId="11" borderId="3" xfId="6" applyNumberFormat="1" applyFont="1" applyFill="1" applyBorder="1" applyAlignment="1">
      <alignment horizontal="center"/>
    </xf>
    <xf numFmtId="167" fontId="2" fillId="11" borderId="3" xfId="6" applyNumberFormat="1" applyFont="1" applyFill="1" applyBorder="1"/>
    <xf numFmtId="2" fontId="2" fillId="11" borderId="3" xfId="6" applyNumberFormat="1" applyFont="1" applyFill="1" applyBorder="1"/>
    <xf numFmtId="2" fontId="2" fillId="11" borderId="3" xfId="6" applyNumberFormat="1" applyFont="1" applyFill="1" applyBorder="1" applyAlignment="1">
      <alignment horizontal="center"/>
    </xf>
    <xf numFmtId="2" fontId="2" fillId="11" borderId="3" xfId="6" applyNumberFormat="1" applyFont="1" applyFill="1" applyBorder="1" applyAlignment="1">
      <alignment horizontal="left" indent="3"/>
    </xf>
    <xf numFmtId="2" fontId="2" fillId="11" borderId="25" xfId="6" applyNumberFormat="1" applyFont="1" applyFill="1" applyBorder="1" applyAlignment="1">
      <alignment horizontal="left" indent="3"/>
    </xf>
    <xf numFmtId="2" fontId="2" fillId="11" borderId="26" xfId="6" applyNumberFormat="1" applyFont="1" applyFill="1" applyBorder="1" applyAlignment="1">
      <alignment horizontal="left" indent="3"/>
    </xf>
    <xf numFmtId="0" fontId="2" fillId="6" borderId="5" xfId="6" applyFont="1" applyFill="1" applyBorder="1"/>
    <xf numFmtId="0" fontId="2" fillId="6" borderId="5" xfId="6" applyFont="1" applyFill="1" applyBorder="1" applyAlignment="1">
      <alignment horizontal="center"/>
    </xf>
    <xf numFmtId="166" fontId="2" fillId="6" borderId="5" xfId="6" applyNumberFormat="1" applyFont="1" applyFill="1" applyBorder="1"/>
    <xf numFmtId="166" fontId="2" fillId="6" borderId="5" xfId="6" applyNumberFormat="1" applyFont="1" applyFill="1" applyBorder="1" applyAlignment="1">
      <alignment horizontal="center"/>
    </xf>
    <xf numFmtId="167" fontId="2" fillId="6" borderId="5" xfId="6" applyNumberFormat="1" applyFont="1" applyFill="1" applyBorder="1"/>
    <xf numFmtId="2" fontId="2" fillId="6" borderId="5" xfId="6" applyNumberFormat="1" applyFont="1" applyFill="1" applyBorder="1"/>
    <xf numFmtId="2" fontId="2" fillId="6" borderId="5" xfId="6" applyNumberFormat="1" applyFont="1" applyFill="1" applyBorder="1" applyAlignment="1">
      <alignment horizontal="center"/>
    </xf>
    <xf numFmtId="2" fontId="2" fillId="6" borderId="5" xfId="6" applyNumberFormat="1" applyFont="1" applyFill="1" applyBorder="1" applyAlignment="1">
      <alignment horizontal="left" indent="3"/>
    </xf>
    <xf numFmtId="2" fontId="2" fillId="6" borderId="25" xfId="6" applyNumberFormat="1" applyFont="1" applyFill="1" applyBorder="1" applyAlignment="1">
      <alignment horizontal="left" indent="3"/>
    </xf>
    <xf numFmtId="0" fontId="2" fillId="6" borderId="3" xfId="6" applyFont="1" applyFill="1" applyBorder="1"/>
    <xf numFmtId="0" fontId="2" fillId="6" borderId="3" xfId="6" applyFont="1" applyFill="1" applyBorder="1" applyAlignment="1">
      <alignment horizontal="center"/>
    </xf>
    <xf numFmtId="166" fontId="2" fillId="6" borderId="3" xfId="6" applyNumberFormat="1" applyFont="1" applyFill="1" applyBorder="1"/>
    <xf numFmtId="166" fontId="2" fillId="6" borderId="3" xfId="6" applyNumberFormat="1" applyFont="1" applyFill="1" applyBorder="1" applyAlignment="1">
      <alignment horizontal="center"/>
    </xf>
    <xf numFmtId="167" fontId="2" fillId="6" borderId="3" xfId="6" applyNumberFormat="1" applyFont="1" applyFill="1" applyBorder="1"/>
    <xf numFmtId="2" fontId="2" fillId="6" borderId="3" xfId="6" applyNumberFormat="1" applyFont="1" applyFill="1" applyBorder="1"/>
    <xf numFmtId="2" fontId="2" fillId="6" borderId="3" xfId="6" applyNumberFormat="1" applyFont="1" applyFill="1" applyBorder="1" applyAlignment="1">
      <alignment horizontal="center"/>
    </xf>
    <xf numFmtId="2" fontId="2" fillId="6" borderId="3" xfId="6" applyNumberFormat="1" applyFont="1" applyFill="1" applyBorder="1" applyAlignment="1">
      <alignment horizontal="left" indent="3"/>
    </xf>
    <xf numFmtId="2" fontId="2" fillId="6" borderId="9" xfId="6" applyNumberFormat="1" applyFont="1" applyFill="1" applyBorder="1" applyAlignment="1">
      <alignment horizontal="left" indent="3"/>
    </xf>
    <xf numFmtId="0" fontId="2" fillId="12" borderId="5" xfId="6" applyFont="1" applyFill="1" applyBorder="1"/>
    <xf numFmtId="0" fontId="2" fillId="12" borderId="5" xfId="6" applyFont="1" applyFill="1" applyBorder="1" applyAlignment="1">
      <alignment horizontal="center"/>
    </xf>
    <xf numFmtId="166" fontId="2" fillId="12" borderId="5" xfId="6" applyNumberFormat="1" applyFont="1" applyFill="1" applyBorder="1"/>
    <xf numFmtId="166" fontId="2" fillId="12" borderId="5" xfId="6" applyNumberFormat="1" applyFont="1" applyFill="1" applyBorder="1" applyAlignment="1">
      <alignment horizontal="center"/>
    </xf>
    <xf numFmtId="167" fontId="2" fillId="12" borderId="5" xfId="6" applyNumberFormat="1" applyFont="1" applyFill="1" applyBorder="1"/>
    <xf numFmtId="2" fontId="2" fillId="12" borderId="5" xfId="6" applyNumberFormat="1" applyFont="1" applyFill="1" applyBorder="1"/>
    <xf numFmtId="2" fontId="2" fillId="12" borderId="5" xfId="6" applyNumberFormat="1" applyFont="1" applyFill="1" applyBorder="1" applyAlignment="1">
      <alignment horizontal="center"/>
    </xf>
    <xf numFmtId="2" fontId="2" fillId="12" borderId="5" xfId="6" applyNumberFormat="1" applyFont="1" applyFill="1" applyBorder="1" applyAlignment="1">
      <alignment horizontal="left" indent="3"/>
    </xf>
    <xf numFmtId="2" fontId="2" fillId="12" borderId="25" xfId="6" applyNumberFormat="1" applyFont="1" applyFill="1" applyBorder="1" applyAlignment="1">
      <alignment horizontal="left" indent="3"/>
    </xf>
    <xf numFmtId="0" fontId="2" fillId="12" borderId="3" xfId="6" applyFont="1" applyFill="1" applyBorder="1"/>
    <xf numFmtId="0" fontId="2" fillId="12" borderId="3" xfId="6" applyFont="1" applyFill="1" applyBorder="1" applyAlignment="1">
      <alignment horizontal="center"/>
    </xf>
    <xf numFmtId="166" fontId="2" fillId="12" borderId="3" xfId="6" applyNumberFormat="1" applyFont="1" applyFill="1" applyBorder="1"/>
    <xf numFmtId="166" fontId="2" fillId="12" borderId="3" xfId="6" applyNumberFormat="1" applyFont="1" applyFill="1" applyBorder="1" applyAlignment="1">
      <alignment horizontal="center"/>
    </xf>
    <xf numFmtId="167" fontId="2" fillId="12" borderId="3" xfId="6" applyNumberFormat="1" applyFont="1" applyFill="1" applyBorder="1"/>
    <xf numFmtId="2" fontId="2" fillId="12" borderId="3" xfId="6" applyNumberFormat="1" applyFont="1" applyFill="1" applyBorder="1"/>
    <xf numFmtId="2" fontId="2" fillId="12" borderId="3" xfId="6" applyNumberFormat="1" applyFont="1" applyFill="1" applyBorder="1" applyAlignment="1">
      <alignment horizontal="center"/>
    </xf>
    <xf numFmtId="2" fontId="2" fillId="12" borderId="3" xfId="6" applyNumberFormat="1" applyFont="1" applyFill="1" applyBorder="1" applyAlignment="1">
      <alignment horizontal="left" indent="3"/>
    </xf>
    <xf numFmtId="2" fontId="2" fillId="12" borderId="9" xfId="6" applyNumberFormat="1" applyFont="1" applyFill="1" applyBorder="1" applyAlignment="1">
      <alignment horizontal="left" indent="3"/>
    </xf>
    <xf numFmtId="0" fontId="2" fillId="12" borderId="7" xfId="6" applyFont="1" applyFill="1" applyBorder="1"/>
    <xf numFmtId="0" fontId="2" fillId="12" borderId="7" xfId="6" applyFont="1" applyFill="1" applyBorder="1" applyAlignment="1">
      <alignment horizontal="center"/>
    </xf>
    <xf numFmtId="166" fontId="2" fillId="12" borderId="7" xfId="6" applyNumberFormat="1" applyFont="1" applyFill="1" applyBorder="1"/>
    <xf numFmtId="166" fontId="2" fillId="12" borderId="7" xfId="6" applyNumberFormat="1" applyFont="1" applyFill="1" applyBorder="1" applyAlignment="1">
      <alignment horizontal="center"/>
    </xf>
    <xf numFmtId="167" fontId="2" fillId="12" borderId="7" xfId="6" applyNumberFormat="1" applyFont="1" applyFill="1" applyBorder="1"/>
    <xf numFmtId="2" fontId="2" fillId="12" borderId="7" xfId="6" applyNumberFormat="1" applyFont="1" applyFill="1" applyBorder="1"/>
    <xf numFmtId="2" fontId="2" fillId="12" borderId="7" xfId="6" applyNumberFormat="1" applyFont="1" applyFill="1" applyBorder="1" applyAlignment="1">
      <alignment horizontal="center"/>
    </xf>
    <xf numFmtId="2" fontId="2" fillId="12" borderId="7" xfId="6" applyNumberFormat="1" applyFont="1" applyFill="1" applyBorder="1" applyAlignment="1">
      <alignment horizontal="left" indent="3"/>
    </xf>
    <xf numFmtId="2" fontId="2" fillId="12" borderId="10" xfId="6" applyNumberFormat="1" applyFont="1" applyFill="1" applyBorder="1" applyAlignment="1">
      <alignment horizontal="left" indent="3"/>
    </xf>
    <xf numFmtId="0" fontId="2" fillId="13" borderId="5" xfId="6" applyFont="1" applyFill="1" applyBorder="1"/>
    <xf numFmtId="0" fontId="2" fillId="13" borderId="5" xfId="6" applyFont="1" applyFill="1" applyBorder="1" applyAlignment="1">
      <alignment horizontal="center"/>
    </xf>
    <xf numFmtId="166" fontId="2" fillId="13" borderId="5" xfId="6" applyNumberFormat="1" applyFont="1" applyFill="1" applyBorder="1"/>
    <xf numFmtId="166" fontId="2" fillId="13" borderId="5" xfId="6" applyNumberFormat="1" applyFont="1" applyFill="1" applyBorder="1" applyAlignment="1">
      <alignment horizontal="center"/>
    </xf>
    <xf numFmtId="167" fontId="2" fillId="13" borderId="5" xfId="6" applyNumberFormat="1" applyFont="1" applyFill="1" applyBorder="1"/>
    <xf numFmtId="2" fontId="2" fillId="13" borderId="5" xfId="6" applyNumberFormat="1" applyFont="1" applyFill="1" applyBorder="1"/>
    <xf numFmtId="2" fontId="2" fillId="13" borderId="5" xfId="6" applyNumberFormat="1" applyFont="1" applyFill="1" applyBorder="1" applyAlignment="1">
      <alignment horizontal="center"/>
    </xf>
    <xf numFmtId="2" fontId="2" fillId="13" borderId="5" xfId="6" applyNumberFormat="1" applyFont="1" applyFill="1" applyBorder="1" applyAlignment="1">
      <alignment horizontal="left" indent="3"/>
    </xf>
    <xf numFmtId="2" fontId="2" fillId="13" borderId="25" xfId="6" applyNumberFormat="1" applyFont="1" applyFill="1" applyBorder="1" applyAlignment="1">
      <alignment horizontal="left" indent="3"/>
    </xf>
    <xf numFmtId="0" fontId="2" fillId="13" borderId="3" xfId="6" applyFont="1" applyFill="1" applyBorder="1"/>
    <xf numFmtId="0" fontId="2" fillId="13" borderId="3" xfId="6" applyFont="1" applyFill="1" applyBorder="1" applyAlignment="1">
      <alignment horizontal="center"/>
    </xf>
    <xf numFmtId="166" fontId="2" fillId="13" borderId="3" xfId="6" applyNumberFormat="1" applyFont="1" applyFill="1" applyBorder="1"/>
    <xf numFmtId="166" fontId="2" fillId="13" borderId="3" xfId="6" applyNumberFormat="1" applyFont="1" applyFill="1" applyBorder="1" applyAlignment="1">
      <alignment horizontal="center"/>
    </xf>
    <xf numFmtId="167" fontId="2" fillId="13" borderId="3" xfId="6" applyNumberFormat="1" applyFont="1" applyFill="1" applyBorder="1"/>
    <xf numFmtId="2" fontId="2" fillId="13" borderId="3" xfId="6" applyNumberFormat="1" applyFont="1" applyFill="1" applyBorder="1"/>
    <xf numFmtId="2" fontId="2" fillId="13" borderId="3" xfId="6" applyNumberFormat="1" applyFont="1" applyFill="1" applyBorder="1" applyAlignment="1">
      <alignment horizontal="center"/>
    </xf>
    <xf numFmtId="2" fontId="2" fillId="13" borderId="3" xfId="6" applyNumberFormat="1" applyFont="1" applyFill="1" applyBorder="1" applyAlignment="1">
      <alignment horizontal="left" indent="3"/>
    </xf>
    <xf numFmtId="2" fontId="2" fillId="13" borderId="9" xfId="6" applyNumberFormat="1" applyFont="1" applyFill="1" applyBorder="1" applyAlignment="1">
      <alignment horizontal="left" indent="3"/>
    </xf>
    <xf numFmtId="0" fontId="2" fillId="13" borderId="7" xfId="6" applyFont="1" applyFill="1" applyBorder="1"/>
    <xf numFmtId="0" fontId="2" fillId="13" borderId="7" xfId="6" applyFont="1" applyFill="1" applyBorder="1" applyAlignment="1">
      <alignment horizontal="center"/>
    </xf>
    <xf numFmtId="166" fontId="2" fillId="13" borderId="7" xfId="6" applyNumberFormat="1" applyFont="1" applyFill="1" applyBorder="1"/>
    <xf numFmtId="166" fontId="2" fillId="13" borderId="7" xfId="6" applyNumberFormat="1" applyFont="1" applyFill="1" applyBorder="1" applyAlignment="1">
      <alignment horizontal="center"/>
    </xf>
    <xf numFmtId="167" fontId="2" fillId="13" borderId="7" xfId="6" applyNumberFormat="1" applyFont="1" applyFill="1" applyBorder="1"/>
    <xf numFmtId="2" fontId="2" fillId="13" borderId="7" xfId="6" applyNumberFormat="1" applyFont="1" applyFill="1" applyBorder="1"/>
    <xf numFmtId="2" fontId="2" fillId="13" borderId="7" xfId="6" applyNumberFormat="1" applyFont="1" applyFill="1" applyBorder="1" applyAlignment="1">
      <alignment horizontal="center"/>
    </xf>
    <xf numFmtId="2" fontId="2" fillId="13" borderId="7" xfId="6" applyNumberFormat="1" applyFont="1" applyFill="1" applyBorder="1" applyAlignment="1">
      <alignment horizontal="left" indent="3"/>
    </xf>
    <xf numFmtId="2" fontId="2" fillId="13" borderId="10" xfId="6" applyNumberFormat="1" applyFont="1" applyFill="1" applyBorder="1" applyAlignment="1">
      <alignment horizontal="left" indent="3"/>
    </xf>
    <xf numFmtId="0" fontId="2" fillId="4" borderId="5" xfId="6" applyFont="1" applyFill="1" applyBorder="1"/>
    <xf numFmtId="0" fontId="2" fillId="4" borderId="5" xfId="6" applyFont="1" applyFill="1" applyBorder="1" applyAlignment="1">
      <alignment horizontal="center"/>
    </xf>
    <xf numFmtId="166" fontId="2" fillId="4" borderId="5" xfId="6" applyNumberFormat="1" applyFont="1" applyFill="1" applyBorder="1"/>
    <xf numFmtId="166" fontId="2" fillId="4" borderId="5" xfId="6" applyNumberFormat="1" applyFont="1" applyFill="1" applyBorder="1" applyAlignment="1">
      <alignment horizontal="center"/>
    </xf>
    <xf numFmtId="167" fontId="2" fillId="4" borderId="5" xfId="6" applyNumberFormat="1" applyFont="1" applyFill="1" applyBorder="1"/>
    <xf numFmtId="2" fontId="2" fillId="4" borderId="5" xfId="6" applyNumberFormat="1" applyFont="1" applyFill="1" applyBorder="1"/>
    <xf numFmtId="2" fontId="2" fillId="4" borderId="5" xfId="6" applyNumberFormat="1" applyFont="1" applyFill="1" applyBorder="1" applyAlignment="1">
      <alignment horizontal="center"/>
    </xf>
    <xf numFmtId="2" fontId="2" fillId="4" borderId="5" xfId="6" applyNumberFormat="1" applyFont="1" applyFill="1" applyBorder="1" applyAlignment="1">
      <alignment horizontal="left" indent="3"/>
    </xf>
    <xf numFmtId="2" fontId="2" fillId="4" borderId="25" xfId="6" applyNumberFormat="1" applyFont="1" applyFill="1" applyBorder="1" applyAlignment="1">
      <alignment horizontal="left" indent="3"/>
    </xf>
    <xf numFmtId="0" fontId="2" fillId="4" borderId="3" xfId="6" applyFont="1" applyFill="1" applyBorder="1"/>
    <xf numFmtId="0" fontId="2" fillId="4" borderId="3" xfId="6" applyFont="1" applyFill="1" applyBorder="1" applyAlignment="1">
      <alignment horizontal="center"/>
    </xf>
    <xf numFmtId="166" fontId="2" fillId="4" borderId="3" xfId="6" applyNumberFormat="1" applyFont="1" applyFill="1" applyBorder="1"/>
    <xf numFmtId="166" fontId="2" fillId="4" borderId="3" xfId="6" applyNumberFormat="1" applyFont="1" applyFill="1" applyBorder="1" applyAlignment="1">
      <alignment horizontal="center"/>
    </xf>
    <xf numFmtId="167" fontId="2" fillId="4" borderId="3" xfId="6" applyNumberFormat="1" applyFont="1" applyFill="1" applyBorder="1"/>
    <xf numFmtId="2" fontId="2" fillId="4" borderId="3" xfId="6" applyNumberFormat="1" applyFont="1" applyFill="1" applyBorder="1"/>
    <xf numFmtId="2" fontId="2" fillId="4" borderId="3" xfId="6" applyNumberFormat="1" applyFont="1" applyFill="1" applyBorder="1" applyAlignment="1">
      <alignment horizontal="center"/>
    </xf>
    <xf numFmtId="2" fontId="2" fillId="4" borderId="3" xfId="6" applyNumberFormat="1" applyFont="1" applyFill="1" applyBorder="1" applyAlignment="1">
      <alignment horizontal="left" indent="3"/>
    </xf>
    <xf numFmtId="2" fontId="2" fillId="4" borderId="9" xfId="6" applyNumberFormat="1" applyFont="1" applyFill="1" applyBorder="1" applyAlignment="1">
      <alignment horizontal="left" indent="3"/>
    </xf>
    <xf numFmtId="0" fontId="2" fillId="4" borderId="7" xfId="6" applyFont="1" applyFill="1" applyBorder="1"/>
    <xf numFmtId="0" fontId="2" fillId="4" borderId="7" xfId="6" applyFont="1" applyFill="1" applyBorder="1" applyAlignment="1">
      <alignment horizontal="center"/>
    </xf>
    <xf numFmtId="166" fontId="2" fillId="4" borderId="7" xfId="6" applyNumberFormat="1" applyFont="1" applyFill="1" applyBorder="1"/>
    <xf numFmtId="166" fontId="2" fillId="4" borderId="7" xfId="6" applyNumberFormat="1" applyFont="1" applyFill="1" applyBorder="1" applyAlignment="1">
      <alignment horizontal="center"/>
    </xf>
    <xf numFmtId="167" fontId="2" fillId="4" borderId="7" xfId="6" applyNumberFormat="1" applyFont="1" applyFill="1" applyBorder="1"/>
    <xf numFmtId="2" fontId="2" fillId="4" borderId="7" xfId="6" applyNumberFormat="1" applyFont="1" applyFill="1" applyBorder="1"/>
    <xf numFmtId="2" fontId="2" fillId="4" borderId="7" xfId="6" applyNumberFormat="1" applyFont="1" applyFill="1" applyBorder="1" applyAlignment="1">
      <alignment horizontal="center"/>
    </xf>
    <xf numFmtId="2" fontId="2" fillId="4" borderId="7" xfId="6" applyNumberFormat="1" applyFont="1" applyFill="1" applyBorder="1" applyAlignment="1">
      <alignment horizontal="left" indent="3"/>
    </xf>
    <xf numFmtId="2" fontId="2" fillId="4" borderId="10" xfId="6" applyNumberFormat="1" applyFont="1" applyFill="1" applyBorder="1" applyAlignment="1">
      <alignment horizontal="left" indent="3"/>
    </xf>
    <xf numFmtId="0" fontId="2" fillId="11" borderId="3" xfId="7" applyFont="1" applyFill="1" applyBorder="1" applyAlignment="1">
      <alignment horizontal="left"/>
    </xf>
    <xf numFmtId="0" fontId="2" fillId="11" borderId="3" xfId="7" applyFont="1" applyFill="1" applyBorder="1" applyAlignment="1">
      <alignment horizontal="center"/>
    </xf>
    <xf numFmtId="166" fontId="2" fillId="11" borderId="3" xfId="7" applyNumberFormat="1" applyFont="1" applyFill="1" applyBorder="1" applyAlignment="1">
      <alignment horizontal="right"/>
    </xf>
    <xf numFmtId="166" fontId="2" fillId="11" borderId="3" xfId="7" applyNumberFormat="1" applyFont="1" applyFill="1" applyBorder="1"/>
    <xf numFmtId="166" fontId="2" fillId="11" borderId="3" xfId="7" applyNumberFormat="1" applyFont="1" applyFill="1" applyBorder="1" applyAlignment="1">
      <alignment horizontal="center"/>
    </xf>
    <xf numFmtId="167" fontId="2" fillId="11" borderId="3" xfId="7" applyNumberFormat="1" applyFont="1" applyFill="1" applyBorder="1"/>
    <xf numFmtId="2" fontId="2" fillId="11" borderId="3" xfId="7" applyNumberFormat="1" applyFont="1" applyFill="1" applyBorder="1"/>
    <xf numFmtId="2" fontId="2" fillId="11" borderId="3" xfId="7" applyNumberFormat="1" applyFont="1" applyFill="1" applyBorder="1" applyAlignment="1">
      <alignment horizontal="center"/>
    </xf>
    <xf numFmtId="2" fontId="2" fillId="11" borderId="3" xfId="7" applyNumberFormat="1" applyFont="1" applyFill="1" applyBorder="1" applyAlignment="1">
      <alignment horizontal="left" indent="3"/>
    </xf>
    <xf numFmtId="2" fontId="2" fillId="11" borderId="25" xfId="7" applyNumberFormat="1" applyFont="1" applyFill="1" applyBorder="1" applyAlignment="1">
      <alignment horizontal="left" indent="3"/>
    </xf>
    <xf numFmtId="2" fontId="2" fillId="11" borderId="26" xfId="7" applyNumberFormat="1" applyFont="1" applyFill="1" applyBorder="1" applyAlignment="1">
      <alignment horizontal="left" indent="3"/>
    </xf>
    <xf numFmtId="0" fontId="2" fillId="6" borderId="5" xfId="7" applyFont="1" applyFill="1" applyBorder="1"/>
    <xf numFmtId="0" fontId="2" fillId="6" borderId="5" xfId="7" applyFont="1" applyFill="1" applyBorder="1" applyAlignment="1">
      <alignment horizontal="center"/>
    </xf>
    <xf numFmtId="166" fontId="2" fillId="6" borderId="5" xfId="7" applyNumberFormat="1" applyFont="1" applyFill="1" applyBorder="1"/>
    <xf numFmtId="166" fontId="2" fillId="6" borderId="5" xfId="7" applyNumberFormat="1" applyFont="1" applyFill="1" applyBorder="1" applyAlignment="1">
      <alignment horizontal="center"/>
    </xf>
    <xf numFmtId="167" fontId="2" fillId="6" borderId="5" xfId="7" applyNumberFormat="1" applyFont="1" applyFill="1" applyBorder="1"/>
    <xf numFmtId="2" fontId="2" fillId="6" borderId="5" xfId="7" applyNumberFormat="1" applyFont="1" applyFill="1" applyBorder="1"/>
    <xf numFmtId="2" fontId="2" fillId="6" borderId="5" xfId="7" applyNumberFormat="1" applyFont="1" applyFill="1" applyBorder="1" applyAlignment="1">
      <alignment horizontal="center"/>
    </xf>
    <xf numFmtId="2" fontId="2" fillId="6" borderId="5" xfId="7" applyNumberFormat="1" applyFont="1" applyFill="1" applyBorder="1" applyAlignment="1">
      <alignment horizontal="left" indent="3"/>
    </xf>
    <xf numFmtId="2" fontId="2" fillId="6" borderId="25" xfId="7" applyNumberFormat="1" applyFont="1" applyFill="1" applyBorder="1" applyAlignment="1">
      <alignment horizontal="left" indent="3"/>
    </xf>
    <xf numFmtId="0" fontId="2" fillId="6" borderId="3" xfId="7" applyFont="1" applyFill="1" applyBorder="1"/>
    <xf numFmtId="0" fontId="2" fillId="6" borderId="3" xfId="7" applyFont="1" applyFill="1" applyBorder="1" applyAlignment="1">
      <alignment horizontal="center"/>
    </xf>
    <xf numFmtId="166" fontId="2" fillId="6" borderId="3" xfId="7" applyNumberFormat="1" applyFont="1" applyFill="1" applyBorder="1"/>
    <xf numFmtId="166" fontId="2" fillId="6" borderId="3" xfId="7" applyNumberFormat="1" applyFont="1" applyFill="1" applyBorder="1" applyAlignment="1">
      <alignment horizontal="center"/>
    </xf>
    <xf numFmtId="167" fontId="2" fillId="6" borderId="3" xfId="7" applyNumberFormat="1" applyFont="1" applyFill="1" applyBorder="1"/>
    <xf numFmtId="2" fontId="2" fillId="6" borderId="3" xfId="7" applyNumberFormat="1" applyFont="1" applyFill="1" applyBorder="1"/>
    <xf numFmtId="2" fontId="2" fillId="6" borderId="3" xfId="7" applyNumberFormat="1" applyFont="1" applyFill="1" applyBorder="1" applyAlignment="1">
      <alignment horizontal="center"/>
    </xf>
    <xf numFmtId="2" fontId="2" fillId="6" borderId="3" xfId="7" applyNumberFormat="1" applyFont="1" applyFill="1" applyBorder="1" applyAlignment="1">
      <alignment horizontal="left" indent="3"/>
    </xf>
    <xf numFmtId="2" fontId="2" fillId="6" borderId="9" xfId="7" applyNumberFormat="1" applyFont="1" applyFill="1" applyBorder="1" applyAlignment="1">
      <alignment horizontal="left" indent="3"/>
    </xf>
    <xf numFmtId="0" fontId="2" fillId="12" borderId="5" xfId="7" applyFont="1" applyFill="1" applyBorder="1"/>
    <xf numFmtId="0" fontId="2" fillId="12" borderId="5" xfId="7" applyFont="1" applyFill="1" applyBorder="1" applyAlignment="1">
      <alignment horizontal="center"/>
    </xf>
    <xf numFmtId="166" fontId="2" fillId="12" borderId="5" xfId="7" applyNumberFormat="1" applyFont="1" applyFill="1" applyBorder="1"/>
    <xf numFmtId="166" fontId="2" fillId="12" borderId="5" xfId="7" applyNumberFormat="1" applyFont="1" applyFill="1" applyBorder="1" applyAlignment="1">
      <alignment horizontal="center"/>
    </xf>
    <xf numFmtId="167" fontId="2" fillId="12" borderId="5" xfId="7" applyNumberFormat="1" applyFont="1" applyFill="1" applyBorder="1"/>
    <xf numFmtId="2" fontId="2" fillId="12" borderId="5" xfId="7" applyNumberFormat="1" applyFont="1" applyFill="1" applyBorder="1"/>
    <xf numFmtId="2" fontId="2" fillId="12" borderId="5" xfId="7" applyNumberFormat="1" applyFont="1" applyFill="1" applyBorder="1" applyAlignment="1">
      <alignment horizontal="center"/>
    </xf>
    <xf numFmtId="2" fontId="2" fillId="12" borderId="5" xfId="7" applyNumberFormat="1" applyFont="1" applyFill="1" applyBorder="1" applyAlignment="1">
      <alignment horizontal="left" indent="3"/>
    </xf>
    <xf numFmtId="2" fontId="2" fillId="12" borderId="25" xfId="7" applyNumberFormat="1" applyFont="1" applyFill="1" applyBorder="1" applyAlignment="1">
      <alignment horizontal="left" indent="3"/>
    </xf>
    <xf numFmtId="0" fontId="2" fillId="12" borderId="3" xfId="7" applyFont="1" applyFill="1" applyBorder="1"/>
    <xf numFmtId="0" fontId="2" fillId="12" borderId="3" xfId="7" applyFont="1" applyFill="1" applyBorder="1" applyAlignment="1">
      <alignment horizontal="center"/>
    </xf>
    <xf numFmtId="166" fontId="2" fillId="12" borderId="3" xfId="7" applyNumberFormat="1" applyFont="1" applyFill="1" applyBorder="1"/>
    <xf numFmtId="166" fontId="2" fillId="12" borderId="3" xfId="7" applyNumberFormat="1" applyFont="1" applyFill="1" applyBorder="1" applyAlignment="1">
      <alignment horizontal="center"/>
    </xf>
    <xf numFmtId="167" fontId="2" fillId="12" borderId="3" xfId="7" applyNumberFormat="1" applyFont="1" applyFill="1" applyBorder="1"/>
    <xf numFmtId="2" fontId="2" fillId="12" borderId="3" xfId="7" applyNumberFormat="1" applyFont="1" applyFill="1" applyBorder="1"/>
    <xf numFmtId="2" fontId="2" fillId="12" borderId="3" xfId="7" applyNumberFormat="1" applyFont="1" applyFill="1" applyBorder="1" applyAlignment="1">
      <alignment horizontal="center"/>
    </xf>
    <xf numFmtId="2" fontId="2" fillId="12" borderId="3" xfId="7" applyNumberFormat="1" applyFont="1" applyFill="1" applyBorder="1" applyAlignment="1">
      <alignment horizontal="left" indent="3"/>
    </xf>
    <xf numFmtId="2" fontId="2" fillId="12" borderId="9" xfId="7" applyNumberFormat="1" applyFont="1" applyFill="1" applyBorder="1" applyAlignment="1">
      <alignment horizontal="left" indent="3"/>
    </xf>
    <xf numFmtId="0" fontId="2" fillId="12" borderId="7" xfId="7" applyFont="1" applyFill="1" applyBorder="1"/>
    <xf numFmtId="0" fontId="2" fillId="12" borderId="7" xfId="7" applyFont="1" applyFill="1" applyBorder="1" applyAlignment="1">
      <alignment horizontal="center"/>
    </xf>
    <xf numFmtId="166" fontId="2" fillId="12" borderId="7" xfId="7" applyNumberFormat="1" applyFont="1" applyFill="1" applyBorder="1"/>
    <xf numFmtId="166" fontId="2" fillId="12" borderId="7" xfId="7" applyNumberFormat="1" applyFont="1" applyFill="1" applyBorder="1" applyAlignment="1">
      <alignment horizontal="center"/>
    </xf>
    <xf numFmtId="167" fontId="2" fillId="12" borderId="7" xfId="7" applyNumberFormat="1" applyFont="1" applyFill="1" applyBorder="1"/>
    <xf numFmtId="2" fontId="2" fillId="12" borderId="7" xfId="7" applyNumberFormat="1" applyFont="1" applyFill="1" applyBorder="1"/>
    <xf numFmtId="2" fontId="2" fillId="12" borderId="7" xfId="7" applyNumberFormat="1" applyFont="1" applyFill="1" applyBorder="1" applyAlignment="1">
      <alignment horizontal="center"/>
    </xf>
    <xf numFmtId="2" fontId="2" fillId="12" borderId="7" xfId="7" applyNumberFormat="1" applyFont="1" applyFill="1" applyBorder="1" applyAlignment="1">
      <alignment horizontal="left" indent="3"/>
    </xf>
    <xf numFmtId="2" fontId="2" fillId="12" borderId="10" xfId="7" applyNumberFormat="1" applyFont="1" applyFill="1" applyBorder="1" applyAlignment="1">
      <alignment horizontal="left" indent="3"/>
    </xf>
    <xf numFmtId="2" fontId="2" fillId="11" borderId="17" xfId="6" applyNumberFormat="1" applyFont="1" applyFill="1" applyBorder="1" applyAlignment="1">
      <alignment horizontal="left" indent="3"/>
    </xf>
    <xf numFmtId="0" fontId="2" fillId="11" borderId="7" xfId="0" applyFont="1" applyFill="1" applyBorder="1" applyAlignment="1">
      <alignment horizontal="center"/>
    </xf>
    <xf numFmtId="2" fontId="2" fillId="11" borderId="3" xfId="0" applyNumberFormat="1" applyFont="1" applyFill="1" applyBorder="1" applyAlignment="1">
      <alignment horizontal="center" vertical="center"/>
    </xf>
    <xf numFmtId="2" fontId="2" fillId="11" borderId="7" xfId="0" applyNumberFormat="1" applyFont="1" applyFill="1" applyBorder="1" applyAlignment="1">
      <alignment horizontal="center" vertical="center"/>
    </xf>
    <xf numFmtId="2" fontId="2" fillId="6" borderId="3" xfId="0" applyNumberFormat="1" applyFont="1" applyFill="1" applyBorder="1" applyAlignment="1">
      <alignment horizontal="center" vertical="center"/>
    </xf>
    <xf numFmtId="2" fontId="2" fillId="6" borderId="9" xfId="0" applyNumberFormat="1" applyFont="1" applyFill="1" applyBorder="1" applyAlignment="1">
      <alignment horizontal="center" vertical="center"/>
    </xf>
    <xf numFmtId="2" fontId="2" fillId="12" borderId="5" xfId="0" applyNumberFormat="1" applyFont="1" applyFill="1" applyBorder="1" applyAlignment="1">
      <alignment horizontal="center" vertical="center"/>
    </xf>
    <xf numFmtId="2" fontId="2" fillId="12" borderId="25" xfId="0" applyNumberFormat="1" applyFont="1" applyFill="1" applyBorder="1" applyAlignment="1">
      <alignment horizontal="center" vertical="center"/>
    </xf>
    <xf numFmtId="2" fontId="2" fillId="12" borderId="3" xfId="0" applyNumberFormat="1" applyFont="1" applyFill="1" applyBorder="1" applyAlignment="1">
      <alignment horizontal="center" vertical="center"/>
    </xf>
    <xf numFmtId="2" fontId="2" fillId="12" borderId="9" xfId="0" applyNumberFormat="1" applyFont="1" applyFill="1" applyBorder="1" applyAlignment="1">
      <alignment horizontal="center" vertical="center"/>
    </xf>
    <xf numFmtId="2" fontId="2" fillId="12" borderId="7" xfId="0" applyNumberFormat="1" applyFont="1" applyFill="1" applyBorder="1" applyAlignment="1">
      <alignment horizontal="center" vertical="center"/>
    </xf>
    <xf numFmtId="2" fontId="2" fillId="12" borderId="10" xfId="0" applyNumberFormat="1" applyFont="1" applyFill="1" applyBorder="1" applyAlignment="1">
      <alignment horizontal="center" vertical="center"/>
    </xf>
    <xf numFmtId="2" fontId="2" fillId="13" borderId="3" xfId="0" applyNumberFormat="1" applyFont="1" applyFill="1" applyBorder="1" applyAlignment="1">
      <alignment horizontal="left" vertical="center"/>
    </xf>
    <xf numFmtId="2" fontId="2" fillId="13" borderId="3" xfId="0" applyNumberFormat="1" applyFont="1" applyFill="1" applyBorder="1" applyAlignment="1">
      <alignment horizontal="center" vertical="center"/>
    </xf>
    <xf numFmtId="2" fontId="2" fillId="13" borderId="9" xfId="0" applyNumberFormat="1" applyFont="1" applyFill="1" applyBorder="1" applyAlignment="1">
      <alignment horizontal="center" vertical="center"/>
    </xf>
    <xf numFmtId="2" fontId="2" fillId="13" borderId="7" xfId="0" applyNumberFormat="1" applyFont="1" applyFill="1" applyBorder="1" applyAlignment="1">
      <alignment horizontal="left" vertical="center"/>
    </xf>
    <xf numFmtId="2" fontId="2" fillId="13" borderId="7" xfId="0" applyNumberFormat="1" applyFont="1" applyFill="1" applyBorder="1" applyAlignment="1">
      <alignment horizontal="center" vertical="center"/>
    </xf>
    <xf numFmtId="2" fontId="2" fillId="13" borderId="10" xfId="0" applyNumberFormat="1" applyFont="1" applyFill="1" applyBorder="1" applyAlignment="1">
      <alignment horizontal="center" vertical="center"/>
    </xf>
    <xf numFmtId="2" fontId="2" fillId="4" borderId="12" xfId="0" applyNumberFormat="1" applyFont="1" applyFill="1" applyBorder="1" applyAlignment="1">
      <alignment horizontal="left" vertical="center"/>
    </xf>
    <xf numFmtId="2" fontId="2" fillId="4" borderId="12" xfId="0" applyNumberFormat="1" applyFont="1" applyFill="1" applyBorder="1" applyAlignment="1">
      <alignment horizontal="center" vertical="center"/>
    </xf>
    <xf numFmtId="2" fontId="2" fillId="4" borderId="26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left" vertical="center"/>
    </xf>
    <xf numFmtId="2" fontId="2" fillId="4" borderId="3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left"/>
    </xf>
    <xf numFmtId="0" fontId="2" fillId="6" borderId="5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166" fontId="2" fillId="6" borderId="3" xfId="0" applyNumberFormat="1" applyFont="1" applyFill="1" applyBorder="1" applyAlignment="1">
      <alignment horizontal="center" vertical="center"/>
    </xf>
    <xf numFmtId="167" fontId="2" fillId="6" borderId="3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vertical="center"/>
    </xf>
    <xf numFmtId="0" fontId="2" fillId="12" borderId="5" xfId="0" applyFont="1" applyFill="1" applyBorder="1" applyAlignment="1">
      <alignment vertical="center"/>
    </xf>
    <xf numFmtId="0" fontId="2" fillId="12" borderId="5" xfId="0" applyFont="1" applyFill="1" applyBorder="1" applyAlignment="1">
      <alignment horizontal="center" vertical="center"/>
    </xf>
    <xf numFmtId="166" fontId="2" fillId="12" borderId="5" xfId="0" applyNumberFormat="1" applyFont="1" applyFill="1" applyBorder="1" applyAlignment="1">
      <alignment horizontal="center" vertical="center"/>
    </xf>
    <xf numFmtId="167" fontId="2" fillId="12" borderId="5" xfId="0" applyNumberFormat="1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vertical="center"/>
    </xf>
    <xf numFmtId="0" fontId="2" fillId="12" borderId="3" xfId="0" applyFont="1" applyFill="1" applyBorder="1" applyAlignment="1">
      <alignment horizontal="center" vertical="center"/>
    </xf>
    <xf numFmtId="166" fontId="2" fillId="12" borderId="3" xfId="0" applyNumberFormat="1" applyFont="1" applyFill="1" applyBorder="1" applyAlignment="1">
      <alignment horizontal="center" vertical="center"/>
    </xf>
    <xf numFmtId="167" fontId="2" fillId="12" borderId="3" xfId="0" applyNumberFormat="1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vertical="center"/>
    </xf>
    <xf numFmtId="0" fontId="2" fillId="12" borderId="7" xfId="0" applyFont="1" applyFill="1" applyBorder="1" applyAlignment="1">
      <alignment horizontal="center" vertical="center"/>
    </xf>
    <xf numFmtId="166" fontId="2" fillId="12" borderId="7" xfId="0" applyNumberFormat="1" applyFont="1" applyFill="1" applyBorder="1" applyAlignment="1">
      <alignment horizontal="center" vertical="center"/>
    </xf>
    <xf numFmtId="167" fontId="2" fillId="12" borderId="7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166" fontId="2" fillId="4" borderId="5" xfId="0" applyNumberFormat="1" applyFont="1" applyFill="1" applyBorder="1" applyAlignment="1">
      <alignment horizontal="center" vertical="center"/>
    </xf>
    <xf numFmtId="167" fontId="2" fillId="4" borderId="5" xfId="0" applyNumberFormat="1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2" fontId="2" fillId="4" borderId="25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166" fontId="2" fillId="4" borderId="3" xfId="0" applyNumberFormat="1" applyFont="1" applyFill="1" applyBorder="1" applyAlignment="1">
      <alignment horizontal="center" vertical="center"/>
    </xf>
    <xf numFmtId="167" fontId="2" fillId="4" borderId="3" xfId="0" applyNumberFormat="1" applyFont="1" applyFill="1" applyBorder="1" applyAlignment="1">
      <alignment horizontal="center" vertical="center"/>
    </xf>
    <xf numFmtId="167" fontId="2" fillId="4" borderId="3" xfId="0" applyNumberFormat="1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vertical="center"/>
    </xf>
    <xf numFmtId="167" fontId="2" fillId="4" borderId="7" xfId="0" applyNumberFormat="1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65" fontId="2" fillId="2" borderId="3" xfId="0" applyNumberFormat="1" applyFont="1" applyFill="1" applyBorder="1"/>
    <xf numFmtId="165" fontId="2" fillId="2" borderId="7" xfId="0" applyNumberFormat="1" applyFont="1" applyFill="1" applyBorder="1"/>
    <xf numFmtId="165" fontId="2" fillId="2" borderId="5" xfId="0" applyNumberFormat="1" applyFont="1" applyFill="1" applyBorder="1"/>
    <xf numFmtId="2" fontId="2" fillId="2" borderId="5" xfId="0" applyNumberFormat="1" applyFont="1" applyFill="1" applyBorder="1" applyAlignment="1">
      <alignment horizontal="left" indent="4"/>
    </xf>
    <xf numFmtId="2" fontId="2" fillId="2" borderId="25" xfId="0" applyNumberFormat="1" applyFont="1" applyFill="1" applyBorder="1" applyAlignment="1" applyProtection="1">
      <alignment horizontal="left" indent="3"/>
    </xf>
    <xf numFmtId="166" fontId="2" fillId="2" borderId="3" xfId="0" applyNumberFormat="1" applyFont="1" applyFill="1" applyBorder="1" applyProtection="1">
      <protection locked="0"/>
    </xf>
    <xf numFmtId="167" fontId="2" fillId="2" borderId="3" xfId="0" applyNumberFormat="1" applyFont="1" applyFill="1" applyBorder="1" applyProtection="1"/>
    <xf numFmtId="2" fontId="2" fillId="2" borderId="3" xfId="0" applyNumberFormat="1" applyFont="1" applyFill="1" applyBorder="1" applyAlignment="1" applyProtection="1">
      <alignment horizontal="left" indent="3"/>
    </xf>
    <xf numFmtId="2" fontId="2" fillId="2" borderId="9" xfId="0" applyNumberFormat="1" applyFont="1" applyFill="1" applyBorder="1" applyAlignment="1" applyProtection="1">
      <alignment horizontal="left" indent="3"/>
    </xf>
    <xf numFmtId="167" fontId="2" fillId="3" borderId="5" xfId="0" applyNumberFormat="1" applyFont="1" applyFill="1" applyBorder="1" applyProtection="1"/>
    <xf numFmtId="166" fontId="2" fillId="3" borderId="5" xfId="0" applyNumberFormat="1" applyFont="1" applyFill="1" applyBorder="1" applyProtection="1">
      <protection locked="0"/>
    </xf>
    <xf numFmtId="2" fontId="2" fillId="3" borderId="5" xfId="0" applyNumberFormat="1" applyFont="1" applyFill="1" applyBorder="1" applyAlignment="1" applyProtection="1">
      <alignment horizontal="left" indent="3"/>
    </xf>
    <xf numFmtId="2" fontId="2" fillId="3" borderId="25" xfId="0" applyNumberFormat="1" applyFont="1" applyFill="1" applyBorder="1" applyAlignment="1" applyProtection="1">
      <alignment horizontal="left" indent="3"/>
    </xf>
    <xf numFmtId="167" fontId="2" fillId="3" borderId="3" xfId="0" applyNumberFormat="1" applyFont="1" applyFill="1" applyBorder="1" applyProtection="1"/>
    <xf numFmtId="166" fontId="2" fillId="3" borderId="3" xfId="0" applyNumberFormat="1" applyFont="1" applyFill="1" applyBorder="1" applyProtection="1">
      <protection locked="0"/>
    </xf>
    <xf numFmtId="2" fontId="2" fillId="3" borderId="3" xfId="0" applyNumberFormat="1" applyFont="1" applyFill="1" applyBorder="1" applyAlignment="1" applyProtection="1">
      <alignment horizontal="left" indent="3"/>
    </xf>
    <xf numFmtId="2" fontId="2" fillId="3" borderId="9" xfId="0" applyNumberFormat="1" applyFont="1" applyFill="1" applyBorder="1" applyAlignment="1" applyProtection="1">
      <alignment horizontal="left" indent="3"/>
    </xf>
    <xf numFmtId="167" fontId="2" fillId="4" borderId="3" xfId="0" applyNumberFormat="1" applyFont="1" applyFill="1" applyBorder="1" applyProtection="1"/>
    <xf numFmtId="166" fontId="2" fillId="4" borderId="3" xfId="0" applyNumberFormat="1" applyFont="1" applyFill="1" applyBorder="1" applyProtection="1">
      <protection locked="0"/>
    </xf>
    <xf numFmtId="2" fontId="2" fillId="4" borderId="3" xfId="0" applyNumberFormat="1" applyFont="1" applyFill="1" applyBorder="1" applyAlignment="1" applyProtection="1">
      <alignment horizontal="left" indent="3"/>
    </xf>
    <xf numFmtId="2" fontId="2" fillId="4" borderId="9" xfId="0" applyNumberFormat="1" applyFont="1" applyFill="1" applyBorder="1" applyAlignment="1" applyProtection="1">
      <alignment horizontal="left" indent="3"/>
    </xf>
    <xf numFmtId="0" fontId="2" fillId="0" borderId="3" xfId="0" applyFont="1" applyFill="1" applyBorder="1" applyAlignment="1">
      <alignment horizontal="center" vertical="center" wrapText="1"/>
    </xf>
    <xf numFmtId="164" fontId="2" fillId="6" borderId="3" xfId="0" applyNumberFormat="1" applyFont="1" applyFill="1" applyBorder="1"/>
    <xf numFmtId="2" fontId="2" fillId="6" borderId="3" xfId="0" applyNumberFormat="1" applyFont="1" applyFill="1" applyBorder="1" applyAlignment="1">
      <alignment horizontal="left" indent="4"/>
    </xf>
    <xf numFmtId="169" fontId="2" fillId="6" borderId="3" xfId="0" applyNumberFormat="1" applyFont="1" applyFill="1" applyBorder="1"/>
    <xf numFmtId="0" fontId="2" fillId="0" borderId="3" xfId="0" applyFont="1" applyFill="1" applyBorder="1" applyAlignment="1">
      <alignment horizontal="center" vertical="center" wrapText="1"/>
    </xf>
    <xf numFmtId="166" fontId="2" fillId="5" borderId="3" xfId="0" applyNumberFormat="1" applyFont="1" applyFill="1" applyBorder="1" applyAlignment="1">
      <alignment horizontal="right"/>
    </xf>
    <xf numFmtId="166" fontId="2" fillId="5" borderId="7" xfId="0" applyNumberFormat="1" applyFont="1" applyFill="1" applyBorder="1" applyAlignment="1">
      <alignment horizontal="right"/>
    </xf>
    <xf numFmtId="0" fontId="2" fillId="8" borderId="5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165" fontId="2" fillId="8" borderId="5" xfId="0" applyNumberFormat="1" applyFont="1" applyFill="1" applyBorder="1"/>
    <xf numFmtId="2" fontId="2" fillId="8" borderId="5" xfId="0" applyNumberFormat="1" applyFont="1" applyFill="1" applyBorder="1"/>
    <xf numFmtId="165" fontId="2" fillId="8" borderId="7" xfId="0" applyNumberFormat="1" applyFont="1" applyFill="1" applyBorder="1" applyAlignment="1">
      <alignment horizontal="left" indent="4"/>
    </xf>
    <xf numFmtId="0" fontId="9" fillId="16" borderId="1" xfId="0" applyFont="1" applyFill="1" applyBorder="1"/>
    <xf numFmtId="0" fontId="9" fillId="16" borderId="3" xfId="0" applyFont="1" applyFill="1" applyBorder="1"/>
    <xf numFmtId="2" fontId="2" fillId="16" borderId="12" xfId="0" applyNumberFormat="1" applyFont="1" applyFill="1" applyBorder="1" applyAlignment="1">
      <alignment horizontal="left" indent="3"/>
    </xf>
    <xf numFmtId="2" fontId="2" fillId="16" borderId="26" xfId="0" applyNumberFormat="1" applyFont="1" applyFill="1" applyBorder="1" applyAlignment="1">
      <alignment horizontal="left" indent="3"/>
    </xf>
    <xf numFmtId="167" fontId="2" fillId="16" borderId="12" xfId="0" applyNumberFormat="1" applyFont="1" applyFill="1" applyBorder="1"/>
    <xf numFmtId="2" fontId="2" fillId="16" borderId="12" xfId="0" applyNumberFormat="1" applyFont="1" applyFill="1" applyBorder="1"/>
    <xf numFmtId="0" fontId="4" fillId="8" borderId="7" xfId="0" applyFont="1" applyFill="1" applyBorder="1"/>
    <xf numFmtId="0" fontId="2" fillId="11" borderId="5" xfId="6" applyFont="1" applyFill="1" applyBorder="1" applyAlignment="1">
      <alignment horizontal="left"/>
    </xf>
    <xf numFmtId="0" fontId="2" fillId="11" borderId="5" xfId="6" applyFont="1" applyFill="1" applyBorder="1" applyAlignment="1">
      <alignment horizontal="center"/>
    </xf>
    <xf numFmtId="166" fontId="2" fillId="11" borderId="5" xfId="6" applyNumberFormat="1" applyFont="1" applyFill="1" applyBorder="1" applyAlignment="1">
      <alignment horizontal="right"/>
    </xf>
    <xf numFmtId="166" fontId="2" fillId="11" borderId="5" xfId="6" applyNumberFormat="1" applyFont="1" applyFill="1" applyBorder="1"/>
    <xf numFmtId="166" fontId="2" fillId="11" borderId="5" xfId="6" applyNumberFormat="1" applyFont="1" applyFill="1" applyBorder="1" applyAlignment="1">
      <alignment horizontal="center"/>
    </xf>
    <xf numFmtId="167" fontId="2" fillId="11" borderId="5" xfId="6" applyNumberFormat="1" applyFont="1" applyFill="1" applyBorder="1"/>
    <xf numFmtId="2" fontId="2" fillId="11" borderId="5" xfId="6" applyNumberFormat="1" applyFont="1" applyFill="1" applyBorder="1"/>
    <xf numFmtId="2" fontId="2" fillId="11" borderId="5" xfId="6" applyNumberFormat="1" applyFont="1" applyFill="1" applyBorder="1" applyAlignment="1">
      <alignment horizontal="center"/>
    </xf>
    <xf numFmtId="2" fontId="2" fillId="11" borderId="5" xfId="6" applyNumberFormat="1" applyFont="1" applyFill="1" applyBorder="1" applyAlignment="1">
      <alignment horizontal="left" indent="3"/>
    </xf>
    <xf numFmtId="0" fontId="9" fillId="10" borderId="12" xfId="4" applyFont="1" applyFill="1" applyBorder="1"/>
    <xf numFmtId="0" fontId="9" fillId="10" borderId="12" xfId="4" applyFont="1" applyFill="1" applyBorder="1" applyAlignment="1">
      <alignment horizontal="center"/>
    </xf>
    <xf numFmtId="166" fontId="2" fillId="10" borderId="12" xfId="4" applyNumberFormat="1" applyFont="1" applyFill="1" applyBorder="1"/>
    <xf numFmtId="166" fontId="2" fillId="10" borderId="12" xfId="4" applyNumberFormat="1" applyFont="1" applyFill="1" applyBorder="1" applyAlignment="1">
      <alignment horizontal="center"/>
    </xf>
    <xf numFmtId="167" fontId="2" fillId="10" borderId="12" xfId="4" applyNumberFormat="1" applyFont="1" applyFill="1" applyBorder="1"/>
    <xf numFmtId="2" fontId="2" fillId="10" borderId="12" xfId="4" applyNumberFormat="1" applyFont="1" applyFill="1" applyBorder="1"/>
    <xf numFmtId="2" fontId="2" fillId="10" borderId="12" xfId="4" applyNumberFormat="1" applyFont="1" applyFill="1" applyBorder="1" applyAlignment="1">
      <alignment horizontal="center"/>
    </xf>
    <xf numFmtId="2" fontId="2" fillId="10" borderId="12" xfId="4" applyNumberFormat="1" applyFont="1" applyFill="1" applyBorder="1" applyAlignment="1">
      <alignment horizontal="left" indent="3"/>
    </xf>
    <xf numFmtId="2" fontId="2" fillId="10" borderId="26" xfId="4" applyNumberFormat="1" applyFont="1" applyFill="1" applyBorder="1" applyAlignment="1">
      <alignment horizontal="left" indent="3"/>
    </xf>
    <xf numFmtId="0" fontId="2" fillId="13" borderId="3" xfId="4" applyFont="1" applyFill="1" applyBorder="1"/>
    <xf numFmtId="0" fontId="2" fillId="13" borderId="3" xfId="4" applyFont="1" applyFill="1" applyBorder="1" applyAlignment="1">
      <alignment horizontal="center"/>
    </xf>
    <xf numFmtId="166" fontId="2" fillId="13" borderId="3" xfId="4" applyNumberFormat="1" applyFont="1" applyFill="1" applyBorder="1"/>
    <xf numFmtId="166" fontId="2" fillId="13" borderId="3" xfId="4" applyNumberFormat="1" applyFont="1" applyFill="1" applyBorder="1" applyAlignment="1">
      <alignment horizontal="center"/>
    </xf>
    <xf numFmtId="167" fontId="2" fillId="13" borderId="3" xfId="4" applyNumberFormat="1" applyFont="1" applyFill="1" applyBorder="1"/>
    <xf numFmtId="2" fontId="2" fillId="13" borderId="3" xfId="4" applyNumberFormat="1" applyFont="1" applyFill="1" applyBorder="1"/>
    <xf numFmtId="2" fontId="2" fillId="13" borderId="3" xfId="4" applyNumberFormat="1" applyFont="1" applyFill="1" applyBorder="1" applyAlignment="1">
      <alignment horizontal="center"/>
    </xf>
    <xf numFmtId="2" fontId="2" fillId="13" borderId="3" xfId="4" applyNumberFormat="1" applyFont="1" applyFill="1" applyBorder="1" applyAlignment="1">
      <alignment horizontal="left" indent="3"/>
    </xf>
    <xf numFmtId="2" fontId="2" fillId="13" borderId="9" xfId="4" applyNumberFormat="1" applyFont="1" applyFill="1" applyBorder="1" applyAlignment="1">
      <alignment horizontal="left" indent="3"/>
    </xf>
    <xf numFmtId="0" fontId="2" fillId="13" borderId="7" xfId="4" applyFont="1" applyFill="1" applyBorder="1"/>
    <xf numFmtId="0" fontId="2" fillId="13" borderId="7" xfId="4" applyFont="1" applyFill="1" applyBorder="1" applyAlignment="1">
      <alignment horizontal="center"/>
    </xf>
    <xf numFmtId="166" fontId="2" fillId="13" borderId="7" xfId="4" applyNumberFormat="1" applyFont="1" applyFill="1" applyBorder="1"/>
    <xf numFmtId="166" fontId="2" fillId="13" borderId="7" xfId="4" applyNumberFormat="1" applyFont="1" applyFill="1" applyBorder="1" applyAlignment="1">
      <alignment horizontal="center"/>
    </xf>
    <xf numFmtId="167" fontId="2" fillId="13" borderId="7" xfId="4" applyNumberFormat="1" applyFont="1" applyFill="1" applyBorder="1"/>
    <xf numFmtId="2" fontId="2" fillId="13" borderId="7" xfId="4" applyNumberFormat="1" applyFont="1" applyFill="1" applyBorder="1"/>
    <xf numFmtId="2" fontId="2" fillId="13" borderId="7" xfId="4" applyNumberFormat="1" applyFont="1" applyFill="1" applyBorder="1" applyAlignment="1">
      <alignment horizontal="center"/>
    </xf>
    <xf numFmtId="2" fontId="2" fillId="13" borderId="7" xfId="4" applyNumberFormat="1" applyFont="1" applyFill="1" applyBorder="1" applyAlignment="1">
      <alignment horizontal="left" indent="3"/>
    </xf>
    <xf numFmtId="2" fontId="2" fillId="13" borderId="10" xfId="4" applyNumberFormat="1" applyFont="1" applyFill="1" applyBorder="1" applyAlignment="1">
      <alignment horizontal="left" indent="3"/>
    </xf>
    <xf numFmtId="0" fontId="2" fillId="4" borderId="5" xfId="4" applyFont="1" applyFill="1" applyBorder="1"/>
    <xf numFmtId="0" fontId="2" fillId="4" borderId="5" xfId="4" applyFont="1" applyFill="1" applyBorder="1" applyAlignment="1">
      <alignment horizontal="center"/>
    </xf>
    <xf numFmtId="166" fontId="2" fillId="4" borderId="5" xfId="4" applyNumberFormat="1" applyFont="1" applyFill="1" applyBorder="1"/>
    <xf numFmtId="166" fontId="2" fillId="4" borderId="5" xfId="4" applyNumberFormat="1" applyFont="1" applyFill="1" applyBorder="1" applyAlignment="1">
      <alignment horizontal="center"/>
    </xf>
    <xf numFmtId="167" fontId="2" fillId="4" borderId="5" xfId="4" applyNumberFormat="1" applyFont="1" applyFill="1" applyBorder="1"/>
    <xf numFmtId="2" fontId="2" fillId="4" borderId="5" xfId="4" applyNumberFormat="1" applyFont="1" applyFill="1" applyBorder="1"/>
    <xf numFmtId="2" fontId="2" fillId="4" borderId="5" xfId="4" applyNumberFormat="1" applyFont="1" applyFill="1" applyBorder="1" applyAlignment="1">
      <alignment horizontal="center"/>
    </xf>
    <xf numFmtId="2" fontId="2" fillId="4" borderId="5" xfId="4" applyNumberFormat="1" applyFont="1" applyFill="1" applyBorder="1" applyAlignment="1">
      <alignment horizontal="left" indent="3"/>
    </xf>
    <xf numFmtId="2" fontId="2" fillId="4" borderId="25" xfId="4" applyNumberFormat="1" applyFont="1" applyFill="1" applyBorder="1" applyAlignment="1">
      <alignment horizontal="left" indent="3"/>
    </xf>
    <xf numFmtId="0" fontId="2" fillId="4" borderId="3" xfId="4" applyFont="1" applyFill="1" applyBorder="1"/>
    <xf numFmtId="0" fontId="2" fillId="4" borderId="3" xfId="4" applyFont="1" applyFill="1" applyBorder="1" applyAlignment="1">
      <alignment horizontal="center"/>
    </xf>
    <xf numFmtId="166" fontId="2" fillId="4" borderId="3" xfId="4" applyNumberFormat="1" applyFont="1" applyFill="1" applyBorder="1"/>
    <xf numFmtId="166" fontId="2" fillId="4" borderId="3" xfId="4" applyNumberFormat="1" applyFont="1" applyFill="1" applyBorder="1" applyAlignment="1">
      <alignment horizontal="center"/>
    </xf>
    <xf numFmtId="167" fontId="2" fillId="4" borderId="3" xfId="4" applyNumberFormat="1" applyFont="1" applyFill="1" applyBorder="1"/>
    <xf numFmtId="2" fontId="2" fillId="4" borderId="3" xfId="4" applyNumberFormat="1" applyFont="1" applyFill="1" applyBorder="1"/>
    <xf numFmtId="2" fontId="2" fillId="4" borderId="3" xfId="4" applyNumberFormat="1" applyFont="1" applyFill="1" applyBorder="1" applyAlignment="1">
      <alignment horizontal="center"/>
    </xf>
    <xf numFmtId="2" fontId="2" fillId="4" borderId="3" xfId="4" applyNumberFormat="1" applyFont="1" applyFill="1" applyBorder="1" applyAlignment="1">
      <alignment horizontal="left" indent="3"/>
    </xf>
    <xf numFmtId="2" fontId="2" fillId="4" borderId="9" xfId="4" applyNumberFormat="1" applyFont="1" applyFill="1" applyBorder="1" applyAlignment="1">
      <alignment horizontal="left" indent="3"/>
    </xf>
    <xf numFmtId="0" fontId="9" fillId="10" borderId="20" xfId="4" applyFont="1" applyFill="1" applyBorder="1"/>
    <xf numFmtId="0" fontId="9" fillId="10" borderId="20" xfId="4" applyFont="1" applyFill="1" applyBorder="1" applyAlignment="1">
      <alignment horizontal="center"/>
    </xf>
    <xf numFmtId="166" fontId="2" fillId="10" borderId="20" xfId="4" applyNumberFormat="1" applyFont="1" applyFill="1" applyBorder="1"/>
    <xf numFmtId="166" fontId="2" fillId="10" borderId="20" xfId="4" applyNumberFormat="1" applyFont="1" applyFill="1" applyBorder="1" applyAlignment="1">
      <alignment horizontal="center"/>
    </xf>
    <xf numFmtId="167" fontId="2" fillId="10" borderId="20" xfId="4" applyNumberFormat="1" applyFont="1" applyFill="1" applyBorder="1"/>
    <xf numFmtId="2" fontId="2" fillId="10" borderId="20" xfId="4" applyNumberFormat="1" applyFont="1" applyFill="1" applyBorder="1"/>
    <xf numFmtId="2" fontId="2" fillId="10" borderId="20" xfId="4" applyNumberFormat="1" applyFont="1" applyFill="1" applyBorder="1" applyAlignment="1">
      <alignment horizontal="center"/>
    </xf>
    <xf numFmtId="2" fontId="2" fillId="10" borderId="20" xfId="4" applyNumberFormat="1" applyFont="1" applyFill="1" applyBorder="1" applyAlignment="1">
      <alignment horizontal="left" indent="3"/>
    </xf>
    <xf numFmtId="2" fontId="2" fillId="10" borderId="27" xfId="4" applyNumberFormat="1" applyFont="1" applyFill="1" applyBorder="1" applyAlignment="1">
      <alignment horizontal="left" indent="3"/>
    </xf>
    <xf numFmtId="0" fontId="2" fillId="15" borderId="12" xfId="0" applyFont="1" applyFill="1" applyBorder="1" applyAlignment="1">
      <alignment horizontal="center"/>
    </xf>
    <xf numFmtId="0" fontId="2" fillId="14" borderId="0" xfId="0" applyFont="1" applyFill="1" applyAlignment="1">
      <alignment horizontal="center"/>
    </xf>
    <xf numFmtId="0" fontId="4" fillId="14" borderId="0" xfId="0" applyFont="1" applyFill="1"/>
    <xf numFmtId="0" fontId="2" fillId="14" borderId="0" xfId="0" applyFont="1" applyFill="1" applyBorder="1" applyAlignment="1">
      <alignment vertical="center" wrapText="1"/>
    </xf>
    <xf numFmtId="166" fontId="2" fillId="2" borderId="12" xfId="0" applyNumberFormat="1" applyFont="1" applyFill="1" applyBorder="1" applyProtection="1">
      <protection locked="0"/>
    </xf>
    <xf numFmtId="2" fontId="2" fillId="8" borderId="5" xfId="0" applyNumberFormat="1" applyFont="1" applyFill="1" applyBorder="1" applyAlignment="1">
      <alignment horizontal="left" indent="3"/>
    </xf>
    <xf numFmtId="2" fontId="2" fillId="8" borderId="25" xfId="0" applyNumberFormat="1" applyFont="1" applyFill="1" applyBorder="1" applyAlignment="1">
      <alignment horizontal="left" indent="3"/>
    </xf>
    <xf numFmtId="169" fontId="2" fillId="8" borderId="3" xfId="0" applyNumberFormat="1" applyFont="1" applyFill="1" applyBorder="1"/>
    <xf numFmtId="169" fontId="2" fillId="8" borderId="7" xfId="0" applyNumberFormat="1" applyFont="1" applyFill="1" applyBorder="1"/>
    <xf numFmtId="0" fontId="2" fillId="18" borderId="3" xfId="0" applyFont="1" applyFill="1" applyBorder="1" applyAlignment="1">
      <alignment horizontal="center"/>
    </xf>
    <xf numFmtId="0" fontId="2" fillId="18" borderId="3" xfId="0" applyFont="1" applyFill="1" applyBorder="1"/>
    <xf numFmtId="2" fontId="2" fillId="18" borderId="3" xfId="0" applyNumberFormat="1" applyFont="1" applyFill="1" applyBorder="1"/>
    <xf numFmtId="164" fontId="2" fillId="18" borderId="3" xfId="0" applyNumberFormat="1" applyFont="1" applyFill="1" applyBorder="1"/>
    <xf numFmtId="166" fontId="2" fillId="18" borderId="3" xfId="0" applyNumberFormat="1" applyFont="1" applyFill="1" applyBorder="1" applyAlignment="1">
      <alignment horizontal="left" indent="4"/>
    </xf>
    <xf numFmtId="169" fontId="2" fillId="18" borderId="3" xfId="0" applyNumberFormat="1" applyFont="1" applyFill="1" applyBorder="1"/>
    <xf numFmtId="165" fontId="2" fillId="18" borderId="3" xfId="0" applyNumberFormat="1" applyFont="1" applyFill="1" applyBorder="1"/>
    <xf numFmtId="2" fontId="2" fillId="18" borderId="3" xfId="0" applyNumberFormat="1" applyFont="1" applyFill="1" applyBorder="1" applyAlignment="1">
      <alignment horizontal="left" indent="3"/>
    </xf>
    <xf numFmtId="2" fontId="2" fillId="18" borderId="9" xfId="0" applyNumberFormat="1" applyFont="1" applyFill="1" applyBorder="1" applyAlignment="1">
      <alignment horizontal="left" indent="3"/>
    </xf>
    <xf numFmtId="166" fontId="2" fillId="18" borderId="3" xfId="0" applyNumberFormat="1" applyFont="1" applyFill="1" applyBorder="1"/>
    <xf numFmtId="166" fontId="2" fillId="2" borderId="1" xfId="0" applyNumberFormat="1" applyFont="1" applyFill="1" applyBorder="1" applyProtection="1">
      <protection locked="0"/>
    </xf>
    <xf numFmtId="167" fontId="2" fillId="2" borderId="1" xfId="0" applyNumberFormat="1" applyFont="1" applyFill="1" applyBorder="1" applyProtection="1"/>
    <xf numFmtId="167" fontId="2" fillId="4" borderId="5" xfId="0" applyNumberFormat="1" applyFont="1" applyFill="1" applyBorder="1" applyProtection="1"/>
    <xf numFmtId="166" fontId="2" fillId="4" borderId="5" xfId="0" applyNumberFormat="1" applyFont="1" applyFill="1" applyBorder="1" applyProtection="1">
      <protection locked="0"/>
    </xf>
    <xf numFmtId="2" fontId="2" fillId="4" borderId="5" xfId="0" applyNumberFormat="1" applyFont="1" applyFill="1" applyBorder="1" applyAlignment="1" applyProtection="1">
      <alignment horizontal="left" indent="3"/>
    </xf>
    <xf numFmtId="2" fontId="2" fillId="4" borderId="25" xfId="0" applyNumberFormat="1" applyFont="1" applyFill="1" applyBorder="1" applyAlignment="1" applyProtection="1">
      <alignment horizontal="left" indent="3"/>
    </xf>
    <xf numFmtId="0" fontId="2" fillId="0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/>
    <xf numFmtId="0" fontId="2" fillId="19" borderId="3" xfId="0" applyFont="1" applyFill="1" applyBorder="1"/>
    <xf numFmtId="0" fontId="2" fillId="19" borderId="3" xfId="0" applyFont="1" applyFill="1" applyBorder="1" applyAlignment="1">
      <alignment horizontal="center"/>
    </xf>
    <xf numFmtId="166" fontId="2" fillId="19" borderId="3" xfId="0" applyNumberFormat="1" applyFont="1" applyFill="1" applyBorder="1"/>
    <xf numFmtId="2" fontId="2" fillId="19" borderId="3" xfId="0" applyNumberFormat="1" applyFont="1" applyFill="1" applyBorder="1"/>
    <xf numFmtId="2" fontId="2" fillId="19" borderId="3" xfId="0" applyNumberFormat="1" applyFont="1" applyFill="1" applyBorder="1" applyAlignment="1">
      <alignment horizontal="left" indent="3"/>
    </xf>
    <xf numFmtId="168" fontId="2" fillId="2" borderId="5" xfId="1" applyNumberFormat="1" applyFont="1" applyFill="1" applyBorder="1" applyAlignment="1">
      <alignment horizontal="right" vertical="distributed"/>
    </xf>
    <xf numFmtId="2" fontId="2" fillId="2" borderId="5" xfId="0" applyNumberFormat="1" applyFont="1" applyFill="1" applyBorder="1" applyAlignment="1">
      <alignment horizontal="right"/>
    </xf>
    <xf numFmtId="164" fontId="2" fillId="2" borderId="5" xfId="0" applyNumberFormat="1" applyFont="1" applyFill="1" applyBorder="1"/>
    <xf numFmtId="169" fontId="2" fillId="2" borderId="5" xfId="0" applyNumberFormat="1" applyFont="1" applyFill="1" applyBorder="1"/>
    <xf numFmtId="164" fontId="2" fillId="19" borderId="3" xfId="0" applyNumberFormat="1" applyFont="1" applyFill="1" applyBorder="1"/>
    <xf numFmtId="169" fontId="2" fillId="19" borderId="3" xfId="0" applyNumberFormat="1" applyFont="1" applyFill="1" applyBorder="1"/>
    <xf numFmtId="165" fontId="2" fillId="19" borderId="3" xfId="0" applyNumberFormat="1" applyFont="1" applyFill="1" applyBorder="1"/>
    <xf numFmtId="169" fontId="2" fillId="2" borderId="3" xfId="0" applyNumberFormat="1" applyFont="1" applyFill="1" applyBorder="1"/>
    <xf numFmtId="2" fontId="2" fillId="8" borderId="22" xfId="0" applyNumberFormat="1" applyFont="1" applyFill="1" applyBorder="1" applyAlignment="1">
      <alignment horizontal="left" indent="3"/>
    </xf>
    <xf numFmtId="0" fontId="2" fillId="4" borderId="7" xfId="4" applyFont="1" applyFill="1" applyBorder="1"/>
    <xf numFmtId="0" fontId="2" fillId="4" borderId="7" xfId="4" applyFont="1" applyFill="1" applyBorder="1" applyAlignment="1">
      <alignment horizontal="center"/>
    </xf>
    <xf numFmtId="166" fontId="2" fillId="4" borderId="7" xfId="4" applyNumberFormat="1" applyFont="1" applyFill="1" applyBorder="1"/>
    <xf numFmtId="166" fontId="2" fillId="4" borderId="7" xfId="4" applyNumberFormat="1" applyFont="1" applyFill="1" applyBorder="1" applyAlignment="1">
      <alignment horizontal="center"/>
    </xf>
    <xf numFmtId="167" fontId="2" fillId="4" borderId="7" xfId="4" applyNumberFormat="1" applyFont="1" applyFill="1" applyBorder="1"/>
    <xf numFmtId="2" fontId="2" fillId="4" borderId="7" xfId="4" applyNumberFormat="1" applyFont="1" applyFill="1" applyBorder="1"/>
    <xf numFmtId="2" fontId="2" fillId="4" borderId="7" xfId="4" applyNumberFormat="1" applyFont="1" applyFill="1" applyBorder="1" applyAlignment="1">
      <alignment horizontal="center"/>
    </xf>
    <xf numFmtId="2" fontId="2" fillId="4" borderId="7" xfId="4" applyNumberFormat="1" applyFont="1" applyFill="1" applyBorder="1" applyAlignment="1">
      <alignment horizontal="left" indent="3"/>
    </xf>
    <xf numFmtId="2" fontId="2" fillId="4" borderId="10" xfId="4" applyNumberFormat="1" applyFont="1" applyFill="1" applyBorder="1" applyAlignment="1">
      <alignment horizontal="left" indent="3"/>
    </xf>
    <xf numFmtId="2" fontId="2" fillId="6" borderId="3" xfId="0" applyNumberFormat="1" applyFont="1" applyFill="1" applyBorder="1" applyAlignment="1">
      <alignment vertical="center"/>
    </xf>
    <xf numFmtId="2" fontId="2" fillId="6" borderId="7" xfId="0" applyNumberFormat="1" applyFont="1" applyFill="1" applyBorder="1" applyAlignment="1">
      <alignment vertical="center"/>
    </xf>
    <xf numFmtId="2" fontId="2" fillId="8" borderId="5" xfId="0" applyNumberFormat="1" applyFont="1" applyFill="1" applyBorder="1" applyAlignment="1">
      <alignment horizontal="left" indent="4"/>
    </xf>
    <xf numFmtId="167" fontId="2" fillId="8" borderId="5" xfId="0" applyNumberFormat="1" applyFont="1" applyFill="1" applyBorder="1"/>
    <xf numFmtId="166" fontId="2" fillId="8" borderId="7" xfId="0" applyNumberFormat="1" applyFont="1" applyFill="1" applyBorder="1" applyAlignment="1">
      <alignment horizontal="left" indent="4"/>
    </xf>
    <xf numFmtId="2" fontId="2" fillId="8" borderId="4" xfId="0" applyNumberFormat="1" applyFont="1" applyFill="1" applyBorder="1" applyAlignment="1">
      <alignment horizontal="left" indent="3"/>
    </xf>
    <xf numFmtId="166" fontId="2" fillId="8" borderId="10" xfId="0" applyNumberFormat="1" applyFont="1" applyFill="1" applyBorder="1" applyAlignment="1"/>
    <xf numFmtId="0" fontId="2" fillId="4" borderId="7" xfId="11" applyFont="1" applyFill="1" applyBorder="1"/>
    <xf numFmtId="0" fontId="2" fillId="4" borderId="7" xfId="11" applyFont="1" applyFill="1" applyBorder="1" applyAlignment="1">
      <alignment horizontal="center"/>
    </xf>
    <xf numFmtId="166" fontId="2" fillId="4" borderId="7" xfId="11" applyNumberFormat="1" applyFont="1" applyFill="1" applyBorder="1"/>
    <xf numFmtId="166" fontId="2" fillId="4" borderId="7" xfId="11" applyNumberFormat="1" applyFont="1" applyFill="1" applyBorder="1" applyAlignment="1">
      <alignment horizontal="center"/>
    </xf>
    <xf numFmtId="167" fontId="2" fillId="4" borderId="7" xfId="11" applyNumberFormat="1" applyFont="1" applyFill="1" applyBorder="1"/>
    <xf numFmtId="2" fontId="2" fillId="4" borderId="7" xfId="11" applyNumberFormat="1" applyFont="1" applyFill="1" applyBorder="1"/>
    <xf numFmtId="2" fontId="2" fillId="4" borderId="7" xfId="11" applyNumberFormat="1" applyFont="1" applyFill="1" applyBorder="1" applyAlignment="1">
      <alignment horizontal="center"/>
    </xf>
    <xf numFmtId="2" fontId="2" fillId="4" borderId="7" xfId="11" applyNumberFormat="1" applyFont="1" applyFill="1" applyBorder="1" applyAlignment="1">
      <alignment horizontal="left" indent="3"/>
    </xf>
    <xf numFmtId="2" fontId="2" fillId="4" borderId="10" xfId="11" applyNumberFormat="1" applyFont="1" applyFill="1" applyBorder="1" applyAlignment="1">
      <alignment horizontal="left" indent="3"/>
    </xf>
    <xf numFmtId="0" fontId="2" fillId="2" borderId="12" xfId="0" applyFont="1" applyFill="1" applyBorder="1" applyAlignment="1" applyProtection="1">
      <alignment horizontal="center"/>
      <protection locked="0"/>
    </xf>
    <xf numFmtId="166" fontId="2" fillId="2" borderId="12" xfId="0" applyNumberFormat="1" applyFont="1" applyFill="1" applyBorder="1" applyAlignment="1" applyProtection="1">
      <alignment horizontal="left" indent="4"/>
      <protection locked="0"/>
    </xf>
    <xf numFmtId="167" fontId="2" fillId="2" borderId="12" xfId="0" applyNumberFormat="1" applyFont="1" applyFill="1" applyBorder="1" applyProtection="1"/>
    <xf numFmtId="2" fontId="2" fillId="4" borderId="12" xfId="0" applyNumberFormat="1" applyFont="1" applyFill="1" applyBorder="1" applyProtection="1">
      <protection locked="0"/>
    </xf>
    <xf numFmtId="2" fontId="2" fillId="6" borderId="15" xfId="0" applyNumberFormat="1" applyFont="1" applyFill="1" applyBorder="1" applyAlignment="1" applyProtection="1">
      <alignment horizontal="left" indent="3"/>
    </xf>
    <xf numFmtId="2" fontId="2" fillId="6" borderId="25" xfId="0" applyNumberFormat="1" applyFont="1" applyFill="1" applyBorder="1" applyAlignment="1" applyProtection="1">
      <alignment horizontal="left" indent="3"/>
    </xf>
    <xf numFmtId="0" fontId="2" fillId="6" borderId="3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166" fontId="2" fillId="6" borderId="3" xfId="0" applyNumberFormat="1" applyFont="1" applyFill="1" applyBorder="1" applyProtection="1">
      <protection locked="0"/>
    </xf>
    <xf numFmtId="166" fontId="2" fillId="2" borderId="3" xfId="0" applyNumberFormat="1" applyFont="1" applyFill="1" applyBorder="1" applyAlignment="1" applyProtection="1">
      <alignment horizontal="left" indent="4"/>
      <protection locked="0"/>
    </xf>
    <xf numFmtId="2" fontId="2" fillId="6" borderId="3" xfId="0" applyNumberFormat="1" applyFont="1" applyFill="1" applyBorder="1" applyAlignment="1" applyProtection="1">
      <alignment horizontal="left" indent="3"/>
    </xf>
    <xf numFmtId="2" fontId="2" fillId="6" borderId="9" xfId="0" applyNumberFormat="1" applyFont="1" applyFill="1" applyBorder="1" applyAlignment="1" applyProtection="1">
      <alignment horizontal="left" indent="3"/>
    </xf>
    <xf numFmtId="0" fontId="2" fillId="17" borderId="5" xfId="0" applyFont="1" applyFill="1" applyBorder="1" applyProtection="1"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166" fontId="2" fillId="5" borderId="3" xfId="0" applyNumberFormat="1" applyFont="1" applyFill="1" applyBorder="1" applyProtection="1">
      <protection locked="0"/>
    </xf>
    <xf numFmtId="166" fontId="2" fillId="5" borderId="5" xfId="0" applyNumberFormat="1" applyFont="1" applyFill="1" applyBorder="1" applyProtection="1">
      <protection locked="0"/>
    </xf>
    <xf numFmtId="166" fontId="2" fillId="5" borderId="5" xfId="0" applyNumberFormat="1" applyFont="1" applyFill="1" applyBorder="1" applyAlignment="1" applyProtection="1">
      <alignment horizontal="left" indent="4"/>
      <protection locked="0"/>
    </xf>
    <xf numFmtId="167" fontId="2" fillId="5" borderId="12" xfId="0" applyNumberFormat="1" applyFont="1" applyFill="1" applyBorder="1" applyProtection="1"/>
    <xf numFmtId="2" fontId="2" fillId="5" borderId="12" xfId="0" applyNumberFormat="1" applyFont="1" applyFill="1" applyBorder="1" applyAlignment="1" applyProtection="1">
      <alignment horizontal="left" indent="3"/>
    </xf>
    <xf numFmtId="2" fontId="2" fillId="5" borderId="26" xfId="0" applyNumberFormat="1" applyFont="1" applyFill="1" applyBorder="1" applyAlignment="1" applyProtection="1">
      <alignment horizontal="left" indent="3"/>
    </xf>
    <xf numFmtId="0" fontId="2" fillId="17" borderId="3" xfId="0" applyFont="1" applyFill="1" applyBorder="1" applyProtection="1">
      <protection locked="0"/>
    </xf>
    <xf numFmtId="166" fontId="2" fillId="5" borderId="3" xfId="0" applyNumberFormat="1" applyFont="1" applyFill="1" applyBorder="1" applyAlignment="1" applyProtection="1">
      <alignment horizontal="left" indent="4"/>
      <protection locked="0"/>
    </xf>
    <xf numFmtId="167" fontId="2" fillId="5" borderId="3" xfId="0" applyNumberFormat="1" applyFont="1" applyFill="1" applyBorder="1" applyProtection="1"/>
    <xf numFmtId="2" fontId="2" fillId="5" borderId="9" xfId="0" applyNumberFormat="1" applyFont="1" applyFill="1" applyBorder="1" applyAlignment="1" applyProtection="1">
      <alignment horizontal="left" indent="3"/>
    </xf>
    <xf numFmtId="166" fontId="2" fillId="3" borderId="5" xfId="0" applyNumberFormat="1" applyFont="1" applyFill="1" applyBorder="1" applyAlignment="1" applyProtection="1">
      <alignment horizontal="left" indent="4"/>
      <protection locked="0"/>
    </xf>
    <xf numFmtId="166" fontId="2" fillId="3" borderId="12" xfId="0" applyNumberFormat="1" applyFont="1" applyFill="1" applyBorder="1" applyProtection="1">
      <protection locked="0"/>
    </xf>
    <xf numFmtId="167" fontId="2" fillId="3" borderId="12" xfId="0" applyNumberFormat="1" applyFont="1" applyFill="1" applyBorder="1" applyProtection="1"/>
    <xf numFmtId="2" fontId="2" fillId="3" borderId="12" xfId="0" applyNumberFormat="1" applyFont="1" applyFill="1" applyBorder="1" applyAlignment="1" applyProtection="1">
      <alignment horizontal="left" indent="3"/>
    </xf>
    <xf numFmtId="2" fontId="2" fillId="3" borderId="26" xfId="0" applyNumberFormat="1" applyFont="1" applyFill="1" applyBorder="1" applyAlignment="1" applyProtection="1">
      <alignment horizontal="left" indent="3"/>
    </xf>
    <xf numFmtId="166" fontId="2" fillId="3" borderId="3" xfId="0" applyNumberFormat="1" applyFont="1" applyFill="1" applyBorder="1" applyAlignment="1" applyProtection="1">
      <alignment horizontal="left" indent="4"/>
      <protection locked="0"/>
    </xf>
    <xf numFmtId="0" fontId="2" fillId="4" borderId="5" xfId="0" applyFont="1" applyFill="1" applyBorder="1" applyProtection="1"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166" fontId="2" fillId="4" borderId="5" xfId="0" applyNumberFormat="1" applyFont="1" applyFill="1" applyBorder="1" applyAlignment="1" applyProtection="1">
      <alignment horizontal="left" indent="4"/>
      <protection locked="0"/>
    </xf>
    <xf numFmtId="166" fontId="2" fillId="4" borderId="12" xfId="0" applyNumberFormat="1" applyFont="1" applyFill="1" applyBorder="1" applyProtection="1">
      <protection locked="0"/>
    </xf>
    <xf numFmtId="167" fontId="2" fillId="4" borderId="12" xfId="0" applyNumberFormat="1" applyFont="1" applyFill="1" applyBorder="1" applyProtection="1"/>
    <xf numFmtId="2" fontId="2" fillId="4" borderId="12" xfId="0" applyNumberFormat="1" applyFont="1" applyFill="1" applyBorder="1" applyAlignment="1" applyProtection="1">
      <alignment horizontal="left" indent="3"/>
    </xf>
    <xf numFmtId="2" fontId="2" fillId="4" borderId="26" xfId="0" applyNumberFormat="1" applyFont="1" applyFill="1" applyBorder="1" applyAlignment="1" applyProtection="1">
      <alignment horizontal="left" indent="3"/>
    </xf>
    <xf numFmtId="0" fontId="2" fillId="4" borderId="12" xfId="0" applyFont="1" applyFill="1" applyBorder="1" applyAlignment="1" applyProtection="1">
      <alignment horizontal="center"/>
      <protection locked="0"/>
    </xf>
    <xf numFmtId="166" fontId="2" fillId="4" borderId="3" xfId="0" applyNumberFormat="1" applyFont="1" applyFill="1" applyBorder="1" applyAlignment="1" applyProtection="1">
      <alignment horizontal="left" indent="4"/>
      <protection locked="0"/>
    </xf>
    <xf numFmtId="166" fontId="2" fillId="6" borderId="3" xfId="0" applyNumberFormat="1" applyFont="1" applyFill="1" applyBorder="1" applyAlignment="1" applyProtection="1">
      <alignment horizontal="left" indent="4"/>
      <protection locked="0"/>
    </xf>
    <xf numFmtId="167" fontId="2" fillId="6" borderId="3" xfId="0" applyNumberFormat="1" applyFont="1" applyFill="1" applyBorder="1" applyProtection="1"/>
    <xf numFmtId="2" fontId="2" fillId="16" borderId="12" xfId="0" applyNumberFormat="1" applyFont="1" applyFill="1" applyBorder="1" applyAlignment="1" applyProtection="1">
      <alignment horizontal="left" indent="3"/>
    </xf>
    <xf numFmtId="167" fontId="2" fillId="16" borderId="3" xfId="0" applyNumberFormat="1" applyFont="1" applyFill="1" applyBorder="1" applyProtection="1"/>
    <xf numFmtId="0" fontId="2" fillId="15" borderId="3" xfId="0" applyFont="1" applyFill="1" applyBorder="1" applyAlignment="1" applyProtection="1">
      <alignment horizontal="center"/>
      <protection locked="0"/>
    </xf>
    <xf numFmtId="166" fontId="2" fillId="15" borderId="3" xfId="0" applyNumberFormat="1" applyFont="1" applyFill="1" applyBorder="1"/>
    <xf numFmtId="166" fontId="2" fillId="15" borderId="3" xfId="0" applyNumberFormat="1" applyFont="1" applyFill="1" applyBorder="1" applyAlignment="1">
      <alignment horizontal="left" indent="4"/>
    </xf>
    <xf numFmtId="167" fontId="2" fillId="15" borderId="3" xfId="0" applyNumberFormat="1" applyFont="1" applyFill="1" applyBorder="1"/>
    <xf numFmtId="2" fontId="2" fillId="15" borderId="3" xfId="0" applyNumberFormat="1" applyFont="1" applyFill="1" applyBorder="1"/>
    <xf numFmtId="2" fontId="2" fillId="15" borderId="3" xfId="0" applyNumberFormat="1" applyFont="1" applyFill="1" applyBorder="1" applyAlignment="1">
      <alignment horizontal="left" indent="3"/>
    </xf>
    <xf numFmtId="2" fontId="2" fillId="15" borderId="12" xfId="0" applyNumberFormat="1" applyFont="1" applyFill="1" applyBorder="1" applyAlignment="1">
      <alignment horizontal="left" indent="3"/>
    </xf>
    <xf numFmtId="2" fontId="2" fillId="15" borderId="9" xfId="0" applyNumberFormat="1" applyFont="1" applyFill="1" applyBorder="1" applyAlignment="1">
      <alignment horizontal="left" indent="3"/>
    </xf>
    <xf numFmtId="0" fontId="2" fillId="2" borderId="12" xfId="0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5" xfId="0" applyNumberFormat="1" applyFont="1" applyFill="1" applyBorder="1" applyAlignment="1" applyProtection="1">
      <alignment horizontal="left" indent="3"/>
    </xf>
    <xf numFmtId="0" fontId="2" fillId="2" borderId="3" xfId="0" applyFont="1" applyFill="1" applyBorder="1" applyProtection="1">
      <protection locked="0"/>
    </xf>
    <xf numFmtId="2" fontId="2" fillId="2" borderId="3" xfId="0" applyNumberFormat="1" applyFont="1" applyFill="1" applyBorder="1" applyProtection="1">
      <protection locked="0"/>
    </xf>
    <xf numFmtId="2" fontId="2" fillId="2" borderId="3" xfId="0" applyNumberFormat="1" applyFont="1" applyFill="1" applyBorder="1" applyAlignment="1" applyProtection="1">
      <alignment horizontal="left" indent="4"/>
      <protection locked="0"/>
    </xf>
    <xf numFmtId="0" fontId="2" fillId="6" borderId="3" xfId="0" applyFont="1" applyFill="1" applyBorder="1" applyAlignment="1" applyProtection="1">
      <alignment horizontal="center"/>
      <protection locked="0"/>
    </xf>
    <xf numFmtId="2" fontId="2" fillId="6" borderId="3" xfId="0" applyNumberFormat="1" applyFont="1" applyFill="1" applyBorder="1" applyProtection="1">
      <protection locked="0"/>
    </xf>
    <xf numFmtId="2" fontId="2" fillId="6" borderId="3" xfId="0" applyNumberFormat="1" applyFont="1" applyFill="1" applyBorder="1" applyAlignment="1" applyProtection="1">
      <alignment horizontal="left" indent="4"/>
      <protection locked="0"/>
    </xf>
    <xf numFmtId="0" fontId="2" fillId="16" borderId="3" xfId="0" applyFont="1" applyFill="1" applyBorder="1" applyProtection="1">
      <protection locked="0"/>
    </xf>
    <xf numFmtId="2" fontId="2" fillId="16" borderId="3" xfId="0" applyNumberFormat="1" applyFont="1" applyFill="1" applyBorder="1" applyProtection="1">
      <protection locked="0"/>
    </xf>
    <xf numFmtId="2" fontId="2" fillId="16" borderId="3" xfId="0" applyNumberFormat="1" applyFont="1" applyFill="1" applyBorder="1" applyAlignment="1" applyProtection="1">
      <alignment horizontal="left" indent="3"/>
    </xf>
    <xf numFmtId="2" fontId="2" fillId="16" borderId="9" xfId="0" applyNumberFormat="1" applyFont="1" applyFill="1" applyBorder="1" applyAlignment="1" applyProtection="1">
      <alignment horizontal="left" indent="3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0" fontId="2" fillId="21" borderId="28" xfId="0" applyFont="1" applyFill="1" applyBorder="1"/>
    <xf numFmtId="0" fontId="2" fillId="21" borderId="5" xfId="0" applyFont="1" applyFill="1" applyBorder="1" applyAlignment="1">
      <alignment horizontal="center"/>
    </xf>
    <xf numFmtId="2" fontId="2" fillId="21" borderId="5" xfId="0" applyNumberFormat="1" applyFont="1" applyFill="1" applyBorder="1" applyAlignment="1">
      <alignment horizontal="center"/>
    </xf>
    <xf numFmtId="2" fontId="2" fillId="21" borderId="13" xfId="0" applyNumberFormat="1" applyFont="1" applyFill="1" applyBorder="1" applyAlignment="1">
      <alignment horizontal="center"/>
    </xf>
    <xf numFmtId="166" fontId="2" fillId="21" borderId="5" xfId="0" applyNumberFormat="1" applyFont="1" applyFill="1" applyBorder="1"/>
    <xf numFmtId="166" fontId="2" fillId="21" borderId="5" xfId="0" applyNumberFormat="1" applyFont="1" applyFill="1" applyBorder="1" applyAlignment="1">
      <alignment horizontal="center"/>
    </xf>
    <xf numFmtId="167" fontId="2" fillId="21" borderId="5" xfId="0" applyNumberFormat="1" applyFont="1" applyFill="1" applyBorder="1" applyAlignment="1">
      <alignment horizontal="center"/>
    </xf>
    <xf numFmtId="2" fontId="2" fillId="21" borderId="13" xfId="0" applyNumberFormat="1" applyFont="1" applyFill="1" applyBorder="1" applyAlignment="1">
      <alignment horizontal="left" indent="3"/>
    </xf>
    <xf numFmtId="2" fontId="2" fillId="21" borderId="5" xfId="0" applyNumberFormat="1" applyFont="1" applyFill="1" applyBorder="1" applyAlignment="1">
      <alignment horizontal="left" indent="3"/>
    </xf>
    <xf numFmtId="2" fontId="2" fillId="21" borderId="25" xfId="0" applyNumberFormat="1" applyFont="1" applyFill="1" applyBorder="1" applyAlignment="1">
      <alignment horizontal="left" indent="3"/>
    </xf>
    <xf numFmtId="0" fontId="2" fillId="21" borderId="29" xfId="0" applyFont="1" applyFill="1" applyBorder="1"/>
    <xf numFmtId="0" fontId="2" fillId="21" borderId="3" xfId="0" applyFont="1" applyFill="1" applyBorder="1" applyAlignment="1">
      <alignment horizontal="center"/>
    </xf>
    <xf numFmtId="2" fontId="2" fillId="21" borderId="3" xfId="0" applyNumberFormat="1" applyFont="1" applyFill="1" applyBorder="1" applyAlignment="1">
      <alignment horizontal="center"/>
    </xf>
    <xf numFmtId="2" fontId="2" fillId="21" borderId="12" xfId="0" applyNumberFormat="1" applyFont="1" applyFill="1" applyBorder="1" applyAlignment="1">
      <alignment horizontal="center"/>
    </xf>
    <xf numFmtId="2" fontId="2" fillId="21" borderId="8" xfId="0" applyNumberFormat="1" applyFont="1" applyFill="1" applyBorder="1" applyAlignment="1">
      <alignment horizontal="center"/>
    </xf>
    <xf numFmtId="166" fontId="2" fillId="21" borderId="3" xfId="0" applyNumberFormat="1" applyFont="1" applyFill="1" applyBorder="1"/>
    <xf numFmtId="166" fontId="2" fillId="21" borderId="3" xfId="0" applyNumberFormat="1" applyFont="1" applyFill="1" applyBorder="1" applyAlignment="1">
      <alignment horizontal="center"/>
    </xf>
    <xf numFmtId="167" fontId="2" fillId="21" borderId="3" xfId="0" applyNumberFormat="1" applyFont="1" applyFill="1" applyBorder="1" applyAlignment="1">
      <alignment horizontal="center"/>
    </xf>
    <xf numFmtId="2" fontId="2" fillId="21" borderId="15" xfId="0" applyNumberFormat="1" applyFont="1" applyFill="1" applyBorder="1" applyAlignment="1">
      <alignment horizontal="left" indent="3"/>
    </xf>
    <xf numFmtId="2" fontId="2" fillId="21" borderId="3" xfId="0" applyNumberFormat="1" applyFont="1" applyFill="1" applyBorder="1" applyAlignment="1">
      <alignment horizontal="left" indent="3"/>
    </xf>
    <xf numFmtId="2" fontId="2" fillId="21" borderId="9" xfId="0" applyNumberFormat="1" applyFont="1" applyFill="1" applyBorder="1" applyAlignment="1">
      <alignment horizontal="left" indent="3"/>
    </xf>
    <xf numFmtId="0" fontId="2" fillId="21" borderId="31" xfId="0" applyFont="1" applyFill="1" applyBorder="1"/>
    <xf numFmtId="0" fontId="2" fillId="21" borderId="7" xfId="0" applyFont="1" applyFill="1" applyBorder="1" applyAlignment="1">
      <alignment horizontal="center"/>
    </xf>
    <xf numFmtId="165" fontId="2" fillId="21" borderId="7" xfId="0" applyNumberFormat="1" applyFont="1" applyFill="1" applyBorder="1" applyAlignment="1">
      <alignment horizontal="center"/>
    </xf>
    <xf numFmtId="2" fontId="2" fillId="21" borderId="7" xfId="0" applyNumberFormat="1" applyFont="1" applyFill="1" applyBorder="1" applyAlignment="1">
      <alignment horizontal="center"/>
    </xf>
    <xf numFmtId="2" fontId="2" fillId="21" borderId="11" xfId="0" applyNumberFormat="1" applyFont="1" applyFill="1" applyBorder="1" applyAlignment="1">
      <alignment horizontal="center"/>
    </xf>
    <xf numFmtId="165" fontId="2" fillId="20" borderId="7" xfId="0" applyNumberFormat="1" applyFont="1" applyFill="1" applyBorder="1" applyAlignment="1">
      <alignment horizontal="center"/>
    </xf>
    <xf numFmtId="166" fontId="2" fillId="21" borderId="7" xfId="0" applyNumberFormat="1" applyFont="1" applyFill="1" applyBorder="1"/>
    <xf numFmtId="166" fontId="2" fillId="21" borderId="7" xfId="0" applyNumberFormat="1" applyFont="1" applyFill="1" applyBorder="1" applyAlignment="1">
      <alignment horizontal="center"/>
    </xf>
    <xf numFmtId="167" fontId="2" fillId="21" borderId="7" xfId="0" applyNumberFormat="1" applyFont="1" applyFill="1" applyBorder="1" applyAlignment="1">
      <alignment horizontal="center"/>
    </xf>
    <xf numFmtId="2" fontId="2" fillId="21" borderId="16" xfId="0" applyNumberFormat="1" applyFont="1" applyFill="1" applyBorder="1" applyAlignment="1">
      <alignment horizontal="left" indent="3"/>
    </xf>
    <xf numFmtId="2" fontId="2" fillId="21" borderId="7" xfId="0" applyNumberFormat="1" applyFont="1" applyFill="1" applyBorder="1" applyAlignment="1">
      <alignment horizontal="left" indent="3"/>
    </xf>
    <xf numFmtId="2" fontId="2" fillId="21" borderId="10" xfId="0" applyNumberFormat="1" applyFont="1" applyFill="1" applyBorder="1" applyAlignment="1">
      <alignment horizontal="left" indent="3"/>
    </xf>
    <xf numFmtId="0" fontId="2" fillId="9" borderId="0" xfId="0" applyFont="1" applyFill="1" applyAlignment="1">
      <alignment horizontal="center"/>
    </xf>
    <xf numFmtId="0" fontId="9" fillId="16" borderId="1" xfId="0" applyFont="1" applyFill="1" applyBorder="1" applyAlignment="1">
      <alignment horizontal="center"/>
    </xf>
    <xf numFmtId="166" fontId="2" fillId="16" borderId="1" xfId="0" applyNumberFormat="1" applyFont="1" applyFill="1" applyBorder="1"/>
    <xf numFmtId="166" fontId="2" fillId="16" borderId="5" xfId="0" applyNumberFormat="1" applyFont="1" applyFill="1" applyBorder="1" applyAlignment="1">
      <alignment horizontal="left" indent="4"/>
    </xf>
    <xf numFmtId="167" fontId="2" fillId="16" borderId="5" xfId="0" applyNumberFormat="1" applyFont="1" applyFill="1" applyBorder="1"/>
    <xf numFmtId="2" fontId="2" fillId="16" borderId="5" xfId="0" applyNumberFormat="1" applyFont="1" applyFill="1" applyBorder="1" applyAlignment="1">
      <alignment horizontal="left" indent="3"/>
    </xf>
    <xf numFmtId="2" fontId="2" fillId="16" borderId="25" xfId="0" applyNumberFormat="1" applyFont="1" applyFill="1" applyBorder="1" applyAlignment="1">
      <alignment horizontal="left" indent="3"/>
    </xf>
    <xf numFmtId="0" fontId="9" fillId="16" borderId="3" xfId="0" applyFont="1" applyFill="1" applyBorder="1" applyAlignment="1">
      <alignment horizontal="center"/>
    </xf>
    <xf numFmtId="166" fontId="2" fillId="15" borderId="12" xfId="0" applyNumberFormat="1" applyFont="1" applyFill="1" applyBorder="1"/>
    <xf numFmtId="166" fontId="2" fillId="15" borderId="12" xfId="0" applyNumberFormat="1" applyFont="1" applyFill="1" applyBorder="1" applyAlignment="1">
      <alignment horizontal="left" indent="4"/>
    </xf>
    <xf numFmtId="167" fontId="2" fillId="15" borderId="12" xfId="0" applyNumberFormat="1" applyFont="1" applyFill="1" applyBorder="1"/>
    <xf numFmtId="2" fontId="2" fillId="15" borderId="26" xfId="0" applyNumberFormat="1" applyFont="1" applyFill="1" applyBorder="1" applyAlignment="1">
      <alignment horizontal="left" indent="3"/>
    </xf>
    <xf numFmtId="0" fontId="2" fillId="15" borderId="12" xfId="0" applyFont="1" applyFill="1" applyBorder="1"/>
    <xf numFmtId="166" fontId="2" fillId="15" borderId="7" xfId="0" applyNumberFormat="1" applyFont="1" applyFill="1" applyBorder="1"/>
    <xf numFmtId="167" fontId="2" fillId="15" borderId="7" xfId="0" applyNumberFormat="1" applyFont="1" applyFill="1" applyBorder="1"/>
    <xf numFmtId="2" fontId="2" fillId="15" borderId="7" xfId="0" applyNumberFormat="1" applyFont="1" applyFill="1" applyBorder="1"/>
    <xf numFmtId="2" fontId="2" fillId="15" borderId="7" xfId="0" applyNumberFormat="1" applyFont="1" applyFill="1" applyBorder="1" applyAlignment="1">
      <alignment horizontal="left" indent="3"/>
    </xf>
    <xf numFmtId="2" fontId="2" fillId="15" borderId="10" xfId="0" applyNumberFormat="1" applyFont="1" applyFill="1" applyBorder="1" applyAlignment="1">
      <alignment horizontal="left" indent="3"/>
    </xf>
    <xf numFmtId="2" fontId="2" fillId="4" borderId="7" xfId="0" applyNumberFormat="1" applyFont="1" applyFill="1" applyBorder="1" applyAlignment="1">
      <alignment horizontal="left" indent="4"/>
    </xf>
    <xf numFmtId="0" fontId="2" fillId="2" borderId="7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2" fontId="2" fillId="3" borderId="5" xfId="0" applyNumberFormat="1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2" fontId="2" fillId="3" borderId="12" xfId="0" applyNumberFormat="1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2" fontId="2" fillId="3" borderId="7" xfId="0" applyNumberFormat="1" applyFont="1" applyFill="1" applyBorder="1" applyAlignment="1" applyProtection="1">
      <alignment horizontal="left" indent="3"/>
    </xf>
    <xf numFmtId="2" fontId="2" fillId="3" borderId="10" xfId="0" applyNumberFormat="1" applyFont="1" applyFill="1" applyBorder="1" applyAlignment="1" applyProtection="1">
      <alignment horizontal="left" indent="3"/>
    </xf>
    <xf numFmtId="2" fontId="2" fillId="3" borderId="1" xfId="0" applyNumberFormat="1" applyFont="1" applyFill="1" applyBorder="1" applyAlignment="1" applyProtection="1">
      <alignment horizontal="left" indent="3"/>
    </xf>
    <xf numFmtId="2" fontId="2" fillId="3" borderId="2" xfId="0" applyNumberFormat="1" applyFont="1" applyFill="1" applyBorder="1" applyAlignment="1" applyProtection="1">
      <alignment horizontal="left" indent="3"/>
    </xf>
    <xf numFmtId="2" fontId="2" fillId="4" borderId="5" xfId="0" applyNumberFormat="1" applyFont="1" applyFill="1" applyBorder="1" applyProtection="1">
      <protection locked="0"/>
    </xf>
    <xf numFmtId="0" fontId="2" fillId="4" borderId="3" xfId="0" applyFont="1" applyFill="1" applyBorder="1" applyProtection="1">
      <protection locked="0"/>
    </xf>
    <xf numFmtId="0" fontId="2" fillId="4" borderId="7" xfId="0" applyFont="1" applyFill="1" applyBorder="1" applyProtection="1">
      <protection locked="0"/>
    </xf>
    <xf numFmtId="2" fontId="2" fillId="4" borderId="7" xfId="0" applyNumberFormat="1" applyFont="1" applyFill="1" applyBorder="1" applyAlignment="1" applyProtection="1">
      <alignment horizontal="left" indent="3"/>
    </xf>
    <xf numFmtId="2" fontId="2" fillId="4" borderId="10" xfId="0" applyNumberFormat="1" applyFont="1" applyFill="1" applyBorder="1" applyAlignment="1" applyProtection="1">
      <alignment horizontal="left" indent="3"/>
    </xf>
    <xf numFmtId="2" fontId="2" fillId="3" borderId="3" xfId="0" applyNumberFormat="1" applyFont="1" applyFill="1" applyBorder="1" applyProtection="1">
      <protection locked="0"/>
    </xf>
    <xf numFmtId="2" fontId="2" fillId="4" borderId="3" xfId="0" applyNumberFormat="1" applyFont="1" applyFill="1" applyBorder="1" applyProtection="1">
      <protection locked="0"/>
    </xf>
    <xf numFmtId="167" fontId="2" fillId="4" borderId="7" xfId="0" applyNumberFormat="1" applyFont="1" applyFill="1" applyBorder="1" applyProtection="1"/>
    <xf numFmtId="2" fontId="2" fillId="4" borderId="7" xfId="0" applyNumberFormat="1" applyFont="1" applyFill="1" applyBorder="1" applyProtection="1">
      <protection locked="0"/>
    </xf>
    <xf numFmtId="2" fontId="2" fillId="16" borderId="26" xfId="0" applyNumberFormat="1" applyFont="1" applyFill="1" applyBorder="1" applyAlignment="1" applyProtection="1">
      <alignment horizontal="left" indent="3"/>
    </xf>
    <xf numFmtId="167" fontId="2" fillId="2" borderId="7" xfId="0" applyNumberFormat="1" applyFont="1" applyFill="1" applyBorder="1" applyProtection="1"/>
    <xf numFmtId="2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Alignment="1" applyProtection="1">
      <alignment horizontal="left" indent="3"/>
    </xf>
    <xf numFmtId="2" fontId="2" fillId="2" borderId="10" xfId="0" applyNumberFormat="1" applyFont="1" applyFill="1" applyBorder="1" applyAlignment="1" applyProtection="1">
      <alignment horizontal="left" indent="3"/>
    </xf>
    <xf numFmtId="167" fontId="2" fillId="3" borderId="7" xfId="0" applyNumberFormat="1" applyFont="1" applyFill="1" applyBorder="1" applyProtection="1"/>
    <xf numFmtId="2" fontId="2" fillId="3" borderId="7" xfId="0" applyNumberFormat="1" applyFont="1" applyFill="1" applyBorder="1" applyProtection="1">
      <protection locked="0"/>
    </xf>
    <xf numFmtId="2" fontId="2" fillId="15" borderId="12" xfId="0" applyNumberFormat="1" applyFont="1" applyFill="1" applyBorder="1"/>
    <xf numFmtId="0" fontId="2" fillId="16" borderId="5" xfId="0" applyFont="1" applyFill="1" applyBorder="1"/>
    <xf numFmtId="2" fontId="2" fillId="16" borderId="5" xfId="0" applyNumberFormat="1" applyFont="1" applyFill="1" applyBorder="1"/>
    <xf numFmtId="165" fontId="2" fillId="2" borderId="12" xfId="0" applyNumberFormat="1" applyFont="1" applyFill="1" applyBorder="1" applyProtection="1">
      <protection locked="0"/>
    </xf>
    <xf numFmtId="165" fontId="2" fillId="2" borderId="12" xfId="0" applyNumberFormat="1" applyFont="1" applyFill="1" applyBorder="1" applyAlignment="1" applyProtection="1">
      <alignment horizontal="center"/>
      <protection locked="0"/>
    </xf>
    <xf numFmtId="165" fontId="2" fillId="2" borderId="3" xfId="0" applyNumberFormat="1" applyFont="1" applyFill="1" applyBorder="1" applyProtection="1">
      <protection locked="0"/>
    </xf>
    <xf numFmtId="165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2" fontId="2" fillId="6" borderId="11" xfId="0" applyNumberFormat="1" applyFont="1" applyFill="1" applyBorder="1" applyAlignment="1" applyProtection="1">
      <alignment horizontal="left" indent="3"/>
    </xf>
    <xf numFmtId="2" fontId="2" fillId="6" borderId="7" xfId="0" applyNumberFormat="1" applyFont="1" applyFill="1" applyBorder="1" applyAlignment="1" applyProtection="1">
      <alignment horizontal="left" indent="3"/>
    </xf>
    <xf numFmtId="2" fontId="2" fillId="6" borderId="10" xfId="0" applyNumberFormat="1" applyFont="1" applyFill="1" applyBorder="1" applyAlignment="1" applyProtection="1">
      <alignment horizontal="left" indent="3"/>
    </xf>
    <xf numFmtId="165" fontId="2" fillId="5" borderId="5" xfId="0" applyNumberFormat="1" applyFont="1" applyFill="1" applyBorder="1" applyProtection="1">
      <protection locked="0"/>
    </xf>
    <xf numFmtId="165" fontId="2" fillId="5" borderId="3" xfId="0" applyNumberFormat="1" applyFont="1" applyFill="1" applyBorder="1" applyProtection="1">
      <protection locked="0"/>
    </xf>
    <xf numFmtId="2" fontId="2" fillId="5" borderId="5" xfId="0" applyNumberFormat="1" applyFont="1" applyFill="1" applyBorder="1" applyProtection="1">
      <protection locked="0"/>
    </xf>
    <xf numFmtId="165" fontId="2" fillId="5" borderId="5" xfId="0" applyNumberFormat="1" applyFont="1" applyFill="1" applyBorder="1" applyAlignment="1" applyProtection="1">
      <alignment horizontal="center"/>
      <protection locked="0"/>
    </xf>
    <xf numFmtId="2" fontId="2" fillId="5" borderId="12" xfId="0" applyNumberFormat="1" applyFont="1" applyFill="1" applyBorder="1" applyProtection="1">
      <protection locked="0"/>
    </xf>
    <xf numFmtId="2" fontId="2" fillId="5" borderId="3" xfId="0" applyNumberFormat="1" applyFont="1" applyFill="1" applyBorder="1" applyProtection="1">
      <protection locked="0"/>
    </xf>
    <xf numFmtId="165" fontId="2" fillId="5" borderId="3" xfId="0" applyNumberFormat="1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Protection="1">
      <protection locked="0"/>
    </xf>
    <xf numFmtId="2" fontId="2" fillId="5" borderId="3" xfId="0" applyNumberFormat="1" applyFont="1" applyFill="1" applyBorder="1" applyAlignment="1" applyProtection="1">
      <alignment horizontal="left" indent="3"/>
    </xf>
    <xf numFmtId="166" fontId="2" fillId="5" borderId="12" xfId="0" applyNumberFormat="1" applyFont="1" applyFill="1" applyBorder="1" applyProtection="1">
      <protection locked="0"/>
    </xf>
    <xf numFmtId="0" fontId="2" fillId="5" borderId="7" xfId="0" applyFont="1" applyFill="1" applyBorder="1" applyProtection="1"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2" fontId="2" fillId="5" borderId="7" xfId="0" applyNumberFormat="1" applyFont="1" applyFill="1" applyBorder="1" applyProtection="1">
      <protection locked="0"/>
    </xf>
    <xf numFmtId="165" fontId="2" fillId="5" borderId="7" xfId="0" applyNumberFormat="1" applyFont="1" applyFill="1" applyBorder="1" applyAlignment="1" applyProtection="1">
      <alignment horizontal="center"/>
      <protection locked="0"/>
    </xf>
    <xf numFmtId="167" fontId="2" fillId="5" borderId="7" xfId="0" applyNumberFormat="1" applyFont="1" applyFill="1" applyBorder="1" applyProtection="1"/>
    <xf numFmtId="2" fontId="2" fillId="5" borderId="7" xfId="0" applyNumberFormat="1" applyFont="1" applyFill="1" applyBorder="1" applyAlignment="1" applyProtection="1">
      <alignment horizontal="left" indent="3"/>
    </xf>
    <xf numFmtId="2" fontId="2" fillId="5" borderId="10" xfId="0" applyNumberFormat="1" applyFont="1" applyFill="1" applyBorder="1" applyAlignment="1" applyProtection="1">
      <alignment horizontal="left" indent="3"/>
    </xf>
    <xf numFmtId="0" fontId="2" fillId="3" borderId="5" xfId="0" applyFont="1" applyFill="1" applyBorder="1" applyAlignment="1" applyProtection="1">
      <alignment horizontal="center"/>
      <protection locked="0"/>
    </xf>
    <xf numFmtId="165" fontId="2" fillId="3" borderId="5" xfId="0" applyNumberFormat="1" applyFont="1" applyFill="1" applyBorder="1" applyProtection="1">
      <protection locked="0"/>
    </xf>
    <xf numFmtId="165" fontId="2" fillId="3" borderId="5" xfId="0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165" fontId="2" fillId="3" borderId="3" xfId="0" applyNumberFormat="1" applyFont="1" applyFill="1" applyBorder="1" applyProtection="1">
      <protection locked="0"/>
    </xf>
    <xf numFmtId="165" fontId="2" fillId="3" borderId="3" xfId="0" applyNumberFormat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165" fontId="2" fillId="3" borderId="7" xfId="0" applyNumberFormat="1" applyFont="1" applyFill="1" applyBorder="1" applyProtection="1">
      <protection locked="0"/>
    </xf>
    <xf numFmtId="165" fontId="2" fillId="3" borderId="7" xfId="0" applyNumberFormat="1" applyFont="1" applyFill="1" applyBorder="1" applyAlignment="1" applyProtection="1">
      <alignment horizontal="center"/>
      <protection locked="0"/>
    </xf>
    <xf numFmtId="165" fontId="2" fillId="4" borderId="5" xfId="0" applyNumberFormat="1" applyFont="1" applyFill="1" applyBorder="1" applyProtection="1">
      <protection locked="0"/>
    </xf>
    <xf numFmtId="165" fontId="2" fillId="4" borderId="5" xfId="0" applyNumberFormat="1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165" fontId="2" fillId="4" borderId="3" xfId="0" applyNumberFormat="1" applyFont="1" applyFill="1" applyBorder="1" applyProtection="1">
      <protection locked="0"/>
    </xf>
    <xf numFmtId="165" fontId="2" fillId="4" borderId="3" xfId="0" applyNumberFormat="1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Protection="1">
      <protection locked="0"/>
    </xf>
    <xf numFmtId="0" fontId="4" fillId="4" borderId="7" xfId="0" applyFont="1" applyFill="1" applyBorder="1" applyProtection="1"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166" fontId="2" fillId="4" borderId="7" xfId="0" applyNumberFormat="1" applyFont="1" applyFill="1" applyBorder="1" applyProtection="1">
      <protection locked="0"/>
    </xf>
    <xf numFmtId="165" fontId="2" fillId="4" borderId="7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left" indent="3"/>
    </xf>
    <xf numFmtId="0" fontId="11" fillId="0" borderId="4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Protection="1"/>
    <xf numFmtId="0" fontId="2" fillId="19" borderId="5" xfId="0" applyFont="1" applyFill="1" applyBorder="1" applyAlignment="1">
      <alignment horizontal="center"/>
    </xf>
    <xf numFmtId="0" fontId="2" fillId="19" borderId="5" xfId="0" applyFont="1" applyFill="1" applyBorder="1"/>
    <xf numFmtId="2" fontId="2" fillId="19" borderId="5" xfId="0" applyNumberFormat="1" applyFont="1" applyFill="1" applyBorder="1"/>
    <xf numFmtId="164" fontId="2" fillId="19" borderId="5" xfId="0" applyNumberFormat="1" applyFont="1" applyFill="1" applyBorder="1"/>
    <xf numFmtId="169" fontId="2" fillId="19" borderId="5" xfId="0" applyNumberFormat="1" applyFont="1" applyFill="1" applyBorder="1"/>
    <xf numFmtId="165" fontId="2" fillId="19" borderId="5" xfId="0" applyNumberFormat="1" applyFont="1" applyFill="1" applyBorder="1"/>
    <xf numFmtId="2" fontId="2" fillId="19" borderId="5" xfId="0" applyNumberFormat="1" applyFont="1" applyFill="1" applyBorder="1" applyAlignment="1">
      <alignment horizontal="left" indent="3"/>
    </xf>
    <xf numFmtId="2" fontId="2" fillId="19" borderId="25" xfId="0" applyNumberFormat="1" applyFont="1" applyFill="1" applyBorder="1" applyAlignment="1">
      <alignment horizontal="left" indent="3"/>
    </xf>
    <xf numFmtId="2" fontId="2" fillId="19" borderId="9" xfId="0" applyNumberFormat="1" applyFont="1" applyFill="1" applyBorder="1" applyAlignment="1">
      <alignment horizontal="left" indent="3"/>
    </xf>
    <xf numFmtId="2" fontId="2" fillId="18" borderId="3" xfId="0" applyNumberFormat="1" applyFont="1" applyFill="1" applyBorder="1" applyAlignment="1">
      <alignment horizontal="left" indent="4"/>
    </xf>
    <xf numFmtId="169" fontId="2" fillId="8" borderId="5" xfId="0" applyNumberFormat="1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Protection="1">
      <protection locked="0"/>
    </xf>
    <xf numFmtId="166" fontId="2" fillId="3" borderId="7" xfId="0" applyNumberFormat="1" applyFont="1" applyFill="1" applyBorder="1" applyProtection="1"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165" fontId="2" fillId="2" borderId="7" xfId="0" applyNumberFormat="1" applyFont="1" applyFill="1" applyBorder="1" applyProtection="1">
      <protection locked="0"/>
    </xf>
    <xf numFmtId="165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left"/>
      <protection locked="0"/>
    </xf>
    <xf numFmtId="2" fontId="2" fillId="5" borderId="5" xfId="0" applyNumberFormat="1" applyFont="1" applyFill="1" applyBorder="1" applyAlignment="1" applyProtection="1">
      <alignment horizontal="center"/>
      <protection locked="0"/>
    </xf>
    <xf numFmtId="2" fontId="2" fillId="5" borderId="12" xfId="0" applyNumberFormat="1" applyFont="1" applyFill="1" applyBorder="1" applyAlignment="1" applyProtection="1">
      <alignment horizontal="center"/>
      <protection locked="0"/>
    </xf>
    <xf numFmtId="2" fontId="2" fillId="5" borderId="3" xfId="0" applyNumberFormat="1" applyFont="1" applyFill="1" applyBorder="1" applyAlignment="1" applyProtection="1">
      <alignment horizontal="center"/>
      <protection locked="0"/>
    </xf>
    <xf numFmtId="2" fontId="2" fillId="5" borderId="7" xfId="0" applyNumberFormat="1" applyFont="1" applyFill="1" applyBorder="1" applyAlignment="1" applyProtection="1">
      <alignment horizontal="center"/>
      <protection locked="0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2" fontId="2" fillId="3" borderId="12" xfId="0" applyNumberFormat="1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165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2" fontId="2" fillId="4" borderId="5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165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3" xfId="0" applyNumberFormat="1" applyFont="1" applyFill="1" applyBorder="1" applyAlignment="1" applyProtection="1">
      <alignment horizontal="center"/>
      <protection locked="0"/>
    </xf>
    <xf numFmtId="2" fontId="2" fillId="4" borderId="7" xfId="0" applyNumberFormat="1" applyFont="1" applyFill="1" applyBorder="1" applyAlignment="1" applyProtection="1">
      <alignment horizontal="center"/>
      <protection locked="0"/>
    </xf>
    <xf numFmtId="166" fontId="2" fillId="5" borderId="7" xfId="0" applyNumberFormat="1" applyFont="1" applyFill="1" applyBorder="1" applyProtection="1">
      <protection locked="0"/>
    </xf>
    <xf numFmtId="166" fontId="2" fillId="5" borderId="7" xfId="0" applyNumberFormat="1" applyFont="1" applyFill="1" applyBorder="1" applyAlignment="1" applyProtection="1">
      <alignment horizontal="left" indent="4"/>
      <protection locked="0"/>
    </xf>
    <xf numFmtId="166" fontId="2" fillId="3" borderId="7" xfId="0" applyNumberFormat="1" applyFont="1" applyFill="1" applyBorder="1" applyAlignment="1" applyProtection="1">
      <alignment horizontal="left" indent="4"/>
      <protection locked="0"/>
    </xf>
    <xf numFmtId="166" fontId="2" fillId="4" borderId="3" xfId="0" applyNumberFormat="1" applyFont="1" applyFill="1" applyBorder="1" applyAlignment="1" applyProtection="1">
      <alignment horizontal="center"/>
      <protection locked="0"/>
    </xf>
    <xf numFmtId="166" fontId="2" fillId="4" borderId="7" xfId="0" applyNumberFormat="1" applyFont="1" applyFill="1" applyBorder="1" applyAlignment="1" applyProtection="1">
      <alignment horizontal="center"/>
      <protection locked="0"/>
    </xf>
    <xf numFmtId="166" fontId="2" fillId="2" borderId="20" xfId="0" applyNumberFormat="1" applyFont="1" applyFill="1" applyBorder="1" applyProtection="1">
      <protection locked="0"/>
    </xf>
    <xf numFmtId="166" fontId="2" fillId="2" borderId="1" xfId="0" applyNumberFormat="1" applyFont="1" applyFill="1" applyBorder="1" applyAlignment="1" applyProtection="1">
      <alignment horizontal="left" indent="4"/>
      <protection locked="0"/>
    </xf>
    <xf numFmtId="2" fontId="2" fillId="6" borderId="6" xfId="0" applyNumberFormat="1" applyFont="1" applyFill="1" applyBorder="1" applyAlignment="1" applyProtection="1">
      <alignment horizontal="left" indent="3"/>
    </xf>
    <xf numFmtId="2" fontId="2" fillId="6" borderId="1" xfId="0" applyNumberFormat="1" applyFont="1" applyFill="1" applyBorder="1" applyAlignment="1" applyProtection="1">
      <alignment horizontal="left" indent="3"/>
    </xf>
    <xf numFmtId="2" fontId="2" fillId="6" borderId="2" xfId="0" applyNumberFormat="1" applyFont="1" applyFill="1" applyBorder="1" applyAlignment="1" applyProtection="1">
      <alignment horizontal="left" indent="3"/>
    </xf>
    <xf numFmtId="0" fontId="2" fillId="5" borderId="5" xfId="0" applyFont="1" applyFill="1" applyBorder="1" applyAlignment="1" applyProtection="1">
      <alignment horizontal="center"/>
      <protection locked="0"/>
    </xf>
    <xf numFmtId="166" fontId="2" fillId="22" borderId="35" xfId="0" applyNumberFormat="1" applyFont="1" applyFill="1" applyBorder="1" applyProtection="1">
      <protection locked="0"/>
    </xf>
    <xf numFmtId="167" fontId="2" fillId="5" borderId="5" xfId="0" applyNumberFormat="1" applyFont="1" applyFill="1" applyBorder="1" applyProtection="1"/>
    <xf numFmtId="2" fontId="2" fillId="5" borderId="5" xfId="0" applyNumberFormat="1" applyFont="1" applyFill="1" applyBorder="1" applyAlignment="1" applyProtection="1">
      <alignment horizontal="left" indent="3"/>
    </xf>
    <xf numFmtId="2" fontId="2" fillId="5" borderId="25" xfId="0" applyNumberFormat="1" applyFont="1" applyFill="1" applyBorder="1" applyAlignment="1" applyProtection="1">
      <alignment horizontal="left" indent="3"/>
    </xf>
    <xf numFmtId="0" fontId="2" fillId="5" borderId="8" xfId="0" applyFont="1" applyFill="1" applyBorder="1" applyAlignment="1" applyProtection="1">
      <alignment horizontal="center"/>
      <protection locked="0"/>
    </xf>
    <xf numFmtId="166" fontId="2" fillId="22" borderId="3" xfId="0" applyNumberFormat="1" applyFont="1" applyFill="1" applyBorder="1" applyProtection="1">
      <protection locked="0"/>
    </xf>
    <xf numFmtId="166" fontId="2" fillId="5" borderId="30" xfId="0" applyNumberFormat="1" applyFont="1" applyFill="1" applyBorder="1" applyProtection="1">
      <protection locked="0"/>
    </xf>
    <xf numFmtId="166" fontId="2" fillId="22" borderId="12" xfId="0" applyNumberFormat="1" applyFont="1" applyFill="1" applyBorder="1" applyProtection="1"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18" fillId="0" borderId="23" xfId="0" applyFont="1" applyBorder="1" applyAlignment="1"/>
    <xf numFmtId="0" fontId="18" fillId="0" borderId="23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2" fontId="2" fillId="3" borderId="5" xfId="0" applyNumberFormat="1" applyFont="1" applyFill="1" applyBorder="1" applyAlignment="1" applyProtection="1">
      <alignment horizontal="left" indent="4"/>
      <protection locked="0"/>
    </xf>
    <xf numFmtId="2" fontId="2" fillId="3" borderId="3" xfId="0" applyNumberFormat="1" applyFont="1" applyFill="1" applyBorder="1" applyAlignment="1" applyProtection="1">
      <alignment horizontal="left" indent="4"/>
      <protection locked="0"/>
    </xf>
    <xf numFmtId="166" fontId="2" fillId="2" borderId="7" xfId="0" applyNumberFormat="1" applyFont="1" applyFill="1" applyBorder="1" applyProtection="1">
      <protection locked="0"/>
    </xf>
    <xf numFmtId="166" fontId="2" fillId="2" borderId="7" xfId="0" applyNumberFormat="1" applyFont="1" applyFill="1" applyBorder="1" applyAlignment="1" applyProtection="1">
      <alignment horizontal="left" indent="4"/>
      <protection locked="0"/>
    </xf>
    <xf numFmtId="0" fontId="2" fillId="15" borderId="5" xfId="0" applyFont="1" applyFill="1" applyBorder="1"/>
    <xf numFmtId="166" fontId="2" fillId="15" borderId="5" xfId="0" applyNumberFormat="1" applyFont="1" applyFill="1" applyBorder="1"/>
    <xf numFmtId="2" fontId="2" fillId="15" borderId="5" xfId="0" applyNumberFormat="1" applyFont="1" applyFill="1" applyBorder="1"/>
    <xf numFmtId="167" fontId="2" fillId="15" borderId="5" xfId="0" applyNumberFormat="1" applyFont="1" applyFill="1" applyBorder="1"/>
    <xf numFmtId="2" fontId="2" fillId="15" borderId="5" xfId="0" applyNumberFormat="1" applyFont="1" applyFill="1" applyBorder="1" applyAlignment="1">
      <alignment horizontal="left" indent="3"/>
    </xf>
    <xf numFmtId="2" fontId="2" fillId="15" borderId="25" xfId="0" applyNumberFormat="1" applyFont="1" applyFill="1" applyBorder="1" applyAlignment="1">
      <alignment horizontal="left" indent="3"/>
    </xf>
    <xf numFmtId="0" fontId="2" fillId="3" borderId="12" xfId="0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horizontal="left" indent="4"/>
      <protection locked="0"/>
    </xf>
    <xf numFmtId="2" fontId="2" fillId="4" borderId="12" xfId="0" applyNumberFormat="1" applyFont="1" applyFill="1" applyBorder="1" applyAlignment="1" applyProtection="1">
      <alignment horizontal="left" indent="4"/>
      <protection locked="0"/>
    </xf>
    <xf numFmtId="0" fontId="2" fillId="13" borderId="3" xfId="8" applyFont="1" applyFill="1" applyBorder="1" applyAlignment="1">
      <alignment vertical="center"/>
    </xf>
    <xf numFmtId="0" fontId="2" fillId="13" borderId="3" xfId="8" applyFont="1" applyFill="1" applyBorder="1" applyAlignment="1">
      <alignment horizontal="center" vertical="center"/>
    </xf>
    <xf numFmtId="166" fontId="2" fillId="13" borderId="3" xfId="8" applyNumberFormat="1" applyFont="1" applyFill="1" applyBorder="1" applyAlignment="1">
      <alignment horizontal="center" vertical="center"/>
    </xf>
    <xf numFmtId="167" fontId="2" fillId="13" borderId="3" xfId="8" applyNumberFormat="1" applyFont="1" applyFill="1" applyBorder="1" applyAlignment="1">
      <alignment horizontal="center" vertical="center"/>
    </xf>
    <xf numFmtId="2" fontId="2" fillId="13" borderId="3" xfId="8" applyNumberFormat="1" applyFont="1" applyFill="1" applyBorder="1" applyAlignment="1">
      <alignment horizontal="center" vertical="center"/>
    </xf>
    <xf numFmtId="2" fontId="2" fillId="13" borderId="9" xfId="8" applyNumberFormat="1" applyFont="1" applyFill="1" applyBorder="1" applyAlignment="1">
      <alignment horizontal="center" vertical="center"/>
    </xf>
    <xf numFmtId="0" fontId="2" fillId="13" borderId="7" xfId="8" applyFont="1" applyFill="1" applyBorder="1" applyAlignment="1">
      <alignment vertical="center"/>
    </xf>
    <xf numFmtId="0" fontId="2" fillId="13" borderId="7" xfId="8" applyFont="1" applyFill="1" applyBorder="1" applyAlignment="1">
      <alignment horizontal="center" vertical="center"/>
    </xf>
    <xf numFmtId="166" fontId="2" fillId="13" borderId="7" xfId="8" applyNumberFormat="1" applyFont="1" applyFill="1" applyBorder="1" applyAlignment="1">
      <alignment horizontal="center" vertical="center"/>
    </xf>
    <xf numFmtId="167" fontId="2" fillId="13" borderId="7" xfId="8" applyNumberFormat="1" applyFont="1" applyFill="1" applyBorder="1" applyAlignment="1">
      <alignment horizontal="center" vertical="center"/>
    </xf>
    <xf numFmtId="2" fontId="2" fillId="13" borderId="7" xfId="8" applyNumberFormat="1" applyFont="1" applyFill="1" applyBorder="1" applyAlignment="1">
      <alignment horizontal="center" vertical="center"/>
    </xf>
    <xf numFmtId="2" fontId="2" fillId="13" borderId="10" xfId="8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1" fontId="2" fillId="5" borderId="3" xfId="0" applyNumberFormat="1" applyFont="1" applyFill="1" applyBorder="1" applyAlignment="1" applyProtection="1">
      <alignment horizontal="center"/>
      <protection locked="0"/>
    </xf>
    <xf numFmtId="1" fontId="2" fillId="3" borderId="5" xfId="0" applyNumberFormat="1" applyFont="1" applyFill="1" applyBorder="1" applyAlignment="1" applyProtection="1">
      <alignment horizontal="center"/>
      <protection locked="0"/>
    </xf>
    <xf numFmtId="1" fontId="2" fillId="3" borderId="3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1" fontId="2" fillId="4" borderId="5" xfId="0" applyNumberFormat="1" applyFont="1" applyFill="1" applyBorder="1" applyAlignment="1" applyProtection="1">
      <alignment horizontal="center"/>
      <protection locked="0"/>
    </xf>
    <xf numFmtId="1" fontId="2" fillId="4" borderId="3" xfId="0" applyNumberFormat="1" applyFont="1" applyFill="1" applyBorder="1" applyAlignment="1" applyProtection="1">
      <alignment horizontal="center"/>
      <protection locked="0"/>
    </xf>
    <xf numFmtId="1" fontId="2" fillId="4" borderId="7" xfId="0" applyNumberFormat="1" applyFont="1" applyFill="1" applyBorder="1" applyAlignment="1" applyProtection="1">
      <alignment horizontal="center"/>
      <protection locked="0"/>
    </xf>
    <xf numFmtId="0" fontId="2" fillId="6" borderId="7" xfId="0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165" fontId="2" fillId="3" borderId="12" xfId="0" applyNumberFormat="1" applyFont="1" applyFill="1" applyBorder="1" applyAlignment="1" applyProtection="1">
      <alignment horizontal="center"/>
      <protection locked="0"/>
    </xf>
    <xf numFmtId="165" fontId="2" fillId="4" borderId="4" xfId="0" applyNumberFormat="1" applyFont="1" applyFill="1" applyBorder="1" applyProtection="1">
      <protection locked="0"/>
    </xf>
    <xf numFmtId="0" fontId="2" fillId="16" borderId="3" xfId="0" applyFont="1" applyFill="1" applyBorder="1" applyAlignment="1" applyProtection="1">
      <alignment horizontal="center"/>
      <protection locked="0"/>
    </xf>
    <xf numFmtId="0" fontId="2" fillId="4" borderId="35" xfId="0" applyFont="1" applyFill="1" applyBorder="1" applyProtection="1">
      <protection locked="0"/>
    </xf>
    <xf numFmtId="165" fontId="2" fillId="4" borderId="35" xfId="0" applyNumberFormat="1" applyFont="1" applyFill="1" applyBorder="1" applyProtection="1">
      <protection locked="0"/>
    </xf>
    <xf numFmtId="2" fontId="2" fillId="4" borderId="35" xfId="0" applyNumberFormat="1" applyFont="1" applyFill="1" applyBorder="1" applyProtection="1">
      <protection locked="0"/>
    </xf>
    <xf numFmtId="165" fontId="2" fillId="4" borderId="35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Protection="1">
      <protection locked="0"/>
    </xf>
    <xf numFmtId="0" fontId="2" fillId="15" borderId="3" xfId="0" applyFont="1" applyFill="1" applyBorder="1" applyAlignment="1" applyProtection="1">
      <alignment horizontal="left"/>
      <protection locked="0"/>
    </xf>
    <xf numFmtId="168" fontId="2" fillId="16" borderId="5" xfId="1" applyNumberFormat="1" applyFont="1" applyFill="1" applyBorder="1" applyAlignment="1">
      <alignment horizontal="right" vertical="distributed"/>
    </xf>
    <xf numFmtId="2" fontId="2" fillId="16" borderId="5" xfId="0" applyNumberFormat="1" applyFont="1" applyFill="1" applyBorder="1" applyAlignment="1">
      <alignment horizontal="right"/>
    </xf>
    <xf numFmtId="164" fontId="2" fillId="16" borderId="5" xfId="0" applyNumberFormat="1" applyFont="1" applyFill="1" applyBorder="1"/>
    <xf numFmtId="169" fontId="2" fillId="16" borderId="5" xfId="0" applyNumberFormat="1" applyFont="1" applyFill="1" applyBorder="1"/>
    <xf numFmtId="165" fontId="2" fillId="16" borderId="5" xfId="0" applyNumberFormat="1" applyFont="1" applyFill="1" applyBorder="1"/>
    <xf numFmtId="164" fontId="2" fillId="16" borderId="3" xfId="0" applyNumberFormat="1" applyFont="1" applyFill="1" applyBorder="1"/>
    <xf numFmtId="169" fontId="2" fillId="16" borderId="3" xfId="0" applyNumberFormat="1" applyFont="1" applyFill="1" applyBorder="1"/>
    <xf numFmtId="0" fontId="2" fillId="6" borderId="1" xfId="0" applyFont="1" applyFill="1" applyBorder="1"/>
    <xf numFmtId="2" fontId="2" fillId="6" borderId="1" xfId="0" applyNumberFormat="1" applyFont="1" applyFill="1" applyBorder="1"/>
    <xf numFmtId="164" fontId="2" fillId="6" borderId="1" xfId="0" applyNumberFormat="1" applyFont="1" applyFill="1" applyBorder="1"/>
    <xf numFmtId="2" fontId="2" fillId="6" borderId="1" xfId="0" applyNumberFormat="1" applyFont="1" applyFill="1" applyBorder="1" applyAlignment="1">
      <alignment horizontal="left" indent="4"/>
    </xf>
    <xf numFmtId="169" fontId="2" fillId="6" borderId="1" xfId="0" applyNumberFormat="1" applyFont="1" applyFill="1" applyBorder="1"/>
    <xf numFmtId="165" fontId="2" fillId="6" borderId="1" xfId="0" applyNumberFormat="1" applyFont="1" applyFill="1" applyBorder="1"/>
    <xf numFmtId="165" fontId="2" fillId="5" borderId="12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vertical="center"/>
    </xf>
    <xf numFmtId="0" fontId="2" fillId="13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 applyProtection="1">
      <alignment horizontal="center"/>
      <protection locked="0"/>
    </xf>
    <xf numFmtId="166" fontId="2" fillId="5" borderId="12" xfId="0" applyNumberFormat="1" applyFont="1" applyFill="1" applyBorder="1" applyAlignment="1" applyProtection="1">
      <alignment horizontal="left" indent="4"/>
      <protection locked="0"/>
    </xf>
    <xf numFmtId="0" fontId="2" fillId="2" borderId="5" xfId="0" applyFont="1" applyFill="1" applyBorder="1" applyProtection="1"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166" fontId="2" fillId="2" borderId="5" xfId="0" applyNumberFormat="1" applyFont="1" applyFill="1" applyBorder="1" applyProtection="1">
      <protection locked="0"/>
    </xf>
    <xf numFmtId="166" fontId="2" fillId="2" borderId="5" xfId="0" applyNumberFormat="1" applyFont="1" applyFill="1" applyBorder="1" applyAlignment="1" applyProtection="1">
      <alignment horizontal="left" indent="4"/>
      <protection locked="0"/>
    </xf>
    <xf numFmtId="167" fontId="2" fillId="2" borderId="5" xfId="0" applyNumberFormat="1" applyFont="1" applyFill="1" applyBorder="1" applyProtection="1"/>
    <xf numFmtId="2" fontId="2" fillId="2" borderId="5" xfId="0" applyNumberFormat="1" applyFont="1" applyFill="1" applyBorder="1" applyProtection="1">
      <protection locked="0"/>
    </xf>
    <xf numFmtId="2" fontId="2" fillId="6" borderId="13" xfId="0" applyNumberFormat="1" applyFont="1" applyFill="1" applyBorder="1" applyAlignment="1" applyProtection="1">
      <alignment horizontal="left" indent="3"/>
    </xf>
    <xf numFmtId="2" fontId="2" fillId="9" borderId="5" xfId="0" applyNumberFormat="1" applyFont="1" applyFill="1" applyBorder="1" applyAlignment="1">
      <alignment horizontal="center"/>
    </xf>
    <xf numFmtId="2" fontId="2" fillId="9" borderId="3" xfId="0" applyNumberFormat="1" applyFont="1" applyFill="1" applyBorder="1" applyAlignment="1">
      <alignment horizontal="center"/>
    </xf>
    <xf numFmtId="2" fontId="2" fillId="20" borderId="3" xfId="0" applyNumberFormat="1" applyFont="1" applyFill="1" applyBorder="1" applyAlignment="1">
      <alignment horizontal="center"/>
    </xf>
    <xf numFmtId="0" fontId="2" fillId="2" borderId="33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166" fontId="2" fillId="2" borderId="1" xfId="0" applyNumberFormat="1" applyFont="1" applyFill="1" applyBorder="1"/>
    <xf numFmtId="165" fontId="2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2" fontId="2" fillId="2" borderId="34" xfId="0" applyNumberFormat="1" applyFont="1" applyFill="1" applyBorder="1" applyAlignment="1">
      <alignment horizontal="left" indent="3"/>
    </xf>
    <xf numFmtId="2" fontId="2" fillId="2" borderId="1" xfId="0" applyNumberFormat="1" applyFont="1" applyFill="1" applyBorder="1" applyAlignment="1">
      <alignment horizontal="left" indent="3"/>
    </xf>
    <xf numFmtId="2" fontId="2" fillId="2" borderId="2" xfId="0" applyNumberFormat="1" applyFont="1" applyFill="1" applyBorder="1" applyAlignment="1">
      <alignment horizontal="left" indent="3"/>
    </xf>
    <xf numFmtId="0" fontId="2" fillId="5" borderId="28" xfId="0" applyFont="1" applyFill="1" applyBorder="1"/>
    <xf numFmtId="2" fontId="2" fillId="5" borderId="5" xfId="0" applyNumberFormat="1" applyFont="1" applyFill="1" applyBorder="1" applyAlignment="1">
      <alignment horizontal="center"/>
    </xf>
    <xf numFmtId="2" fontId="2" fillId="5" borderId="13" xfId="0" applyNumberFormat="1" applyFont="1" applyFill="1" applyBorder="1" applyAlignment="1">
      <alignment horizontal="center"/>
    </xf>
    <xf numFmtId="2" fontId="2" fillId="20" borderId="5" xfId="0" applyNumberFormat="1" applyFont="1" applyFill="1" applyBorder="1" applyAlignment="1">
      <alignment horizontal="center"/>
    </xf>
    <xf numFmtId="165" fontId="2" fillId="5" borderId="5" xfId="0" applyNumberFormat="1" applyFont="1" applyFill="1" applyBorder="1" applyAlignment="1">
      <alignment horizontal="center"/>
    </xf>
    <xf numFmtId="166" fontId="2" fillId="5" borderId="5" xfId="0" applyNumberFormat="1" applyFont="1" applyFill="1" applyBorder="1" applyAlignment="1">
      <alignment horizontal="center"/>
    </xf>
    <xf numFmtId="167" fontId="2" fillId="5" borderId="5" xfId="0" applyNumberFormat="1" applyFont="1" applyFill="1" applyBorder="1" applyAlignment="1">
      <alignment horizontal="center"/>
    </xf>
    <xf numFmtId="2" fontId="2" fillId="5" borderId="13" xfId="0" applyNumberFormat="1" applyFont="1" applyFill="1" applyBorder="1" applyAlignment="1">
      <alignment horizontal="left" indent="3"/>
    </xf>
    <xf numFmtId="2" fontId="2" fillId="5" borderId="5" xfId="0" applyNumberFormat="1" applyFont="1" applyFill="1" applyBorder="1" applyAlignment="1">
      <alignment horizontal="left" indent="3"/>
    </xf>
    <xf numFmtId="2" fontId="2" fillId="5" borderId="25" xfId="0" applyNumberFormat="1" applyFont="1" applyFill="1" applyBorder="1" applyAlignment="1">
      <alignment horizontal="left" indent="3"/>
    </xf>
    <xf numFmtId="0" fontId="2" fillId="5" borderId="31" xfId="0" applyFont="1" applyFill="1" applyBorder="1"/>
    <xf numFmtId="2" fontId="2" fillId="5" borderId="11" xfId="0" applyNumberFormat="1" applyFont="1" applyFill="1" applyBorder="1" applyAlignment="1">
      <alignment horizontal="center"/>
    </xf>
    <xf numFmtId="165" fontId="2" fillId="5" borderId="7" xfId="0" applyNumberFormat="1" applyFont="1" applyFill="1" applyBorder="1" applyAlignment="1">
      <alignment horizontal="center"/>
    </xf>
    <xf numFmtId="166" fontId="2" fillId="5" borderId="7" xfId="0" applyNumberFormat="1" applyFont="1" applyFill="1" applyBorder="1" applyAlignment="1">
      <alignment horizontal="center"/>
    </xf>
    <xf numFmtId="167" fontId="2" fillId="5" borderId="7" xfId="0" applyNumberFormat="1" applyFont="1" applyFill="1" applyBorder="1" applyAlignment="1">
      <alignment horizontal="center"/>
    </xf>
    <xf numFmtId="2" fontId="2" fillId="5" borderId="16" xfId="0" applyNumberFormat="1" applyFont="1" applyFill="1" applyBorder="1" applyAlignment="1">
      <alignment horizontal="left" indent="3"/>
    </xf>
    <xf numFmtId="2" fontId="2" fillId="20" borderId="35" xfId="0" applyNumberFormat="1" applyFont="1" applyFill="1" applyBorder="1" applyAlignment="1">
      <alignment horizontal="center"/>
    </xf>
    <xf numFmtId="2" fontId="2" fillId="20" borderId="1" xfId="0" applyNumberFormat="1" applyFont="1" applyFill="1" applyBorder="1" applyAlignment="1">
      <alignment horizontal="center"/>
    </xf>
    <xf numFmtId="166" fontId="2" fillId="4" borderId="7" xfId="0" applyNumberFormat="1" applyFont="1" applyFill="1" applyBorder="1" applyAlignment="1" applyProtection="1">
      <alignment horizontal="left" indent="4"/>
      <protection locked="0"/>
    </xf>
    <xf numFmtId="2" fontId="2" fillId="10" borderId="9" xfId="0" applyNumberFormat="1" applyFont="1" applyFill="1" applyBorder="1" applyAlignment="1">
      <alignment horizontal="left" indent="3"/>
    </xf>
    <xf numFmtId="0" fontId="2" fillId="10" borderId="7" xfId="0" applyFont="1" applyFill="1" applyBorder="1"/>
    <xf numFmtId="166" fontId="2" fillId="10" borderId="7" xfId="0" applyNumberFormat="1" applyFont="1" applyFill="1" applyBorder="1"/>
    <xf numFmtId="2" fontId="2" fillId="10" borderId="7" xfId="0" applyNumberFormat="1" applyFont="1" applyFill="1" applyBorder="1"/>
    <xf numFmtId="2" fontId="2" fillId="10" borderId="7" xfId="0" applyNumberFormat="1" applyFont="1" applyFill="1" applyBorder="1" applyAlignment="1">
      <alignment horizontal="left" indent="3"/>
    </xf>
    <xf numFmtId="2" fontId="2" fillId="10" borderId="10" xfId="0" applyNumberFormat="1" applyFont="1" applyFill="1" applyBorder="1" applyAlignment="1">
      <alignment horizontal="left" indent="3"/>
    </xf>
    <xf numFmtId="0" fontId="2" fillId="16" borderId="1" xfId="0" applyFont="1" applyFill="1" applyBorder="1"/>
    <xf numFmtId="166" fontId="2" fillId="16" borderId="20" xfId="0" applyNumberFormat="1" applyFont="1" applyFill="1" applyBorder="1"/>
    <xf numFmtId="167" fontId="2" fillId="16" borderId="1" xfId="0" applyNumberFormat="1" applyFont="1" applyFill="1" applyBorder="1"/>
    <xf numFmtId="2" fontId="2" fillId="16" borderId="1" xfId="0" applyNumberFormat="1" applyFont="1" applyFill="1" applyBorder="1"/>
    <xf numFmtId="2" fontId="2" fillId="16" borderId="1" xfId="0" applyNumberFormat="1" applyFont="1" applyFill="1" applyBorder="1" applyAlignment="1">
      <alignment horizontal="left" indent="3"/>
    </xf>
    <xf numFmtId="2" fontId="2" fillId="16" borderId="2" xfId="0" applyNumberFormat="1" applyFont="1" applyFill="1" applyBorder="1" applyAlignment="1">
      <alignment horizontal="left" indent="3"/>
    </xf>
    <xf numFmtId="165" fontId="2" fillId="5" borderId="5" xfId="0" applyNumberFormat="1" applyFont="1" applyFill="1" applyBorder="1" applyAlignment="1" applyProtection="1">
      <protection locked="0"/>
    </xf>
    <xf numFmtId="165" fontId="2" fillId="5" borderId="3" xfId="0" applyNumberFormat="1" applyFont="1" applyFill="1" applyBorder="1" applyAlignment="1" applyProtection="1">
      <protection locked="0"/>
    </xf>
    <xf numFmtId="165" fontId="2" fillId="3" borderId="5" xfId="0" applyNumberFormat="1" applyFont="1" applyFill="1" applyBorder="1" applyAlignment="1" applyProtection="1">
      <protection locked="0"/>
    </xf>
    <xf numFmtId="0" fontId="2" fillId="6" borderId="5" xfId="5" applyFont="1" applyFill="1" applyBorder="1" applyAlignment="1" applyProtection="1">
      <alignment horizontal="center" vertical="center" wrapText="1"/>
      <protection locked="0"/>
    </xf>
    <xf numFmtId="0" fontId="2" fillId="6" borderId="5" xfId="5" applyFont="1" applyFill="1" applyBorder="1" applyAlignment="1" applyProtection="1">
      <alignment horizontal="center" vertical="center"/>
      <protection locked="0"/>
    </xf>
    <xf numFmtId="4" fontId="2" fillId="6" borderId="5" xfId="5" applyNumberFormat="1" applyFont="1" applyFill="1" applyBorder="1" applyAlignment="1" applyProtection="1">
      <alignment horizontal="right" vertical="center" wrapText="1"/>
      <protection locked="0"/>
    </xf>
    <xf numFmtId="0" fontId="2" fillId="6" borderId="29" xfId="5" applyFont="1" applyFill="1" applyBorder="1" applyAlignment="1" applyProtection="1">
      <alignment vertical="center" wrapText="1"/>
      <protection locked="0"/>
    </xf>
    <xf numFmtId="0" fontId="2" fillId="6" borderId="3" xfId="5" applyFont="1" applyFill="1" applyBorder="1" applyAlignment="1" applyProtection="1">
      <alignment horizontal="center" vertical="center" wrapText="1"/>
      <protection locked="0"/>
    </xf>
    <xf numFmtId="0" fontId="2" fillId="6" borderId="3" xfId="5" applyFont="1" applyFill="1" applyBorder="1" applyAlignment="1" applyProtection="1">
      <alignment horizontal="center" vertical="center"/>
      <protection locked="0"/>
    </xf>
    <xf numFmtId="4" fontId="2" fillId="6" borderId="3" xfId="5" applyNumberFormat="1" applyFont="1" applyFill="1" applyBorder="1" applyAlignment="1" applyProtection="1">
      <alignment horizontal="right" vertical="center" wrapText="1"/>
      <protection locked="0"/>
    </xf>
    <xf numFmtId="0" fontId="2" fillId="6" borderId="31" xfId="5" applyFont="1" applyFill="1" applyBorder="1" applyAlignment="1" applyProtection="1">
      <alignment vertical="center" wrapText="1"/>
      <protection locked="0"/>
    </xf>
    <xf numFmtId="0" fontId="2" fillId="6" borderId="7" xfId="5" applyFont="1" applyFill="1" applyBorder="1" applyAlignment="1" applyProtection="1">
      <alignment horizontal="center" vertical="center" wrapText="1"/>
      <protection locked="0"/>
    </xf>
    <xf numFmtId="0" fontId="2" fillId="6" borderId="7" xfId="5" applyFont="1" applyFill="1" applyBorder="1" applyAlignment="1" applyProtection="1">
      <alignment horizontal="center" vertical="center"/>
      <protection locked="0"/>
    </xf>
    <xf numFmtId="4" fontId="2" fillId="6" borderId="7" xfId="5" applyNumberFormat="1" applyFont="1" applyFill="1" applyBorder="1" applyAlignment="1" applyProtection="1">
      <alignment horizontal="right" vertical="center" wrapText="1"/>
      <protection locked="0"/>
    </xf>
    <xf numFmtId="2" fontId="2" fillId="16" borderId="5" xfId="0" applyNumberFormat="1" applyFont="1" applyFill="1" applyBorder="1" applyProtection="1">
      <protection locked="0"/>
    </xf>
    <xf numFmtId="2" fontId="2" fillId="16" borderId="7" xfId="0" applyNumberFormat="1" applyFont="1" applyFill="1" applyBorder="1" applyProtection="1">
      <protection locked="0"/>
    </xf>
    <xf numFmtId="0" fontId="2" fillId="10" borderId="5" xfId="5" applyFont="1" applyFill="1" applyBorder="1" applyAlignment="1" applyProtection="1">
      <alignment horizontal="center" vertical="center" wrapText="1"/>
      <protection locked="0"/>
    </xf>
    <xf numFmtId="0" fontId="2" fillId="10" borderId="5" xfId="5" applyFont="1" applyFill="1" applyBorder="1" applyAlignment="1" applyProtection="1">
      <alignment horizontal="center" vertical="center"/>
      <protection locked="0"/>
    </xf>
    <xf numFmtId="4" fontId="2" fillId="10" borderId="5" xfId="5" applyNumberFormat="1" applyFont="1" applyFill="1" applyBorder="1" applyAlignment="1" applyProtection="1">
      <alignment horizontal="right" vertical="center" wrapText="1"/>
      <protection locked="0"/>
    </xf>
    <xf numFmtId="0" fontId="2" fillId="10" borderId="3" xfId="5" applyFont="1" applyFill="1" applyBorder="1" applyAlignment="1" applyProtection="1">
      <alignment horizontal="center" vertical="center" wrapText="1"/>
      <protection locked="0"/>
    </xf>
    <xf numFmtId="0" fontId="2" fillId="10" borderId="3" xfId="5" applyFont="1" applyFill="1" applyBorder="1" applyAlignment="1" applyProtection="1">
      <alignment horizontal="center" vertical="center"/>
      <protection locked="0"/>
    </xf>
    <xf numFmtId="4" fontId="2" fillId="10" borderId="3" xfId="5" applyNumberFormat="1" applyFont="1" applyFill="1" applyBorder="1" applyAlignment="1" applyProtection="1">
      <alignment horizontal="right" vertical="center" wrapText="1"/>
      <protection locked="0"/>
    </xf>
    <xf numFmtId="4" fontId="2" fillId="10" borderId="3" xfId="5" applyNumberFormat="1" applyFont="1" applyFill="1" applyBorder="1" applyAlignment="1" applyProtection="1">
      <alignment horizontal="center" vertical="center"/>
      <protection locked="0"/>
    </xf>
    <xf numFmtId="0" fontId="2" fillId="10" borderId="7" xfId="5" applyFont="1" applyFill="1" applyBorder="1" applyAlignment="1" applyProtection="1">
      <alignment horizontal="center" vertical="center" wrapText="1"/>
      <protection locked="0"/>
    </xf>
    <xf numFmtId="0" fontId="2" fillId="10" borderId="7" xfId="5" applyFont="1" applyFill="1" applyBorder="1" applyAlignment="1" applyProtection="1">
      <alignment horizontal="center" vertical="center"/>
      <protection locked="0"/>
    </xf>
    <xf numFmtId="4" fontId="2" fillId="10" borderId="7" xfId="5" applyNumberFormat="1" applyFont="1" applyFill="1" applyBorder="1" applyAlignment="1" applyProtection="1">
      <alignment horizontal="right" vertical="center" wrapText="1"/>
      <protection locked="0"/>
    </xf>
    <xf numFmtId="4" fontId="2" fillId="8" borderId="5" xfId="5" applyNumberFormat="1" applyFont="1" applyFill="1" applyBorder="1" applyAlignment="1" applyProtection="1">
      <alignment horizontal="center" vertical="center"/>
      <protection locked="0"/>
    </xf>
    <xf numFmtId="4" fontId="2" fillId="8" borderId="5" xfId="5" applyNumberFormat="1" applyFont="1" applyFill="1" applyBorder="1" applyAlignment="1" applyProtection="1">
      <alignment horizontal="right" vertical="center" wrapText="1"/>
      <protection locked="0"/>
    </xf>
    <xf numFmtId="0" fontId="2" fillId="8" borderId="3" xfId="5" applyFont="1" applyFill="1" applyBorder="1" applyAlignment="1" applyProtection="1">
      <alignment horizontal="center" vertical="center" wrapText="1"/>
      <protection locked="0"/>
    </xf>
    <xf numFmtId="4" fontId="2" fillId="8" borderId="3" xfId="5" applyNumberFormat="1" applyFont="1" applyFill="1" applyBorder="1" applyAlignment="1" applyProtection="1">
      <alignment horizontal="center" vertical="center"/>
      <protection locked="0"/>
    </xf>
    <xf numFmtId="4" fontId="2" fillId="8" borderId="3" xfId="5" applyNumberFormat="1" applyFont="1" applyFill="1" applyBorder="1" applyAlignment="1" applyProtection="1">
      <alignment horizontal="right" vertical="center" wrapText="1"/>
      <protection locked="0"/>
    </xf>
    <xf numFmtId="0" fontId="2" fillId="8" borderId="7" xfId="5" applyFont="1" applyFill="1" applyBorder="1" applyAlignment="1" applyProtection="1">
      <alignment horizontal="center" vertical="center" wrapText="1"/>
      <protection locked="0"/>
    </xf>
    <xf numFmtId="0" fontId="2" fillId="8" borderId="7" xfId="5" applyFont="1" applyFill="1" applyBorder="1" applyAlignment="1" applyProtection="1">
      <alignment horizontal="center" vertical="center"/>
      <protection locked="0"/>
    </xf>
    <xf numFmtId="4" fontId="2" fillId="8" borderId="7" xfId="5" applyNumberFormat="1" applyFont="1" applyFill="1" applyBorder="1" applyAlignment="1" applyProtection="1">
      <alignment horizontal="right" vertical="center" wrapText="1"/>
      <protection locked="0"/>
    </xf>
    <xf numFmtId="165" fontId="2" fillId="19" borderId="3" xfId="0" applyNumberFormat="1" applyFont="1" applyFill="1" applyBorder="1" applyAlignment="1">
      <alignment horizontal="left" indent="4"/>
    </xf>
    <xf numFmtId="0" fontId="2" fillId="10" borderId="5" xfId="0" applyFont="1" applyFill="1" applyBorder="1"/>
    <xf numFmtId="2" fontId="2" fillId="10" borderId="5" xfId="0" applyNumberFormat="1" applyFont="1" applyFill="1" applyBorder="1"/>
    <xf numFmtId="2" fontId="2" fillId="10" borderId="5" xfId="0" applyNumberFormat="1" applyFont="1" applyFill="1" applyBorder="1" applyAlignment="1">
      <alignment horizontal="left" indent="3"/>
    </xf>
    <xf numFmtId="2" fontId="2" fillId="10" borderId="25" xfId="0" applyNumberFormat="1" applyFont="1" applyFill="1" applyBorder="1" applyAlignment="1">
      <alignment horizontal="left" indent="3"/>
    </xf>
    <xf numFmtId="0" fontId="2" fillId="18" borderId="5" xfId="0" applyFont="1" applyFill="1" applyBorder="1" applyAlignment="1">
      <alignment horizontal="center"/>
    </xf>
    <xf numFmtId="0" fontId="2" fillId="18" borderId="5" xfId="0" applyFont="1" applyFill="1" applyBorder="1"/>
    <xf numFmtId="2" fontId="2" fillId="18" borderId="5" xfId="0" applyNumberFormat="1" applyFont="1" applyFill="1" applyBorder="1"/>
    <xf numFmtId="164" fontId="2" fillId="18" borderId="5" xfId="0" applyNumberFormat="1" applyFont="1" applyFill="1" applyBorder="1"/>
    <xf numFmtId="169" fontId="2" fillId="18" borderId="5" xfId="0" applyNumberFormat="1" applyFont="1" applyFill="1" applyBorder="1"/>
    <xf numFmtId="165" fontId="2" fillId="18" borderId="5" xfId="0" applyNumberFormat="1" applyFont="1" applyFill="1" applyBorder="1"/>
    <xf numFmtId="2" fontId="2" fillId="18" borderId="5" xfId="0" applyNumberFormat="1" applyFont="1" applyFill="1" applyBorder="1" applyAlignment="1">
      <alignment horizontal="left" indent="3"/>
    </xf>
    <xf numFmtId="2" fontId="2" fillId="18" borderId="25" xfId="0" applyNumberFormat="1" applyFont="1" applyFill="1" applyBorder="1" applyAlignment="1">
      <alignment horizontal="left" indent="3"/>
    </xf>
    <xf numFmtId="0" fontId="2" fillId="5" borderId="35" xfId="0" applyFont="1" applyFill="1" applyBorder="1" applyProtection="1">
      <protection locked="0"/>
    </xf>
    <xf numFmtId="0" fontId="2" fillId="5" borderId="35" xfId="0" applyFont="1" applyFill="1" applyBorder="1" applyAlignment="1" applyProtection="1">
      <alignment horizontal="center"/>
      <protection locked="0"/>
    </xf>
    <xf numFmtId="165" fontId="2" fillId="5" borderId="35" xfId="0" applyNumberFormat="1" applyFont="1" applyFill="1" applyBorder="1" applyProtection="1">
      <protection locked="0"/>
    </xf>
    <xf numFmtId="2" fontId="2" fillId="5" borderId="35" xfId="0" applyNumberFormat="1" applyFont="1" applyFill="1" applyBorder="1" applyProtection="1">
      <protection locked="0"/>
    </xf>
    <xf numFmtId="165" fontId="2" fillId="5" borderId="35" xfId="0" applyNumberFormat="1" applyFont="1" applyFill="1" applyBorder="1" applyAlignment="1" applyProtection="1">
      <alignment horizontal="center"/>
      <protection locked="0"/>
    </xf>
    <xf numFmtId="167" fontId="2" fillId="5" borderId="35" xfId="0" applyNumberFormat="1" applyFont="1" applyFill="1" applyBorder="1" applyProtection="1"/>
    <xf numFmtId="0" fontId="2" fillId="5" borderId="4" xfId="0" applyFont="1" applyFill="1" applyBorder="1" applyProtection="1"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165" fontId="2" fillId="5" borderId="4" xfId="0" applyNumberFormat="1" applyFont="1" applyFill="1" applyBorder="1" applyProtection="1">
      <protection locked="0"/>
    </xf>
    <xf numFmtId="2" fontId="2" fillId="5" borderId="4" xfId="0" applyNumberFormat="1" applyFont="1" applyFill="1" applyBorder="1" applyProtection="1">
      <protection locked="0"/>
    </xf>
    <xf numFmtId="165" fontId="2" fillId="5" borderId="4" xfId="0" applyNumberFormat="1" applyFont="1" applyFill="1" applyBorder="1" applyAlignment="1" applyProtection="1">
      <alignment horizontal="center"/>
      <protection locked="0"/>
    </xf>
    <xf numFmtId="167" fontId="2" fillId="5" borderId="4" xfId="0" applyNumberFormat="1" applyFont="1" applyFill="1" applyBorder="1" applyProtection="1"/>
    <xf numFmtId="0" fontId="2" fillId="3" borderId="20" xfId="0" applyFont="1" applyFill="1" applyBorder="1" applyProtection="1">
      <protection locked="0"/>
    </xf>
    <xf numFmtId="0" fontId="2" fillId="3" borderId="20" xfId="0" applyFont="1" applyFill="1" applyBorder="1" applyAlignment="1" applyProtection="1">
      <alignment horizontal="center"/>
      <protection locked="0"/>
    </xf>
    <xf numFmtId="165" fontId="2" fillId="3" borderId="20" xfId="0" applyNumberFormat="1" applyFont="1" applyFill="1" applyBorder="1" applyProtection="1">
      <protection locked="0"/>
    </xf>
    <xf numFmtId="2" fontId="2" fillId="3" borderId="20" xfId="0" applyNumberFormat="1" applyFont="1" applyFill="1" applyBorder="1" applyProtection="1">
      <protection locked="0"/>
    </xf>
    <xf numFmtId="165" fontId="2" fillId="3" borderId="20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Protection="1">
      <protection locked="0"/>
    </xf>
    <xf numFmtId="165" fontId="2" fillId="3" borderId="1" xfId="0" applyNumberFormat="1" applyFont="1" applyFill="1" applyBorder="1" applyAlignment="1" applyProtection="1">
      <alignment horizontal="center"/>
      <protection locked="0"/>
    </xf>
    <xf numFmtId="167" fontId="2" fillId="4" borderId="35" xfId="0" applyNumberFormat="1" applyFont="1" applyFill="1" applyBorder="1" applyProtection="1"/>
    <xf numFmtId="165" fontId="2" fillId="4" borderId="4" xfId="0" applyNumberFormat="1" applyFont="1" applyFill="1" applyBorder="1" applyAlignment="1" applyProtection="1">
      <alignment horizontal="center"/>
      <protection locked="0"/>
    </xf>
    <xf numFmtId="167" fontId="2" fillId="4" borderId="4" xfId="0" applyNumberFormat="1" applyFont="1" applyFill="1" applyBorder="1" applyProtection="1"/>
    <xf numFmtId="0" fontId="2" fillId="4" borderId="4" xfId="0" applyFont="1" applyFill="1" applyBorder="1" applyProtection="1">
      <protection locked="0"/>
    </xf>
    <xf numFmtId="166" fontId="2" fillId="16" borderId="5" xfId="0" applyNumberFormat="1" applyFont="1" applyFill="1" applyBorder="1" applyProtection="1">
      <protection locked="0"/>
    </xf>
    <xf numFmtId="166" fontId="2" fillId="16" borderId="3" xfId="0" applyNumberFormat="1" applyFont="1" applyFill="1" applyBorder="1" applyProtection="1">
      <protection locked="0"/>
    </xf>
    <xf numFmtId="166" fontId="2" fillId="16" borderId="5" xfId="0" applyNumberFormat="1" applyFont="1" applyFill="1" applyBorder="1" applyAlignment="1" applyProtection="1">
      <alignment horizontal="left" indent="4"/>
      <protection locked="0"/>
    </xf>
    <xf numFmtId="167" fontId="2" fillId="16" borderId="12" xfId="0" applyNumberFormat="1" applyFont="1" applyFill="1" applyBorder="1" applyProtection="1"/>
    <xf numFmtId="2" fontId="2" fillId="16" borderId="12" xfId="0" applyNumberFormat="1" applyFont="1" applyFill="1" applyBorder="1" applyProtection="1">
      <protection locked="0"/>
    </xf>
    <xf numFmtId="166" fontId="2" fillId="16" borderId="3" xfId="0" applyNumberFormat="1" applyFont="1" applyFill="1" applyBorder="1" applyAlignment="1" applyProtection="1">
      <alignment horizontal="left" indent="4"/>
      <protection locked="0"/>
    </xf>
    <xf numFmtId="2" fontId="2" fillId="16" borderId="7" xfId="0" applyNumberFormat="1" applyFont="1" applyFill="1" applyBorder="1" applyAlignment="1">
      <alignment vertical="center"/>
    </xf>
    <xf numFmtId="166" fontId="2" fillId="15" borderId="5" xfId="0" applyNumberFormat="1" applyFont="1" applyFill="1" applyBorder="1" applyProtection="1">
      <protection locked="0"/>
    </xf>
    <xf numFmtId="2" fontId="2" fillId="15" borderId="12" xfId="0" applyNumberFormat="1" applyFont="1" applyFill="1" applyBorder="1" applyProtection="1">
      <protection locked="0"/>
    </xf>
    <xf numFmtId="2" fontId="2" fillId="15" borderId="15" xfId="0" applyNumberFormat="1" applyFont="1" applyFill="1" applyBorder="1" applyAlignment="1" applyProtection="1">
      <alignment horizontal="left" indent="3"/>
    </xf>
    <xf numFmtId="2" fontId="2" fillId="15" borderId="25" xfId="0" applyNumberFormat="1" applyFont="1" applyFill="1" applyBorder="1" applyAlignment="1" applyProtection="1">
      <alignment horizontal="left" indent="3"/>
    </xf>
    <xf numFmtId="165" fontId="2" fillId="15" borderId="3" xfId="0" applyNumberFormat="1" applyFont="1" applyFill="1" applyBorder="1" applyProtection="1">
      <protection locked="0"/>
    </xf>
    <xf numFmtId="166" fontId="2" fillId="15" borderId="3" xfId="0" applyNumberFormat="1" applyFont="1" applyFill="1" applyBorder="1" applyProtection="1">
      <protection locked="0"/>
    </xf>
    <xf numFmtId="167" fontId="2" fillId="15" borderId="3" xfId="0" applyNumberFormat="1" applyFont="1" applyFill="1" applyBorder="1" applyProtection="1"/>
    <xf numFmtId="2" fontId="2" fillId="15" borderId="3" xfId="0" applyNumberFormat="1" applyFont="1" applyFill="1" applyBorder="1" applyAlignment="1" applyProtection="1">
      <alignment horizontal="left" indent="3"/>
    </xf>
    <xf numFmtId="2" fontId="2" fillId="15" borderId="9" xfId="0" applyNumberFormat="1" applyFont="1" applyFill="1" applyBorder="1" applyAlignment="1" applyProtection="1">
      <alignment horizontal="left" indent="3"/>
    </xf>
    <xf numFmtId="0" fontId="2" fillId="8" borderId="3" xfId="0" applyFont="1" applyFill="1" applyBorder="1" applyAlignment="1" applyProtection="1">
      <alignment horizontal="left"/>
      <protection locked="0"/>
    </xf>
    <xf numFmtId="0" fontId="2" fillId="8" borderId="3" xfId="0" applyFont="1" applyFill="1" applyBorder="1" applyAlignment="1" applyProtection="1">
      <alignment horizontal="center"/>
      <protection locked="0"/>
    </xf>
    <xf numFmtId="165" fontId="2" fillId="8" borderId="3" xfId="0" applyNumberFormat="1" applyFont="1" applyFill="1" applyBorder="1" applyProtection="1">
      <protection locked="0"/>
    </xf>
    <xf numFmtId="167" fontId="2" fillId="8" borderId="12" xfId="0" applyNumberFormat="1" applyFont="1" applyFill="1" applyBorder="1" applyProtection="1"/>
    <xf numFmtId="2" fontId="2" fillId="8" borderId="12" xfId="0" applyNumberFormat="1" applyFont="1" applyFill="1" applyBorder="1" applyProtection="1">
      <protection locked="0"/>
    </xf>
    <xf numFmtId="2" fontId="2" fillId="8" borderId="12" xfId="0" applyNumberFormat="1" applyFont="1" applyFill="1" applyBorder="1" applyAlignment="1" applyProtection="1">
      <alignment horizontal="left" indent="3"/>
    </xf>
    <xf numFmtId="2" fontId="2" fillId="8" borderId="26" xfId="0" applyNumberFormat="1" applyFont="1" applyFill="1" applyBorder="1" applyAlignment="1" applyProtection="1">
      <alignment horizontal="left" indent="3"/>
    </xf>
    <xf numFmtId="166" fontId="2" fillId="8" borderId="3" xfId="0" applyNumberFormat="1" applyFont="1" applyFill="1" applyBorder="1" applyProtection="1">
      <protection locked="0"/>
    </xf>
    <xf numFmtId="167" fontId="2" fillId="8" borderId="3" xfId="0" applyNumberFormat="1" applyFont="1" applyFill="1" applyBorder="1" applyProtection="1"/>
    <xf numFmtId="2" fontId="2" fillId="8" borderId="9" xfId="0" applyNumberFormat="1" applyFont="1" applyFill="1" applyBorder="1" applyAlignment="1" applyProtection="1">
      <alignment horizontal="left" indent="3"/>
    </xf>
    <xf numFmtId="2" fontId="2" fillId="8" borderId="3" xfId="0" applyNumberFormat="1" applyFont="1" applyFill="1" applyBorder="1" applyAlignment="1" applyProtection="1">
      <alignment horizontal="left" indent="3"/>
    </xf>
    <xf numFmtId="0" fontId="2" fillId="8" borderId="3" xfId="0" applyFont="1" applyFill="1" applyBorder="1" applyProtection="1">
      <protection locked="0"/>
    </xf>
    <xf numFmtId="165" fontId="2" fillId="8" borderId="7" xfId="0" applyNumberFormat="1" applyFont="1" applyFill="1" applyBorder="1" applyProtection="1">
      <protection locked="0"/>
    </xf>
    <xf numFmtId="0" fontId="2" fillId="8" borderId="7" xfId="0" applyFont="1" applyFill="1" applyBorder="1" applyProtection="1">
      <protection locked="0"/>
    </xf>
    <xf numFmtId="167" fontId="2" fillId="8" borderId="7" xfId="0" applyNumberFormat="1" applyFont="1" applyFill="1" applyBorder="1" applyProtection="1"/>
    <xf numFmtId="2" fontId="2" fillId="8" borderId="7" xfId="0" applyNumberFormat="1" applyFont="1" applyFill="1" applyBorder="1" applyAlignment="1" applyProtection="1">
      <alignment horizontal="left" indent="3"/>
    </xf>
    <xf numFmtId="2" fontId="2" fillId="8" borderId="10" xfId="0" applyNumberFormat="1" applyFont="1" applyFill="1" applyBorder="1" applyAlignment="1" applyProtection="1">
      <alignment horizontal="left" indent="3"/>
    </xf>
    <xf numFmtId="2" fontId="2" fillId="8" borderId="3" xfId="0" applyNumberFormat="1" applyFont="1" applyFill="1" applyBorder="1" applyAlignment="1">
      <alignment horizontal="center"/>
    </xf>
    <xf numFmtId="166" fontId="2" fillId="8" borderId="3" xfId="0" applyNumberFormat="1" applyFont="1" applyFill="1" applyBorder="1" applyAlignment="1">
      <alignment horizontal="center"/>
    </xf>
    <xf numFmtId="166" fontId="2" fillId="16" borderId="12" xfId="0" applyNumberFormat="1" applyFont="1" applyFill="1" applyBorder="1" applyAlignment="1">
      <alignment horizontal="center"/>
    </xf>
    <xf numFmtId="167" fontId="2" fillId="16" borderId="12" xfId="0" applyNumberFormat="1" applyFont="1" applyFill="1" applyBorder="1" applyAlignment="1">
      <alignment horizontal="right"/>
    </xf>
    <xf numFmtId="2" fontId="2" fillId="16" borderId="12" xfId="0" applyNumberFormat="1" applyFont="1" applyFill="1" applyBorder="1" applyAlignment="1">
      <alignment horizontal="center"/>
    </xf>
    <xf numFmtId="0" fontId="2" fillId="16" borderId="1" xfId="0" applyFont="1" applyFill="1" applyBorder="1" applyProtection="1">
      <protection locked="0"/>
    </xf>
    <xf numFmtId="0" fontId="2" fillId="16" borderId="1" xfId="0" applyFont="1" applyFill="1" applyBorder="1" applyAlignment="1" applyProtection="1">
      <alignment horizontal="center"/>
      <protection locked="0"/>
    </xf>
    <xf numFmtId="166" fontId="2" fillId="16" borderId="1" xfId="0" applyNumberFormat="1" applyFont="1" applyFill="1" applyBorder="1" applyProtection="1">
      <protection locked="0"/>
    </xf>
    <xf numFmtId="166" fontId="2" fillId="16" borderId="1" xfId="0" applyNumberFormat="1" applyFont="1" applyFill="1" applyBorder="1" applyAlignment="1" applyProtection="1">
      <alignment horizontal="left" indent="4"/>
      <protection locked="0"/>
    </xf>
    <xf numFmtId="167" fontId="2" fillId="16" borderId="1" xfId="0" applyNumberFormat="1" applyFont="1" applyFill="1" applyBorder="1" applyProtection="1"/>
    <xf numFmtId="2" fontId="2" fillId="16" borderId="1" xfId="0" applyNumberFormat="1" applyFont="1" applyFill="1" applyBorder="1" applyProtection="1">
      <protection locked="0"/>
    </xf>
    <xf numFmtId="2" fontId="2" fillId="16" borderId="1" xfId="0" applyNumberFormat="1" applyFont="1" applyFill="1" applyBorder="1" applyAlignment="1" applyProtection="1">
      <alignment horizontal="left" indent="3"/>
    </xf>
    <xf numFmtId="2" fontId="2" fillId="16" borderId="2" xfId="0" applyNumberFormat="1" applyFont="1" applyFill="1" applyBorder="1" applyAlignment="1" applyProtection="1">
      <alignment horizontal="left" indent="3"/>
    </xf>
    <xf numFmtId="0" fontId="2" fillId="15" borderId="1" xfId="0" applyFont="1" applyFill="1" applyBorder="1"/>
    <xf numFmtId="166" fontId="2" fillId="15" borderId="1" xfId="0" applyNumberFormat="1" applyFont="1" applyFill="1" applyBorder="1"/>
    <xf numFmtId="167" fontId="2" fillId="15" borderId="1" xfId="0" applyNumberFormat="1" applyFont="1" applyFill="1" applyBorder="1"/>
    <xf numFmtId="2" fontId="2" fillId="15" borderId="1" xfId="0" applyNumberFormat="1" applyFont="1" applyFill="1" applyBorder="1"/>
    <xf numFmtId="2" fontId="2" fillId="15" borderId="1" xfId="0" applyNumberFormat="1" applyFont="1" applyFill="1" applyBorder="1" applyAlignment="1">
      <alignment horizontal="left" indent="3"/>
    </xf>
    <xf numFmtId="2" fontId="2" fillId="15" borderId="2" xfId="0" applyNumberFormat="1" applyFont="1" applyFill="1" applyBorder="1" applyAlignment="1">
      <alignment horizontal="left" indent="3"/>
    </xf>
    <xf numFmtId="166" fontId="2" fillId="8" borderId="7" xfId="0" applyNumberFormat="1" applyFont="1" applyFill="1" applyBorder="1" applyAlignment="1">
      <alignment horizontal="center"/>
    </xf>
    <xf numFmtId="2" fontId="2" fillId="8" borderId="7" xfId="0" applyNumberFormat="1" applyFont="1" applyFill="1" applyBorder="1" applyAlignment="1">
      <alignment horizontal="center"/>
    </xf>
    <xf numFmtId="0" fontId="2" fillId="23" borderId="52" xfId="12" applyFont="1" applyFill="1" applyBorder="1" applyProtection="1">
      <protection locked="0"/>
    </xf>
    <xf numFmtId="0" fontId="2" fillId="23" borderId="53" xfId="12" applyFont="1" applyFill="1" applyBorder="1" applyAlignment="1" applyProtection="1">
      <alignment horizontal="center"/>
      <protection locked="0"/>
    </xf>
    <xf numFmtId="166" fontId="2" fillId="23" borderId="53" xfId="12" applyNumberFormat="1" applyFont="1" applyFill="1" applyBorder="1" applyProtection="1">
      <protection locked="0"/>
    </xf>
    <xf numFmtId="166" fontId="2" fillId="23" borderId="53" xfId="12" applyNumberFormat="1" applyFont="1" applyFill="1" applyBorder="1" applyAlignment="1" applyProtection="1">
      <alignment horizontal="left" indent="3"/>
      <protection locked="0"/>
    </xf>
    <xf numFmtId="167" fontId="2" fillId="23" borderId="53" xfId="12" applyNumberFormat="1" applyFont="1" applyFill="1" applyBorder="1" applyProtection="1"/>
    <xf numFmtId="2" fontId="2" fillId="23" borderId="53" xfId="12" applyNumberFormat="1" applyFont="1" applyFill="1" applyBorder="1" applyProtection="1">
      <protection locked="0"/>
    </xf>
    <xf numFmtId="2" fontId="2" fillId="23" borderId="54" xfId="12" applyNumberFormat="1" applyFont="1" applyFill="1" applyBorder="1" applyAlignment="1" applyProtection="1">
      <alignment horizontal="left" indent="3"/>
    </xf>
    <xf numFmtId="2" fontId="2" fillId="23" borderId="55" xfId="12" applyNumberFormat="1" applyFont="1" applyFill="1" applyBorder="1" applyAlignment="1" applyProtection="1">
      <alignment horizontal="left" indent="3"/>
    </xf>
    <xf numFmtId="0" fontId="2" fillId="23" borderId="52" xfId="12" applyFont="1" applyFill="1" applyBorder="1" applyAlignment="1" applyProtection="1">
      <alignment horizontal="center"/>
      <protection locked="0"/>
    </xf>
    <xf numFmtId="166" fontId="2" fillId="23" borderId="52" xfId="12" applyNumberFormat="1" applyFont="1" applyFill="1" applyBorder="1" applyProtection="1">
      <protection locked="0"/>
    </xf>
    <xf numFmtId="167" fontId="2" fillId="23" borderId="52" xfId="12" applyNumberFormat="1" applyFont="1" applyFill="1" applyBorder="1" applyProtection="1"/>
    <xf numFmtId="2" fontId="2" fillId="23" borderId="52" xfId="12" applyNumberFormat="1" applyFont="1" applyFill="1" applyBorder="1" applyAlignment="1" applyProtection="1">
      <alignment horizontal="left" indent="3"/>
    </xf>
    <xf numFmtId="2" fontId="2" fillId="23" borderId="56" xfId="12" applyNumberFormat="1" applyFont="1" applyFill="1" applyBorder="1" applyAlignment="1" applyProtection="1">
      <alignment horizontal="left" indent="3"/>
    </xf>
    <xf numFmtId="0" fontId="2" fillId="23" borderId="57" xfId="12" applyFont="1" applyFill="1" applyBorder="1" applyProtection="1">
      <protection locked="0"/>
    </xf>
    <xf numFmtId="0" fontId="2" fillId="23" borderId="57" xfId="12" applyFont="1" applyFill="1" applyBorder="1" applyAlignment="1" applyProtection="1">
      <alignment horizontal="center"/>
      <protection locked="0"/>
    </xf>
    <xf numFmtId="166" fontId="2" fillId="23" borderId="58" xfId="12" applyNumberFormat="1" applyFont="1" applyFill="1" applyBorder="1" applyProtection="1">
      <protection locked="0"/>
    </xf>
    <xf numFmtId="166" fontId="2" fillId="23" borderId="57" xfId="12" applyNumberFormat="1" applyFont="1" applyFill="1" applyBorder="1" applyProtection="1">
      <protection locked="0"/>
    </xf>
    <xf numFmtId="166" fontId="2" fillId="23" borderId="58" xfId="12" applyNumberFormat="1" applyFont="1" applyFill="1" applyBorder="1" applyAlignment="1" applyProtection="1">
      <alignment horizontal="left" indent="3"/>
      <protection locked="0"/>
    </xf>
    <xf numFmtId="167" fontId="2" fillId="23" borderId="57" xfId="12" applyNumberFormat="1" applyFont="1" applyFill="1" applyBorder="1" applyProtection="1"/>
    <xf numFmtId="2" fontId="2" fillId="23" borderId="59" xfId="12" applyNumberFormat="1" applyFont="1" applyFill="1" applyBorder="1" applyProtection="1">
      <protection locked="0"/>
    </xf>
    <xf numFmtId="2" fontId="2" fillId="23" borderId="60" xfId="12" applyNumberFormat="1" applyFont="1" applyFill="1" applyBorder="1" applyAlignment="1" applyProtection="1">
      <alignment horizontal="left" indent="3"/>
    </xf>
    <xf numFmtId="2" fontId="2" fillId="23" borderId="57" xfId="12" applyNumberFormat="1" applyFont="1" applyFill="1" applyBorder="1" applyAlignment="1" applyProtection="1">
      <alignment horizontal="left" indent="3"/>
    </xf>
    <xf numFmtId="2" fontId="2" fillId="23" borderId="61" xfId="12" applyNumberFormat="1" applyFont="1" applyFill="1" applyBorder="1" applyAlignment="1" applyProtection="1">
      <alignment horizontal="left" indent="3"/>
    </xf>
    <xf numFmtId="0" fontId="2" fillId="24" borderId="64" xfId="12" applyFont="1" applyFill="1" applyBorder="1" applyProtection="1">
      <protection locked="0"/>
    </xf>
    <xf numFmtId="0" fontId="2" fillId="24" borderId="64" xfId="12" applyFont="1" applyFill="1" applyBorder="1" applyAlignment="1" applyProtection="1">
      <alignment horizontal="center"/>
      <protection locked="0"/>
    </xf>
    <xf numFmtId="0" fontId="2" fillId="24" borderId="65" xfId="12" applyFont="1" applyFill="1" applyBorder="1" applyAlignment="1" applyProtection="1">
      <alignment horizontal="center"/>
      <protection locked="0"/>
    </xf>
    <xf numFmtId="166" fontId="2" fillId="24" borderId="12" xfId="12" applyNumberFormat="1" applyFont="1" applyFill="1" applyBorder="1" applyProtection="1">
      <protection locked="0"/>
    </xf>
    <xf numFmtId="166" fontId="2" fillId="24" borderId="63" xfId="12" applyNumberFormat="1" applyFont="1" applyFill="1" applyBorder="1" applyProtection="1">
      <protection locked="0"/>
    </xf>
    <xf numFmtId="166" fontId="2" fillId="24" borderId="64" xfId="12" applyNumberFormat="1" applyFont="1" applyFill="1" applyBorder="1" applyProtection="1">
      <protection locked="0"/>
    </xf>
    <xf numFmtId="166" fontId="2" fillId="24" borderId="53" xfId="12" applyNumberFormat="1" applyFont="1" applyFill="1" applyBorder="1" applyAlignment="1" applyProtection="1">
      <alignment horizontal="left" indent="3"/>
      <protection locked="0"/>
    </xf>
    <xf numFmtId="166" fontId="2" fillId="24" borderId="53" xfId="12" applyNumberFormat="1" applyFont="1" applyFill="1" applyBorder="1" applyProtection="1">
      <protection locked="0"/>
    </xf>
    <xf numFmtId="167" fontId="2" fillId="24" borderId="53" xfId="12" applyNumberFormat="1" applyFont="1" applyFill="1" applyBorder="1" applyProtection="1"/>
    <xf numFmtId="2" fontId="2" fillId="24" borderId="53" xfId="12" applyNumberFormat="1" applyFont="1" applyFill="1" applyBorder="1" applyProtection="1">
      <protection locked="0"/>
    </xf>
    <xf numFmtId="2" fontId="2" fillId="24" borderId="53" xfId="12" applyNumberFormat="1" applyFont="1" applyFill="1" applyBorder="1" applyAlignment="1" applyProtection="1">
      <alignment horizontal="left" indent="3"/>
    </xf>
    <xf numFmtId="2" fontId="2" fillId="24" borderId="67" xfId="12" applyNumberFormat="1" applyFont="1" applyFill="1" applyBorder="1" applyAlignment="1" applyProtection="1">
      <alignment horizontal="left" indent="3"/>
    </xf>
    <xf numFmtId="0" fontId="2" fillId="24" borderId="52" xfId="12" applyFont="1" applyFill="1" applyBorder="1" applyProtection="1">
      <protection locked="0"/>
    </xf>
    <xf numFmtId="0" fontId="2" fillId="24" borderId="52" xfId="12" applyFont="1" applyFill="1" applyBorder="1" applyAlignment="1" applyProtection="1">
      <alignment horizontal="center"/>
      <protection locked="0"/>
    </xf>
    <xf numFmtId="0" fontId="2" fillId="24" borderId="62" xfId="12" applyFont="1" applyFill="1" applyBorder="1" applyAlignment="1" applyProtection="1">
      <alignment horizontal="center"/>
      <protection locked="0"/>
    </xf>
    <xf numFmtId="166" fontId="2" fillId="24" borderId="3" xfId="12" applyNumberFormat="1" applyFont="1" applyFill="1" applyBorder="1" applyProtection="1">
      <protection locked="0"/>
    </xf>
    <xf numFmtId="166" fontId="2" fillId="24" borderId="68" xfId="12" applyNumberFormat="1" applyFont="1" applyFill="1" applyBorder="1" applyProtection="1">
      <protection locked="0"/>
    </xf>
    <xf numFmtId="166" fontId="2" fillId="24" borderId="52" xfId="12" applyNumberFormat="1" applyFont="1" applyFill="1" applyBorder="1" applyProtection="1">
      <protection locked="0"/>
    </xf>
    <xf numFmtId="167" fontId="2" fillId="24" borderId="52" xfId="12" applyNumberFormat="1" applyFont="1" applyFill="1" applyBorder="1" applyProtection="1"/>
    <xf numFmtId="2" fontId="2" fillId="24" borderId="52" xfId="12" applyNumberFormat="1" applyFont="1" applyFill="1" applyBorder="1" applyAlignment="1" applyProtection="1">
      <alignment horizontal="left" indent="3"/>
    </xf>
    <xf numFmtId="2" fontId="2" fillId="24" borderId="56" xfId="12" applyNumberFormat="1" applyFont="1" applyFill="1" applyBorder="1" applyAlignment="1" applyProtection="1">
      <alignment horizontal="left" indent="3"/>
    </xf>
    <xf numFmtId="0" fontId="2" fillId="24" borderId="57" xfId="12" applyFont="1" applyFill="1" applyBorder="1" applyProtection="1">
      <protection locked="0"/>
    </xf>
    <xf numFmtId="0" fontId="2" fillId="24" borderId="57" xfId="12" applyFont="1" applyFill="1" applyBorder="1" applyAlignment="1" applyProtection="1">
      <alignment horizontal="center"/>
      <protection locked="0"/>
    </xf>
    <xf numFmtId="166" fontId="2" fillId="24" borderId="59" xfId="12" applyNumberFormat="1" applyFont="1" applyFill="1" applyBorder="1" applyProtection="1">
      <protection locked="0"/>
    </xf>
    <xf numFmtId="166" fontId="2" fillId="24" borderId="57" xfId="12" applyNumberFormat="1" applyFont="1" applyFill="1" applyBorder="1" applyProtection="1">
      <protection locked="0"/>
    </xf>
    <xf numFmtId="166" fontId="2" fillId="24" borderId="58" xfId="12" applyNumberFormat="1" applyFont="1" applyFill="1" applyBorder="1" applyAlignment="1" applyProtection="1">
      <alignment horizontal="left" indent="3"/>
      <protection locked="0"/>
    </xf>
    <xf numFmtId="166" fontId="2" fillId="24" borderId="58" xfId="12" applyNumberFormat="1" applyFont="1" applyFill="1" applyBorder="1" applyProtection="1">
      <protection locked="0"/>
    </xf>
    <xf numFmtId="167" fontId="2" fillId="24" borderId="57" xfId="12" applyNumberFormat="1" applyFont="1" applyFill="1" applyBorder="1" applyProtection="1"/>
    <xf numFmtId="2" fontId="2" fillId="24" borderId="59" xfId="12" applyNumberFormat="1" applyFont="1" applyFill="1" applyBorder="1" applyProtection="1">
      <protection locked="0"/>
    </xf>
    <xf numFmtId="2" fontId="2" fillId="24" borderId="57" xfId="12" applyNumberFormat="1" applyFont="1" applyFill="1" applyBorder="1" applyAlignment="1" applyProtection="1">
      <alignment horizontal="left" indent="3"/>
    </xf>
    <xf numFmtId="2" fontId="2" fillId="24" borderId="61" xfId="12" applyNumberFormat="1" applyFont="1" applyFill="1" applyBorder="1" applyAlignment="1" applyProtection="1">
      <alignment horizontal="left" indent="3"/>
    </xf>
    <xf numFmtId="0" fontId="2" fillId="25" borderId="64" xfId="12" applyFont="1" applyFill="1" applyBorder="1" applyProtection="1">
      <protection locked="0"/>
    </xf>
    <xf numFmtId="0" fontId="2" fillId="25" borderId="64" xfId="12" applyFont="1" applyFill="1" applyBorder="1" applyAlignment="1" applyProtection="1">
      <alignment horizontal="center"/>
      <protection locked="0"/>
    </xf>
    <xf numFmtId="0" fontId="2" fillId="25" borderId="65" xfId="12" applyFont="1" applyFill="1" applyBorder="1" applyAlignment="1" applyProtection="1">
      <alignment horizontal="center"/>
      <protection locked="0"/>
    </xf>
    <xf numFmtId="166" fontId="2" fillId="25" borderId="12" xfId="12" applyNumberFormat="1" applyFont="1" applyFill="1" applyBorder="1" applyProtection="1">
      <protection locked="0"/>
    </xf>
    <xf numFmtId="166" fontId="2" fillId="25" borderId="63" xfId="12" applyNumberFormat="1" applyFont="1" applyFill="1" applyBorder="1" applyProtection="1">
      <protection locked="0"/>
    </xf>
    <xf numFmtId="166" fontId="2" fillId="25" borderId="64" xfId="12" applyNumberFormat="1" applyFont="1" applyFill="1" applyBorder="1" applyProtection="1">
      <protection locked="0"/>
    </xf>
    <xf numFmtId="166" fontId="2" fillId="25" borderId="65" xfId="12" applyNumberFormat="1" applyFont="1" applyFill="1" applyBorder="1" applyProtection="1">
      <protection locked="0"/>
    </xf>
    <xf numFmtId="166" fontId="2" fillId="25" borderId="12" xfId="12" applyNumberFormat="1" applyFont="1" applyFill="1" applyBorder="1" applyAlignment="1" applyProtection="1">
      <alignment horizontal="left" indent="3"/>
      <protection locked="0"/>
    </xf>
    <xf numFmtId="166" fontId="2" fillId="25" borderId="66" xfId="12" applyNumberFormat="1" applyFont="1" applyFill="1" applyBorder="1" applyProtection="1">
      <protection locked="0"/>
    </xf>
    <xf numFmtId="167" fontId="2" fillId="25" borderId="53" xfId="12" applyNumberFormat="1" applyFont="1" applyFill="1" applyBorder="1" applyProtection="1"/>
    <xf numFmtId="2" fontId="2" fillId="25" borderId="53" xfId="12" applyNumberFormat="1" applyFont="1" applyFill="1" applyBorder="1" applyProtection="1">
      <protection locked="0"/>
    </xf>
    <xf numFmtId="2" fontId="2" fillId="25" borderId="53" xfId="12" applyNumberFormat="1" applyFont="1" applyFill="1" applyBorder="1" applyAlignment="1" applyProtection="1">
      <alignment horizontal="left" indent="3"/>
    </xf>
    <xf numFmtId="2" fontId="2" fillId="25" borderId="67" xfId="12" applyNumberFormat="1" applyFont="1" applyFill="1" applyBorder="1" applyAlignment="1" applyProtection="1">
      <alignment horizontal="left" indent="3"/>
    </xf>
    <xf numFmtId="0" fontId="2" fillId="25" borderId="52" xfId="12" applyFont="1" applyFill="1" applyBorder="1" applyProtection="1">
      <protection locked="0"/>
    </xf>
    <xf numFmtId="0" fontId="2" fillId="25" borderId="52" xfId="12" applyFont="1" applyFill="1" applyBorder="1" applyAlignment="1" applyProtection="1">
      <alignment horizontal="center"/>
      <protection locked="0"/>
    </xf>
    <xf numFmtId="0" fontId="2" fillId="25" borderId="62" xfId="12" applyFont="1" applyFill="1" applyBorder="1" applyAlignment="1" applyProtection="1">
      <alignment horizontal="center"/>
      <protection locked="0"/>
    </xf>
    <xf numFmtId="166" fontId="2" fillId="25" borderId="3" xfId="12" applyNumberFormat="1" applyFont="1" applyFill="1" applyBorder="1" applyProtection="1">
      <protection locked="0"/>
    </xf>
    <xf numFmtId="166" fontId="2" fillId="25" borderId="68" xfId="12" applyNumberFormat="1" applyFont="1" applyFill="1" applyBorder="1" applyProtection="1">
      <protection locked="0"/>
    </xf>
    <xf numFmtId="166" fontId="2" fillId="25" borderId="52" xfId="12" applyNumberFormat="1" applyFont="1" applyFill="1" applyBorder="1" applyProtection="1">
      <protection locked="0"/>
    </xf>
    <xf numFmtId="166" fontId="2" fillId="25" borderId="62" xfId="12" applyNumberFormat="1" applyFont="1" applyFill="1" applyBorder="1" applyProtection="1">
      <protection locked="0"/>
    </xf>
    <xf numFmtId="166" fontId="2" fillId="25" borderId="3" xfId="12" applyNumberFormat="1" applyFont="1" applyFill="1" applyBorder="1" applyAlignment="1" applyProtection="1">
      <alignment horizontal="left" indent="3"/>
      <protection locked="0"/>
    </xf>
    <xf numFmtId="167" fontId="2" fillId="25" borderId="52" xfId="12" applyNumberFormat="1" applyFont="1" applyFill="1" applyBorder="1" applyProtection="1"/>
    <xf numFmtId="2" fontId="2" fillId="25" borderId="52" xfId="12" applyNumberFormat="1" applyFont="1" applyFill="1" applyBorder="1" applyAlignment="1" applyProtection="1">
      <alignment horizontal="left" indent="3"/>
    </xf>
    <xf numFmtId="2" fontId="2" fillId="25" borderId="56" xfId="12" applyNumberFormat="1" applyFont="1" applyFill="1" applyBorder="1" applyAlignment="1" applyProtection="1">
      <alignment horizontal="left" indent="3"/>
    </xf>
    <xf numFmtId="2" fontId="2" fillId="25" borderId="68" xfId="12" applyNumberFormat="1" applyFont="1" applyFill="1" applyBorder="1" applyProtection="1">
      <protection locked="0"/>
    </xf>
    <xf numFmtId="0" fontId="2" fillId="25" borderId="62" xfId="12" applyFont="1" applyFill="1" applyBorder="1" applyProtection="1">
      <protection locked="0"/>
    </xf>
    <xf numFmtId="0" fontId="2" fillId="25" borderId="57" xfId="12" applyFont="1" applyFill="1" applyBorder="1" applyAlignment="1" applyProtection="1">
      <alignment horizontal="center"/>
      <protection locked="0"/>
    </xf>
    <xf numFmtId="166" fontId="2" fillId="25" borderId="59" xfId="12" applyNumberFormat="1" applyFont="1" applyFill="1" applyBorder="1" applyProtection="1">
      <protection locked="0"/>
    </xf>
    <xf numFmtId="2" fontId="2" fillId="25" borderId="57" xfId="12" applyNumberFormat="1" applyFont="1" applyFill="1" applyBorder="1" applyProtection="1">
      <protection locked="0"/>
    </xf>
    <xf numFmtId="0" fontId="2" fillId="25" borderId="57" xfId="12" applyFont="1" applyFill="1" applyBorder="1" applyProtection="1">
      <protection locked="0"/>
    </xf>
    <xf numFmtId="166" fontId="2" fillId="25" borderId="57" xfId="12" applyNumberFormat="1" applyFont="1" applyFill="1" applyBorder="1" applyProtection="1">
      <protection locked="0"/>
    </xf>
    <xf numFmtId="166" fontId="2" fillId="25" borderId="70" xfId="12" applyNumberFormat="1" applyFont="1" applyFill="1" applyBorder="1" applyAlignment="1" applyProtection="1">
      <alignment horizontal="left" indent="3"/>
      <protection locked="0"/>
    </xf>
    <xf numFmtId="166" fontId="2" fillId="25" borderId="71" xfId="12" applyNumberFormat="1" applyFont="1" applyFill="1" applyBorder="1" applyProtection="1">
      <protection locked="0"/>
    </xf>
    <xf numFmtId="167" fontId="2" fillId="25" borderId="57" xfId="12" applyNumberFormat="1" applyFont="1" applyFill="1" applyBorder="1" applyProtection="1"/>
    <xf numFmtId="2" fontId="2" fillId="25" borderId="59" xfId="12" applyNumberFormat="1" applyFont="1" applyFill="1" applyBorder="1" applyProtection="1">
      <protection locked="0"/>
    </xf>
    <xf numFmtId="2" fontId="2" fillId="25" borderId="57" xfId="12" applyNumberFormat="1" applyFont="1" applyFill="1" applyBorder="1" applyAlignment="1" applyProtection="1">
      <alignment horizontal="left" indent="3"/>
    </xf>
    <xf numFmtId="2" fontId="2" fillId="25" borderId="61" xfId="12" applyNumberFormat="1" applyFont="1" applyFill="1" applyBorder="1" applyAlignment="1" applyProtection="1">
      <alignment horizontal="left" indent="3"/>
    </xf>
    <xf numFmtId="0" fontId="2" fillId="26" borderId="52" xfId="12" applyFont="1" applyFill="1" applyBorder="1" applyProtection="1">
      <protection locked="0"/>
    </xf>
    <xf numFmtId="0" fontId="2" fillId="27" borderId="52" xfId="12" applyFont="1" applyFill="1" applyBorder="1" applyAlignment="1" applyProtection="1">
      <alignment horizontal="center"/>
      <protection locked="0"/>
    </xf>
    <xf numFmtId="0" fontId="2" fillId="27" borderId="62" xfId="12" applyFont="1" applyFill="1" applyBorder="1" applyAlignment="1" applyProtection="1">
      <alignment horizontal="center"/>
      <protection locked="0"/>
    </xf>
    <xf numFmtId="166" fontId="2" fillId="27" borderId="12" xfId="12" applyNumberFormat="1" applyFont="1" applyFill="1" applyBorder="1" applyProtection="1">
      <protection locked="0"/>
    </xf>
    <xf numFmtId="166" fontId="2" fillId="27" borderId="63" xfId="12" applyNumberFormat="1" applyFont="1" applyFill="1" applyBorder="1" applyProtection="1">
      <protection locked="0"/>
    </xf>
    <xf numFmtId="166" fontId="2" fillId="27" borderId="64" xfId="12" applyNumberFormat="1" applyFont="1" applyFill="1" applyBorder="1" applyProtection="1">
      <protection locked="0"/>
    </xf>
    <xf numFmtId="166" fontId="2" fillId="27" borderId="52" xfId="12" applyNumberFormat="1" applyFont="1" applyFill="1" applyBorder="1" applyProtection="1">
      <protection locked="0"/>
    </xf>
    <xf numFmtId="166" fontId="2" fillId="27" borderId="65" xfId="12" applyNumberFormat="1" applyFont="1" applyFill="1" applyBorder="1" applyProtection="1">
      <protection locked="0"/>
    </xf>
    <xf numFmtId="166" fontId="2" fillId="27" borderId="12" xfId="12" applyNumberFormat="1" applyFont="1" applyFill="1" applyBorder="1" applyAlignment="1" applyProtection="1">
      <alignment horizontal="left" indent="3"/>
      <protection locked="0"/>
    </xf>
    <xf numFmtId="167" fontId="2" fillId="27" borderId="66" xfId="12" applyNumberFormat="1" applyFont="1" applyFill="1" applyBorder="1" applyProtection="1"/>
    <xf numFmtId="2" fontId="2" fillId="27" borderId="53" xfId="12" applyNumberFormat="1" applyFont="1" applyFill="1" applyBorder="1" applyProtection="1">
      <protection locked="0"/>
    </xf>
    <xf numFmtId="2" fontId="2" fillId="27" borderId="53" xfId="12" applyNumberFormat="1" applyFont="1" applyFill="1" applyBorder="1" applyAlignment="1" applyProtection="1">
      <alignment horizontal="left" indent="3"/>
    </xf>
    <xf numFmtId="2" fontId="2" fillId="27" borderId="67" xfId="12" applyNumberFormat="1" applyFont="1" applyFill="1" applyBorder="1" applyAlignment="1" applyProtection="1">
      <alignment horizontal="left" indent="3"/>
    </xf>
    <xf numFmtId="166" fontId="2" fillId="27" borderId="3" xfId="12" applyNumberFormat="1" applyFont="1" applyFill="1" applyBorder="1" applyProtection="1">
      <protection locked="0"/>
    </xf>
    <xf numFmtId="166" fontId="2" fillId="27" borderId="68" xfId="12" applyNumberFormat="1" applyFont="1" applyFill="1" applyBorder="1" applyProtection="1">
      <protection locked="0"/>
    </xf>
    <xf numFmtId="166" fontId="2" fillId="27" borderId="62" xfId="12" applyNumberFormat="1" applyFont="1" applyFill="1" applyBorder="1" applyProtection="1">
      <protection locked="0"/>
    </xf>
    <xf numFmtId="166" fontId="2" fillId="27" borderId="3" xfId="12" applyNumberFormat="1" applyFont="1" applyFill="1" applyBorder="1" applyAlignment="1" applyProtection="1">
      <alignment horizontal="left" indent="3"/>
      <protection locked="0"/>
    </xf>
    <xf numFmtId="2" fontId="2" fillId="27" borderId="56" xfId="12" applyNumberFormat="1" applyFont="1" applyFill="1" applyBorder="1" applyAlignment="1" applyProtection="1">
      <alignment horizontal="left" indent="3"/>
    </xf>
    <xf numFmtId="0" fontId="2" fillId="27" borderId="52" xfId="12" applyFont="1" applyFill="1" applyBorder="1" applyProtection="1">
      <protection locked="0"/>
    </xf>
    <xf numFmtId="167" fontId="2" fillId="27" borderId="68" xfId="12" applyNumberFormat="1" applyFont="1" applyFill="1" applyBorder="1" applyProtection="1"/>
    <xf numFmtId="2" fontId="2" fillId="27" borderId="52" xfId="12" applyNumberFormat="1" applyFont="1" applyFill="1" applyBorder="1" applyAlignment="1" applyProtection="1">
      <alignment horizontal="left" indent="3"/>
    </xf>
    <xf numFmtId="0" fontId="2" fillId="27" borderId="57" xfId="12" applyFont="1" applyFill="1" applyBorder="1" applyProtection="1">
      <protection locked="0"/>
    </xf>
    <xf numFmtId="0" fontId="2" fillId="27" borderId="57" xfId="12" applyFont="1" applyFill="1" applyBorder="1" applyAlignment="1" applyProtection="1">
      <alignment horizontal="center"/>
      <protection locked="0"/>
    </xf>
    <xf numFmtId="166" fontId="2" fillId="27" borderId="59" xfId="12" applyNumberFormat="1" applyFont="1" applyFill="1" applyBorder="1" applyProtection="1">
      <protection locked="0"/>
    </xf>
    <xf numFmtId="166" fontId="2" fillId="27" borderId="57" xfId="12" applyNumberFormat="1" applyFont="1" applyFill="1" applyBorder="1" applyProtection="1">
      <protection locked="0"/>
    </xf>
    <xf numFmtId="166" fontId="2" fillId="27" borderId="60" xfId="12" applyNumberFormat="1" applyFont="1" applyFill="1" applyBorder="1" applyProtection="1">
      <protection locked="0"/>
    </xf>
    <xf numFmtId="166" fontId="2" fillId="27" borderId="7" xfId="12" applyNumberFormat="1" applyFont="1" applyFill="1" applyBorder="1" applyAlignment="1" applyProtection="1">
      <alignment horizontal="left" indent="3"/>
      <protection locked="0"/>
    </xf>
    <xf numFmtId="166" fontId="2" fillId="27" borderId="7" xfId="12" applyNumberFormat="1" applyFont="1" applyFill="1" applyBorder="1" applyProtection="1">
      <protection locked="0"/>
    </xf>
    <xf numFmtId="167" fontId="2" fillId="27" borderId="69" xfId="12" applyNumberFormat="1" applyFont="1" applyFill="1" applyBorder="1" applyProtection="1"/>
    <xf numFmtId="2" fontId="2" fillId="27" borderId="57" xfId="12" applyNumberFormat="1" applyFont="1" applyFill="1" applyBorder="1" applyAlignment="1" applyProtection="1">
      <alignment horizontal="left" indent="3"/>
    </xf>
    <xf numFmtId="2" fontId="2" fillId="27" borderId="61" xfId="12" applyNumberFormat="1" applyFont="1" applyFill="1" applyBorder="1" applyAlignment="1" applyProtection="1">
      <alignment horizontal="left" indent="3"/>
    </xf>
    <xf numFmtId="0" fontId="2" fillId="6" borderId="12" xfId="0" applyFont="1" applyFill="1" applyBorder="1" applyAlignment="1">
      <alignment vertical="center"/>
    </xf>
    <xf numFmtId="0" fontId="2" fillId="6" borderId="12" xfId="0" applyFont="1" applyFill="1" applyBorder="1" applyAlignment="1">
      <alignment horizontal="center" vertical="center"/>
    </xf>
    <xf numFmtId="166" fontId="2" fillId="6" borderId="12" xfId="0" applyNumberFormat="1" applyFont="1" applyFill="1" applyBorder="1" applyAlignment="1">
      <alignment horizontal="center" vertical="center"/>
    </xf>
    <xf numFmtId="167" fontId="2" fillId="6" borderId="12" xfId="0" applyNumberFormat="1" applyFont="1" applyFill="1" applyBorder="1" applyAlignment="1">
      <alignment horizontal="center" vertical="center"/>
    </xf>
    <xf numFmtId="2" fontId="2" fillId="6" borderId="12" xfId="0" applyNumberFormat="1" applyFont="1" applyFill="1" applyBorder="1" applyAlignment="1">
      <alignment horizontal="center" vertical="center"/>
    </xf>
    <xf numFmtId="2" fontId="2" fillId="6" borderId="26" xfId="0" applyNumberFormat="1" applyFont="1" applyFill="1" applyBorder="1" applyAlignment="1">
      <alignment horizontal="center" vertical="center"/>
    </xf>
    <xf numFmtId="166" fontId="2" fillId="11" borderId="3" xfId="0" applyNumberFormat="1" applyFont="1" applyFill="1" applyBorder="1" applyAlignment="1">
      <alignment vertical="center"/>
    </xf>
    <xf numFmtId="166" fontId="2" fillId="11" borderId="3" xfId="0" applyNumberFormat="1" applyFont="1" applyFill="1" applyBorder="1" applyAlignment="1">
      <alignment horizontal="center" vertical="center"/>
    </xf>
    <xf numFmtId="167" fontId="2" fillId="11" borderId="3" xfId="0" applyNumberFormat="1" applyFont="1" applyFill="1" applyBorder="1" applyAlignment="1">
      <alignment horizontal="center" vertical="center"/>
    </xf>
    <xf numFmtId="2" fontId="2" fillId="11" borderId="9" xfId="0" applyNumberFormat="1" applyFont="1" applyFill="1" applyBorder="1" applyAlignment="1">
      <alignment horizontal="center" vertical="center"/>
    </xf>
    <xf numFmtId="166" fontId="2" fillId="11" borderId="7" xfId="0" applyNumberFormat="1" applyFont="1" applyFill="1" applyBorder="1" applyAlignment="1">
      <alignment vertical="center"/>
    </xf>
    <xf numFmtId="166" fontId="2" fillId="11" borderId="7" xfId="0" applyNumberFormat="1" applyFont="1" applyFill="1" applyBorder="1" applyAlignment="1">
      <alignment horizontal="center" vertical="center"/>
    </xf>
    <xf numFmtId="167" fontId="2" fillId="11" borderId="7" xfId="0" applyNumberFormat="1" applyFont="1" applyFill="1" applyBorder="1" applyAlignment="1">
      <alignment horizontal="center" vertical="center"/>
    </xf>
    <xf numFmtId="2" fontId="2" fillId="11" borderId="10" xfId="0" applyNumberFormat="1" applyFont="1" applyFill="1" applyBorder="1" applyAlignment="1">
      <alignment horizontal="center" vertical="center"/>
    </xf>
    <xf numFmtId="0" fontId="2" fillId="11" borderId="3" xfId="4" applyFont="1" applyFill="1" applyBorder="1" applyAlignment="1">
      <alignment horizontal="left"/>
    </xf>
    <xf numFmtId="0" fontId="2" fillId="11" borderId="3" xfId="4" applyFont="1" applyFill="1" applyBorder="1" applyAlignment="1">
      <alignment horizontal="center"/>
    </xf>
    <xf numFmtId="166" fontId="2" fillId="11" borderId="3" xfId="4" applyNumberFormat="1" applyFont="1" applyFill="1" applyBorder="1" applyAlignment="1">
      <alignment horizontal="right"/>
    </xf>
    <xf numFmtId="166" fontId="2" fillId="11" borderId="3" xfId="4" applyNumberFormat="1" applyFont="1" applyFill="1" applyBorder="1"/>
    <xf numFmtId="166" fontId="2" fillId="11" borderId="3" xfId="4" applyNumberFormat="1" applyFont="1" applyFill="1" applyBorder="1" applyAlignment="1">
      <alignment horizontal="center"/>
    </xf>
    <xf numFmtId="167" fontId="2" fillId="11" borderId="3" xfId="4" applyNumberFormat="1" applyFont="1" applyFill="1" applyBorder="1"/>
    <xf numFmtId="2" fontId="2" fillId="11" borderId="3" xfId="4" applyNumberFormat="1" applyFont="1" applyFill="1" applyBorder="1"/>
    <xf numFmtId="2" fontId="2" fillId="11" borderId="3" xfId="4" applyNumberFormat="1" applyFont="1" applyFill="1" applyBorder="1" applyAlignment="1">
      <alignment horizontal="center"/>
    </xf>
    <xf numFmtId="2" fontId="2" fillId="11" borderId="3" xfId="4" applyNumberFormat="1" applyFont="1" applyFill="1" applyBorder="1" applyAlignment="1">
      <alignment horizontal="left" indent="3"/>
    </xf>
    <xf numFmtId="2" fontId="2" fillId="11" borderId="25" xfId="4" applyNumberFormat="1" applyFont="1" applyFill="1" applyBorder="1" applyAlignment="1">
      <alignment horizontal="left" indent="3"/>
    </xf>
    <xf numFmtId="0" fontId="2" fillId="13" borderId="5" xfId="4" applyFont="1" applyFill="1" applyBorder="1"/>
    <xf numFmtId="0" fontId="2" fillId="13" borderId="5" xfId="4" applyFont="1" applyFill="1" applyBorder="1" applyAlignment="1">
      <alignment horizontal="center"/>
    </xf>
    <xf numFmtId="166" fontId="2" fillId="13" borderId="5" xfId="4" applyNumberFormat="1" applyFont="1" applyFill="1" applyBorder="1"/>
    <xf numFmtId="166" fontId="2" fillId="13" borderId="5" xfId="4" applyNumberFormat="1" applyFont="1" applyFill="1" applyBorder="1" applyAlignment="1">
      <alignment horizontal="center"/>
    </xf>
    <xf numFmtId="167" fontId="2" fillId="13" borderId="5" xfId="4" applyNumberFormat="1" applyFont="1" applyFill="1" applyBorder="1"/>
    <xf numFmtId="2" fontId="2" fillId="13" borderId="5" xfId="4" applyNumberFormat="1" applyFont="1" applyFill="1" applyBorder="1"/>
    <xf numFmtId="2" fontId="2" fillId="13" borderId="5" xfId="4" applyNumberFormat="1" applyFont="1" applyFill="1" applyBorder="1" applyAlignment="1">
      <alignment horizontal="center"/>
    </xf>
    <xf numFmtId="2" fontId="2" fillId="13" borderId="5" xfId="4" applyNumberFormat="1" applyFont="1" applyFill="1" applyBorder="1" applyAlignment="1">
      <alignment horizontal="left" indent="3"/>
    </xf>
    <xf numFmtId="2" fontId="2" fillId="13" borderId="25" xfId="4" applyNumberFormat="1" applyFont="1" applyFill="1" applyBorder="1" applyAlignment="1">
      <alignment horizontal="left" indent="3"/>
    </xf>
    <xf numFmtId="2" fontId="2" fillId="11" borderId="26" xfId="4" applyNumberFormat="1" applyFont="1" applyFill="1" applyBorder="1" applyAlignment="1">
      <alignment horizontal="left" indent="3"/>
    </xf>
    <xf numFmtId="0" fontId="2" fillId="10" borderId="12" xfId="6" applyFont="1" applyFill="1" applyBorder="1"/>
    <xf numFmtId="0" fontId="2" fillId="10" borderId="12" xfId="6" applyFont="1" applyFill="1" applyBorder="1" applyAlignment="1">
      <alignment horizontal="center"/>
    </xf>
    <xf numFmtId="166" fontId="2" fillId="10" borderId="12" xfId="6" applyNumberFormat="1" applyFont="1" applyFill="1" applyBorder="1"/>
    <xf numFmtId="166" fontId="2" fillId="10" borderId="12" xfId="6" applyNumberFormat="1" applyFont="1" applyFill="1" applyBorder="1" applyAlignment="1">
      <alignment horizontal="center"/>
    </xf>
    <xf numFmtId="167" fontId="2" fillId="10" borderId="12" xfId="6" applyNumberFormat="1" applyFont="1" applyFill="1" applyBorder="1"/>
    <xf numFmtId="2" fontId="2" fillId="10" borderId="12" xfId="6" applyNumberFormat="1" applyFont="1" applyFill="1" applyBorder="1"/>
    <xf numFmtId="2" fontId="2" fillId="10" borderId="12" xfId="6" applyNumberFormat="1" applyFont="1" applyFill="1" applyBorder="1" applyAlignment="1">
      <alignment horizontal="center"/>
    </xf>
    <xf numFmtId="2" fontId="2" fillId="10" borderId="12" xfId="6" applyNumberFormat="1" applyFont="1" applyFill="1" applyBorder="1" applyAlignment="1">
      <alignment horizontal="left" indent="3"/>
    </xf>
    <xf numFmtId="2" fontId="2" fillId="10" borderId="26" xfId="6" applyNumberFormat="1" applyFont="1" applyFill="1" applyBorder="1" applyAlignment="1">
      <alignment horizontal="left" indent="3"/>
    </xf>
    <xf numFmtId="0" fontId="2" fillId="10" borderId="20" xfId="6" applyFont="1" applyFill="1" applyBorder="1"/>
    <xf numFmtId="0" fontId="2" fillId="10" borderId="20" xfId="6" applyFont="1" applyFill="1" applyBorder="1" applyAlignment="1">
      <alignment horizontal="center"/>
    </xf>
    <xf numFmtId="166" fontId="2" fillId="10" borderId="20" xfId="6" applyNumberFormat="1" applyFont="1" applyFill="1" applyBorder="1"/>
    <xf numFmtId="166" fontId="2" fillId="10" borderId="20" xfId="6" applyNumberFormat="1" applyFont="1" applyFill="1" applyBorder="1" applyAlignment="1">
      <alignment horizontal="center"/>
    </xf>
    <xf numFmtId="167" fontId="2" fillId="10" borderId="20" xfId="6" applyNumberFormat="1" applyFont="1" applyFill="1" applyBorder="1"/>
    <xf numFmtId="2" fontId="2" fillId="10" borderId="20" xfId="6" applyNumberFormat="1" applyFont="1" applyFill="1" applyBorder="1"/>
    <xf numFmtId="2" fontId="2" fillId="10" borderId="20" xfId="6" applyNumberFormat="1" applyFont="1" applyFill="1" applyBorder="1" applyAlignment="1">
      <alignment horizontal="center"/>
    </xf>
    <xf numFmtId="2" fontId="2" fillId="10" borderId="20" xfId="6" applyNumberFormat="1" applyFont="1" applyFill="1" applyBorder="1" applyAlignment="1">
      <alignment horizontal="left" indent="3"/>
    </xf>
    <xf numFmtId="2" fontId="2" fillId="10" borderId="27" xfId="6" applyNumberFormat="1" applyFont="1" applyFill="1" applyBorder="1" applyAlignment="1">
      <alignment horizontal="left" indent="3"/>
    </xf>
    <xf numFmtId="0" fontId="2" fillId="10" borderId="3" xfId="6" applyFont="1" applyFill="1" applyBorder="1" applyAlignment="1">
      <alignment horizontal="center"/>
    </xf>
    <xf numFmtId="166" fontId="2" fillId="10" borderId="3" xfId="6" applyNumberFormat="1" applyFont="1" applyFill="1" applyBorder="1"/>
    <xf numFmtId="166" fontId="2" fillId="10" borderId="3" xfId="6" applyNumberFormat="1" applyFont="1" applyFill="1" applyBorder="1" applyAlignment="1">
      <alignment horizontal="center"/>
    </xf>
    <xf numFmtId="167" fontId="2" fillId="10" borderId="3" xfId="6" applyNumberFormat="1" applyFont="1" applyFill="1" applyBorder="1"/>
    <xf numFmtId="2" fontId="2" fillId="10" borderId="3" xfId="6" applyNumberFormat="1" applyFont="1" applyFill="1" applyBorder="1"/>
    <xf numFmtId="2" fontId="2" fillId="10" borderId="3" xfId="6" applyNumberFormat="1" applyFont="1" applyFill="1" applyBorder="1" applyAlignment="1">
      <alignment horizontal="center"/>
    </xf>
    <xf numFmtId="2" fontId="2" fillId="10" borderId="3" xfId="6" applyNumberFormat="1" applyFont="1" applyFill="1" applyBorder="1" applyAlignment="1">
      <alignment horizontal="left" indent="3"/>
    </xf>
    <xf numFmtId="0" fontId="2" fillId="8" borderId="3" xfId="6" applyFont="1" applyFill="1" applyBorder="1" applyAlignment="1">
      <alignment horizontal="center"/>
    </xf>
    <xf numFmtId="166" fontId="2" fillId="8" borderId="3" xfId="6" applyNumberFormat="1" applyFont="1" applyFill="1" applyBorder="1"/>
    <xf numFmtId="166" fontId="2" fillId="8" borderId="3" xfId="6" applyNumberFormat="1" applyFont="1" applyFill="1" applyBorder="1" applyAlignment="1">
      <alignment horizontal="center"/>
    </xf>
    <xf numFmtId="167" fontId="2" fillId="8" borderId="3" xfId="6" applyNumberFormat="1" applyFont="1" applyFill="1" applyBorder="1"/>
    <xf numFmtId="2" fontId="2" fillId="8" borderId="3" xfId="6" applyNumberFormat="1" applyFont="1" applyFill="1" applyBorder="1"/>
    <xf numFmtId="2" fontId="2" fillId="8" borderId="3" xfId="6" applyNumberFormat="1" applyFont="1" applyFill="1" applyBorder="1" applyAlignment="1">
      <alignment horizontal="center"/>
    </xf>
    <xf numFmtId="2" fontId="2" fillId="8" borderId="3" xfId="6" applyNumberFormat="1" applyFont="1" applyFill="1" applyBorder="1" applyAlignment="1">
      <alignment horizontal="left" indent="3"/>
    </xf>
    <xf numFmtId="0" fontId="2" fillId="11" borderId="7" xfId="6" applyFont="1" applyFill="1" applyBorder="1" applyAlignment="1">
      <alignment horizontal="left"/>
    </xf>
    <xf numFmtId="0" fontId="2" fillId="11" borderId="7" xfId="6" applyFont="1" applyFill="1" applyBorder="1" applyAlignment="1">
      <alignment horizontal="center"/>
    </xf>
    <xf numFmtId="166" fontId="2" fillId="11" borderId="7" xfId="6" applyNumberFormat="1" applyFont="1" applyFill="1" applyBorder="1" applyAlignment="1">
      <alignment horizontal="right"/>
    </xf>
    <xf numFmtId="166" fontId="2" fillId="11" borderId="7" xfId="6" applyNumberFormat="1" applyFont="1" applyFill="1" applyBorder="1"/>
    <xf numFmtId="166" fontId="2" fillId="11" borderId="7" xfId="6" applyNumberFormat="1" applyFont="1" applyFill="1" applyBorder="1" applyAlignment="1">
      <alignment horizontal="center"/>
    </xf>
    <xf numFmtId="167" fontId="2" fillId="11" borderId="7" xfId="6" applyNumberFormat="1" applyFont="1" applyFill="1" applyBorder="1"/>
    <xf numFmtId="2" fontId="2" fillId="11" borderId="7" xfId="6" applyNumberFormat="1" applyFont="1" applyFill="1" applyBorder="1"/>
    <xf numFmtId="2" fontId="2" fillId="11" borderId="7" xfId="6" applyNumberFormat="1" applyFont="1" applyFill="1" applyBorder="1" applyAlignment="1">
      <alignment horizontal="center"/>
    </xf>
    <xf numFmtId="2" fontId="2" fillId="11" borderId="7" xfId="6" applyNumberFormat="1" applyFont="1" applyFill="1" applyBorder="1" applyAlignment="1">
      <alignment horizontal="left" indent="3"/>
    </xf>
    <xf numFmtId="2" fontId="2" fillId="6" borderId="10" xfId="6" applyNumberFormat="1" applyFont="1" applyFill="1" applyBorder="1" applyAlignment="1">
      <alignment horizontal="left" indent="3"/>
    </xf>
    <xf numFmtId="0" fontId="2" fillId="10" borderId="3" xfId="6" applyFont="1" applyFill="1" applyBorder="1"/>
    <xf numFmtId="2" fontId="2" fillId="10" borderId="9" xfId="6" applyNumberFormat="1" applyFont="1" applyFill="1" applyBorder="1" applyAlignment="1">
      <alignment horizontal="left" indent="3"/>
    </xf>
    <xf numFmtId="0" fontId="2" fillId="10" borderId="7" xfId="6" applyFont="1" applyFill="1" applyBorder="1"/>
    <xf numFmtId="0" fontId="2" fillId="10" borderId="7" xfId="6" applyFont="1" applyFill="1" applyBorder="1" applyAlignment="1">
      <alignment horizontal="center"/>
    </xf>
    <xf numFmtId="166" fontId="2" fillId="10" borderId="7" xfId="6" applyNumberFormat="1" applyFont="1" applyFill="1" applyBorder="1"/>
    <xf numFmtId="166" fontId="2" fillId="10" borderId="7" xfId="6" applyNumberFormat="1" applyFont="1" applyFill="1" applyBorder="1" applyAlignment="1">
      <alignment horizontal="center"/>
    </xf>
    <xf numFmtId="167" fontId="2" fillId="10" borderId="7" xfId="6" applyNumberFormat="1" applyFont="1" applyFill="1" applyBorder="1"/>
    <xf numFmtId="2" fontId="2" fillId="10" borderId="7" xfId="6" applyNumberFormat="1" applyFont="1" applyFill="1" applyBorder="1"/>
    <xf numFmtId="2" fontId="2" fillId="10" borderId="7" xfId="6" applyNumberFormat="1" applyFont="1" applyFill="1" applyBorder="1" applyAlignment="1">
      <alignment horizontal="center"/>
    </xf>
    <xf numFmtId="2" fontId="2" fillId="10" borderId="7" xfId="6" applyNumberFormat="1" applyFont="1" applyFill="1" applyBorder="1" applyAlignment="1">
      <alignment horizontal="left" indent="3"/>
    </xf>
    <xf numFmtId="2" fontId="2" fillId="10" borderId="10" xfId="6" applyNumberFormat="1" applyFont="1" applyFill="1" applyBorder="1" applyAlignment="1">
      <alignment horizontal="left" indent="3"/>
    </xf>
    <xf numFmtId="0" fontId="2" fillId="8" borderId="12" xfId="6" applyFont="1" applyFill="1" applyBorder="1"/>
    <xf numFmtId="0" fontId="2" fillId="8" borderId="12" xfId="6" applyFont="1" applyFill="1" applyBorder="1" applyAlignment="1">
      <alignment horizontal="center"/>
    </xf>
    <xf numFmtId="166" fontId="2" fillId="8" borderId="12" xfId="6" applyNumberFormat="1" applyFont="1" applyFill="1" applyBorder="1"/>
    <xf numFmtId="166" fontId="2" fillId="8" borderId="12" xfId="6" applyNumberFormat="1" applyFont="1" applyFill="1" applyBorder="1" applyAlignment="1">
      <alignment horizontal="center"/>
    </xf>
    <xf numFmtId="167" fontId="2" fillId="8" borderId="12" xfId="6" applyNumberFormat="1" applyFont="1" applyFill="1" applyBorder="1"/>
    <xf numFmtId="2" fontId="2" fillId="8" borderId="12" xfId="6" applyNumberFormat="1" applyFont="1" applyFill="1" applyBorder="1"/>
    <xf numFmtId="2" fontId="2" fillId="8" borderId="12" xfId="6" applyNumberFormat="1" applyFont="1" applyFill="1" applyBorder="1" applyAlignment="1">
      <alignment horizontal="center"/>
    </xf>
    <xf numFmtId="2" fontId="2" fillId="8" borderId="12" xfId="6" applyNumberFormat="1" applyFont="1" applyFill="1" applyBorder="1" applyAlignment="1">
      <alignment horizontal="left" indent="3"/>
    </xf>
    <xf numFmtId="2" fontId="2" fillId="8" borderId="26" xfId="6" applyNumberFormat="1" applyFont="1" applyFill="1" applyBorder="1" applyAlignment="1">
      <alignment horizontal="left" indent="3"/>
    </xf>
    <xf numFmtId="0" fontId="2" fillId="8" borderId="3" xfId="6" applyFont="1" applyFill="1" applyBorder="1"/>
    <xf numFmtId="2" fontId="2" fillId="8" borderId="9" xfId="6" applyNumberFormat="1" applyFont="1" applyFill="1" applyBorder="1" applyAlignment="1">
      <alignment horizontal="left" indent="3"/>
    </xf>
    <xf numFmtId="0" fontId="2" fillId="8" borderId="7" xfId="6" applyFont="1" applyFill="1" applyBorder="1"/>
    <xf numFmtId="0" fontId="2" fillId="8" borderId="7" xfId="6" applyFont="1" applyFill="1" applyBorder="1" applyAlignment="1">
      <alignment horizontal="center"/>
    </xf>
    <xf numFmtId="166" fontId="2" fillId="8" borderId="7" xfId="6" applyNumberFormat="1" applyFont="1" applyFill="1" applyBorder="1"/>
    <xf numFmtId="166" fontId="2" fillId="8" borderId="7" xfId="6" applyNumberFormat="1" applyFont="1" applyFill="1" applyBorder="1" applyAlignment="1">
      <alignment horizontal="center"/>
    </xf>
    <xf numFmtId="167" fontId="2" fillId="8" borderId="7" xfId="6" applyNumberFormat="1" applyFont="1" applyFill="1" applyBorder="1"/>
    <xf numFmtId="2" fontId="2" fillId="8" borderId="7" xfId="6" applyNumberFormat="1" applyFont="1" applyFill="1" applyBorder="1"/>
    <xf numFmtId="2" fontId="2" fillId="8" borderId="7" xfId="6" applyNumberFormat="1" applyFont="1" applyFill="1" applyBorder="1" applyAlignment="1">
      <alignment horizontal="center"/>
    </xf>
    <xf numFmtId="2" fontId="2" fillId="8" borderId="7" xfId="6" applyNumberFormat="1" applyFont="1" applyFill="1" applyBorder="1" applyAlignment="1">
      <alignment horizontal="left" indent="3"/>
    </xf>
    <xf numFmtId="2" fontId="2" fillId="8" borderId="10" xfId="6" applyNumberFormat="1" applyFont="1" applyFill="1" applyBorder="1" applyAlignment="1">
      <alignment horizontal="left" indent="3"/>
    </xf>
    <xf numFmtId="0" fontId="2" fillId="6" borderId="7" xfId="6" applyFont="1" applyFill="1" applyBorder="1"/>
    <xf numFmtId="0" fontId="2" fillId="6" borderId="7" xfId="6" applyFont="1" applyFill="1" applyBorder="1" applyAlignment="1">
      <alignment horizontal="center"/>
    </xf>
    <xf numFmtId="166" fontId="2" fillId="6" borderId="7" xfId="6" applyNumberFormat="1" applyFont="1" applyFill="1" applyBorder="1"/>
    <xf numFmtId="166" fontId="2" fillId="6" borderId="7" xfId="6" applyNumberFormat="1" applyFont="1" applyFill="1" applyBorder="1" applyAlignment="1">
      <alignment horizontal="center"/>
    </xf>
    <xf numFmtId="167" fontId="2" fillId="6" borderId="7" xfId="6" applyNumberFormat="1" applyFont="1" applyFill="1" applyBorder="1"/>
    <xf numFmtId="2" fontId="2" fillId="6" borderId="7" xfId="6" applyNumberFormat="1" applyFont="1" applyFill="1" applyBorder="1"/>
    <xf numFmtId="2" fontId="2" fillId="6" borderId="7" xfId="6" applyNumberFormat="1" applyFont="1" applyFill="1" applyBorder="1" applyAlignment="1">
      <alignment horizontal="center"/>
    </xf>
    <xf numFmtId="2" fontId="2" fillId="6" borderId="7" xfId="6" applyNumberFormat="1" applyFont="1" applyFill="1" applyBorder="1" applyAlignment="1">
      <alignment horizontal="left" indent="3"/>
    </xf>
    <xf numFmtId="166" fontId="2" fillId="11" borderId="3" xfId="6" applyNumberFormat="1" applyFont="1" applyFill="1" applyBorder="1" applyAlignment="1">
      <alignment horizontal="left" indent="3"/>
    </xf>
    <xf numFmtId="166" fontId="2" fillId="6" borderId="5" xfId="6" applyNumberFormat="1" applyFont="1" applyFill="1" applyBorder="1" applyAlignment="1">
      <alignment horizontal="left" indent="3"/>
    </xf>
    <xf numFmtId="166" fontId="2" fillId="6" borderId="3" xfId="6" applyNumberFormat="1" applyFont="1" applyFill="1" applyBorder="1" applyAlignment="1">
      <alignment horizontal="left" indent="3"/>
    </xf>
    <xf numFmtId="166" fontId="2" fillId="12" borderId="5" xfId="6" applyNumberFormat="1" applyFont="1" applyFill="1" applyBorder="1" applyAlignment="1">
      <alignment horizontal="left" indent="3"/>
    </xf>
    <xf numFmtId="166" fontId="2" fillId="12" borderId="3" xfId="6" applyNumberFormat="1" applyFont="1" applyFill="1" applyBorder="1" applyAlignment="1">
      <alignment horizontal="left" indent="3"/>
    </xf>
    <xf numFmtId="166" fontId="2" fillId="12" borderId="7" xfId="6" applyNumberFormat="1" applyFont="1" applyFill="1" applyBorder="1" applyAlignment="1">
      <alignment horizontal="left" indent="3"/>
    </xf>
    <xf numFmtId="0" fontId="9" fillId="10" borderId="12" xfId="6" applyFont="1" applyFill="1" applyBorder="1"/>
    <xf numFmtId="0" fontId="9" fillId="10" borderId="12" xfId="6" applyFont="1" applyFill="1" applyBorder="1" applyAlignment="1">
      <alignment horizontal="center"/>
    </xf>
    <xf numFmtId="166" fontId="2" fillId="10" borderId="12" xfId="6" applyNumberFormat="1" applyFont="1" applyFill="1" applyBorder="1" applyAlignment="1">
      <alignment horizontal="left" indent="3"/>
    </xf>
    <xf numFmtId="0" fontId="9" fillId="10" borderId="20" xfId="6" applyFont="1" applyFill="1" applyBorder="1"/>
    <xf numFmtId="0" fontId="9" fillId="10" borderId="20" xfId="6" applyFont="1" applyFill="1" applyBorder="1" applyAlignment="1">
      <alignment horizontal="center"/>
    </xf>
    <xf numFmtId="166" fontId="2" fillId="10" borderId="20" xfId="6" applyNumberFormat="1" applyFont="1" applyFill="1" applyBorder="1" applyAlignment="1">
      <alignment horizontal="left" indent="3"/>
    </xf>
    <xf numFmtId="166" fontId="2" fillId="13" borderId="5" xfId="6" applyNumberFormat="1" applyFont="1" applyFill="1" applyBorder="1" applyAlignment="1">
      <alignment horizontal="left" indent="3"/>
    </xf>
    <xf numFmtId="166" fontId="2" fillId="13" borderId="3" xfId="6" applyNumberFormat="1" applyFont="1" applyFill="1" applyBorder="1" applyAlignment="1">
      <alignment horizontal="left" indent="3"/>
    </xf>
    <xf numFmtId="166" fontId="2" fillId="13" borderId="7" xfId="6" applyNumberFormat="1" applyFont="1" applyFill="1" applyBorder="1" applyAlignment="1">
      <alignment horizontal="left" indent="3"/>
    </xf>
    <xf numFmtId="166" fontId="2" fillId="11" borderId="5" xfId="6" applyNumberFormat="1" applyFont="1" applyFill="1" applyBorder="1" applyAlignment="1">
      <alignment horizontal="left" indent="3"/>
    </xf>
    <xf numFmtId="166" fontId="2" fillId="11" borderId="7" xfId="6" applyNumberFormat="1" applyFont="1" applyFill="1" applyBorder="1" applyAlignment="1">
      <alignment horizontal="left" indent="3"/>
    </xf>
    <xf numFmtId="166" fontId="2" fillId="4" borderId="5" xfId="6" applyNumberFormat="1" applyFont="1" applyFill="1" applyBorder="1" applyAlignment="1">
      <alignment horizontal="right"/>
    </xf>
    <xf numFmtId="166" fontId="2" fillId="4" borderId="12" xfId="6" applyNumberFormat="1" applyFont="1" applyFill="1" applyBorder="1"/>
    <xf numFmtId="0" fontId="2" fillId="10" borderId="12" xfId="9" applyFont="1" applyFill="1" applyBorder="1"/>
    <xf numFmtId="0" fontId="2" fillId="10" borderId="12" xfId="9" applyFont="1" applyFill="1" applyBorder="1" applyAlignment="1">
      <alignment horizontal="center"/>
    </xf>
    <xf numFmtId="166" fontId="2" fillId="10" borderId="12" xfId="9" applyNumberFormat="1" applyFont="1" applyFill="1" applyBorder="1"/>
    <xf numFmtId="166" fontId="2" fillId="10" borderId="12" xfId="9" applyNumberFormat="1" applyFont="1" applyFill="1" applyBorder="1" applyAlignment="1">
      <alignment horizontal="center"/>
    </xf>
    <xf numFmtId="167" fontId="2" fillId="10" borderId="12" xfId="9" applyNumberFormat="1" applyFont="1" applyFill="1" applyBorder="1"/>
    <xf numFmtId="2" fontId="2" fillId="10" borderId="12" xfId="9" applyNumberFormat="1" applyFont="1" applyFill="1" applyBorder="1"/>
    <xf numFmtId="2" fontId="2" fillId="10" borderId="12" xfId="9" applyNumberFormat="1" applyFont="1" applyFill="1" applyBorder="1" applyAlignment="1">
      <alignment horizontal="center"/>
    </xf>
    <xf numFmtId="2" fontId="2" fillId="10" borderId="12" xfId="9" applyNumberFormat="1" applyFont="1" applyFill="1" applyBorder="1" applyAlignment="1">
      <alignment horizontal="left" indent="3"/>
    </xf>
    <xf numFmtId="2" fontId="2" fillId="10" borderId="26" xfId="9" applyNumberFormat="1" applyFont="1" applyFill="1" applyBorder="1" applyAlignment="1">
      <alignment horizontal="left" indent="3"/>
    </xf>
    <xf numFmtId="0" fontId="2" fillId="10" borderId="20" xfId="9" applyFont="1" applyFill="1" applyBorder="1"/>
    <xf numFmtId="0" fontId="2" fillId="10" borderId="20" xfId="9" applyFont="1" applyFill="1" applyBorder="1" applyAlignment="1">
      <alignment horizontal="center"/>
    </xf>
    <xf numFmtId="166" fontId="2" fillId="10" borderId="20" xfId="9" applyNumberFormat="1" applyFont="1" applyFill="1" applyBorder="1"/>
    <xf numFmtId="166" fontId="2" fillId="10" borderId="20" xfId="9" applyNumberFormat="1" applyFont="1" applyFill="1" applyBorder="1" applyAlignment="1">
      <alignment horizontal="center"/>
    </xf>
    <xf numFmtId="167" fontId="2" fillId="10" borderId="20" xfId="9" applyNumberFormat="1" applyFont="1" applyFill="1" applyBorder="1"/>
    <xf numFmtId="2" fontId="2" fillId="10" borderId="20" xfId="9" applyNumberFormat="1" applyFont="1" applyFill="1" applyBorder="1"/>
    <xf numFmtId="2" fontId="2" fillId="10" borderId="20" xfId="9" applyNumberFormat="1" applyFont="1" applyFill="1" applyBorder="1" applyAlignment="1">
      <alignment horizontal="center"/>
    </xf>
    <xf numFmtId="2" fontId="2" fillId="10" borderId="20" xfId="9" applyNumberFormat="1" applyFont="1" applyFill="1" applyBorder="1" applyAlignment="1">
      <alignment horizontal="left" indent="3"/>
    </xf>
    <xf numFmtId="2" fontId="2" fillId="10" borderId="27" xfId="9" applyNumberFormat="1" applyFont="1" applyFill="1" applyBorder="1" applyAlignment="1">
      <alignment horizontal="left" indent="3"/>
    </xf>
    <xf numFmtId="0" fontId="2" fillId="13" borderId="5" xfId="9" applyFont="1" applyFill="1" applyBorder="1"/>
    <xf numFmtId="0" fontId="2" fillId="13" borderId="5" xfId="9" applyFont="1" applyFill="1" applyBorder="1" applyAlignment="1">
      <alignment horizontal="center"/>
    </xf>
    <xf numFmtId="166" fontId="2" fillId="13" borderId="5" xfId="9" applyNumberFormat="1" applyFont="1" applyFill="1" applyBorder="1"/>
    <xf numFmtId="166" fontId="2" fillId="13" borderId="5" xfId="9" applyNumberFormat="1" applyFont="1" applyFill="1" applyBorder="1" applyAlignment="1">
      <alignment horizontal="center"/>
    </xf>
    <xf numFmtId="167" fontId="2" fillId="13" borderId="5" xfId="9" applyNumberFormat="1" applyFont="1" applyFill="1" applyBorder="1"/>
    <xf numFmtId="2" fontId="2" fillId="13" borderId="5" xfId="9" applyNumberFormat="1" applyFont="1" applyFill="1" applyBorder="1"/>
    <xf numFmtId="2" fontId="2" fillId="13" borderId="5" xfId="9" applyNumberFormat="1" applyFont="1" applyFill="1" applyBorder="1" applyAlignment="1">
      <alignment horizontal="center"/>
    </xf>
    <xf numFmtId="2" fontId="2" fillId="13" borderId="5" xfId="9" applyNumberFormat="1" applyFont="1" applyFill="1" applyBorder="1" applyAlignment="1">
      <alignment horizontal="left" indent="3"/>
    </xf>
    <xf numFmtId="2" fontId="2" fillId="13" borderId="25" xfId="9" applyNumberFormat="1" applyFont="1" applyFill="1" applyBorder="1" applyAlignment="1">
      <alignment horizontal="left" indent="3"/>
    </xf>
    <xf numFmtId="0" fontId="2" fillId="13" borderId="3" xfId="9" applyFont="1" applyFill="1" applyBorder="1"/>
    <xf numFmtId="0" fontId="2" fillId="13" borderId="3" xfId="9" applyFont="1" applyFill="1" applyBorder="1" applyAlignment="1">
      <alignment horizontal="center"/>
    </xf>
    <xf numFmtId="166" fontId="2" fillId="13" borderId="3" xfId="9" applyNumberFormat="1" applyFont="1" applyFill="1" applyBorder="1"/>
    <xf numFmtId="166" fontId="2" fillId="13" borderId="3" xfId="9" applyNumberFormat="1" applyFont="1" applyFill="1" applyBorder="1" applyAlignment="1">
      <alignment horizontal="center"/>
    </xf>
    <xf numFmtId="167" fontId="2" fillId="13" borderId="3" xfId="9" applyNumberFormat="1" applyFont="1" applyFill="1" applyBorder="1"/>
    <xf numFmtId="2" fontId="2" fillId="13" borderId="3" xfId="9" applyNumberFormat="1" applyFont="1" applyFill="1" applyBorder="1"/>
    <xf numFmtId="2" fontId="2" fillId="13" borderId="3" xfId="9" applyNumberFormat="1" applyFont="1" applyFill="1" applyBorder="1" applyAlignment="1">
      <alignment horizontal="center"/>
    </xf>
    <xf numFmtId="2" fontId="2" fillId="13" borderId="3" xfId="9" applyNumberFormat="1" applyFont="1" applyFill="1" applyBorder="1" applyAlignment="1">
      <alignment horizontal="left" indent="3"/>
    </xf>
    <xf numFmtId="2" fontId="2" fillId="13" borderId="9" xfId="9" applyNumberFormat="1" applyFont="1" applyFill="1" applyBorder="1" applyAlignment="1">
      <alignment horizontal="left" indent="3"/>
    </xf>
    <xf numFmtId="0" fontId="2" fillId="13" borderId="7" xfId="9" applyFont="1" applyFill="1" applyBorder="1"/>
    <xf numFmtId="0" fontId="2" fillId="13" borderId="7" xfId="9" applyFont="1" applyFill="1" applyBorder="1" applyAlignment="1">
      <alignment horizontal="center"/>
    </xf>
    <xf numFmtId="166" fontId="2" fillId="13" borderId="7" xfId="9" applyNumberFormat="1" applyFont="1" applyFill="1" applyBorder="1"/>
    <xf numFmtId="166" fontId="2" fillId="13" borderId="7" xfId="9" applyNumberFormat="1" applyFont="1" applyFill="1" applyBorder="1" applyAlignment="1">
      <alignment horizontal="center"/>
    </xf>
    <xf numFmtId="167" fontId="2" fillId="13" borderId="7" xfId="9" applyNumberFormat="1" applyFont="1" applyFill="1" applyBorder="1"/>
    <xf numFmtId="2" fontId="2" fillId="13" borderId="7" xfId="9" applyNumberFormat="1" applyFont="1" applyFill="1" applyBorder="1"/>
    <xf numFmtId="2" fontId="2" fillId="13" borderId="7" xfId="9" applyNumberFormat="1" applyFont="1" applyFill="1" applyBorder="1" applyAlignment="1">
      <alignment horizontal="center"/>
    </xf>
    <xf numFmtId="2" fontId="2" fillId="13" borderId="7" xfId="9" applyNumberFormat="1" applyFont="1" applyFill="1" applyBorder="1" applyAlignment="1">
      <alignment horizontal="left" indent="3"/>
    </xf>
    <xf numFmtId="2" fontId="2" fillId="13" borderId="10" xfId="9" applyNumberFormat="1" applyFont="1" applyFill="1" applyBorder="1" applyAlignment="1">
      <alignment horizontal="left" indent="3"/>
    </xf>
    <xf numFmtId="0" fontId="2" fillId="4" borderId="5" xfId="9" applyFont="1" applyFill="1" applyBorder="1"/>
    <xf numFmtId="0" fontId="2" fillId="4" borderId="5" xfId="9" applyFont="1" applyFill="1" applyBorder="1" applyAlignment="1">
      <alignment horizontal="center"/>
    </xf>
    <xf numFmtId="166" fontId="2" fillId="4" borderId="5" xfId="9" applyNumberFormat="1" applyFont="1" applyFill="1" applyBorder="1"/>
    <xf numFmtId="166" fontId="2" fillId="4" borderId="5" xfId="9" applyNumberFormat="1" applyFont="1" applyFill="1" applyBorder="1" applyAlignment="1">
      <alignment horizontal="center"/>
    </xf>
    <xf numFmtId="167" fontId="2" fillId="4" borderId="5" xfId="9" applyNumberFormat="1" applyFont="1" applyFill="1" applyBorder="1"/>
    <xf numFmtId="2" fontId="2" fillId="4" borderId="5" xfId="9" applyNumberFormat="1" applyFont="1" applyFill="1" applyBorder="1"/>
    <xf numFmtId="2" fontId="2" fillId="4" borderId="5" xfId="9" applyNumberFormat="1" applyFont="1" applyFill="1" applyBorder="1" applyAlignment="1">
      <alignment horizontal="center"/>
    </xf>
    <xf numFmtId="2" fontId="2" fillId="4" borderId="5" xfId="9" applyNumberFormat="1" applyFont="1" applyFill="1" applyBorder="1" applyAlignment="1">
      <alignment horizontal="left" indent="3"/>
    </xf>
    <xf numFmtId="2" fontId="2" fillId="4" borderId="25" xfId="9" applyNumberFormat="1" applyFont="1" applyFill="1" applyBorder="1" applyAlignment="1">
      <alignment horizontal="left" indent="3"/>
    </xf>
    <xf numFmtId="0" fontId="2" fillId="4" borderId="3" xfId="9" applyFont="1" applyFill="1" applyBorder="1"/>
    <xf numFmtId="0" fontId="2" fillId="4" borderId="3" xfId="9" applyFont="1" applyFill="1" applyBorder="1" applyAlignment="1">
      <alignment horizontal="center"/>
    </xf>
    <xf numFmtId="166" fontId="2" fillId="4" borderId="3" xfId="9" applyNumberFormat="1" applyFont="1" applyFill="1" applyBorder="1"/>
    <xf numFmtId="166" fontId="2" fillId="4" borderId="3" xfId="9" applyNumberFormat="1" applyFont="1" applyFill="1" applyBorder="1" applyAlignment="1">
      <alignment horizontal="center"/>
    </xf>
    <xf numFmtId="167" fontId="2" fillId="4" borderId="3" xfId="9" applyNumberFormat="1" applyFont="1" applyFill="1" applyBorder="1"/>
    <xf numFmtId="2" fontId="2" fillId="4" borderId="3" xfId="9" applyNumberFormat="1" applyFont="1" applyFill="1" applyBorder="1"/>
    <xf numFmtId="2" fontId="2" fillId="4" borderId="3" xfId="9" applyNumberFormat="1" applyFont="1" applyFill="1" applyBorder="1" applyAlignment="1">
      <alignment horizontal="center"/>
    </xf>
    <xf numFmtId="2" fontId="2" fillId="4" borderId="3" xfId="9" applyNumberFormat="1" applyFont="1" applyFill="1" applyBorder="1" applyAlignment="1">
      <alignment horizontal="left" indent="3"/>
    </xf>
    <xf numFmtId="2" fontId="2" fillId="4" borderId="9" xfId="9" applyNumberFormat="1" applyFont="1" applyFill="1" applyBorder="1" applyAlignment="1">
      <alignment horizontal="left" indent="3"/>
    </xf>
    <xf numFmtId="0" fontId="2" fillId="11" borderId="35" xfId="4" applyFont="1" applyFill="1" applyBorder="1" applyAlignment="1">
      <alignment horizontal="left" vertical="center"/>
    </xf>
    <xf numFmtId="0" fontId="2" fillId="11" borderId="35" xfId="4" applyFont="1" applyFill="1" applyBorder="1" applyAlignment="1">
      <alignment horizontal="center" vertical="center"/>
    </xf>
    <xf numFmtId="166" fontId="2" fillId="11" borderId="35" xfId="4" applyNumberFormat="1" applyFont="1" applyFill="1" applyBorder="1" applyAlignment="1">
      <alignment horizontal="center" vertical="center"/>
    </xf>
    <xf numFmtId="167" fontId="2" fillId="11" borderId="35" xfId="4" applyNumberFormat="1" applyFont="1" applyFill="1" applyBorder="1" applyAlignment="1">
      <alignment horizontal="center" vertical="center"/>
    </xf>
    <xf numFmtId="2" fontId="2" fillId="11" borderId="35" xfId="4" applyNumberFormat="1" applyFont="1" applyFill="1" applyBorder="1" applyAlignment="1">
      <alignment horizontal="center" vertical="center"/>
    </xf>
    <xf numFmtId="2" fontId="2" fillId="11" borderId="39" xfId="4" applyNumberFormat="1" applyFont="1" applyFill="1" applyBorder="1" applyAlignment="1">
      <alignment horizontal="center" vertical="center"/>
    </xf>
    <xf numFmtId="0" fontId="2" fillId="11" borderId="3" xfId="4" applyFont="1" applyFill="1" applyBorder="1" applyAlignment="1">
      <alignment horizontal="left" vertical="center"/>
    </xf>
    <xf numFmtId="0" fontId="2" fillId="11" borderId="3" xfId="4" applyFont="1" applyFill="1" applyBorder="1" applyAlignment="1">
      <alignment horizontal="center" vertical="center"/>
    </xf>
    <xf numFmtId="166" fontId="2" fillId="11" borderId="3" xfId="4" applyNumberFormat="1" applyFont="1" applyFill="1" applyBorder="1" applyAlignment="1">
      <alignment horizontal="center" vertical="center"/>
    </xf>
    <xf numFmtId="167" fontId="2" fillId="11" borderId="3" xfId="4" applyNumberFormat="1" applyFont="1" applyFill="1" applyBorder="1" applyAlignment="1">
      <alignment horizontal="center" vertical="center"/>
    </xf>
    <xf numFmtId="2" fontId="2" fillId="11" borderId="3" xfId="4" applyNumberFormat="1" applyFont="1" applyFill="1" applyBorder="1" applyAlignment="1">
      <alignment horizontal="center" vertical="center"/>
    </xf>
    <xf numFmtId="2" fontId="2" fillId="11" borderId="9" xfId="4" applyNumberFormat="1" applyFont="1" applyFill="1" applyBorder="1" applyAlignment="1">
      <alignment horizontal="center" vertical="center"/>
    </xf>
    <xf numFmtId="166" fontId="2" fillId="11" borderId="12" xfId="4" applyNumberFormat="1" applyFont="1" applyFill="1" applyBorder="1" applyAlignment="1">
      <alignment vertical="center"/>
    </xf>
    <xf numFmtId="1" fontId="2" fillId="11" borderId="12" xfId="4" applyNumberFormat="1" applyFont="1" applyFill="1" applyBorder="1" applyAlignment="1">
      <alignment horizontal="center" vertical="center"/>
    </xf>
    <xf numFmtId="166" fontId="2" fillId="11" borderId="12" xfId="4" applyNumberFormat="1" applyFont="1" applyFill="1" applyBorder="1" applyAlignment="1">
      <alignment horizontal="center" vertical="center"/>
    </xf>
    <xf numFmtId="167" fontId="2" fillId="11" borderId="12" xfId="4" applyNumberFormat="1" applyFont="1" applyFill="1" applyBorder="1" applyAlignment="1">
      <alignment horizontal="center" vertical="center"/>
    </xf>
    <xf numFmtId="2" fontId="2" fillId="11" borderId="12" xfId="4" applyNumberFormat="1" applyFont="1" applyFill="1" applyBorder="1" applyAlignment="1">
      <alignment horizontal="center" vertical="center"/>
    </xf>
    <xf numFmtId="2" fontId="2" fillId="11" borderId="26" xfId="4" applyNumberFormat="1" applyFont="1" applyFill="1" applyBorder="1" applyAlignment="1">
      <alignment horizontal="center" vertical="center"/>
    </xf>
    <xf numFmtId="0" fontId="2" fillId="6" borderId="3" xfId="4" applyFont="1" applyFill="1" applyBorder="1" applyAlignment="1">
      <alignment horizontal="left" vertical="center"/>
    </xf>
    <xf numFmtId="0" fontId="2" fillId="6" borderId="3" xfId="4" applyFont="1" applyFill="1" applyBorder="1" applyAlignment="1">
      <alignment horizontal="center" vertical="center"/>
    </xf>
    <xf numFmtId="166" fontId="2" fillId="6" borderId="3" xfId="4" applyNumberFormat="1" applyFont="1" applyFill="1" applyBorder="1" applyAlignment="1">
      <alignment horizontal="center" vertical="center"/>
    </xf>
    <xf numFmtId="167" fontId="2" fillId="6" borderId="3" xfId="4" applyNumberFormat="1" applyFont="1" applyFill="1" applyBorder="1" applyAlignment="1">
      <alignment horizontal="center" vertical="center"/>
    </xf>
    <xf numFmtId="2" fontId="2" fillId="6" borderId="3" xfId="4" applyNumberFormat="1" applyFont="1" applyFill="1" applyBorder="1" applyAlignment="1">
      <alignment horizontal="center" vertical="center"/>
    </xf>
    <xf numFmtId="2" fontId="2" fillId="6" borderId="9" xfId="4" applyNumberFormat="1" applyFont="1" applyFill="1" applyBorder="1" applyAlignment="1">
      <alignment horizontal="center" vertical="center"/>
    </xf>
    <xf numFmtId="0" fontId="9" fillId="10" borderId="12" xfId="4" applyFont="1" applyFill="1" applyBorder="1" applyAlignment="1">
      <alignment vertical="center"/>
    </xf>
    <xf numFmtId="0" fontId="9" fillId="10" borderId="12" xfId="4" applyFont="1" applyFill="1" applyBorder="1" applyAlignment="1">
      <alignment horizontal="center" vertical="center"/>
    </xf>
    <xf numFmtId="166" fontId="2" fillId="10" borderId="12" xfId="4" applyNumberFormat="1" applyFont="1" applyFill="1" applyBorder="1" applyAlignment="1">
      <alignment horizontal="center" vertical="center"/>
    </xf>
    <xf numFmtId="167" fontId="2" fillId="10" borderId="12" xfId="4" applyNumberFormat="1" applyFont="1" applyFill="1" applyBorder="1" applyAlignment="1">
      <alignment horizontal="center" vertical="center"/>
    </xf>
    <xf numFmtId="2" fontId="2" fillId="10" borderId="12" xfId="4" applyNumberFormat="1" applyFont="1" applyFill="1" applyBorder="1" applyAlignment="1">
      <alignment horizontal="center" vertical="center"/>
    </xf>
    <xf numFmtId="2" fontId="2" fillId="10" borderId="26" xfId="4" applyNumberFormat="1" applyFont="1" applyFill="1" applyBorder="1" applyAlignment="1">
      <alignment horizontal="center" vertical="center"/>
    </xf>
    <xf numFmtId="0" fontId="9" fillId="10" borderId="20" xfId="4" applyFont="1" applyFill="1" applyBorder="1" applyAlignment="1">
      <alignment vertical="center"/>
    </xf>
    <xf numFmtId="0" fontId="9" fillId="10" borderId="20" xfId="4" applyFont="1" applyFill="1" applyBorder="1" applyAlignment="1">
      <alignment horizontal="center" vertical="center"/>
    </xf>
    <xf numFmtId="166" fontId="2" fillId="10" borderId="20" xfId="4" applyNumberFormat="1" applyFont="1" applyFill="1" applyBorder="1" applyAlignment="1">
      <alignment horizontal="center" vertical="center"/>
    </xf>
    <xf numFmtId="167" fontId="2" fillId="10" borderId="20" xfId="4" applyNumberFormat="1" applyFont="1" applyFill="1" applyBorder="1" applyAlignment="1">
      <alignment horizontal="center" vertical="center"/>
    </xf>
    <xf numFmtId="2" fontId="2" fillId="10" borderId="20" xfId="4" applyNumberFormat="1" applyFont="1" applyFill="1" applyBorder="1" applyAlignment="1">
      <alignment horizontal="center" vertical="center"/>
    </xf>
    <xf numFmtId="2" fontId="2" fillId="10" borderId="27" xfId="4" applyNumberFormat="1" applyFont="1" applyFill="1" applyBorder="1" applyAlignment="1">
      <alignment horizontal="center" vertical="center"/>
    </xf>
    <xf numFmtId="0" fontId="2" fillId="13" borderId="5" xfId="4" applyFont="1" applyFill="1" applyBorder="1" applyAlignment="1">
      <alignment vertical="center"/>
    </xf>
    <xf numFmtId="0" fontId="2" fillId="13" borderId="5" xfId="4" applyFont="1" applyFill="1" applyBorder="1" applyAlignment="1">
      <alignment horizontal="center" vertical="center"/>
    </xf>
    <xf numFmtId="166" fontId="2" fillId="13" borderId="5" xfId="4" applyNumberFormat="1" applyFont="1" applyFill="1" applyBorder="1" applyAlignment="1">
      <alignment horizontal="center" vertical="center"/>
    </xf>
    <xf numFmtId="167" fontId="2" fillId="13" borderId="5" xfId="4" applyNumberFormat="1" applyFont="1" applyFill="1" applyBorder="1" applyAlignment="1">
      <alignment horizontal="center" vertical="center"/>
    </xf>
    <xf numFmtId="2" fontId="2" fillId="13" borderId="5" xfId="4" applyNumberFormat="1" applyFont="1" applyFill="1" applyBorder="1" applyAlignment="1">
      <alignment horizontal="center" vertical="center"/>
    </xf>
    <xf numFmtId="2" fontId="2" fillId="13" borderId="25" xfId="4" applyNumberFormat="1" applyFont="1" applyFill="1" applyBorder="1" applyAlignment="1">
      <alignment horizontal="center" vertical="center"/>
    </xf>
    <xf numFmtId="0" fontId="2" fillId="13" borderId="3" xfId="4" applyFont="1" applyFill="1" applyBorder="1" applyAlignment="1">
      <alignment vertical="center"/>
    </xf>
    <xf numFmtId="0" fontId="2" fillId="13" borderId="3" xfId="4" applyFont="1" applyFill="1" applyBorder="1" applyAlignment="1">
      <alignment horizontal="center" vertical="center"/>
    </xf>
    <xf numFmtId="166" fontId="2" fillId="13" borderId="3" xfId="4" applyNumberFormat="1" applyFont="1" applyFill="1" applyBorder="1" applyAlignment="1">
      <alignment horizontal="center" vertical="center"/>
    </xf>
    <xf numFmtId="167" fontId="2" fillId="13" borderId="3" xfId="4" applyNumberFormat="1" applyFont="1" applyFill="1" applyBorder="1" applyAlignment="1">
      <alignment horizontal="center" vertical="center"/>
    </xf>
    <xf numFmtId="2" fontId="2" fillId="13" borderId="3" xfId="4" applyNumberFormat="1" applyFont="1" applyFill="1" applyBorder="1" applyAlignment="1">
      <alignment horizontal="center" vertical="center"/>
    </xf>
    <xf numFmtId="2" fontId="2" fillId="13" borderId="9" xfId="4" applyNumberFormat="1" applyFont="1" applyFill="1" applyBorder="1" applyAlignment="1">
      <alignment horizontal="center" vertical="center"/>
    </xf>
    <xf numFmtId="2" fontId="2" fillId="11" borderId="7" xfId="4" applyNumberFormat="1" applyFont="1" applyFill="1" applyBorder="1" applyAlignment="1">
      <alignment horizontal="left" vertical="center"/>
    </xf>
    <xf numFmtId="2" fontId="2" fillId="11" borderId="7" xfId="4" applyNumberFormat="1" applyFont="1" applyFill="1" applyBorder="1" applyAlignment="1">
      <alignment horizontal="center" vertical="center"/>
    </xf>
    <xf numFmtId="2" fontId="2" fillId="11" borderId="17" xfId="4" applyNumberFormat="1" applyFont="1" applyFill="1" applyBorder="1" applyAlignment="1">
      <alignment horizontal="center" vertical="center"/>
    </xf>
    <xf numFmtId="2" fontId="2" fillId="6" borderId="3" xfId="4" applyNumberFormat="1" applyFont="1" applyFill="1" applyBorder="1" applyAlignment="1">
      <alignment horizontal="left" vertical="center"/>
    </xf>
    <xf numFmtId="2" fontId="2" fillId="12" borderId="5" xfId="4" applyNumberFormat="1" applyFont="1" applyFill="1" applyBorder="1" applyAlignment="1">
      <alignment horizontal="left" vertical="center"/>
    </xf>
    <xf numFmtId="2" fontId="2" fillId="12" borderId="5" xfId="4" applyNumberFormat="1" applyFont="1" applyFill="1" applyBorder="1" applyAlignment="1">
      <alignment horizontal="center" vertical="center"/>
    </xf>
    <xf numFmtId="2" fontId="2" fillId="12" borderId="25" xfId="4" applyNumberFormat="1" applyFont="1" applyFill="1" applyBorder="1" applyAlignment="1">
      <alignment horizontal="center" vertical="center"/>
    </xf>
    <xf numFmtId="2" fontId="2" fillId="12" borderId="3" xfId="4" applyNumberFormat="1" applyFont="1" applyFill="1" applyBorder="1" applyAlignment="1">
      <alignment horizontal="left" vertical="center"/>
    </xf>
    <xf numFmtId="2" fontId="2" fillId="12" borderId="3" xfId="4" applyNumberFormat="1" applyFont="1" applyFill="1" applyBorder="1" applyAlignment="1">
      <alignment horizontal="center" vertical="center"/>
    </xf>
    <xf numFmtId="2" fontId="2" fillId="12" borderId="9" xfId="4" applyNumberFormat="1" applyFont="1" applyFill="1" applyBorder="1" applyAlignment="1">
      <alignment horizontal="center" vertical="center"/>
    </xf>
    <xf numFmtId="2" fontId="2" fillId="12" borderId="7" xfId="4" applyNumberFormat="1" applyFont="1" applyFill="1" applyBorder="1" applyAlignment="1">
      <alignment horizontal="left" vertical="center"/>
    </xf>
    <xf numFmtId="2" fontId="2" fillId="12" borderId="7" xfId="4" applyNumberFormat="1" applyFont="1" applyFill="1" applyBorder="1" applyAlignment="1">
      <alignment horizontal="center" vertical="center"/>
    </xf>
    <xf numFmtId="2" fontId="2" fillId="12" borderId="10" xfId="4" applyNumberFormat="1" applyFont="1" applyFill="1" applyBorder="1" applyAlignment="1">
      <alignment horizontal="center" vertical="center"/>
    </xf>
    <xf numFmtId="0" fontId="9" fillId="10" borderId="5" xfId="4" applyFont="1" applyFill="1" applyBorder="1" applyAlignment="1">
      <alignment horizontal="left" vertical="center"/>
    </xf>
    <xf numFmtId="0" fontId="9" fillId="10" borderId="5" xfId="4" applyFont="1" applyFill="1" applyBorder="1" applyAlignment="1">
      <alignment horizontal="center" vertical="center"/>
    </xf>
    <xf numFmtId="166" fontId="2" fillId="10" borderId="5" xfId="4" applyNumberFormat="1" applyFont="1" applyFill="1" applyBorder="1" applyAlignment="1">
      <alignment horizontal="center" vertical="center"/>
    </xf>
    <xf numFmtId="167" fontId="2" fillId="10" borderId="5" xfId="4" applyNumberFormat="1" applyFont="1" applyFill="1" applyBorder="1" applyAlignment="1">
      <alignment horizontal="center" vertical="center"/>
    </xf>
    <xf numFmtId="2" fontId="2" fillId="10" borderId="5" xfId="4" applyNumberFormat="1" applyFont="1" applyFill="1" applyBorder="1" applyAlignment="1">
      <alignment horizontal="center" vertical="center"/>
    </xf>
    <xf numFmtId="2" fontId="2" fillId="10" borderId="25" xfId="4" applyNumberFormat="1" applyFont="1" applyFill="1" applyBorder="1" applyAlignment="1">
      <alignment horizontal="center" vertical="center"/>
    </xf>
    <xf numFmtId="0" fontId="9" fillId="10" borderId="12" xfId="4" applyFont="1" applyFill="1" applyBorder="1" applyAlignment="1">
      <alignment horizontal="left" vertical="center"/>
    </xf>
    <xf numFmtId="0" fontId="9" fillId="10" borderId="4" xfId="4" applyFont="1" applyFill="1" applyBorder="1" applyAlignment="1">
      <alignment horizontal="left" vertical="center"/>
    </xf>
    <xf numFmtId="0" fontId="9" fillId="10" borderId="4" xfId="4" applyFont="1" applyFill="1" applyBorder="1" applyAlignment="1">
      <alignment horizontal="center" vertical="center"/>
    </xf>
    <xf numFmtId="166" fontId="2" fillId="10" borderId="4" xfId="4" applyNumberFormat="1" applyFont="1" applyFill="1" applyBorder="1" applyAlignment="1">
      <alignment horizontal="center" vertical="center"/>
    </xf>
    <xf numFmtId="167" fontId="2" fillId="10" borderId="4" xfId="4" applyNumberFormat="1" applyFont="1" applyFill="1" applyBorder="1" applyAlignment="1">
      <alignment horizontal="center" vertical="center"/>
    </xf>
    <xf numFmtId="2" fontId="2" fillId="10" borderId="4" xfId="4" applyNumberFormat="1" applyFont="1" applyFill="1" applyBorder="1" applyAlignment="1">
      <alignment horizontal="center" vertical="center"/>
    </xf>
    <xf numFmtId="2" fontId="2" fillId="10" borderId="17" xfId="4" applyNumberFormat="1" applyFont="1" applyFill="1" applyBorder="1" applyAlignment="1">
      <alignment horizontal="center" vertical="center"/>
    </xf>
    <xf numFmtId="2" fontId="2" fillId="13" borderId="12" xfId="4" applyNumberFormat="1" applyFont="1" applyFill="1" applyBorder="1" applyAlignment="1">
      <alignment horizontal="left" vertical="center"/>
    </xf>
    <xf numFmtId="0" fontId="2" fillId="13" borderId="12" xfId="4" applyFont="1" applyFill="1" applyBorder="1" applyAlignment="1">
      <alignment horizontal="center" vertical="center"/>
    </xf>
    <xf numFmtId="166" fontId="2" fillId="13" borderId="12" xfId="4" applyNumberFormat="1" applyFont="1" applyFill="1" applyBorder="1" applyAlignment="1">
      <alignment horizontal="center" vertical="center"/>
    </xf>
    <xf numFmtId="167" fontId="2" fillId="13" borderId="12" xfId="4" applyNumberFormat="1" applyFont="1" applyFill="1" applyBorder="1" applyAlignment="1">
      <alignment horizontal="center" vertical="center"/>
    </xf>
    <xf numFmtId="2" fontId="2" fillId="13" borderId="12" xfId="4" applyNumberFormat="1" applyFont="1" applyFill="1" applyBorder="1" applyAlignment="1">
      <alignment horizontal="center" vertical="center"/>
    </xf>
    <xf numFmtId="2" fontId="2" fillId="13" borderId="26" xfId="4" applyNumberFormat="1" applyFont="1" applyFill="1" applyBorder="1" applyAlignment="1">
      <alignment horizontal="center" vertical="center"/>
    </xf>
    <xf numFmtId="2" fontId="2" fillId="13" borderId="3" xfId="4" applyNumberFormat="1" applyFont="1" applyFill="1" applyBorder="1" applyAlignment="1">
      <alignment horizontal="left" vertical="center"/>
    </xf>
    <xf numFmtId="1" fontId="2" fillId="13" borderId="3" xfId="4" applyNumberFormat="1" applyFont="1" applyFill="1" applyBorder="1" applyAlignment="1">
      <alignment horizontal="center" vertical="center"/>
    </xf>
    <xf numFmtId="0" fontId="2" fillId="11" borderId="5" xfId="4" applyFont="1" applyFill="1" applyBorder="1" applyAlignment="1">
      <alignment horizontal="left" vertical="center"/>
    </xf>
    <xf numFmtId="0" fontId="2" fillId="11" borderId="5" xfId="4" applyFont="1" applyFill="1" applyBorder="1" applyAlignment="1">
      <alignment horizontal="center" vertical="center"/>
    </xf>
    <xf numFmtId="166" fontId="2" fillId="11" borderId="5" xfId="4" applyNumberFormat="1" applyFont="1" applyFill="1" applyBorder="1" applyAlignment="1">
      <alignment horizontal="center" vertical="center"/>
    </xf>
    <xf numFmtId="167" fontId="2" fillId="11" borderId="5" xfId="4" applyNumberFormat="1" applyFont="1" applyFill="1" applyBorder="1" applyAlignment="1">
      <alignment horizontal="center" vertical="center"/>
    </xf>
    <xf numFmtId="2" fontId="2" fillId="11" borderId="5" xfId="4" applyNumberFormat="1" applyFont="1" applyFill="1" applyBorder="1" applyAlignment="1">
      <alignment horizontal="center" vertical="center"/>
    </xf>
    <xf numFmtId="2" fontId="2" fillId="11" borderId="25" xfId="4" applyNumberFormat="1" applyFont="1" applyFill="1" applyBorder="1" applyAlignment="1">
      <alignment horizontal="center" vertical="center"/>
    </xf>
    <xf numFmtId="0" fontId="2" fillId="6" borderId="5" xfId="4" applyFont="1" applyFill="1" applyBorder="1" applyAlignment="1">
      <alignment horizontal="left" vertical="center"/>
    </xf>
    <xf numFmtId="0" fontId="2" fillId="6" borderId="5" xfId="4" applyFont="1" applyFill="1" applyBorder="1" applyAlignment="1">
      <alignment horizontal="center" vertical="center"/>
    </xf>
    <xf numFmtId="166" fontId="2" fillId="6" borderId="5" xfId="4" applyNumberFormat="1" applyFont="1" applyFill="1" applyBorder="1" applyAlignment="1">
      <alignment horizontal="center" vertical="center"/>
    </xf>
    <xf numFmtId="167" fontId="2" fillId="6" borderId="5" xfId="4" applyNumberFormat="1" applyFont="1" applyFill="1" applyBorder="1" applyAlignment="1">
      <alignment horizontal="center" vertical="center"/>
    </xf>
    <xf numFmtId="2" fontId="2" fillId="6" borderId="5" xfId="4" applyNumberFormat="1" applyFont="1" applyFill="1" applyBorder="1" applyAlignment="1">
      <alignment horizontal="center" vertical="center"/>
    </xf>
    <xf numFmtId="2" fontId="2" fillId="6" borderId="25" xfId="4" applyNumberFormat="1" applyFont="1" applyFill="1" applyBorder="1" applyAlignment="1">
      <alignment horizontal="center" vertical="center"/>
    </xf>
    <xf numFmtId="0" fontId="2" fillId="11" borderId="12" xfId="4" applyFont="1" applyFill="1" applyBorder="1" applyAlignment="1">
      <alignment horizontal="left"/>
    </xf>
    <xf numFmtId="0" fontId="2" fillId="11" borderId="12" xfId="4" applyFont="1" applyFill="1" applyBorder="1" applyAlignment="1">
      <alignment horizontal="center"/>
    </xf>
    <xf numFmtId="166" fontId="2" fillId="11" borderId="12" xfId="4" applyNumberFormat="1" applyFont="1" applyFill="1" applyBorder="1" applyAlignment="1">
      <alignment horizontal="right"/>
    </xf>
    <xf numFmtId="166" fontId="2" fillId="11" borderId="12" xfId="4" applyNumberFormat="1" applyFont="1" applyFill="1" applyBorder="1"/>
    <xf numFmtId="166" fontId="2" fillId="11" borderId="12" xfId="4" applyNumberFormat="1" applyFont="1" applyFill="1" applyBorder="1" applyAlignment="1">
      <alignment horizontal="center"/>
    </xf>
    <xf numFmtId="2" fontId="2" fillId="11" borderId="12" xfId="4" applyNumberFormat="1" applyFont="1" applyFill="1" applyBorder="1"/>
    <xf numFmtId="2" fontId="2" fillId="11" borderId="12" xfId="4" applyNumberFormat="1" applyFont="1" applyFill="1" applyBorder="1" applyAlignment="1">
      <alignment horizontal="center"/>
    </xf>
    <xf numFmtId="2" fontId="2" fillId="11" borderId="9" xfId="4" applyNumberFormat="1" applyFont="1" applyFill="1" applyBorder="1" applyAlignment="1">
      <alignment horizontal="left" indent="3"/>
    </xf>
    <xf numFmtId="2" fontId="2" fillId="11" borderId="17" xfId="4" applyNumberFormat="1" applyFont="1" applyFill="1" applyBorder="1" applyAlignment="1">
      <alignment horizontal="left" indent="3"/>
    </xf>
    <xf numFmtId="0" fontId="2" fillId="6" borderId="5" xfId="4" applyFont="1" applyFill="1" applyBorder="1"/>
    <xf numFmtId="0" fontId="2" fillId="6" borderId="5" xfId="4" applyFont="1" applyFill="1" applyBorder="1" applyAlignment="1">
      <alignment horizontal="center"/>
    </xf>
    <xf numFmtId="166" fontId="2" fillId="6" borderId="5" xfId="4" applyNumberFormat="1" applyFont="1" applyFill="1" applyBorder="1"/>
    <xf numFmtId="166" fontId="2" fillId="6" borderId="5" xfId="4" applyNumberFormat="1" applyFont="1" applyFill="1" applyBorder="1" applyAlignment="1">
      <alignment horizontal="center"/>
    </xf>
    <xf numFmtId="2" fontId="2" fillId="6" borderId="5" xfId="4" applyNumberFormat="1" applyFont="1" applyFill="1" applyBorder="1"/>
    <xf numFmtId="2" fontId="2" fillId="6" borderId="5" xfId="4" applyNumberFormat="1" applyFont="1" applyFill="1" applyBorder="1" applyAlignment="1">
      <alignment horizontal="center"/>
    </xf>
    <xf numFmtId="2" fontId="2" fillId="6" borderId="5" xfId="4" applyNumberFormat="1" applyFont="1" applyFill="1" applyBorder="1" applyAlignment="1">
      <alignment horizontal="left" indent="3"/>
    </xf>
    <xf numFmtId="2" fontId="2" fillId="6" borderId="25" xfId="4" applyNumberFormat="1" applyFont="1" applyFill="1" applyBorder="1" applyAlignment="1">
      <alignment horizontal="left" indent="3"/>
    </xf>
    <xf numFmtId="0" fontId="2" fillId="6" borderId="3" xfId="4" applyFont="1" applyFill="1" applyBorder="1"/>
    <xf numFmtId="0" fontId="2" fillId="6" borderId="3" xfId="4" applyFont="1" applyFill="1" applyBorder="1" applyAlignment="1">
      <alignment horizontal="center"/>
    </xf>
    <xf numFmtId="166" fontId="2" fillId="6" borderId="3" xfId="4" applyNumberFormat="1" applyFont="1" applyFill="1" applyBorder="1"/>
    <xf numFmtId="166" fontId="2" fillId="6" borderId="3" xfId="4" applyNumberFormat="1" applyFont="1" applyFill="1" applyBorder="1" applyAlignment="1">
      <alignment horizontal="center"/>
    </xf>
    <xf numFmtId="2" fontId="2" fillId="6" borderId="3" xfId="4" applyNumberFormat="1" applyFont="1" applyFill="1" applyBorder="1"/>
    <xf numFmtId="2" fontId="2" fillId="6" borderId="3" xfId="4" applyNumberFormat="1" applyFont="1" applyFill="1" applyBorder="1" applyAlignment="1">
      <alignment horizontal="center"/>
    </xf>
    <xf numFmtId="2" fontId="2" fillId="6" borderId="3" xfId="4" applyNumberFormat="1" applyFont="1" applyFill="1" applyBorder="1" applyAlignment="1">
      <alignment horizontal="left" indent="3"/>
    </xf>
    <xf numFmtId="2" fontId="2" fillId="6" borderId="9" xfId="4" applyNumberFormat="1" applyFont="1" applyFill="1" applyBorder="1" applyAlignment="1">
      <alignment horizontal="left" indent="3"/>
    </xf>
    <xf numFmtId="0" fontId="2" fillId="12" borderId="5" xfId="4" applyFont="1" applyFill="1" applyBorder="1"/>
    <xf numFmtId="0" fontId="2" fillId="12" borderId="5" xfId="4" applyFont="1" applyFill="1" applyBorder="1" applyAlignment="1">
      <alignment horizontal="center"/>
    </xf>
    <xf numFmtId="166" fontId="2" fillId="12" borderId="5" xfId="4" applyNumberFormat="1" applyFont="1" applyFill="1" applyBorder="1"/>
    <xf numFmtId="166" fontId="2" fillId="12" borderId="5" xfId="4" applyNumberFormat="1" applyFont="1" applyFill="1" applyBorder="1" applyAlignment="1">
      <alignment horizontal="center"/>
    </xf>
    <xf numFmtId="2" fontId="2" fillId="12" borderId="5" xfId="4" applyNumberFormat="1" applyFont="1" applyFill="1" applyBorder="1"/>
    <xf numFmtId="2" fontId="2" fillId="12" borderId="5" xfId="4" applyNumberFormat="1" applyFont="1" applyFill="1" applyBorder="1" applyAlignment="1">
      <alignment horizontal="center"/>
    </xf>
    <xf numFmtId="2" fontId="2" fillId="12" borderId="5" xfId="4" applyNumberFormat="1" applyFont="1" applyFill="1" applyBorder="1" applyAlignment="1">
      <alignment horizontal="left" indent="3"/>
    </xf>
    <xf numFmtId="2" fontId="2" fillId="12" borderId="25" xfId="4" applyNumberFormat="1" applyFont="1" applyFill="1" applyBorder="1" applyAlignment="1">
      <alignment horizontal="left" indent="3"/>
    </xf>
    <xf numFmtId="0" fontId="2" fillId="12" borderId="3" xfId="4" applyFont="1" applyFill="1" applyBorder="1"/>
    <xf numFmtId="0" fontId="2" fillId="12" borderId="3" xfId="4" applyFont="1" applyFill="1" applyBorder="1" applyAlignment="1">
      <alignment horizontal="center"/>
    </xf>
    <xf numFmtId="166" fontId="2" fillId="12" borderId="3" xfId="4" applyNumberFormat="1" applyFont="1" applyFill="1" applyBorder="1"/>
    <xf numFmtId="166" fontId="2" fillId="12" borderId="3" xfId="4" applyNumberFormat="1" applyFont="1" applyFill="1" applyBorder="1" applyAlignment="1">
      <alignment horizontal="center"/>
    </xf>
    <xf numFmtId="2" fontId="2" fillId="12" borderId="3" xfId="4" applyNumberFormat="1" applyFont="1" applyFill="1" applyBorder="1"/>
    <xf numFmtId="2" fontId="2" fillId="12" borderId="3" xfId="4" applyNumberFormat="1" applyFont="1" applyFill="1" applyBorder="1" applyAlignment="1">
      <alignment horizontal="center"/>
    </xf>
    <xf numFmtId="2" fontId="2" fillId="12" borderId="3" xfId="4" applyNumberFormat="1" applyFont="1" applyFill="1" applyBorder="1" applyAlignment="1">
      <alignment horizontal="left" indent="3"/>
    </xf>
    <xf numFmtId="2" fontId="2" fillId="12" borderId="9" xfId="4" applyNumberFormat="1" applyFont="1" applyFill="1" applyBorder="1" applyAlignment="1">
      <alignment horizontal="left" indent="3"/>
    </xf>
    <xf numFmtId="167" fontId="2" fillId="12" borderId="3" xfId="4" applyNumberFormat="1" applyFont="1" applyFill="1" applyBorder="1"/>
    <xf numFmtId="0" fontId="2" fillId="12" borderId="7" xfId="4" applyFont="1" applyFill="1" applyBorder="1"/>
    <xf numFmtId="0" fontId="2" fillId="12" borderId="7" xfId="4" applyFont="1" applyFill="1" applyBorder="1" applyAlignment="1">
      <alignment horizontal="center"/>
    </xf>
    <xf numFmtId="166" fontId="2" fillId="12" borderId="7" xfId="4" applyNumberFormat="1" applyFont="1" applyFill="1" applyBorder="1"/>
    <xf numFmtId="166" fontId="2" fillId="12" borderId="7" xfId="4" applyNumberFormat="1" applyFont="1" applyFill="1" applyBorder="1" applyAlignment="1">
      <alignment horizontal="center"/>
    </xf>
    <xf numFmtId="167" fontId="2" fillId="12" borderId="7" xfId="4" applyNumberFormat="1" applyFont="1" applyFill="1" applyBorder="1"/>
    <xf numFmtId="2" fontId="2" fillId="12" borderId="7" xfId="4" applyNumberFormat="1" applyFont="1" applyFill="1" applyBorder="1"/>
    <xf numFmtId="2" fontId="2" fillId="12" borderId="7" xfId="4" applyNumberFormat="1" applyFont="1" applyFill="1" applyBorder="1" applyAlignment="1">
      <alignment horizontal="center"/>
    </xf>
    <xf numFmtId="2" fontId="2" fillId="12" borderId="7" xfId="4" applyNumberFormat="1" applyFont="1" applyFill="1" applyBorder="1" applyAlignment="1">
      <alignment horizontal="left" indent="3"/>
    </xf>
    <xf numFmtId="2" fontId="2" fillId="12" borderId="10" xfId="4" applyNumberFormat="1" applyFont="1" applyFill="1" applyBorder="1" applyAlignment="1">
      <alignment horizontal="left" indent="3"/>
    </xf>
    <xf numFmtId="0" fontId="2" fillId="11" borderId="12" xfId="4" applyFont="1" applyFill="1" applyBorder="1" applyAlignment="1">
      <alignment vertical="center"/>
    </xf>
    <xf numFmtId="164" fontId="2" fillId="11" borderId="12" xfId="4" applyNumberFormat="1" applyFont="1" applyFill="1" applyBorder="1" applyAlignment="1">
      <alignment horizontal="center" vertical="center"/>
    </xf>
    <xf numFmtId="2" fontId="2" fillId="11" borderId="12" xfId="4" applyNumberFormat="1" applyFont="1" applyFill="1" applyBorder="1" applyAlignment="1">
      <alignment vertical="center"/>
    </xf>
    <xf numFmtId="0" fontId="2" fillId="11" borderId="3" xfId="4" applyFont="1" applyFill="1" applyBorder="1" applyAlignment="1">
      <alignment vertical="center"/>
    </xf>
    <xf numFmtId="166" fontId="2" fillId="11" borderId="3" xfId="4" applyNumberFormat="1" applyFont="1" applyFill="1" applyBorder="1" applyAlignment="1">
      <alignment vertical="center"/>
    </xf>
    <xf numFmtId="164" fontId="2" fillId="11" borderId="3" xfId="4" applyNumberFormat="1" applyFont="1" applyFill="1" applyBorder="1" applyAlignment="1">
      <alignment horizontal="center" vertical="center"/>
    </xf>
    <xf numFmtId="2" fontId="2" fillId="11" borderId="3" xfId="4" applyNumberFormat="1" applyFont="1" applyFill="1" applyBorder="1" applyAlignment="1">
      <alignment vertical="center"/>
    </xf>
    <xf numFmtId="2" fontId="2" fillId="3" borderId="3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2" fontId="2" fillId="3" borderId="7" xfId="0" applyNumberFormat="1" applyFont="1" applyFill="1" applyBorder="1" applyAlignment="1" applyProtection="1">
      <alignment horizontal="right"/>
      <protection locked="0"/>
    </xf>
    <xf numFmtId="2" fontId="2" fillId="4" borderId="3" xfId="0" applyNumberFormat="1" applyFont="1" applyFill="1" applyBorder="1" applyAlignment="1" applyProtection="1">
      <alignment horizontal="left" indent="4"/>
      <protection locked="0"/>
    </xf>
    <xf numFmtId="0" fontId="2" fillId="4" borderId="12" xfId="0" applyFont="1" applyFill="1" applyBorder="1" applyProtection="1">
      <protection locked="0"/>
    </xf>
    <xf numFmtId="2" fontId="2" fillId="3" borderId="4" xfId="0" applyNumberFormat="1" applyFont="1" applyFill="1" applyBorder="1" applyAlignment="1" applyProtection="1">
      <alignment horizontal="left" indent="3"/>
    </xf>
    <xf numFmtId="2" fontId="2" fillId="2" borderId="5" xfId="0" applyNumberFormat="1" applyFont="1" applyFill="1" applyBorder="1" applyAlignment="1" applyProtection="1">
      <alignment horizontal="left" indent="4"/>
      <protection locked="0"/>
    </xf>
    <xf numFmtId="2" fontId="2" fillId="2" borderId="13" xfId="0" applyNumberFormat="1" applyFont="1" applyFill="1" applyBorder="1" applyAlignment="1" applyProtection="1">
      <alignment horizontal="left" indent="3"/>
    </xf>
    <xf numFmtId="2" fontId="2" fillId="2" borderId="7" xfId="0" applyNumberFormat="1" applyFont="1" applyFill="1" applyBorder="1" applyAlignment="1" applyProtection="1">
      <alignment horizontal="left" indent="4"/>
      <protection locked="0"/>
    </xf>
    <xf numFmtId="2" fontId="2" fillId="2" borderId="16" xfId="0" applyNumberFormat="1" applyFont="1" applyFill="1" applyBorder="1" applyAlignment="1" applyProtection="1">
      <alignment horizontal="left" indent="3"/>
    </xf>
    <xf numFmtId="0" fontId="2" fillId="16" borderId="12" xfId="0" applyFont="1" applyFill="1" applyBorder="1" applyProtection="1">
      <protection locked="0"/>
    </xf>
    <xf numFmtId="0" fontId="2" fillId="16" borderId="12" xfId="0" applyFont="1" applyFill="1" applyBorder="1" applyAlignment="1" applyProtection="1">
      <alignment horizontal="center"/>
      <protection locked="0"/>
    </xf>
    <xf numFmtId="166" fontId="2" fillId="16" borderId="12" xfId="0" applyNumberFormat="1" applyFont="1" applyFill="1" applyBorder="1" applyProtection="1">
      <protection locked="0"/>
    </xf>
    <xf numFmtId="2" fontId="2" fillId="16" borderId="12" xfId="0" applyNumberFormat="1" applyFont="1" applyFill="1" applyBorder="1" applyAlignment="1" applyProtection="1">
      <alignment horizontal="left" indent="4"/>
      <protection locked="0"/>
    </xf>
    <xf numFmtId="2" fontId="2" fillId="16" borderId="3" xfId="0" applyNumberFormat="1" applyFont="1" applyFill="1" applyBorder="1" applyAlignment="1" applyProtection="1">
      <alignment horizontal="left" indent="4"/>
      <protection locked="0"/>
    </xf>
    <xf numFmtId="0" fontId="2" fillId="16" borderId="5" xfId="0" applyFont="1" applyFill="1" applyBorder="1" applyProtection="1">
      <protection locked="0"/>
    </xf>
    <xf numFmtId="0" fontId="2" fillId="16" borderId="5" xfId="0" applyFont="1" applyFill="1" applyBorder="1" applyAlignment="1" applyProtection="1">
      <alignment horizontal="center"/>
      <protection locked="0"/>
    </xf>
    <xf numFmtId="167" fontId="2" fillId="16" borderId="5" xfId="0" applyNumberFormat="1" applyFont="1" applyFill="1" applyBorder="1" applyProtection="1"/>
    <xf numFmtId="2" fontId="2" fillId="16" borderId="5" xfId="0" applyNumberFormat="1" applyFont="1" applyFill="1" applyBorder="1" applyAlignment="1" applyProtection="1">
      <alignment horizontal="left" indent="3"/>
    </xf>
    <xf numFmtId="2" fontId="2" fillId="16" borderId="25" xfId="0" applyNumberFormat="1" applyFont="1" applyFill="1" applyBorder="1" applyAlignment="1" applyProtection="1">
      <alignment horizontal="left" indent="3"/>
    </xf>
    <xf numFmtId="0" fontId="2" fillId="16" borderId="8" xfId="0" applyFont="1" applyFill="1" applyBorder="1" applyAlignment="1" applyProtection="1">
      <alignment horizontal="center"/>
      <protection locked="0"/>
    </xf>
    <xf numFmtId="166" fontId="2" fillId="16" borderId="30" xfId="0" applyNumberFormat="1" applyFont="1" applyFill="1" applyBorder="1" applyProtection="1">
      <protection locked="0"/>
    </xf>
    <xf numFmtId="0" fontId="2" fillId="16" borderId="7" xfId="0" applyFont="1" applyFill="1" applyBorder="1" applyProtection="1">
      <protection locked="0"/>
    </xf>
    <xf numFmtId="0" fontId="2" fillId="16" borderId="7" xfId="0" applyFont="1" applyFill="1" applyBorder="1" applyAlignment="1" applyProtection="1">
      <alignment horizontal="center"/>
      <protection locked="0"/>
    </xf>
    <xf numFmtId="166" fontId="2" fillId="16" borderId="4" xfId="0" applyNumberFormat="1" applyFont="1" applyFill="1" applyBorder="1" applyProtection="1">
      <protection locked="0"/>
    </xf>
    <xf numFmtId="166" fontId="2" fillId="16" borderId="7" xfId="0" applyNumberFormat="1" applyFont="1" applyFill="1" applyBorder="1" applyProtection="1">
      <protection locked="0"/>
    </xf>
    <xf numFmtId="166" fontId="2" fillId="16" borderId="7" xfId="0" applyNumberFormat="1" applyFont="1" applyFill="1" applyBorder="1" applyAlignment="1" applyProtection="1">
      <alignment horizontal="left" indent="4"/>
      <protection locked="0"/>
    </xf>
    <xf numFmtId="167" fontId="2" fillId="16" borderId="7" xfId="0" applyNumberFormat="1" applyFont="1" applyFill="1" applyBorder="1" applyProtection="1"/>
    <xf numFmtId="2" fontId="2" fillId="16" borderId="7" xfId="0" applyNumberFormat="1" applyFont="1" applyFill="1" applyBorder="1" applyAlignment="1" applyProtection="1">
      <alignment horizontal="left" indent="3"/>
    </xf>
    <xf numFmtId="2" fontId="2" fillId="16" borderId="10" xfId="0" applyNumberFormat="1" applyFont="1" applyFill="1" applyBorder="1" applyAlignment="1" applyProtection="1">
      <alignment horizontal="left" indent="3"/>
    </xf>
    <xf numFmtId="166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2" fillId="17" borderId="12" xfId="0" applyFont="1" applyFill="1" applyBorder="1" applyProtection="1">
      <protection locked="0"/>
    </xf>
    <xf numFmtId="166" fontId="2" fillId="3" borderId="12" xfId="0" applyNumberFormat="1" applyFont="1" applyFill="1" applyBorder="1" applyAlignment="1" applyProtection="1">
      <alignment horizontal="left" indent="4"/>
      <protection locked="0"/>
    </xf>
    <xf numFmtId="165" fontId="2" fillId="3" borderId="12" xfId="0" applyNumberFormat="1" applyFont="1" applyFill="1" applyBorder="1" applyProtection="1">
      <protection locked="0"/>
    </xf>
    <xf numFmtId="166" fontId="2" fillId="4" borderId="12" xfId="0" applyNumberFormat="1" applyFont="1" applyFill="1" applyBorder="1" applyAlignment="1" applyProtection="1">
      <alignment horizontal="left" indent="4"/>
      <protection locked="0"/>
    </xf>
    <xf numFmtId="165" fontId="2" fillId="4" borderId="12" xfId="0" applyNumberFormat="1" applyFont="1" applyFill="1" applyBorder="1" applyProtection="1">
      <protection locked="0"/>
    </xf>
    <xf numFmtId="165" fontId="2" fillId="5" borderId="12" xfId="0" applyNumberFormat="1" applyFont="1" applyFill="1" applyBorder="1" applyAlignment="1">
      <alignment horizontal="center"/>
    </xf>
    <xf numFmtId="165" fontId="2" fillId="3" borderId="5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21" borderId="5" xfId="0" applyNumberFormat="1" applyFont="1" applyFill="1" applyBorder="1" applyAlignment="1">
      <alignment horizontal="center"/>
    </xf>
    <xf numFmtId="165" fontId="2" fillId="21" borderId="12" xfId="0" applyNumberFormat="1" applyFont="1" applyFill="1" applyBorder="1" applyAlignment="1">
      <alignment horizontal="center"/>
    </xf>
    <xf numFmtId="166" fontId="2" fillId="6" borderId="7" xfId="0" applyNumberFormat="1" applyFont="1" applyFill="1" applyBorder="1"/>
    <xf numFmtId="167" fontId="2" fillId="6" borderId="7" xfId="0" applyNumberFormat="1" applyFont="1" applyFill="1" applyBorder="1"/>
    <xf numFmtId="2" fontId="2" fillId="6" borderId="7" xfId="0" applyNumberFormat="1" applyFont="1" applyFill="1" applyBorder="1"/>
    <xf numFmtId="1" fontId="2" fillId="5" borderId="4" xfId="0" applyNumberFormat="1" applyFont="1" applyFill="1" applyBorder="1" applyAlignment="1" applyProtection="1">
      <alignment horizontal="center"/>
      <protection locked="0"/>
    </xf>
    <xf numFmtId="166" fontId="2" fillId="5" borderId="4" xfId="0" applyNumberFormat="1" applyFont="1" applyFill="1" applyBorder="1" applyProtection="1">
      <protection locked="0"/>
    </xf>
    <xf numFmtId="165" fontId="2" fillId="5" borderId="4" xfId="0" applyNumberFormat="1" applyFont="1" applyFill="1" applyBorder="1" applyAlignment="1" applyProtection="1">
      <protection locked="0"/>
    </xf>
    <xf numFmtId="0" fontId="2" fillId="6" borderId="28" xfId="5" applyFont="1" applyFill="1" applyBorder="1" applyAlignment="1" applyProtection="1">
      <alignment vertical="center" wrapText="1"/>
      <protection locked="0"/>
    </xf>
    <xf numFmtId="4" fontId="22" fillId="6" borderId="5" xfId="5" applyNumberFormat="1" applyFont="1" applyFill="1" applyBorder="1" applyAlignment="1">
      <alignment vertical="top" wrapText="1"/>
    </xf>
    <xf numFmtId="4" fontId="2" fillId="6" borderId="5" xfId="5" applyNumberFormat="1" applyFont="1" applyFill="1" applyBorder="1" applyAlignment="1">
      <alignment vertical="center" wrapText="1"/>
    </xf>
    <xf numFmtId="2" fontId="2" fillId="6" borderId="5" xfId="5" applyNumberFormat="1" applyFont="1" applyFill="1" applyBorder="1" applyProtection="1">
      <protection locked="0"/>
    </xf>
    <xf numFmtId="4" fontId="22" fillId="6" borderId="3" xfId="5" applyNumberFormat="1" applyFont="1" applyFill="1" applyBorder="1" applyAlignment="1">
      <alignment vertical="top" wrapText="1"/>
    </xf>
    <xf numFmtId="4" fontId="2" fillId="6" borderId="3" xfId="5" applyNumberFormat="1" applyFont="1" applyFill="1" applyBorder="1" applyAlignment="1">
      <alignment vertical="center" wrapText="1"/>
    </xf>
    <xf numFmtId="2" fontId="2" fillId="6" borderId="3" xfId="5" applyNumberFormat="1" applyFont="1" applyFill="1" applyBorder="1" applyProtection="1">
      <protection locked="0"/>
    </xf>
    <xf numFmtId="0" fontId="2" fillId="6" borderId="29" xfId="5" applyFont="1" applyFill="1" applyBorder="1" applyAlignment="1" applyProtection="1">
      <alignment vertical="top" wrapText="1"/>
      <protection locked="0"/>
    </xf>
    <xf numFmtId="4" fontId="2" fillId="6" borderId="3" xfId="5" applyNumberFormat="1" applyFont="1" applyFill="1" applyBorder="1" applyAlignment="1" applyProtection="1">
      <alignment horizontal="right" vertical="top" wrapText="1"/>
      <protection locked="0"/>
    </xf>
    <xf numFmtId="4" fontId="22" fillId="6" borderId="7" xfId="5" applyNumberFormat="1" applyFont="1" applyFill="1" applyBorder="1" applyAlignment="1">
      <alignment vertical="top" wrapText="1"/>
    </xf>
    <xf numFmtId="4" fontId="2" fillId="6" borderId="7" xfId="5" applyNumberFormat="1" applyFont="1" applyFill="1" applyBorder="1" applyAlignment="1">
      <alignment vertical="center" wrapText="1"/>
    </xf>
    <xf numFmtId="2" fontId="2" fillId="6" borderId="7" xfId="5" applyNumberFormat="1" applyFont="1" applyFill="1" applyBorder="1" applyProtection="1">
      <protection locked="0"/>
    </xf>
    <xf numFmtId="0" fontId="2" fillId="17" borderId="28" xfId="5" applyFont="1" applyFill="1" applyBorder="1" applyAlignment="1" applyProtection="1">
      <alignment vertical="center" wrapText="1"/>
      <protection locked="0"/>
    </xf>
    <xf numFmtId="0" fontId="2" fillId="17" borderId="5" xfId="5" applyFont="1" applyFill="1" applyBorder="1" applyAlignment="1" applyProtection="1">
      <alignment horizontal="center" vertical="center" wrapText="1"/>
      <protection locked="0"/>
    </xf>
    <xf numFmtId="0" fontId="2" fillId="17" borderId="5" xfId="5" applyFont="1" applyFill="1" applyBorder="1" applyAlignment="1" applyProtection="1">
      <alignment horizontal="center" vertical="center"/>
      <protection locked="0"/>
    </xf>
    <xf numFmtId="4" fontId="22" fillId="17" borderId="5" xfId="5" applyNumberFormat="1" applyFont="1" applyFill="1" applyBorder="1" applyAlignment="1">
      <alignment vertical="top" wrapText="1"/>
    </xf>
    <xf numFmtId="4" fontId="2" fillId="17" borderId="5" xfId="5" applyNumberFormat="1" applyFont="1" applyFill="1" applyBorder="1" applyAlignment="1">
      <alignment vertical="center" wrapText="1"/>
    </xf>
    <xf numFmtId="4" fontId="2" fillId="17" borderId="5" xfId="5" applyNumberFormat="1" applyFont="1" applyFill="1" applyBorder="1" applyAlignment="1" applyProtection="1">
      <alignment horizontal="right" vertical="center" wrapText="1"/>
      <protection locked="0"/>
    </xf>
    <xf numFmtId="2" fontId="2" fillId="17" borderId="5" xfId="5" applyNumberFormat="1" applyFont="1" applyFill="1" applyBorder="1" applyProtection="1">
      <protection locked="0"/>
    </xf>
    <xf numFmtId="0" fontId="2" fillId="17" borderId="29" xfId="5" applyFont="1" applyFill="1" applyBorder="1" applyAlignment="1" applyProtection="1">
      <alignment vertical="center" wrapText="1"/>
      <protection locked="0"/>
    </xf>
    <xf numFmtId="0" fontId="2" fillId="17" borderId="3" xfId="5" applyFont="1" applyFill="1" applyBorder="1" applyAlignment="1" applyProtection="1">
      <alignment horizontal="center" vertical="center" wrapText="1"/>
      <protection locked="0"/>
    </xf>
    <xf numFmtId="0" fontId="2" fillId="17" borderId="3" xfId="5" applyFont="1" applyFill="1" applyBorder="1" applyAlignment="1" applyProtection="1">
      <alignment horizontal="center" vertical="center"/>
      <protection locked="0"/>
    </xf>
    <xf numFmtId="4" fontId="22" fillId="17" borderId="3" xfId="5" applyNumberFormat="1" applyFont="1" applyFill="1" applyBorder="1" applyAlignment="1">
      <alignment vertical="top" wrapText="1"/>
    </xf>
    <xf numFmtId="4" fontId="2" fillId="17" borderId="3" xfId="5" applyNumberFormat="1" applyFont="1" applyFill="1" applyBorder="1" applyAlignment="1">
      <alignment vertical="center" wrapText="1"/>
    </xf>
    <xf numFmtId="4" fontId="2" fillId="17" borderId="3" xfId="5" applyNumberFormat="1" applyFont="1" applyFill="1" applyBorder="1" applyAlignment="1" applyProtection="1">
      <alignment horizontal="right" vertical="center" wrapText="1"/>
      <protection locked="0"/>
    </xf>
    <xf numFmtId="2" fontId="2" fillId="17" borderId="3" xfId="5" applyNumberFormat="1" applyFont="1" applyFill="1" applyBorder="1" applyProtection="1">
      <protection locked="0"/>
    </xf>
    <xf numFmtId="0" fontId="2" fillId="17" borderId="31" xfId="5" applyFont="1" applyFill="1" applyBorder="1" applyAlignment="1" applyProtection="1">
      <alignment vertical="center" wrapText="1"/>
      <protection locked="0"/>
    </xf>
    <xf numFmtId="0" fontId="2" fillId="17" borderId="7" xfId="5" applyFont="1" applyFill="1" applyBorder="1" applyAlignment="1" applyProtection="1">
      <alignment horizontal="center" vertical="center" wrapText="1"/>
      <protection locked="0"/>
    </xf>
    <xf numFmtId="0" fontId="2" fillId="17" borderId="7" xfId="5" applyFont="1" applyFill="1" applyBorder="1" applyAlignment="1" applyProtection="1">
      <alignment horizontal="center" vertical="center"/>
      <protection locked="0"/>
    </xf>
    <xf numFmtId="4" fontId="22" fillId="17" borderId="7" xfId="5" applyNumberFormat="1" applyFont="1" applyFill="1" applyBorder="1" applyAlignment="1">
      <alignment vertical="top" wrapText="1"/>
    </xf>
    <xf numFmtId="4" fontId="2" fillId="17" borderId="7" xfId="5" applyNumberFormat="1" applyFont="1" applyFill="1" applyBorder="1" applyAlignment="1">
      <alignment vertical="center" wrapText="1"/>
    </xf>
    <xf numFmtId="4" fontId="2" fillId="17" borderId="7" xfId="5" applyNumberFormat="1" applyFont="1" applyFill="1" applyBorder="1" applyAlignment="1" applyProtection="1">
      <alignment horizontal="right" vertical="center" wrapText="1"/>
      <protection locked="0"/>
    </xf>
    <xf numFmtId="2" fontId="2" fillId="17" borderId="7" xfId="5" applyNumberFormat="1" applyFont="1" applyFill="1" applyBorder="1" applyProtection="1">
      <protection locked="0"/>
    </xf>
    <xf numFmtId="0" fontId="2" fillId="10" borderId="28" xfId="5" applyFont="1" applyFill="1" applyBorder="1" applyProtection="1">
      <protection locked="0"/>
    </xf>
    <xf numFmtId="4" fontId="22" fillId="10" borderId="5" xfId="5" applyNumberFormat="1" applyFont="1" applyFill="1" applyBorder="1" applyAlignment="1">
      <alignment vertical="top" wrapText="1"/>
    </xf>
    <xf numFmtId="4" fontId="2" fillId="10" borderId="5" xfId="5" applyNumberFormat="1" applyFont="1" applyFill="1" applyBorder="1" applyAlignment="1">
      <alignment vertical="center" wrapText="1"/>
    </xf>
    <xf numFmtId="2" fontId="2" fillId="10" borderId="5" xfId="5" applyNumberFormat="1" applyFont="1" applyFill="1" applyBorder="1" applyProtection="1">
      <protection locked="0"/>
    </xf>
    <xf numFmtId="0" fontId="2" fillId="10" borderId="29" xfId="5" applyFont="1" applyFill="1" applyBorder="1" applyAlignment="1" applyProtection="1">
      <alignment vertical="center" wrapText="1"/>
      <protection locked="0"/>
    </xf>
    <xf numFmtId="4" fontId="22" fillId="10" borderId="3" xfId="5" applyNumberFormat="1" applyFont="1" applyFill="1" applyBorder="1" applyAlignment="1">
      <alignment vertical="top" wrapText="1"/>
    </xf>
    <xf numFmtId="4" fontId="2" fillId="10" borderId="3" xfId="5" applyNumberFormat="1" applyFont="1" applyFill="1" applyBorder="1" applyAlignment="1">
      <alignment vertical="center" wrapText="1"/>
    </xf>
    <xf numFmtId="2" fontId="2" fillId="10" borderId="3" xfId="5" applyNumberFormat="1" applyFont="1" applyFill="1" applyBorder="1" applyProtection="1">
      <protection locked="0"/>
    </xf>
    <xf numFmtId="0" fontId="2" fillId="10" borderId="29" xfId="5" applyFont="1" applyFill="1" applyBorder="1" applyAlignment="1" applyProtection="1">
      <alignment vertical="top" wrapText="1"/>
      <protection locked="0"/>
    </xf>
    <xf numFmtId="0" fontId="2" fillId="10" borderId="31" xfId="5" applyFont="1" applyFill="1" applyBorder="1" applyAlignment="1" applyProtection="1">
      <alignment vertical="center" wrapText="1"/>
      <protection locked="0"/>
    </xf>
    <xf numFmtId="4" fontId="22" fillId="10" borderId="7" xfId="5" applyNumberFormat="1" applyFont="1" applyFill="1" applyBorder="1" applyAlignment="1">
      <alignment vertical="top" wrapText="1"/>
    </xf>
    <xf numFmtId="4" fontId="2" fillId="10" borderId="7" xfId="5" applyNumberFormat="1" applyFont="1" applyFill="1" applyBorder="1" applyAlignment="1">
      <alignment vertical="center" wrapText="1"/>
    </xf>
    <xf numFmtId="2" fontId="2" fillId="10" borderId="7" xfId="5" applyNumberFormat="1" applyFont="1" applyFill="1" applyBorder="1" applyProtection="1">
      <protection locked="0"/>
    </xf>
    <xf numFmtId="0" fontId="2" fillId="8" borderId="28" xfId="5" applyFont="1" applyFill="1" applyBorder="1" applyAlignment="1" applyProtection="1">
      <alignment vertical="center" wrapText="1"/>
      <protection locked="0"/>
    </xf>
    <xf numFmtId="0" fontId="2" fillId="8" borderId="5" xfId="5" applyFont="1" applyFill="1" applyBorder="1" applyAlignment="1" applyProtection="1">
      <alignment horizontal="center" vertical="top" wrapText="1"/>
      <protection locked="0"/>
    </xf>
    <xf numFmtId="4" fontId="22" fillId="8" borderId="5" xfId="5" applyNumberFormat="1" applyFont="1" applyFill="1" applyBorder="1" applyAlignment="1">
      <alignment vertical="top" wrapText="1"/>
    </xf>
    <xf numFmtId="4" fontId="2" fillId="8" borderId="5" xfId="5" applyNumberFormat="1" applyFont="1" applyFill="1" applyBorder="1" applyAlignment="1">
      <alignment vertical="center" wrapText="1"/>
    </xf>
    <xf numFmtId="2" fontId="2" fillId="8" borderId="5" xfId="5" applyNumberFormat="1" applyFont="1" applyFill="1" applyBorder="1" applyProtection="1">
      <protection locked="0"/>
    </xf>
    <xf numFmtId="0" fontId="2" fillId="8" borderId="29" xfId="5" applyFont="1" applyFill="1" applyBorder="1" applyAlignment="1" applyProtection="1">
      <alignment vertical="top" wrapText="1"/>
      <protection locked="0"/>
    </xf>
    <xf numFmtId="4" fontId="22" fillId="8" borderId="3" xfId="5" applyNumberFormat="1" applyFont="1" applyFill="1" applyBorder="1" applyAlignment="1">
      <alignment vertical="top" wrapText="1"/>
    </xf>
    <xf numFmtId="4" fontId="2" fillId="8" borderId="3" xfId="5" applyNumberFormat="1" applyFont="1" applyFill="1" applyBorder="1" applyAlignment="1">
      <alignment vertical="center" wrapText="1"/>
    </xf>
    <xf numFmtId="2" fontId="2" fillId="8" borderId="3" xfId="5" applyNumberFormat="1" applyFont="1" applyFill="1" applyBorder="1" applyProtection="1">
      <protection locked="0"/>
    </xf>
    <xf numFmtId="0" fontId="2" fillId="8" borderId="29" xfId="5" applyFont="1" applyFill="1" applyBorder="1" applyAlignment="1" applyProtection="1">
      <alignment vertical="center" wrapText="1"/>
      <protection locked="0"/>
    </xf>
    <xf numFmtId="0" fontId="2" fillId="8" borderId="3" xfId="5" applyFont="1" applyFill="1" applyBorder="1" applyAlignment="1" applyProtection="1">
      <alignment horizontal="center" vertical="top" wrapText="1"/>
      <protection locked="0"/>
    </xf>
    <xf numFmtId="4" fontId="2" fillId="8" borderId="3" xfId="5" applyNumberFormat="1" applyFont="1" applyFill="1" applyBorder="1" applyAlignment="1" applyProtection="1">
      <alignment horizontal="right" vertical="top" wrapText="1"/>
      <protection locked="0"/>
    </xf>
    <xf numFmtId="0" fontId="2" fillId="8" borderId="31" xfId="5" applyFont="1" applyFill="1" applyBorder="1" applyAlignment="1" applyProtection="1">
      <alignment vertical="center" wrapText="1"/>
      <protection locked="0"/>
    </xf>
    <xf numFmtId="4" fontId="22" fillId="8" borderId="7" xfId="5" applyNumberFormat="1" applyFont="1" applyFill="1" applyBorder="1" applyAlignment="1">
      <alignment vertical="top" wrapText="1"/>
    </xf>
    <xf numFmtId="4" fontId="2" fillId="8" borderId="7" xfId="5" applyNumberFormat="1" applyFont="1" applyFill="1" applyBorder="1" applyAlignment="1">
      <alignment vertical="center" wrapText="1"/>
    </xf>
    <xf numFmtId="2" fontId="2" fillId="8" borderId="7" xfId="5" applyNumberFormat="1" applyFont="1" applyFill="1" applyBorder="1" applyProtection="1">
      <protection locked="0"/>
    </xf>
    <xf numFmtId="164" fontId="2" fillId="2" borderId="5" xfId="0" applyNumberFormat="1" applyFont="1" applyFill="1" applyBorder="1" applyAlignment="1">
      <alignment horizontal="left" indent="4"/>
    </xf>
    <xf numFmtId="164" fontId="2" fillId="2" borderId="3" xfId="0" applyNumberFormat="1" applyFont="1" applyFill="1" applyBorder="1" applyAlignment="1">
      <alignment horizontal="left" indent="4"/>
    </xf>
    <xf numFmtId="164" fontId="2" fillId="16" borderId="5" xfId="0" applyNumberFormat="1" applyFont="1" applyFill="1" applyBorder="1" applyAlignment="1">
      <alignment horizontal="left" indent="4"/>
    </xf>
    <xf numFmtId="164" fontId="2" fillId="16" borderId="3" xfId="0" applyNumberFormat="1" applyFont="1" applyFill="1" applyBorder="1" applyAlignment="1">
      <alignment horizontal="left" indent="4"/>
    </xf>
    <xf numFmtId="164" fontId="2" fillId="16" borderId="1" xfId="0" applyNumberFormat="1" applyFont="1" applyFill="1" applyBorder="1"/>
    <xf numFmtId="166" fontId="2" fillId="16" borderId="1" xfId="0" applyNumberFormat="1" applyFont="1" applyFill="1" applyBorder="1" applyAlignment="1">
      <alignment horizontal="left" indent="4"/>
    </xf>
    <xf numFmtId="169" fontId="2" fillId="16" borderId="1" xfId="0" applyNumberFormat="1" applyFont="1" applyFill="1" applyBorder="1"/>
    <xf numFmtId="165" fontId="2" fillId="16" borderId="1" xfId="0" applyNumberFormat="1" applyFont="1" applyFill="1" applyBorder="1"/>
    <xf numFmtId="164" fontId="2" fillId="19" borderId="3" xfId="0" applyNumberFormat="1" applyFont="1" applyFill="1" applyBorder="1" applyAlignment="1">
      <alignment horizontal="left" indent="4"/>
    </xf>
    <xf numFmtId="164" fontId="2" fillId="19" borderId="5" xfId="0" applyNumberFormat="1" applyFont="1" applyFill="1" applyBorder="1" applyAlignment="1">
      <alignment horizontal="left" indent="4"/>
    </xf>
    <xf numFmtId="164" fontId="2" fillId="15" borderId="3" xfId="0" applyNumberFormat="1" applyFont="1" applyFill="1" applyBorder="1"/>
    <xf numFmtId="164" fontId="2" fillId="15" borderId="3" xfId="0" applyNumberFormat="1" applyFont="1" applyFill="1" applyBorder="1" applyAlignment="1">
      <alignment horizontal="left" indent="4"/>
    </xf>
    <xf numFmtId="169" fontId="2" fillId="15" borderId="3" xfId="0" applyNumberFormat="1" applyFont="1" applyFill="1" applyBorder="1"/>
    <xf numFmtId="165" fontId="2" fillId="15" borderId="3" xfId="0" applyNumberFormat="1" applyFont="1" applyFill="1" applyBorder="1"/>
    <xf numFmtId="2" fontId="2" fillId="15" borderId="3" xfId="0" applyNumberFormat="1" applyFont="1" applyFill="1" applyBorder="1" applyAlignment="1">
      <alignment horizontal="left" indent="4"/>
    </xf>
    <xf numFmtId="170" fontId="2" fillId="15" borderId="3" xfId="1" applyNumberFormat="1" applyFont="1" applyFill="1" applyBorder="1" applyAlignment="1">
      <alignment horizontal="right"/>
    </xf>
    <xf numFmtId="43" fontId="2" fillId="15" borderId="3" xfId="1" applyNumberFormat="1" applyFont="1" applyFill="1" applyBorder="1" applyAlignment="1">
      <alignment horizontal="right"/>
    </xf>
    <xf numFmtId="0" fontId="2" fillId="19" borderId="1" xfId="0" applyFont="1" applyFill="1" applyBorder="1" applyAlignment="1">
      <alignment horizontal="center"/>
    </xf>
    <xf numFmtId="0" fontId="2" fillId="19" borderId="1" xfId="0" applyFont="1" applyFill="1" applyBorder="1"/>
    <xf numFmtId="2" fontId="2" fillId="19" borderId="1" xfId="0" applyNumberFormat="1" applyFont="1" applyFill="1" applyBorder="1"/>
    <xf numFmtId="164" fontId="2" fillId="19" borderId="1" xfId="0" applyNumberFormat="1" applyFont="1" applyFill="1" applyBorder="1"/>
    <xf numFmtId="166" fontId="2" fillId="19" borderId="1" xfId="0" applyNumberFormat="1" applyFont="1" applyFill="1" applyBorder="1"/>
    <xf numFmtId="164" fontId="2" fillId="19" borderId="1" xfId="0" applyNumberFormat="1" applyFont="1" applyFill="1" applyBorder="1" applyAlignment="1">
      <alignment horizontal="left" indent="4"/>
    </xf>
    <xf numFmtId="169" fontId="2" fillId="19" borderId="1" xfId="0" applyNumberFormat="1" applyFont="1" applyFill="1" applyBorder="1"/>
    <xf numFmtId="165" fontId="2" fillId="19" borderId="1" xfId="0" applyNumberFormat="1" applyFont="1" applyFill="1" applyBorder="1"/>
    <xf numFmtId="2" fontId="2" fillId="19" borderId="1" xfId="0" applyNumberFormat="1" applyFont="1" applyFill="1" applyBorder="1" applyAlignment="1">
      <alignment horizontal="left" indent="3"/>
    </xf>
    <xf numFmtId="2" fontId="2" fillId="19" borderId="2" xfId="0" applyNumberFormat="1" applyFont="1" applyFill="1" applyBorder="1" applyAlignment="1">
      <alignment horizontal="left" indent="3"/>
    </xf>
    <xf numFmtId="0" fontId="2" fillId="4" borderId="12" xfId="0" applyFont="1" applyFill="1" applyBorder="1" applyAlignment="1">
      <alignment horizontal="center"/>
    </xf>
    <xf numFmtId="2" fontId="2" fillId="4" borderId="12" xfId="0" applyNumberFormat="1" applyFont="1" applyFill="1" applyBorder="1"/>
    <xf numFmtId="2" fontId="2" fillId="4" borderId="12" xfId="0" applyNumberFormat="1" applyFont="1" applyFill="1" applyBorder="1" applyAlignment="1">
      <alignment horizontal="left" indent="3"/>
    </xf>
    <xf numFmtId="2" fontId="2" fillId="4" borderId="26" xfId="0" applyNumberFormat="1" applyFont="1" applyFill="1" applyBorder="1" applyAlignment="1">
      <alignment horizontal="left" indent="3"/>
    </xf>
    <xf numFmtId="164" fontId="2" fillId="15" borderId="5" xfId="0" applyNumberFormat="1" applyFont="1" applyFill="1" applyBorder="1"/>
    <xf numFmtId="164" fontId="2" fillId="15" borderId="5" xfId="0" applyNumberFormat="1" applyFont="1" applyFill="1" applyBorder="1" applyAlignment="1">
      <alignment horizontal="left" indent="4"/>
    </xf>
    <xf numFmtId="169" fontId="2" fillId="15" borderId="5" xfId="0" applyNumberFormat="1" applyFont="1" applyFill="1" applyBorder="1"/>
    <xf numFmtId="165" fontId="2" fillId="15" borderId="5" xfId="0" applyNumberFormat="1" applyFont="1" applyFill="1" applyBorder="1"/>
    <xf numFmtId="2" fontId="2" fillId="6" borderId="12" xfId="0" applyNumberFormat="1" applyFont="1" applyFill="1" applyBorder="1"/>
    <xf numFmtId="2" fontId="2" fillId="6" borderId="12" xfId="0" applyNumberFormat="1" applyFont="1" applyFill="1" applyBorder="1" applyAlignment="1">
      <alignment horizontal="left" indent="3"/>
    </xf>
    <xf numFmtId="2" fontId="2" fillId="6" borderId="26" xfId="0" applyNumberFormat="1" applyFont="1" applyFill="1" applyBorder="1" applyAlignment="1">
      <alignment horizontal="left" indent="3"/>
    </xf>
    <xf numFmtId="164" fontId="2" fillId="18" borderId="3" xfId="0" applyNumberFormat="1" applyFont="1" applyFill="1" applyBorder="1" applyAlignment="1">
      <alignment horizontal="left" indent="4"/>
    </xf>
    <xf numFmtId="43" fontId="2" fillId="15" borderId="1" xfId="1" applyNumberFormat="1" applyFont="1" applyFill="1" applyBorder="1" applyAlignment="1">
      <alignment horizontal="right"/>
    </xf>
    <xf numFmtId="164" fontId="2" fillId="15" borderId="1" xfId="0" applyNumberFormat="1" applyFont="1" applyFill="1" applyBorder="1"/>
    <xf numFmtId="2" fontId="2" fillId="15" borderId="1" xfId="0" applyNumberFormat="1" applyFont="1" applyFill="1" applyBorder="1" applyAlignment="1">
      <alignment horizontal="left" indent="4"/>
    </xf>
    <xf numFmtId="169" fontId="2" fillId="15" borderId="1" xfId="0" applyNumberFormat="1" applyFont="1" applyFill="1" applyBorder="1"/>
    <xf numFmtId="165" fontId="2" fillId="15" borderId="1" xfId="0" applyNumberFormat="1" applyFont="1" applyFill="1" applyBorder="1"/>
    <xf numFmtId="164" fontId="2" fillId="18" borderId="5" xfId="0" applyNumberFormat="1" applyFont="1" applyFill="1" applyBorder="1" applyAlignment="1">
      <alignment horizontal="left" indent="4"/>
    </xf>
    <xf numFmtId="0" fontId="2" fillId="18" borderId="1" xfId="0" applyFont="1" applyFill="1" applyBorder="1" applyAlignment="1">
      <alignment horizontal="center"/>
    </xf>
    <xf numFmtId="0" fontId="2" fillId="18" borderId="1" xfId="0" applyFont="1" applyFill="1" applyBorder="1"/>
    <xf numFmtId="2" fontId="2" fillId="18" borderId="1" xfId="0" applyNumberFormat="1" applyFont="1" applyFill="1" applyBorder="1"/>
    <xf numFmtId="166" fontId="2" fillId="18" borderId="1" xfId="0" applyNumberFormat="1" applyFont="1" applyFill="1" applyBorder="1"/>
    <xf numFmtId="166" fontId="2" fillId="18" borderId="1" xfId="0" applyNumberFormat="1" applyFont="1" applyFill="1" applyBorder="1" applyAlignment="1">
      <alignment horizontal="left" indent="4"/>
    </xf>
    <xf numFmtId="169" fontId="2" fillId="18" borderId="1" xfId="0" applyNumberFormat="1" applyFont="1" applyFill="1" applyBorder="1"/>
    <xf numFmtId="165" fontId="2" fillId="18" borderId="1" xfId="0" applyNumberFormat="1" applyFont="1" applyFill="1" applyBorder="1"/>
    <xf numFmtId="2" fontId="2" fillId="18" borderId="1" xfId="0" applyNumberFormat="1" applyFont="1" applyFill="1" applyBorder="1" applyAlignment="1">
      <alignment horizontal="left" indent="3"/>
    </xf>
    <xf numFmtId="2" fontId="2" fillId="18" borderId="2" xfId="0" applyNumberFormat="1" applyFont="1" applyFill="1" applyBorder="1" applyAlignment="1">
      <alignment horizontal="left" indent="3"/>
    </xf>
    <xf numFmtId="166" fontId="2" fillId="2" borderId="12" xfId="0" applyNumberFormat="1" applyFont="1" applyFill="1" applyBorder="1" applyAlignment="1" applyProtection="1">
      <alignment horizontal="center"/>
      <protection locked="0"/>
    </xf>
    <xf numFmtId="166" fontId="2" fillId="2" borderId="3" xfId="0" applyNumberFormat="1" applyFont="1" applyFill="1" applyBorder="1" applyAlignment="1" applyProtection="1">
      <alignment horizontal="center"/>
      <protection locked="0"/>
    </xf>
    <xf numFmtId="166" fontId="2" fillId="5" borderId="5" xfId="0" applyNumberFormat="1" applyFont="1" applyFill="1" applyBorder="1" applyAlignment="1" applyProtection="1">
      <alignment horizontal="center"/>
      <protection locked="0"/>
    </xf>
    <xf numFmtId="166" fontId="2" fillId="5" borderId="3" xfId="0" applyNumberFormat="1" applyFont="1" applyFill="1" applyBorder="1" applyAlignment="1" applyProtection="1">
      <alignment horizontal="center"/>
      <protection locked="0"/>
    </xf>
    <xf numFmtId="166" fontId="2" fillId="5" borderId="7" xfId="0" applyNumberFormat="1" applyFont="1" applyFill="1" applyBorder="1" applyAlignment="1" applyProtection="1">
      <alignment horizontal="center"/>
      <protection locked="0"/>
    </xf>
    <xf numFmtId="166" fontId="2" fillId="3" borderId="5" xfId="0" applyNumberFormat="1" applyFont="1" applyFill="1" applyBorder="1" applyAlignment="1" applyProtection="1">
      <alignment horizontal="center"/>
      <protection locked="0"/>
    </xf>
    <xf numFmtId="166" fontId="2" fillId="3" borderId="3" xfId="0" applyNumberFormat="1" applyFont="1" applyFill="1" applyBorder="1" applyAlignment="1" applyProtection="1">
      <alignment horizontal="center"/>
      <protection locked="0"/>
    </xf>
    <xf numFmtId="166" fontId="2" fillId="3" borderId="7" xfId="0" applyNumberFormat="1" applyFont="1" applyFill="1" applyBorder="1" applyAlignment="1" applyProtection="1">
      <alignment horizontal="center"/>
      <protection locked="0"/>
    </xf>
    <xf numFmtId="166" fontId="2" fillId="4" borderId="5" xfId="0" applyNumberFormat="1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165" fontId="2" fillId="15" borderId="12" xfId="0" applyNumberFormat="1" applyFont="1" applyFill="1" applyBorder="1" applyProtection="1">
      <protection locked="0"/>
    </xf>
    <xf numFmtId="167" fontId="2" fillId="15" borderId="12" xfId="0" applyNumberFormat="1" applyFont="1" applyFill="1" applyBorder="1" applyProtection="1"/>
    <xf numFmtId="165" fontId="2" fillId="8" borderId="5" xfId="0" applyNumberFormat="1" applyFont="1" applyFill="1" applyBorder="1" applyProtection="1">
      <protection locked="0"/>
    </xf>
    <xf numFmtId="166" fontId="2" fillId="8" borderId="5" xfId="0" applyNumberFormat="1" applyFont="1" applyFill="1" applyBorder="1" applyProtection="1">
      <protection locked="0"/>
    </xf>
    <xf numFmtId="0" fontId="2" fillId="14" borderId="0" xfId="0" applyFont="1" applyFill="1" applyBorder="1" applyProtection="1">
      <protection locked="0"/>
    </xf>
    <xf numFmtId="0" fontId="2" fillId="14" borderId="0" xfId="0" applyFont="1" applyFill="1" applyBorder="1" applyAlignment="1" applyProtection="1">
      <alignment horizontal="center"/>
      <protection locked="0"/>
    </xf>
    <xf numFmtId="166" fontId="2" fillId="14" borderId="0" xfId="0" applyNumberFormat="1" applyFont="1" applyFill="1" applyBorder="1" applyProtection="1">
      <protection locked="0"/>
    </xf>
    <xf numFmtId="166" fontId="2" fillId="14" borderId="0" xfId="0" applyNumberFormat="1" applyFont="1" applyFill="1" applyBorder="1" applyAlignment="1" applyProtection="1">
      <alignment horizontal="left" indent="4"/>
      <protection locked="0"/>
    </xf>
    <xf numFmtId="167" fontId="2" fillId="14" borderId="0" xfId="0" applyNumberFormat="1" applyFont="1" applyFill="1" applyBorder="1" applyProtection="1"/>
    <xf numFmtId="2" fontId="2" fillId="14" borderId="0" xfId="0" applyNumberFormat="1" applyFont="1" applyFill="1" applyBorder="1" applyProtection="1">
      <protection locked="0"/>
    </xf>
    <xf numFmtId="2" fontId="2" fillId="14" borderId="0" xfId="0" applyNumberFormat="1" applyFont="1" applyFill="1" applyBorder="1" applyAlignment="1" applyProtection="1">
      <alignment horizontal="left" indent="3"/>
    </xf>
    <xf numFmtId="0" fontId="2" fillId="15" borderId="1" xfId="0" applyFont="1" applyFill="1" applyBorder="1" applyAlignment="1" applyProtection="1">
      <alignment horizontal="left"/>
      <protection locked="0"/>
    </xf>
    <xf numFmtId="0" fontId="2" fillId="15" borderId="1" xfId="0" applyFont="1" applyFill="1" applyBorder="1" applyAlignment="1" applyProtection="1">
      <alignment horizontal="center"/>
      <protection locked="0"/>
    </xf>
    <xf numFmtId="165" fontId="2" fillId="15" borderId="1" xfId="0" applyNumberFormat="1" applyFont="1" applyFill="1" applyBorder="1" applyProtection="1">
      <protection locked="0"/>
    </xf>
    <xf numFmtId="166" fontId="2" fillId="15" borderId="1" xfId="0" applyNumberFormat="1" applyFont="1" applyFill="1" applyBorder="1" applyProtection="1">
      <protection locked="0"/>
    </xf>
    <xf numFmtId="167" fontId="2" fillId="15" borderId="1" xfId="0" applyNumberFormat="1" applyFont="1" applyFill="1" applyBorder="1" applyProtection="1"/>
    <xf numFmtId="2" fontId="2" fillId="15" borderId="20" xfId="0" applyNumberFormat="1" applyFont="1" applyFill="1" applyBorder="1" applyProtection="1">
      <protection locked="0"/>
    </xf>
    <xf numFmtId="2" fontId="2" fillId="15" borderId="6" xfId="0" applyNumberFormat="1" applyFont="1" applyFill="1" applyBorder="1" applyAlignment="1" applyProtection="1">
      <alignment horizontal="left" indent="3"/>
    </xf>
    <xf numFmtId="2" fontId="2" fillId="15" borderId="1" xfId="0" applyNumberFormat="1" applyFont="1" applyFill="1" applyBorder="1" applyAlignment="1" applyProtection="1">
      <alignment horizontal="left" indent="3"/>
    </xf>
    <xf numFmtId="2" fontId="2" fillId="15" borderId="2" xfId="0" applyNumberFormat="1" applyFont="1" applyFill="1" applyBorder="1" applyAlignment="1" applyProtection="1">
      <alignment horizontal="left" indent="3"/>
    </xf>
    <xf numFmtId="0" fontId="2" fillId="8" borderId="5" xfId="0" applyFont="1" applyFill="1" applyBorder="1" applyAlignment="1" applyProtection="1">
      <alignment horizontal="left"/>
      <protection locked="0"/>
    </xf>
    <xf numFmtId="0" fontId="2" fillId="8" borderId="5" xfId="0" applyFont="1" applyFill="1" applyBorder="1" applyAlignment="1" applyProtection="1">
      <alignment horizontal="center"/>
      <protection locked="0"/>
    </xf>
    <xf numFmtId="167" fontId="2" fillId="8" borderId="5" xfId="0" applyNumberFormat="1" applyFont="1" applyFill="1" applyBorder="1" applyProtection="1"/>
    <xf numFmtId="2" fontId="2" fillId="8" borderId="5" xfId="0" applyNumberFormat="1" applyFont="1" applyFill="1" applyBorder="1" applyProtection="1">
      <protection locked="0"/>
    </xf>
    <xf numFmtId="2" fontId="2" fillId="8" borderId="5" xfId="0" applyNumberFormat="1" applyFont="1" applyFill="1" applyBorder="1" applyAlignment="1" applyProtection="1">
      <alignment horizontal="left" indent="3"/>
    </xf>
    <xf numFmtId="2" fontId="2" fillId="8" borderId="25" xfId="0" applyNumberFormat="1" applyFont="1" applyFill="1" applyBorder="1" applyAlignment="1" applyProtection="1">
      <alignment horizontal="left" indent="3"/>
    </xf>
    <xf numFmtId="0" fontId="2" fillId="8" borderId="7" xfId="0" applyFont="1" applyFill="1" applyBorder="1" applyAlignment="1" applyProtection="1">
      <alignment horizontal="left"/>
      <protection locked="0"/>
    </xf>
    <xf numFmtId="0" fontId="2" fillId="8" borderId="7" xfId="0" applyFont="1" applyFill="1" applyBorder="1" applyAlignment="1" applyProtection="1">
      <alignment horizontal="center"/>
      <protection locked="0"/>
    </xf>
    <xf numFmtId="2" fontId="2" fillId="8" borderId="4" xfId="0" applyNumberFormat="1" applyFont="1" applyFill="1" applyBorder="1" applyProtection="1">
      <protection locked="0"/>
    </xf>
    <xf numFmtId="0" fontId="23" fillId="2" borderId="3" xfId="0" applyFont="1" applyFill="1" applyBorder="1" applyProtection="1"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166" fontId="2" fillId="15" borderId="1" xfId="0" applyNumberFormat="1" applyFont="1" applyFill="1" applyBorder="1" applyAlignment="1">
      <alignment horizontal="left" indent="4"/>
    </xf>
    <xf numFmtId="0" fontId="2" fillId="6" borderId="5" xfId="0" applyNumberFormat="1" applyFont="1" applyFill="1" applyBorder="1"/>
    <xf numFmtId="166" fontId="2" fillId="6" borderId="5" xfId="0" applyNumberFormat="1" applyFont="1" applyFill="1" applyBorder="1" applyAlignment="1">
      <alignment horizontal="right"/>
    </xf>
    <xf numFmtId="0" fontId="2" fillId="6" borderId="3" xfId="0" applyNumberFormat="1" applyFont="1" applyFill="1" applyBorder="1"/>
    <xf numFmtId="166" fontId="2" fillId="6" borderId="3" xfId="0" applyNumberFormat="1" applyFont="1" applyFill="1" applyBorder="1" applyAlignment="1">
      <alignment horizontal="right"/>
    </xf>
    <xf numFmtId="0" fontId="2" fillId="6" borderId="7" xfId="0" applyFont="1" applyFill="1" applyBorder="1" applyProtection="1">
      <protection locked="0"/>
    </xf>
    <xf numFmtId="0" fontId="2" fillId="6" borderId="7" xfId="0" applyFont="1" applyFill="1" applyBorder="1" applyAlignment="1" applyProtection="1">
      <alignment horizontal="center"/>
      <protection locked="0"/>
    </xf>
    <xf numFmtId="166" fontId="2" fillId="6" borderId="7" xfId="0" applyNumberFormat="1" applyFont="1" applyFill="1" applyBorder="1" applyProtection="1">
      <protection locked="0"/>
    </xf>
    <xf numFmtId="166" fontId="2" fillId="6" borderId="7" xfId="0" applyNumberFormat="1" applyFont="1" applyFill="1" applyBorder="1" applyAlignment="1" applyProtection="1">
      <alignment horizontal="left" indent="4"/>
      <protection locked="0"/>
    </xf>
    <xf numFmtId="167" fontId="2" fillId="6" borderId="7" xfId="0" applyNumberFormat="1" applyFont="1" applyFill="1" applyBorder="1" applyProtection="1"/>
    <xf numFmtId="2" fontId="2" fillId="6" borderId="7" xfId="0" applyNumberFormat="1" applyFont="1" applyFill="1" applyBorder="1" applyProtection="1">
      <protection locked="0"/>
    </xf>
    <xf numFmtId="2" fontId="2" fillId="11" borderId="9" xfId="0" applyNumberFormat="1" applyFont="1" applyFill="1" applyBorder="1" applyAlignment="1">
      <alignment horizontal="left" indent="3"/>
    </xf>
    <xf numFmtId="166" fontId="2" fillId="10" borderId="3" xfId="0" applyNumberFormat="1" applyFont="1" applyFill="1" applyBorder="1" applyAlignment="1">
      <alignment horizontal="center"/>
    </xf>
    <xf numFmtId="2" fontId="2" fillId="10" borderId="3" xfId="0" applyNumberFormat="1" applyFont="1" applyFill="1" applyBorder="1" applyAlignment="1">
      <alignment horizontal="center"/>
    </xf>
    <xf numFmtId="166" fontId="2" fillId="10" borderId="5" xfId="0" applyNumberFormat="1" applyFont="1" applyFill="1" applyBorder="1"/>
    <xf numFmtId="166" fontId="2" fillId="10" borderId="5" xfId="0" applyNumberFormat="1" applyFont="1" applyFill="1" applyBorder="1" applyAlignment="1">
      <alignment horizontal="center"/>
    </xf>
    <xf numFmtId="2" fontId="2" fillId="10" borderId="5" xfId="0" applyNumberFormat="1" applyFont="1" applyFill="1" applyBorder="1" applyAlignment="1">
      <alignment horizontal="center"/>
    </xf>
    <xf numFmtId="166" fontId="9" fillId="10" borderId="3" xfId="0" applyNumberFormat="1" applyFont="1" applyFill="1" applyBorder="1"/>
    <xf numFmtId="166" fontId="2" fillId="10" borderId="3" xfId="0" applyNumberFormat="1" applyFont="1" applyFill="1" applyBorder="1" applyProtection="1">
      <protection locked="0"/>
    </xf>
    <xf numFmtId="166" fontId="2" fillId="10" borderId="3" xfId="0" applyNumberFormat="1" applyFont="1" applyFill="1" applyBorder="1" applyAlignment="1" applyProtection="1">
      <alignment horizontal="center"/>
      <protection locked="0"/>
    </xf>
    <xf numFmtId="0" fontId="2" fillId="4" borderId="12" xfId="0" applyFont="1" applyFill="1" applyBorder="1"/>
    <xf numFmtId="166" fontId="2" fillId="4" borderId="12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167" fontId="2" fillId="10" borderId="5" xfId="0" applyNumberFormat="1" applyFont="1" applyFill="1" applyBorder="1" applyAlignment="1">
      <alignment horizontal="right"/>
    </xf>
    <xf numFmtId="166" fontId="2" fillId="10" borderId="7" xfId="0" applyNumberFormat="1" applyFont="1" applyFill="1" applyBorder="1" applyAlignment="1">
      <alignment horizontal="center"/>
    </xf>
    <xf numFmtId="167" fontId="2" fillId="10" borderId="7" xfId="0" applyNumberFormat="1" applyFont="1" applyFill="1" applyBorder="1"/>
    <xf numFmtId="2" fontId="2" fillId="10" borderId="7" xfId="0" applyNumberFormat="1" applyFont="1" applyFill="1" applyBorder="1" applyAlignment="1">
      <alignment horizontal="center"/>
    </xf>
    <xf numFmtId="2" fontId="2" fillId="27" borderId="58" xfId="12" applyNumberFormat="1" applyFont="1" applyFill="1" applyBorder="1" applyProtection="1">
      <protection locked="0"/>
    </xf>
    <xf numFmtId="167" fontId="2" fillId="4" borderId="12" xfId="4" applyNumberFormat="1" applyFont="1" applyFill="1" applyBorder="1"/>
    <xf numFmtId="0" fontId="2" fillId="6" borderId="12" xfId="0" applyFont="1" applyFill="1" applyBorder="1"/>
    <xf numFmtId="166" fontId="2" fillId="6" borderId="12" xfId="0" applyNumberFormat="1" applyFont="1" applyFill="1" applyBorder="1"/>
    <xf numFmtId="166" fontId="2" fillId="6" borderId="12" xfId="0" applyNumberFormat="1" applyFont="1" applyFill="1" applyBorder="1" applyAlignment="1">
      <alignment horizontal="center"/>
    </xf>
    <xf numFmtId="167" fontId="2" fillId="6" borderId="12" xfId="0" applyNumberFormat="1" applyFont="1" applyFill="1" applyBorder="1"/>
    <xf numFmtId="2" fontId="2" fillId="6" borderId="12" xfId="0" applyNumberFormat="1" applyFont="1" applyFill="1" applyBorder="1" applyAlignment="1">
      <alignment horizontal="center"/>
    </xf>
    <xf numFmtId="0" fontId="2" fillId="11" borderId="5" xfId="4" applyFont="1" applyFill="1" applyBorder="1" applyAlignment="1">
      <alignment horizontal="left"/>
    </xf>
    <xf numFmtId="0" fontId="2" fillId="11" borderId="5" xfId="4" applyFont="1" applyFill="1" applyBorder="1" applyAlignment="1">
      <alignment horizontal="center"/>
    </xf>
    <xf numFmtId="166" fontId="2" fillId="11" borderId="5" xfId="4" applyNumberFormat="1" applyFont="1" applyFill="1" applyBorder="1" applyAlignment="1">
      <alignment horizontal="right"/>
    </xf>
    <xf numFmtId="166" fontId="2" fillId="11" borderId="5" xfId="4" applyNumberFormat="1" applyFont="1" applyFill="1" applyBorder="1"/>
    <xf numFmtId="166" fontId="2" fillId="11" borderId="5" xfId="4" applyNumberFormat="1" applyFont="1" applyFill="1" applyBorder="1" applyAlignment="1">
      <alignment horizontal="center"/>
    </xf>
    <xf numFmtId="167" fontId="2" fillId="11" borderId="5" xfId="4" applyNumberFormat="1" applyFont="1" applyFill="1" applyBorder="1"/>
    <xf numFmtId="2" fontId="2" fillId="11" borderId="5" xfId="4" applyNumberFormat="1" applyFont="1" applyFill="1" applyBorder="1"/>
    <xf numFmtId="2" fontId="2" fillId="11" borderId="5" xfId="4" applyNumberFormat="1" applyFont="1" applyFill="1" applyBorder="1" applyAlignment="1">
      <alignment horizontal="center"/>
    </xf>
    <xf numFmtId="2" fontId="2" fillId="11" borderId="5" xfId="4" applyNumberFormat="1" applyFont="1" applyFill="1" applyBorder="1" applyAlignment="1">
      <alignment horizontal="left" indent="3"/>
    </xf>
    <xf numFmtId="0" fontId="2" fillId="11" borderId="7" xfId="0" applyFont="1" applyFill="1" applyBorder="1" applyAlignment="1">
      <alignment horizontal="left"/>
    </xf>
    <xf numFmtId="166" fontId="2" fillId="11" borderId="7" xfId="0" applyNumberFormat="1" applyFont="1" applyFill="1" applyBorder="1" applyAlignment="1">
      <alignment horizontal="right"/>
    </xf>
    <xf numFmtId="166" fontId="2" fillId="11" borderId="7" xfId="0" applyNumberFormat="1" applyFont="1" applyFill="1" applyBorder="1"/>
    <xf numFmtId="166" fontId="2" fillId="11" borderId="7" xfId="0" applyNumberFormat="1" applyFont="1" applyFill="1" applyBorder="1" applyAlignment="1">
      <alignment horizontal="center"/>
    </xf>
    <xf numFmtId="167" fontId="2" fillId="11" borderId="7" xfId="0" applyNumberFormat="1" applyFont="1" applyFill="1" applyBorder="1"/>
    <xf numFmtId="2" fontId="2" fillId="11" borderId="7" xfId="0" applyNumberFormat="1" applyFont="1" applyFill="1" applyBorder="1"/>
    <xf numFmtId="2" fontId="2" fillId="11" borderId="7" xfId="0" applyNumberFormat="1" applyFont="1" applyFill="1" applyBorder="1" applyAlignment="1">
      <alignment horizontal="center"/>
    </xf>
    <xf numFmtId="2" fontId="2" fillId="11" borderId="7" xfId="0" applyNumberFormat="1" applyFont="1" applyFill="1" applyBorder="1" applyAlignment="1">
      <alignment horizontal="left" indent="3"/>
    </xf>
    <xf numFmtId="2" fontId="2" fillId="11" borderId="10" xfId="0" applyNumberFormat="1" applyFont="1" applyFill="1" applyBorder="1" applyAlignment="1">
      <alignment horizontal="left" indent="3"/>
    </xf>
    <xf numFmtId="167" fontId="2" fillId="0" borderId="0" xfId="0" applyNumberFormat="1" applyFont="1"/>
    <xf numFmtId="167" fontId="6" fillId="0" borderId="0" xfId="0" applyNumberFormat="1" applyFont="1"/>
    <xf numFmtId="0" fontId="2" fillId="0" borderId="3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0" fontId="2" fillId="15" borderId="29" xfId="0" applyFont="1" applyFill="1" applyBorder="1" applyAlignment="1">
      <alignment horizontal="center" vertical="center" wrapText="1"/>
    </xf>
    <xf numFmtId="0" fontId="2" fillId="15" borderId="31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right"/>
    </xf>
    <xf numFmtId="0" fontId="2" fillId="0" borderId="3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6" fillId="6" borderId="38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6" fillId="16" borderId="32" xfId="0" applyFont="1" applyFill="1" applyBorder="1" applyAlignment="1">
      <alignment horizontal="center" vertical="center" wrapText="1"/>
    </xf>
    <xf numFmtId="0" fontId="6" fillId="16" borderId="29" xfId="0" applyFont="1" applyFill="1" applyBorder="1" applyAlignment="1">
      <alignment horizontal="center" vertical="center" wrapText="1"/>
    </xf>
    <xf numFmtId="0" fontId="6" fillId="16" borderId="31" xfId="0" applyFont="1" applyFill="1" applyBorder="1" applyAlignment="1">
      <alignment horizontal="center" vertical="center" wrapText="1"/>
    </xf>
    <xf numFmtId="0" fontId="2" fillId="15" borderId="28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15" borderId="33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16" borderId="28" xfId="0" applyFont="1" applyFill="1" applyBorder="1" applyAlignment="1">
      <alignment horizontal="center" vertical="center" wrapText="1"/>
    </xf>
    <xf numFmtId="0" fontId="2" fillId="16" borderId="29" xfId="0" applyFont="1" applyFill="1" applyBorder="1" applyAlignment="1">
      <alignment horizontal="center" vertical="center" wrapText="1"/>
    </xf>
    <xf numFmtId="0" fontId="2" fillId="16" borderId="31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9" fillId="14" borderId="0" xfId="0" applyFont="1" applyFill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16" borderId="33" xfId="0" applyFont="1" applyFill="1" applyBorder="1" applyAlignment="1">
      <alignment horizontal="center" vertical="center" wrapText="1"/>
    </xf>
    <xf numFmtId="0" fontId="6" fillId="15" borderId="38" xfId="0" applyFont="1" applyFill="1" applyBorder="1" applyAlignment="1">
      <alignment horizontal="center" vertical="center" wrapText="1"/>
    </xf>
    <xf numFmtId="0" fontId="6" fillId="15" borderId="42" xfId="0" applyFont="1" applyFill="1" applyBorder="1" applyAlignment="1">
      <alignment horizontal="center" vertical="center" wrapText="1"/>
    </xf>
    <xf numFmtId="0" fontId="6" fillId="15" borderId="43" xfId="0" applyFont="1" applyFill="1" applyBorder="1" applyAlignment="1">
      <alignment horizontal="center" vertical="center" wrapText="1"/>
    </xf>
    <xf numFmtId="0" fontId="6" fillId="8" borderId="42" xfId="0" applyFont="1" applyFill="1" applyBorder="1" applyAlignment="1">
      <alignment horizontal="center" vertical="center" wrapText="1"/>
    </xf>
    <xf numFmtId="0" fontId="6" fillId="8" borderId="43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6" fillId="7" borderId="38" xfId="0" applyFont="1" applyFill="1" applyBorder="1" applyAlignment="1">
      <alignment horizontal="center" vertical="center" wrapText="1"/>
    </xf>
    <xf numFmtId="0" fontId="6" fillId="7" borderId="42" xfId="0" applyFont="1" applyFill="1" applyBorder="1" applyAlignment="1">
      <alignment horizontal="center" vertical="center" wrapText="1"/>
    </xf>
    <xf numFmtId="0" fontId="6" fillId="7" borderId="43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vertical="center" wrapText="1"/>
    </xf>
    <xf numFmtId="0" fontId="2" fillId="10" borderId="33" xfId="0" applyFont="1" applyFill="1" applyBorder="1" applyAlignment="1">
      <alignment horizontal="center" vertical="center" wrapText="1"/>
    </xf>
    <xf numFmtId="0" fontId="2" fillId="1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1" fillId="0" borderId="38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top" wrapText="1"/>
    </xf>
    <xf numFmtId="0" fontId="6" fillId="8" borderId="48" xfId="0" applyFont="1" applyFill="1" applyBorder="1" applyAlignment="1">
      <alignment horizontal="center" vertical="top" wrapText="1"/>
    </xf>
    <xf numFmtId="0" fontId="6" fillId="8" borderId="18" xfId="0" applyFont="1" applyFill="1" applyBorder="1" applyAlignment="1">
      <alignment horizontal="center" vertical="top" wrapText="1"/>
    </xf>
    <xf numFmtId="0" fontId="6" fillId="8" borderId="32" xfId="0" applyFont="1" applyFill="1" applyBorder="1" applyAlignment="1">
      <alignment horizontal="center" vertical="center" wrapText="1"/>
    </xf>
    <xf numFmtId="0" fontId="6" fillId="11" borderId="38" xfId="0" applyFont="1" applyFill="1" applyBorder="1" applyAlignment="1">
      <alignment horizontal="left" vertical="top" wrapText="1"/>
    </xf>
    <xf numFmtId="0" fontId="2" fillId="11" borderId="42" xfId="0" applyFont="1" applyFill="1" applyBorder="1" applyAlignment="1">
      <alignment horizontal="left" vertical="top" wrapText="1"/>
    </xf>
    <xf numFmtId="0" fontId="2" fillId="6" borderId="28" xfId="0" applyFont="1" applyFill="1" applyBorder="1" applyAlignment="1">
      <alignment horizontal="left" vertical="top" wrapText="1"/>
    </xf>
    <xf numFmtId="0" fontId="2" fillId="6" borderId="29" xfId="0" applyFont="1" applyFill="1" applyBorder="1" applyAlignment="1">
      <alignment horizontal="left" vertical="top" wrapText="1"/>
    </xf>
    <xf numFmtId="0" fontId="2" fillId="6" borderId="31" xfId="0" applyFont="1" applyFill="1" applyBorder="1" applyAlignment="1">
      <alignment horizontal="left" vertical="top" wrapText="1"/>
    </xf>
    <xf numFmtId="0" fontId="6" fillId="10" borderId="42" xfId="0" applyFont="1" applyFill="1" applyBorder="1" applyAlignment="1">
      <alignment horizontal="left" vertical="top" wrapText="1"/>
    </xf>
    <xf numFmtId="0" fontId="2" fillId="10" borderId="42" xfId="0" applyFont="1" applyFill="1" applyBorder="1" applyAlignment="1">
      <alignment horizontal="left" vertical="top" wrapText="1"/>
    </xf>
    <xf numFmtId="0" fontId="6" fillId="4" borderId="36" xfId="0" applyFont="1" applyFill="1" applyBorder="1" applyAlignment="1">
      <alignment horizontal="center" vertical="top" wrapText="1"/>
    </xf>
    <xf numFmtId="0" fontId="6" fillId="4" borderId="48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center" vertical="center" wrapText="1"/>
    </xf>
    <xf numFmtId="0" fontId="6" fillId="13" borderId="28" xfId="0" applyFont="1" applyFill="1" applyBorder="1" applyAlignment="1">
      <alignment horizontal="left" vertical="top" wrapText="1"/>
    </xf>
    <xf numFmtId="0" fontId="2" fillId="13" borderId="29" xfId="0" applyFont="1" applyFill="1" applyBorder="1" applyAlignment="1">
      <alignment horizontal="left" vertical="top" wrapText="1"/>
    </xf>
    <xf numFmtId="0" fontId="2" fillId="13" borderId="31" xfId="0" applyFont="1" applyFill="1" applyBorder="1" applyAlignment="1">
      <alignment horizontal="left" vertical="top" wrapText="1"/>
    </xf>
    <xf numFmtId="0" fontId="6" fillId="6" borderId="3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top" wrapText="1"/>
    </xf>
    <xf numFmtId="0" fontId="6" fillId="4" borderId="42" xfId="0" applyFont="1" applyFill="1" applyBorder="1" applyAlignment="1">
      <alignment horizontal="center" vertical="top" wrapText="1"/>
    </xf>
    <xf numFmtId="0" fontId="6" fillId="4" borderId="32" xfId="0" applyFont="1" applyFill="1" applyBorder="1" applyAlignment="1">
      <alignment horizontal="center" vertical="top" wrapText="1"/>
    </xf>
    <xf numFmtId="0" fontId="2" fillId="6" borderId="38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0" fontId="2" fillId="7" borderId="43" xfId="0" applyFont="1" applyFill="1" applyBorder="1" applyAlignment="1">
      <alignment horizontal="center" vertical="center" wrapText="1"/>
    </xf>
    <xf numFmtId="0" fontId="2" fillId="10" borderId="38" xfId="0" applyFont="1" applyFill="1" applyBorder="1" applyAlignment="1">
      <alignment horizontal="center" vertical="center" wrapText="1"/>
    </xf>
    <xf numFmtId="0" fontId="2" fillId="10" borderId="42" xfId="0" applyFont="1" applyFill="1" applyBorder="1" applyAlignment="1">
      <alignment horizontal="center" vertical="center" wrapText="1"/>
    </xf>
    <xf numFmtId="0" fontId="2" fillId="10" borderId="43" xfId="0" applyFont="1" applyFill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wrapText="1"/>
    </xf>
    <xf numFmtId="2" fontId="2" fillId="0" borderId="26" xfId="0" applyNumberFormat="1" applyFont="1" applyBorder="1" applyAlignment="1">
      <alignment horizontal="center" wrapText="1"/>
    </xf>
    <xf numFmtId="0" fontId="6" fillId="11" borderId="42" xfId="0" applyFont="1" applyFill="1" applyBorder="1" applyAlignment="1">
      <alignment horizontal="left" vertical="top" wrapText="1"/>
    </xf>
    <xf numFmtId="0" fontId="6" fillId="11" borderId="43" xfId="0" applyFont="1" applyFill="1" applyBorder="1" applyAlignment="1">
      <alignment horizontal="left" vertical="top" wrapText="1"/>
    </xf>
    <xf numFmtId="0" fontId="2" fillId="6" borderId="38" xfId="0" applyFont="1" applyFill="1" applyBorder="1" applyAlignment="1">
      <alignment horizontal="left" vertical="top" wrapText="1"/>
    </xf>
    <xf numFmtId="0" fontId="2" fillId="6" borderId="42" xfId="0" applyFont="1" applyFill="1" applyBorder="1" applyAlignment="1">
      <alignment horizontal="left" vertical="top" wrapText="1"/>
    </xf>
    <xf numFmtId="0" fontId="2" fillId="6" borderId="43" xfId="0" applyFont="1" applyFill="1" applyBorder="1" applyAlignment="1">
      <alignment horizontal="left" vertical="top" wrapText="1"/>
    </xf>
    <xf numFmtId="0" fontId="2" fillId="12" borderId="38" xfId="0" applyFont="1" applyFill="1" applyBorder="1" applyAlignment="1">
      <alignment horizontal="left" vertical="top" wrapText="1"/>
    </xf>
    <xf numFmtId="0" fontId="2" fillId="12" borderId="42" xfId="0" applyFont="1" applyFill="1" applyBorder="1" applyAlignment="1">
      <alignment horizontal="left" vertical="top" wrapText="1"/>
    </xf>
    <xf numFmtId="0" fontId="2" fillId="12" borderId="43" xfId="0" applyFont="1" applyFill="1" applyBorder="1" applyAlignment="1">
      <alignment horizontal="left" vertical="top" wrapText="1"/>
    </xf>
    <xf numFmtId="0" fontId="6" fillId="10" borderId="38" xfId="0" applyFont="1" applyFill="1" applyBorder="1" applyAlignment="1">
      <alignment horizontal="left" vertical="top" wrapText="1"/>
    </xf>
    <xf numFmtId="0" fontId="6" fillId="10" borderId="43" xfId="0" applyFont="1" applyFill="1" applyBorder="1" applyAlignment="1">
      <alignment horizontal="left" vertical="top" wrapText="1"/>
    </xf>
    <xf numFmtId="0" fontId="6" fillId="13" borderId="38" xfId="0" applyFont="1" applyFill="1" applyBorder="1" applyAlignment="1">
      <alignment horizontal="left" vertical="top" wrapText="1"/>
    </xf>
    <xf numFmtId="0" fontId="6" fillId="13" borderId="42" xfId="0" applyFont="1" applyFill="1" applyBorder="1" applyAlignment="1">
      <alignment horizontal="left" vertical="top" wrapText="1"/>
    </xf>
    <xf numFmtId="0" fontId="6" fillId="13" borderId="43" xfId="0" applyFont="1" applyFill="1" applyBorder="1" applyAlignment="1">
      <alignment horizontal="left" vertical="top" wrapText="1"/>
    </xf>
    <xf numFmtId="0" fontId="2" fillId="6" borderId="33" xfId="0" applyFont="1" applyFill="1" applyBorder="1" applyAlignment="1">
      <alignment horizontal="left" vertical="top" wrapText="1"/>
    </xf>
    <xf numFmtId="0" fontId="2" fillId="12" borderId="44" xfId="0" applyFont="1" applyFill="1" applyBorder="1" applyAlignment="1">
      <alignment horizontal="left" vertical="top" wrapText="1"/>
    </xf>
    <xf numFmtId="0" fontId="2" fillId="12" borderId="45" xfId="0" applyFont="1" applyFill="1" applyBorder="1" applyAlignment="1">
      <alignment horizontal="left" vertical="top" wrapText="1"/>
    </xf>
    <xf numFmtId="0" fontId="2" fillId="12" borderId="46" xfId="0" applyFont="1" applyFill="1" applyBorder="1" applyAlignment="1">
      <alignment horizontal="left" vertical="top" wrapText="1"/>
    </xf>
    <xf numFmtId="0" fontId="6" fillId="16" borderId="49" xfId="0" applyFont="1" applyFill="1" applyBorder="1" applyAlignment="1">
      <alignment horizontal="center" vertical="center" wrapText="1"/>
    </xf>
    <xf numFmtId="0" fontId="2" fillId="16" borderId="45" xfId="0" applyFont="1" applyFill="1" applyBorder="1" applyAlignment="1">
      <alignment horizontal="center" vertical="center" wrapText="1"/>
    </xf>
    <xf numFmtId="0" fontId="2" fillId="16" borderId="50" xfId="0" applyFont="1" applyFill="1" applyBorder="1" applyAlignment="1">
      <alignment horizontal="center" vertical="center" wrapText="1"/>
    </xf>
    <xf numFmtId="0" fontId="6" fillId="11" borderId="28" xfId="0" applyFont="1" applyFill="1" applyBorder="1" applyAlignment="1">
      <alignment horizontal="left" vertical="top" wrapText="1"/>
    </xf>
    <xf numFmtId="0" fontId="2" fillId="11" borderId="29" xfId="0" applyFont="1" applyFill="1" applyBorder="1" applyAlignment="1">
      <alignment horizontal="left" vertical="top" wrapText="1"/>
    </xf>
    <xf numFmtId="0" fontId="2" fillId="11" borderId="31" xfId="0" applyFont="1" applyFill="1" applyBorder="1" applyAlignment="1">
      <alignment horizontal="left" vertical="top" wrapText="1"/>
    </xf>
    <xf numFmtId="0" fontId="2" fillId="6" borderId="32" xfId="0" applyFont="1" applyFill="1" applyBorder="1" applyAlignment="1">
      <alignment horizontal="left" vertical="top" wrapText="1"/>
    </xf>
    <xf numFmtId="0" fontId="6" fillId="10" borderId="32" xfId="0" applyFont="1" applyFill="1" applyBorder="1" applyAlignment="1">
      <alignment horizontal="left" vertical="top" wrapText="1"/>
    </xf>
    <xf numFmtId="0" fontId="2" fillId="10" borderId="29" xfId="0" applyFont="1" applyFill="1" applyBorder="1" applyAlignment="1">
      <alignment horizontal="left" vertical="top" wrapText="1"/>
    </xf>
    <xf numFmtId="0" fontId="2" fillId="10" borderId="33" xfId="0" applyFont="1" applyFill="1" applyBorder="1" applyAlignment="1">
      <alignment horizontal="left" vertical="top" wrapText="1"/>
    </xf>
    <xf numFmtId="0" fontId="6" fillId="8" borderId="49" xfId="0" applyFont="1" applyFill="1" applyBorder="1" applyAlignment="1">
      <alignment horizontal="center" vertical="center" wrapText="1"/>
    </xf>
    <xf numFmtId="0" fontId="2" fillId="8" borderId="45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0" fontId="2" fillId="11" borderId="43" xfId="0" applyFont="1" applyFill="1" applyBorder="1" applyAlignment="1">
      <alignment horizontal="left" vertical="top" wrapText="1"/>
    </xf>
    <xf numFmtId="0" fontId="6" fillId="8" borderId="28" xfId="0" applyFont="1" applyFill="1" applyBorder="1" applyAlignment="1">
      <alignment horizontal="left" vertical="top" wrapText="1"/>
    </xf>
    <xf numFmtId="0" fontId="2" fillId="8" borderId="29" xfId="0" applyFont="1" applyFill="1" applyBorder="1" applyAlignment="1">
      <alignment horizontal="left" vertical="top" wrapText="1"/>
    </xf>
    <xf numFmtId="0" fontId="2" fillId="8" borderId="31" xfId="0" applyFont="1" applyFill="1" applyBorder="1" applyAlignment="1">
      <alignment horizontal="left" vertical="top" wrapText="1"/>
    </xf>
    <xf numFmtId="0" fontId="6" fillId="6" borderId="28" xfId="0" applyFont="1" applyFill="1" applyBorder="1" applyAlignment="1">
      <alignment horizontal="left" vertical="top" wrapText="1"/>
    </xf>
    <xf numFmtId="0" fontId="2" fillId="16" borderId="28" xfId="0" applyFont="1" applyFill="1" applyBorder="1" applyAlignment="1">
      <alignment horizontal="center" vertical="top" wrapText="1"/>
    </xf>
    <xf numFmtId="0" fontId="2" fillId="16" borderId="29" xfId="0" applyFont="1" applyFill="1" applyBorder="1" applyAlignment="1">
      <alignment horizontal="center" vertical="top" wrapText="1"/>
    </xf>
    <xf numFmtId="0" fontId="2" fillId="16" borderId="33" xfId="0" applyFont="1" applyFill="1" applyBorder="1" applyAlignment="1">
      <alignment horizontal="center" vertical="top" wrapText="1"/>
    </xf>
    <xf numFmtId="0" fontId="2" fillId="19" borderId="28" xfId="0" applyFont="1" applyFill="1" applyBorder="1" applyAlignment="1">
      <alignment horizontal="center" vertical="top" wrapText="1"/>
    </xf>
    <xf numFmtId="0" fontId="2" fillId="19" borderId="29" xfId="0" applyFont="1" applyFill="1" applyBorder="1" applyAlignment="1">
      <alignment horizontal="center" vertical="top" wrapText="1"/>
    </xf>
    <xf numFmtId="0" fontId="2" fillId="19" borderId="33" xfId="0" applyFont="1" applyFill="1" applyBorder="1" applyAlignment="1">
      <alignment horizontal="center" vertical="top" wrapText="1"/>
    </xf>
    <xf numFmtId="0" fontId="6" fillId="15" borderId="28" xfId="0" applyFont="1" applyFill="1" applyBorder="1" applyAlignment="1">
      <alignment horizontal="center" vertical="top" wrapText="1"/>
    </xf>
    <xf numFmtId="0" fontId="6" fillId="15" borderId="29" xfId="0" applyFont="1" applyFill="1" applyBorder="1" applyAlignment="1">
      <alignment horizontal="center" vertical="top" wrapText="1"/>
    </xf>
    <xf numFmtId="0" fontId="6" fillId="15" borderId="33" xfId="0" applyFont="1" applyFill="1" applyBorder="1" applyAlignment="1">
      <alignment horizontal="center" vertical="top" wrapText="1"/>
    </xf>
    <xf numFmtId="0" fontId="6" fillId="18" borderId="28" xfId="0" applyFont="1" applyFill="1" applyBorder="1" applyAlignment="1">
      <alignment horizontal="center" vertical="top" wrapText="1"/>
    </xf>
    <xf numFmtId="0" fontId="6" fillId="18" borderId="29" xfId="0" applyFont="1" applyFill="1" applyBorder="1" applyAlignment="1">
      <alignment horizontal="center" vertical="top" wrapText="1"/>
    </xf>
    <xf numFmtId="0" fontId="6" fillId="18" borderId="33" xfId="0" applyFont="1" applyFill="1" applyBorder="1" applyAlignment="1">
      <alignment horizontal="center" vertical="top" wrapText="1"/>
    </xf>
    <xf numFmtId="0" fontId="6" fillId="6" borderId="50" xfId="0" applyFont="1" applyFill="1" applyBorder="1" applyAlignment="1">
      <alignment horizontal="center" vertical="center" wrapText="1"/>
    </xf>
    <xf numFmtId="0" fontId="6" fillId="16" borderId="44" xfId="0" applyFont="1" applyFill="1" applyBorder="1" applyAlignment="1">
      <alignment horizontal="center" vertical="center" wrapText="1"/>
    </xf>
    <xf numFmtId="0" fontId="2" fillId="16" borderId="46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6" fillId="10" borderId="32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7" borderId="49" xfId="0" applyFont="1" applyFill="1" applyBorder="1" applyAlignment="1">
      <alignment horizontal="center" vertical="center" wrapText="1"/>
    </xf>
    <xf numFmtId="0" fontId="2" fillId="7" borderId="45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6" fillId="8" borderId="44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</cellXfs>
  <cellStyles count="13">
    <cellStyle name="Comma" xfId="1" builtinId="3"/>
    <cellStyle name="Excel Built-in Normal" xfId="12"/>
    <cellStyle name="Įprastas 2" xfId="6"/>
    <cellStyle name="Įprastas 2 2" xfId="7"/>
    <cellStyle name="Įprastas 3" xfId="9"/>
    <cellStyle name="Įprastas 4" xfId="10"/>
    <cellStyle name="Įprastas 5" xfId="11"/>
    <cellStyle name="Normal" xfId="0" builtinId="0"/>
    <cellStyle name="Normal 2" xfId="2"/>
    <cellStyle name="Normal 3" xfId="3"/>
    <cellStyle name="Paprastas 2" xfId="4"/>
    <cellStyle name="Paprastas 3" xfId="5"/>
    <cellStyle name="Paprastas 4" xfId="8"/>
  </cellStyles>
  <dxfs count="0"/>
  <tableStyles count="0" defaultTableStyle="TableStyleMedium9" defaultPivotStyle="PivotStyleLight16"/>
  <colors>
    <mruColors>
      <color rgb="FFFFFFCC"/>
      <color rgb="FFFFFF99"/>
      <color rgb="FFFFCC99"/>
      <color rgb="FFFFCC00"/>
      <color rgb="FFFF6600"/>
      <color rgb="FFFF9900"/>
      <color rgb="FFFF9966"/>
      <color rgb="FFFFCC66"/>
      <color rgb="FFFFFF66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67"/>
  <sheetViews>
    <sheetView tabSelected="1" topLeftCell="A157" zoomScaleNormal="100" workbookViewId="0">
      <selection activeCell="M179" sqref="M179"/>
    </sheetView>
  </sheetViews>
  <sheetFormatPr defaultRowHeight="11.25"/>
  <cols>
    <col min="1" max="1" width="14.85546875" style="1" customWidth="1"/>
    <col min="2" max="2" width="3.5703125" style="5" customWidth="1"/>
    <col min="3" max="3" width="24.28515625" style="4" customWidth="1"/>
    <col min="4" max="4" width="5" style="5" customWidth="1"/>
    <col min="5" max="5" width="7.140625" style="5" customWidth="1"/>
    <col min="6" max="6" width="8.7109375" style="1" customWidth="1"/>
    <col min="7" max="7" width="8.85546875" style="1" customWidth="1"/>
    <col min="8" max="8" width="11.140625" style="1" customWidth="1"/>
    <col min="9" max="9" width="8.28515625" style="1" customWidth="1"/>
    <col min="10" max="10" width="10.5703125" style="1" customWidth="1"/>
    <col min="11" max="11" width="13.7109375" style="1" customWidth="1"/>
    <col min="12" max="12" width="7.28515625" style="1" customWidth="1"/>
    <col min="13" max="13" width="11.5703125" style="1" customWidth="1"/>
    <col min="14" max="14" width="9.42578125" style="1" customWidth="1"/>
    <col min="15" max="15" width="10.7109375" style="1" customWidth="1"/>
    <col min="16" max="16" width="11.42578125" style="1" customWidth="1"/>
    <col min="17" max="17" width="13.140625" style="1" customWidth="1"/>
    <col min="18" max="18" width="12.42578125" style="1" bestFit="1" customWidth="1"/>
    <col min="19" max="19" width="9.140625" style="1" customWidth="1"/>
    <col min="20" max="20" width="10.42578125" style="1" bestFit="1" customWidth="1"/>
    <col min="21" max="31" width="9.140625" style="1"/>
    <col min="32" max="32" width="14.140625" style="1" bestFit="1" customWidth="1"/>
    <col min="33" max="33" width="16.5703125" style="1" bestFit="1" customWidth="1"/>
    <col min="34" max="16384" width="9.140625" style="1"/>
  </cols>
  <sheetData>
    <row r="1" spans="1:17" s="10" customFormat="1" ht="13.5" customHeight="1">
      <c r="A1" s="2092" t="s">
        <v>629</v>
      </c>
      <c r="B1" s="2092"/>
      <c r="C1" s="2092"/>
      <c r="D1" s="2092"/>
      <c r="E1" s="2092"/>
      <c r="F1" s="2092"/>
      <c r="G1" s="2092"/>
      <c r="H1" s="2092"/>
      <c r="I1" s="2092"/>
      <c r="J1" s="2092"/>
      <c r="K1" s="2092"/>
      <c r="L1" s="2092"/>
      <c r="M1" s="2092"/>
      <c r="N1" s="2092"/>
      <c r="O1" s="2092"/>
      <c r="P1" s="2092"/>
      <c r="Q1" s="2092"/>
    </row>
    <row r="2" spans="1:17" s="10" customFormat="1" ht="13.5" customHeight="1">
      <c r="A2" s="1045"/>
      <c r="B2" s="1045"/>
      <c r="C2" s="1045"/>
      <c r="D2" s="1045"/>
      <c r="E2" s="1045"/>
      <c r="F2" s="1045"/>
      <c r="G2" s="1045"/>
      <c r="H2" s="1045"/>
      <c r="I2" s="1045"/>
      <c r="J2" s="1045"/>
      <c r="K2" s="1045"/>
      <c r="L2" s="1045"/>
      <c r="M2" s="1045"/>
      <c r="N2" s="1045"/>
      <c r="O2" s="1045"/>
      <c r="P2" s="1045"/>
      <c r="Q2" s="1045"/>
    </row>
    <row r="3" spans="1:17" s="1114" customFormat="1" ht="18" customHeight="1">
      <c r="A3" s="2093" t="s">
        <v>28</v>
      </c>
      <c r="B3" s="2093"/>
      <c r="C3" s="2093"/>
      <c r="D3" s="2093"/>
      <c r="E3" s="2093"/>
      <c r="F3" s="2093"/>
      <c r="G3" s="2093"/>
      <c r="H3" s="2093"/>
      <c r="I3" s="2093"/>
      <c r="J3" s="2093"/>
      <c r="K3" s="2093"/>
      <c r="L3" s="2093"/>
      <c r="M3" s="2093"/>
      <c r="N3" s="2093"/>
      <c r="O3" s="2093"/>
      <c r="P3" s="2093"/>
      <c r="Q3" s="2093"/>
    </row>
    <row r="4" spans="1:17" s="10" customFormat="1" ht="13.5" customHeight="1" thickBot="1">
      <c r="A4" s="1043"/>
      <c r="B4" s="1043"/>
      <c r="C4" s="1043"/>
      <c r="D4" s="1043"/>
      <c r="E4" s="2038" t="s">
        <v>419</v>
      </c>
      <c r="F4" s="2038"/>
      <c r="G4" s="2038"/>
      <c r="H4" s="2038"/>
      <c r="I4" s="1043">
        <v>-1.05</v>
      </c>
      <c r="J4" s="1043" t="s">
        <v>418</v>
      </c>
      <c r="K4" s="1043" t="s">
        <v>420</v>
      </c>
      <c r="L4" s="1044">
        <v>591</v>
      </c>
      <c r="M4" s="1043"/>
      <c r="N4" s="1043"/>
      <c r="O4" s="1043"/>
      <c r="P4" s="1043"/>
      <c r="Q4" s="1043"/>
    </row>
    <row r="5" spans="1:17" s="10" customFormat="1" ht="13.5" customHeight="1">
      <c r="A5" s="2095" t="s">
        <v>1</v>
      </c>
      <c r="B5" s="2068" t="s">
        <v>0</v>
      </c>
      <c r="C5" s="2039" t="s">
        <v>2</v>
      </c>
      <c r="D5" s="2039" t="s">
        <v>3</v>
      </c>
      <c r="E5" s="2039" t="s">
        <v>12</v>
      </c>
      <c r="F5" s="2042" t="s">
        <v>13</v>
      </c>
      <c r="G5" s="2043"/>
      <c r="H5" s="2043"/>
      <c r="I5" s="2044"/>
      <c r="J5" s="2039" t="s">
        <v>4</v>
      </c>
      <c r="K5" s="2039" t="s">
        <v>14</v>
      </c>
      <c r="L5" s="2039" t="s">
        <v>5</v>
      </c>
      <c r="M5" s="2039" t="s">
        <v>6</v>
      </c>
      <c r="N5" s="2039" t="s">
        <v>15</v>
      </c>
      <c r="O5" s="2039" t="s">
        <v>16</v>
      </c>
      <c r="P5" s="2039" t="s">
        <v>23</v>
      </c>
      <c r="Q5" s="2025" t="s">
        <v>24</v>
      </c>
    </row>
    <row r="6" spans="1:17" s="10" customFormat="1" ht="39" customHeight="1">
      <c r="A6" s="2096"/>
      <c r="B6" s="2069"/>
      <c r="C6" s="2040"/>
      <c r="D6" s="2041"/>
      <c r="E6" s="2041"/>
      <c r="F6" s="16" t="s">
        <v>17</v>
      </c>
      <c r="G6" s="16" t="s">
        <v>18</v>
      </c>
      <c r="H6" s="16" t="s">
        <v>19</v>
      </c>
      <c r="I6" s="16" t="s">
        <v>20</v>
      </c>
      <c r="J6" s="2041"/>
      <c r="K6" s="2041"/>
      <c r="L6" s="2041"/>
      <c r="M6" s="2041"/>
      <c r="N6" s="2041"/>
      <c r="O6" s="2041"/>
      <c r="P6" s="2041"/>
      <c r="Q6" s="2026"/>
    </row>
    <row r="7" spans="1:17" s="10" customFormat="1" ht="13.5" customHeight="1">
      <c r="A7" s="2097"/>
      <c r="B7" s="2098"/>
      <c r="C7" s="2041"/>
      <c r="D7" s="106" t="s">
        <v>7</v>
      </c>
      <c r="E7" s="106" t="s">
        <v>8</v>
      </c>
      <c r="F7" s="106" t="s">
        <v>9</v>
      </c>
      <c r="G7" s="106" t="s">
        <v>9</v>
      </c>
      <c r="H7" s="106" t="s">
        <v>9</v>
      </c>
      <c r="I7" s="106" t="s">
        <v>9</v>
      </c>
      <c r="J7" s="106" t="s">
        <v>21</v>
      </c>
      <c r="K7" s="106" t="s">
        <v>9</v>
      </c>
      <c r="L7" s="106" t="s">
        <v>21</v>
      </c>
      <c r="M7" s="106" t="s">
        <v>71</v>
      </c>
      <c r="N7" s="106" t="s">
        <v>633</v>
      </c>
      <c r="O7" s="106" t="s">
        <v>634</v>
      </c>
      <c r="P7" s="107" t="s">
        <v>25</v>
      </c>
      <c r="Q7" s="108" t="s">
        <v>635</v>
      </c>
    </row>
    <row r="8" spans="1:17" s="10" customFormat="1" ht="13.5" customHeight="1" thickBot="1">
      <c r="A8" s="981">
        <v>1</v>
      </c>
      <c r="B8" s="982">
        <v>2</v>
      </c>
      <c r="C8" s="983">
        <v>3</v>
      </c>
      <c r="D8" s="984">
        <v>4</v>
      </c>
      <c r="E8" s="984">
        <v>5</v>
      </c>
      <c r="F8" s="984">
        <v>6</v>
      </c>
      <c r="G8" s="984">
        <v>7</v>
      </c>
      <c r="H8" s="984">
        <v>8</v>
      </c>
      <c r="I8" s="984">
        <v>9</v>
      </c>
      <c r="J8" s="984">
        <v>10</v>
      </c>
      <c r="K8" s="984">
        <v>11</v>
      </c>
      <c r="L8" s="983">
        <v>12</v>
      </c>
      <c r="M8" s="984">
        <v>13</v>
      </c>
      <c r="N8" s="984">
        <v>14</v>
      </c>
      <c r="O8" s="985">
        <v>15</v>
      </c>
      <c r="P8" s="983">
        <v>16</v>
      </c>
      <c r="Q8" s="986">
        <v>17</v>
      </c>
    </row>
    <row r="9" spans="1:17" s="10" customFormat="1" ht="13.5" customHeight="1">
      <c r="A9" s="2110" t="s">
        <v>100</v>
      </c>
      <c r="B9" s="296">
        <v>1</v>
      </c>
      <c r="C9" s="659" t="s">
        <v>515</v>
      </c>
      <c r="D9" s="660">
        <v>61</v>
      </c>
      <c r="E9" s="660">
        <v>1965</v>
      </c>
      <c r="F9" s="661">
        <v>35.826000000000001</v>
      </c>
      <c r="G9" s="662">
        <v>8.1364409999999996</v>
      </c>
      <c r="H9" s="662">
        <v>9.6</v>
      </c>
      <c r="I9" s="662">
        <v>18.089556999999999</v>
      </c>
      <c r="J9" s="662">
        <v>2700.04</v>
      </c>
      <c r="K9" s="663">
        <v>18.089556999999999</v>
      </c>
      <c r="L9" s="662">
        <v>2700.04</v>
      </c>
      <c r="M9" s="664">
        <v>6.699736670567843E-3</v>
      </c>
      <c r="N9" s="665">
        <v>69.389399999999995</v>
      </c>
      <c r="O9" s="666">
        <v>0.46489070772870023</v>
      </c>
      <c r="P9" s="667">
        <v>401.98420023407056</v>
      </c>
      <c r="Q9" s="405">
        <v>27.893442463722014</v>
      </c>
    </row>
    <row r="10" spans="1:17" s="10" customFormat="1" ht="13.5" customHeight="1">
      <c r="A10" s="2152"/>
      <c r="B10" s="116">
        <v>2</v>
      </c>
      <c r="C10" s="396" t="s">
        <v>102</v>
      </c>
      <c r="D10" s="397">
        <v>47</v>
      </c>
      <c r="E10" s="397">
        <v>2007</v>
      </c>
      <c r="F10" s="398">
        <v>34.048999999999999</v>
      </c>
      <c r="G10" s="399">
        <v>10.742176000000001</v>
      </c>
      <c r="H10" s="399">
        <v>3.76</v>
      </c>
      <c r="I10" s="399">
        <v>19.546827</v>
      </c>
      <c r="J10" s="399">
        <v>2876.41</v>
      </c>
      <c r="K10" s="400">
        <v>19.546827</v>
      </c>
      <c r="L10" s="399">
        <v>2876.41</v>
      </c>
      <c r="M10" s="401">
        <v>6.7955635670853606E-3</v>
      </c>
      <c r="N10" s="402">
        <v>69.389399999999995</v>
      </c>
      <c r="O10" s="403">
        <v>0.47154007858191288</v>
      </c>
      <c r="P10" s="404">
        <v>407.73381402512166</v>
      </c>
      <c r="Q10" s="406">
        <v>28.292404714914774</v>
      </c>
    </row>
    <row r="11" spans="1:17" s="10" customFormat="1" ht="13.5" customHeight="1">
      <c r="A11" s="2152"/>
      <c r="B11" s="116">
        <v>3</v>
      </c>
      <c r="C11" s="396" t="s">
        <v>103</v>
      </c>
      <c r="D11" s="397">
        <v>62</v>
      </c>
      <c r="E11" s="397">
        <v>2007</v>
      </c>
      <c r="F11" s="398">
        <v>39.823</v>
      </c>
      <c r="G11" s="399">
        <v>11.420856000000001</v>
      </c>
      <c r="H11" s="399">
        <v>0</v>
      </c>
      <c r="I11" s="399">
        <v>28.402146999999999</v>
      </c>
      <c r="J11" s="399">
        <v>3936.72</v>
      </c>
      <c r="K11" s="400">
        <v>28.402146999999999</v>
      </c>
      <c r="L11" s="399">
        <v>3936.72</v>
      </c>
      <c r="M11" s="401">
        <v>7.2146728748806116E-3</v>
      </c>
      <c r="N11" s="402">
        <v>69.389399999999995</v>
      </c>
      <c r="O11" s="403">
        <v>0.50062182198424066</v>
      </c>
      <c r="P11" s="404">
        <v>432.88037249283667</v>
      </c>
      <c r="Q11" s="406">
        <v>30.03730931905444</v>
      </c>
    </row>
    <row r="12" spans="1:17" s="10" customFormat="1" ht="13.5" customHeight="1">
      <c r="A12" s="2152"/>
      <c r="B12" s="116">
        <v>4</v>
      </c>
      <c r="C12" s="396" t="s">
        <v>37</v>
      </c>
      <c r="D12" s="397">
        <v>40</v>
      </c>
      <c r="E12" s="397">
        <v>2007</v>
      </c>
      <c r="F12" s="398">
        <v>27.683</v>
      </c>
      <c r="G12" s="399">
        <v>7.1325669999999999</v>
      </c>
      <c r="H12" s="399">
        <v>3.2</v>
      </c>
      <c r="I12" s="399">
        <v>17.350427</v>
      </c>
      <c r="J12" s="399">
        <v>2350.71</v>
      </c>
      <c r="K12" s="400">
        <v>17.350427</v>
      </c>
      <c r="L12" s="399">
        <v>2350.71</v>
      </c>
      <c r="M12" s="401">
        <v>7.3809304422919027E-3</v>
      </c>
      <c r="N12" s="402">
        <v>69.389399999999995</v>
      </c>
      <c r="O12" s="403">
        <v>0.51215833483236972</v>
      </c>
      <c r="P12" s="404">
        <v>442.85582653751413</v>
      </c>
      <c r="Q12" s="406">
        <v>30.729500089942178</v>
      </c>
    </row>
    <row r="13" spans="1:17" s="10" customFormat="1" ht="13.5" customHeight="1">
      <c r="A13" s="2152"/>
      <c r="B13" s="116">
        <v>5</v>
      </c>
      <c r="C13" s="396" t="s">
        <v>105</v>
      </c>
      <c r="D13" s="397">
        <v>116</v>
      </c>
      <c r="E13" s="397">
        <v>2007</v>
      </c>
      <c r="F13" s="398">
        <v>77.748000000000005</v>
      </c>
      <c r="G13" s="399">
        <v>23.709064000000001</v>
      </c>
      <c r="H13" s="399">
        <v>0</v>
      </c>
      <c r="I13" s="399">
        <v>54.038944000000001</v>
      </c>
      <c r="J13" s="399">
        <v>7056.51</v>
      </c>
      <c r="K13" s="400">
        <v>54.038944000000001</v>
      </c>
      <c r="L13" s="399">
        <v>7056.51</v>
      </c>
      <c r="M13" s="401">
        <v>7.6580269850110043E-3</v>
      </c>
      <c r="N13" s="402">
        <v>69.389399999999995</v>
      </c>
      <c r="O13" s="403">
        <v>0.53138589767372257</v>
      </c>
      <c r="P13" s="404">
        <v>459.48161910066028</v>
      </c>
      <c r="Q13" s="406">
        <v>31.883153860423352</v>
      </c>
    </row>
    <row r="14" spans="1:17" s="10" customFormat="1" ht="13.5" customHeight="1">
      <c r="A14" s="2152"/>
      <c r="B14" s="116">
        <v>6</v>
      </c>
      <c r="C14" s="396" t="s">
        <v>38</v>
      </c>
      <c r="D14" s="397">
        <v>52</v>
      </c>
      <c r="E14" s="397">
        <v>2009</v>
      </c>
      <c r="F14" s="398">
        <v>33.823999999999998</v>
      </c>
      <c r="G14" s="399">
        <v>8.738353</v>
      </c>
      <c r="H14" s="399">
        <v>4.16</v>
      </c>
      <c r="I14" s="399">
        <v>20.925643999999998</v>
      </c>
      <c r="J14" s="399">
        <v>2686.29</v>
      </c>
      <c r="K14" s="400">
        <v>20.925643999999998</v>
      </c>
      <c r="L14" s="399">
        <v>2686.29</v>
      </c>
      <c r="M14" s="401">
        <v>7.7897933581258906E-3</v>
      </c>
      <c r="N14" s="402">
        <v>69.389399999999995</v>
      </c>
      <c r="O14" s="403">
        <v>0.54052908724434068</v>
      </c>
      <c r="P14" s="404">
        <v>467.38760148755341</v>
      </c>
      <c r="Q14" s="406">
        <v>32.43174523466044</v>
      </c>
    </row>
    <row r="15" spans="1:17" s="10" customFormat="1" ht="13.5" customHeight="1">
      <c r="A15" s="2152"/>
      <c r="B15" s="116">
        <v>7</v>
      </c>
      <c r="C15" s="396" t="s">
        <v>104</v>
      </c>
      <c r="D15" s="397">
        <v>70</v>
      </c>
      <c r="E15" s="397">
        <v>2008</v>
      </c>
      <c r="F15" s="398">
        <v>51.865000000000002</v>
      </c>
      <c r="G15" s="399">
        <v>14.439920000000001</v>
      </c>
      <c r="H15" s="399">
        <v>0</v>
      </c>
      <c r="I15" s="399">
        <v>37.425077999999999</v>
      </c>
      <c r="J15" s="399">
        <v>4787.37</v>
      </c>
      <c r="K15" s="400">
        <v>37.425077999999999</v>
      </c>
      <c r="L15" s="399">
        <v>4787.37</v>
      </c>
      <c r="M15" s="401">
        <v>7.8174609441091867E-3</v>
      </c>
      <c r="N15" s="402">
        <v>69.389399999999995</v>
      </c>
      <c r="O15" s="403">
        <v>0.54244892443517001</v>
      </c>
      <c r="P15" s="404">
        <v>469.04765664655116</v>
      </c>
      <c r="Q15" s="406">
        <v>32.546935466110192</v>
      </c>
    </row>
    <row r="16" spans="1:17" s="10" customFormat="1" ht="13.5" customHeight="1">
      <c r="A16" s="2152"/>
      <c r="B16" s="116">
        <v>8</v>
      </c>
      <c r="C16" s="396" t="s">
        <v>101</v>
      </c>
      <c r="D16" s="397">
        <v>40</v>
      </c>
      <c r="E16" s="397">
        <v>2007</v>
      </c>
      <c r="F16" s="398">
        <v>28.396000000000001</v>
      </c>
      <c r="G16" s="399">
        <v>6.5734389999999996</v>
      </c>
      <c r="H16" s="399">
        <v>3.2</v>
      </c>
      <c r="I16" s="399">
        <v>18.62257</v>
      </c>
      <c r="J16" s="399">
        <v>2352.7399999999998</v>
      </c>
      <c r="K16" s="400">
        <v>18.62257</v>
      </c>
      <c r="L16" s="399">
        <v>2352.7399999999998</v>
      </c>
      <c r="M16" s="401">
        <v>7.9152690054999711E-3</v>
      </c>
      <c r="N16" s="402">
        <v>69.389399999999995</v>
      </c>
      <c r="O16" s="403">
        <v>0.54923576713023969</v>
      </c>
      <c r="P16" s="404">
        <v>474.91614032999831</v>
      </c>
      <c r="Q16" s="406">
        <v>32.954146027814389</v>
      </c>
    </row>
    <row r="17" spans="1:17" s="10" customFormat="1" ht="13.5" customHeight="1">
      <c r="A17" s="2152"/>
      <c r="B17" s="116">
        <v>9</v>
      </c>
      <c r="C17" s="396" t="s">
        <v>516</v>
      </c>
      <c r="D17" s="397">
        <v>90</v>
      </c>
      <c r="E17" s="397">
        <v>1967</v>
      </c>
      <c r="F17" s="398">
        <v>55.02</v>
      </c>
      <c r="G17" s="399">
        <v>0</v>
      </c>
      <c r="H17" s="399">
        <v>0</v>
      </c>
      <c r="I17" s="399">
        <v>55.02</v>
      </c>
      <c r="J17" s="399">
        <v>4485</v>
      </c>
      <c r="K17" s="400">
        <v>55.02</v>
      </c>
      <c r="L17" s="399">
        <v>4485</v>
      </c>
      <c r="M17" s="401">
        <v>1.2267558528428094E-2</v>
      </c>
      <c r="N17" s="402">
        <v>68.975200000000001</v>
      </c>
      <c r="O17" s="403">
        <v>0.84615730301003345</v>
      </c>
      <c r="P17" s="404">
        <v>736.05351170568565</v>
      </c>
      <c r="Q17" s="406">
        <v>50.769438180602009</v>
      </c>
    </row>
    <row r="18" spans="1:17" s="10" customFormat="1" ht="13.5" customHeight="1" thickBot="1">
      <c r="A18" s="2153"/>
      <c r="B18" s="563">
        <v>10</v>
      </c>
      <c r="C18" s="1482" t="s">
        <v>517</v>
      </c>
      <c r="D18" s="1483">
        <v>30</v>
      </c>
      <c r="E18" s="1483">
        <v>1967</v>
      </c>
      <c r="F18" s="1484">
        <v>19.513000000000002</v>
      </c>
      <c r="G18" s="1485">
        <v>0</v>
      </c>
      <c r="H18" s="1485">
        <v>0</v>
      </c>
      <c r="I18" s="1485">
        <v>19.513000000000002</v>
      </c>
      <c r="J18" s="1485">
        <v>1550</v>
      </c>
      <c r="K18" s="1486">
        <v>19.513000000000002</v>
      </c>
      <c r="L18" s="1485">
        <v>1550</v>
      </c>
      <c r="M18" s="1487">
        <v>1.2589032258064518E-2</v>
      </c>
      <c r="N18" s="1488">
        <v>68.975200000000001</v>
      </c>
      <c r="O18" s="1489">
        <v>0.86833101780645172</v>
      </c>
      <c r="P18" s="1490">
        <v>755.34193548387111</v>
      </c>
      <c r="Q18" s="562">
        <v>52.099861068387106</v>
      </c>
    </row>
    <row r="19" spans="1:17" s="10" customFormat="1" ht="13.5" customHeight="1">
      <c r="A19" s="2154" t="s">
        <v>106</v>
      </c>
      <c r="B19" s="12">
        <v>1</v>
      </c>
      <c r="C19" s="407" t="s">
        <v>630</v>
      </c>
      <c r="D19" s="408">
        <v>60</v>
      </c>
      <c r="E19" s="408">
        <v>1978</v>
      </c>
      <c r="F19" s="409">
        <v>57.746000000000002</v>
      </c>
      <c r="G19" s="409">
        <v>9.9988679999999999</v>
      </c>
      <c r="H19" s="409">
        <v>11.52</v>
      </c>
      <c r="I19" s="409">
        <v>36.227133000000002</v>
      </c>
      <c r="J19" s="409">
        <v>3663.79</v>
      </c>
      <c r="K19" s="410">
        <v>36.227133000000002</v>
      </c>
      <c r="L19" s="409">
        <v>3663.79</v>
      </c>
      <c r="M19" s="411">
        <v>9.8878846767964327E-3</v>
      </c>
      <c r="N19" s="412">
        <v>69.389399999999995</v>
      </c>
      <c r="O19" s="413">
        <v>0.68611438499209831</v>
      </c>
      <c r="P19" s="414">
        <v>593.27308060778591</v>
      </c>
      <c r="Q19" s="415">
        <v>41.166863099525891</v>
      </c>
    </row>
    <row r="20" spans="1:17" s="10" customFormat="1" ht="13.5" customHeight="1">
      <c r="A20" s="2155"/>
      <c r="B20" s="13">
        <v>2</v>
      </c>
      <c r="C20" s="416" t="s">
        <v>107</v>
      </c>
      <c r="D20" s="417">
        <v>28</v>
      </c>
      <c r="E20" s="417">
        <v>2001</v>
      </c>
      <c r="F20" s="418">
        <v>39.832000000000001</v>
      </c>
      <c r="G20" s="418">
        <v>8.2776700000000005</v>
      </c>
      <c r="H20" s="418">
        <v>4.8</v>
      </c>
      <c r="I20" s="418">
        <v>26.754332000000002</v>
      </c>
      <c r="J20" s="418">
        <v>2440.5300000000002</v>
      </c>
      <c r="K20" s="419">
        <v>26.754332000000002</v>
      </c>
      <c r="L20" s="418">
        <v>2440.5300000000002</v>
      </c>
      <c r="M20" s="420">
        <v>1.0962508963217005E-2</v>
      </c>
      <c r="N20" s="421">
        <v>69.389399999999995</v>
      </c>
      <c r="O20" s="422">
        <v>0.76068191945225005</v>
      </c>
      <c r="P20" s="423">
        <v>657.75053779302027</v>
      </c>
      <c r="Q20" s="424">
        <v>45.640915167134999</v>
      </c>
    </row>
    <row r="21" spans="1:17" s="10" customFormat="1" ht="13.5" customHeight="1">
      <c r="A21" s="2155"/>
      <c r="B21" s="13">
        <v>3</v>
      </c>
      <c r="C21" s="416" t="s">
        <v>112</v>
      </c>
      <c r="D21" s="417">
        <v>34</v>
      </c>
      <c r="E21" s="417">
        <v>2003</v>
      </c>
      <c r="F21" s="418">
        <v>40.198999999999998</v>
      </c>
      <c r="G21" s="418">
        <v>7.1235499999999998</v>
      </c>
      <c r="H21" s="418">
        <v>5.44</v>
      </c>
      <c r="I21" s="418">
        <v>27.635448</v>
      </c>
      <c r="J21" s="418">
        <v>2349.59</v>
      </c>
      <c r="K21" s="419">
        <v>27.635448</v>
      </c>
      <c r="L21" s="418">
        <v>2349.59</v>
      </c>
      <c r="M21" s="420">
        <v>1.1761817168101669E-2</v>
      </c>
      <c r="N21" s="421">
        <v>69.389399999999995</v>
      </c>
      <c r="O21" s="422">
        <v>0.81614543620427382</v>
      </c>
      <c r="P21" s="423">
        <v>705.70903008610014</v>
      </c>
      <c r="Q21" s="424">
        <v>48.968726172256439</v>
      </c>
    </row>
    <row r="22" spans="1:17" s="10" customFormat="1" ht="13.5" customHeight="1">
      <c r="A22" s="2155"/>
      <c r="B22" s="13">
        <v>4</v>
      </c>
      <c r="C22" s="416" t="s">
        <v>113</v>
      </c>
      <c r="D22" s="417">
        <v>46</v>
      </c>
      <c r="E22" s="417">
        <v>2001</v>
      </c>
      <c r="F22" s="418">
        <v>54.307000000000002</v>
      </c>
      <c r="G22" s="418">
        <v>9.3205089999999995</v>
      </c>
      <c r="H22" s="418">
        <v>7.28</v>
      </c>
      <c r="I22" s="418">
        <v>37.706485000000001</v>
      </c>
      <c r="J22" s="418">
        <v>3175.32</v>
      </c>
      <c r="K22" s="419">
        <v>37.706485000000001</v>
      </c>
      <c r="L22" s="418">
        <v>3175.32</v>
      </c>
      <c r="M22" s="420">
        <v>1.1874861431288814E-2</v>
      </c>
      <c r="N22" s="421">
        <v>69.389399999999995</v>
      </c>
      <c r="O22" s="422">
        <v>0.82398950980027197</v>
      </c>
      <c r="P22" s="423">
        <v>712.49168587732879</v>
      </c>
      <c r="Q22" s="424">
        <v>49.439370588016317</v>
      </c>
    </row>
    <row r="23" spans="1:17" s="10" customFormat="1" ht="13.5" customHeight="1">
      <c r="A23" s="2155"/>
      <c r="B23" s="13">
        <v>5</v>
      </c>
      <c r="C23" s="416" t="s">
        <v>110</v>
      </c>
      <c r="D23" s="417">
        <v>49</v>
      </c>
      <c r="E23" s="417">
        <v>2007</v>
      </c>
      <c r="F23" s="418">
        <v>42.246000000000002</v>
      </c>
      <c r="G23" s="418">
        <v>7.9500659999999996</v>
      </c>
      <c r="H23" s="418">
        <v>4</v>
      </c>
      <c r="I23" s="418">
        <v>30.295936999999999</v>
      </c>
      <c r="J23" s="418">
        <v>2531.39</v>
      </c>
      <c r="K23" s="419">
        <v>30.295936999999999</v>
      </c>
      <c r="L23" s="418">
        <v>2531.39</v>
      </c>
      <c r="M23" s="420">
        <v>1.1968103295027633E-2</v>
      </c>
      <c r="N23" s="421">
        <v>69.389399999999995</v>
      </c>
      <c r="O23" s="422">
        <v>0.83045950677999036</v>
      </c>
      <c r="P23" s="423">
        <v>718.08619770165808</v>
      </c>
      <c r="Q23" s="424">
        <v>49.827570406799431</v>
      </c>
    </row>
    <row r="24" spans="1:17" s="10" customFormat="1" ht="13.5" customHeight="1">
      <c r="A24" s="2155"/>
      <c r="B24" s="13">
        <v>6</v>
      </c>
      <c r="C24" s="416" t="s">
        <v>73</v>
      </c>
      <c r="D24" s="417">
        <v>50</v>
      </c>
      <c r="E24" s="417">
        <v>2006</v>
      </c>
      <c r="F24" s="418">
        <v>44.343000000000004</v>
      </c>
      <c r="G24" s="418">
        <v>8.9423390000000005</v>
      </c>
      <c r="H24" s="418">
        <v>4</v>
      </c>
      <c r="I24" s="418">
        <v>31.400663000000002</v>
      </c>
      <c r="J24" s="418">
        <v>2532.42</v>
      </c>
      <c r="K24" s="419">
        <v>31.400663000000002</v>
      </c>
      <c r="L24" s="418">
        <v>2532.42</v>
      </c>
      <c r="M24" s="420">
        <v>1.2399468887467324E-2</v>
      </c>
      <c r="N24" s="421">
        <v>69.389399999999995</v>
      </c>
      <c r="O24" s="422">
        <v>0.86039170642002505</v>
      </c>
      <c r="P24" s="423">
        <v>743.96813324803941</v>
      </c>
      <c r="Q24" s="424">
        <v>51.623502385201498</v>
      </c>
    </row>
    <row r="25" spans="1:17" s="10" customFormat="1" ht="13.5" customHeight="1">
      <c r="A25" s="2155"/>
      <c r="B25" s="13">
        <v>7</v>
      </c>
      <c r="C25" s="416" t="s">
        <v>114</v>
      </c>
      <c r="D25" s="417">
        <v>23</v>
      </c>
      <c r="E25" s="417">
        <v>2002</v>
      </c>
      <c r="F25" s="418">
        <v>21.713999999999999</v>
      </c>
      <c r="G25" s="418">
        <v>0</v>
      </c>
      <c r="H25" s="418">
        <v>0</v>
      </c>
      <c r="I25" s="418">
        <v>21.713999000000001</v>
      </c>
      <c r="J25" s="418">
        <v>1743.26</v>
      </c>
      <c r="K25" s="419">
        <v>21.713999000000001</v>
      </c>
      <c r="L25" s="418">
        <v>1743.26</v>
      </c>
      <c r="M25" s="420">
        <v>1.2455972717781628E-2</v>
      </c>
      <c r="N25" s="421">
        <v>69.389399999999995</v>
      </c>
      <c r="O25" s="422">
        <v>0.86431247330323646</v>
      </c>
      <c r="P25" s="423">
        <v>747.35836306689771</v>
      </c>
      <c r="Q25" s="424">
        <v>51.858748398194194</v>
      </c>
    </row>
    <row r="26" spans="1:17" s="10" customFormat="1" ht="13.5" customHeight="1">
      <c r="A26" s="2155"/>
      <c r="B26" s="13">
        <v>8</v>
      </c>
      <c r="C26" s="416" t="s">
        <v>109</v>
      </c>
      <c r="D26" s="417">
        <v>46</v>
      </c>
      <c r="E26" s="417">
        <v>2007</v>
      </c>
      <c r="F26" s="418">
        <v>50.603999999999999</v>
      </c>
      <c r="G26" s="418">
        <v>10.284122</v>
      </c>
      <c r="H26" s="418">
        <v>3.68</v>
      </c>
      <c r="I26" s="418">
        <v>36.639878000000003</v>
      </c>
      <c r="J26" s="418">
        <v>2821.98</v>
      </c>
      <c r="K26" s="419">
        <v>36.639878000000003</v>
      </c>
      <c r="L26" s="418">
        <v>2821.98</v>
      </c>
      <c r="M26" s="420">
        <v>1.2983748290207585E-2</v>
      </c>
      <c r="N26" s="421">
        <v>69.389399999999995</v>
      </c>
      <c r="O26" s="422">
        <v>0.90093450360853011</v>
      </c>
      <c r="P26" s="423">
        <v>779.02489741245506</v>
      </c>
      <c r="Q26" s="424">
        <v>54.056070216511806</v>
      </c>
    </row>
    <row r="27" spans="1:17" s="10" customFormat="1" ht="13.5" customHeight="1">
      <c r="A27" s="2155"/>
      <c r="B27" s="13">
        <v>9</v>
      </c>
      <c r="C27" s="416" t="s">
        <v>108</v>
      </c>
      <c r="D27" s="417">
        <v>16</v>
      </c>
      <c r="E27" s="417">
        <v>2005</v>
      </c>
      <c r="F27" s="418">
        <v>19.248999999999999</v>
      </c>
      <c r="G27" s="418">
        <v>2.5053000000000001</v>
      </c>
      <c r="H27" s="418">
        <v>1.36</v>
      </c>
      <c r="I27" s="418">
        <v>15.383702999999999</v>
      </c>
      <c r="J27" s="418">
        <v>1150.31</v>
      </c>
      <c r="K27" s="419">
        <v>15.383702999999999</v>
      </c>
      <c r="L27" s="418">
        <v>1150.31</v>
      </c>
      <c r="M27" s="420">
        <v>1.337352800549417E-2</v>
      </c>
      <c r="N27" s="421">
        <v>69.389399999999995</v>
      </c>
      <c r="O27" s="422">
        <v>0.92798108418443714</v>
      </c>
      <c r="P27" s="423">
        <v>802.41168032965015</v>
      </c>
      <c r="Q27" s="424">
        <v>55.678865051066218</v>
      </c>
    </row>
    <row r="28" spans="1:17" s="10" customFormat="1" ht="13.5" customHeight="1" thickBot="1">
      <c r="A28" s="2156"/>
      <c r="B28" s="33">
        <v>10</v>
      </c>
      <c r="C28" s="416" t="s">
        <v>111</v>
      </c>
      <c r="D28" s="417">
        <v>46</v>
      </c>
      <c r="E28" s="417">
        <v>2006</v>
      </c>
      <c r="F28" s="418">
        <v>55.094000000000001</v>
      </c>
      <c r="G28" s="418">
        <v>10.302217000000001</v>
      </c>
      <c r="H28" s="418">
        <v>3.68</v>
      </c>
      <c r="I28" s="418">
        <v>41.111790999999997</v>
      </c>
      <c r="J28" s="418">
        <v>2989.78</v>
      </c>
      <c r="K28" s="419">
        <v>41.111790999999997</v>
      </c>
      <c r="L28" s="418">
        <v>2989.78</v>
      </c>
      <c r="M28" s="420">
        <v>1.3750774638936642E-2</v>
      </c>
      <c r="N28" s="421">
        <v>69.389399999999995</v>
      </c>
      <c r="O28" s="422">
        <v>0.95415800173103016</v>
      </c>
      <c r="P28" s="423">
        <v>825.04647833619845</v>
      </c>
      <c r="Q28" s="424">
        <v>57.249480103861799</v>
      </c>
    </row>
    <row r="29" spans="1:17" ht="12.75" customHeight="1">
      <c r="A29" s="2157" t="s">
        <v>115</v>
      </c>
      <c r="B29" s="134">
        <v>1</v>
      </c>
      <c r="C29" s="425" t="s">
        <v>121</v>
      </c>
      <c r="D29" s="426">
        <v>37</v>
      </c>
      <c r="E29" s="426">
        <v>1985</v>
      </c>
      <c r="F29" s="427">
        <v>46.546999999999997</v>
      </c>
      <c r="G29" s="427">
        <v>6.3102999999999998</v>
      </c>
      <c r="H29" s="427">
        <v>8.64</v>
      </c>
      <c r="I29" s="427">
        <v>31.596700999999999</v>
      </c>
      <c r="J29" s="427">
        <v>2212.4</v>
      </c>
      <c r="K29" s="428">
        <v>31.596700999999999</v>
      </c>
      <c r="L29" s="427">
        <v>2212.4</v>
      </c>
      <c r="M29" s="429">
        <v>1.4281640300126559E-2</v>
      </c>
      <c r="N29" s="430">
        <v>69.389399999999995</v>
      </c>
      <c r="O29" s="431">
        <v>0.99099445144160181</v>
      </c>
      <c r="P29" s="432">
        <v>856.89841800759359</v>
      </c>
      <c r="Q29" s="433">
        <v>59.459667086496111</v>
      </c>
    </row>
    <row r="30" spans="1:17" s="2" customFormat="1" ht="12.75" customHeight="1">
      <c r="A30" s="2158"/>
      <c r="B30" s="143">
        <v>2</v>
      </c>
      <c r="C30" s="434" t="s">
        <v>119</v>
      </c>
      <c r="D30" s="435">
        <v>72</v>
      </c>
      <c r="E30" s="435">
        <v>1985</v>
      </c>
      <c r="F30" s="436">
        <v>95.480999999999995</v>
      </c>
      <c r="G30" s="436">
        <v>11.5915</v>
      </c>
      <c r="H30" s="436">
        <v>17.28</v>
      </c>
      <c r="I30" s="436">
        <v>66.609504000000001</v>
      </c>
      <c r="J30" s="436">
        <v>4428.07</v>
      </c>
      <c r="K30" s="437">
        <v>66.609504000000001</v>
      </c>
      <c r="L30" s="436">
        <v>4428.07</v>
      </c>
      <c r="M30" s="438">
        <v>1.5042558947803446E-2</v>
      </c>
      <c r="N30" s="439">
        <v>69.389399999999995</v>
      </c>
      <c r="O30" s="440">
        <v>1.0437941398527124</v>
      </c>
      <c r="P30" s="441">
        <v>902.55353686820672</v>
      </c>
      <c r="Q30" s="442">
        <v>62.627648391162737</v>
      </c>
    </row>
    <row r="31" spans="1:17" s="3" customFormat="1" ht="13.5" customHeight="1">
      <c r="A31" s="2158"/>
      <c r="B31" s="143">
        <v>3</v>
      </c>
      <c r="C31" s="434" t="s">
        <v>122</v>
      </c>
      <c r="D31" s="435">
        <v>20</v>
      </c>
      <c r="E31" s="435">
        <v>1975</v>
      </c>
      <c r="F31" s="436">
        <v>24.475000000000001</v>
      </c>
      <c r="G31" s="436">
        <v>2.4253179999999999</v>
      </c>
      <c r="H31" s="436">
        <v>3.2</v>
      </c>
      <c r="I31" s="436">
        <v>18.849685999999998</v>
      </c>
      <c r="J31" s="436">
        <v>1098.2</v>
      </c>
      <c r="K31" s="437">
        <v>18.849685999999998</v>
      </c>
      <c r="L31" s="436">
        <v>1098.2</v>
      </c>
      <c r="M31" s="438">
        <v>1.7164164997268257E-2</v>
      </c>
      <c r="N31" s="439">
        <v>69.389399999999995</v>
      </c>
      <c r="O31" s="440">
        <v>1.1910111106614458</v>
      </c>
      <c r="P31" s="441">
        <v>1029.8498998360953</v>
      </c>
      <c r="Q31" s="442">
        <v>71.46066663968675</v>
      </c>
    </row>
    <row r="32" spans="1:17" ht="12.75" customHeight="1">
      <c r="A32" s="2158"/>
      <c r="B32" s="143">
        <v>4</v>
      </c>
      <c r="C32" s="434" t="s">
        <v>117</v>
      </c>
      <c r="D32" s="435">
        <v>36</v>
      </c>
      <c r="E32" s="435">
        <v>1987</v>
      </c>
      <c r="F32" s="436">
        <v>51.191000000000003</v>
      </c>
      <c r="G32" s="436">
        <v>5.1599329999999997</v>
      </c>
      <c r="H32" s="436">
        <v>8.64</v>
      </c>
      <c r="I32" s="436">
        <v>37.391063000000003</v>
      </c>
      <c r="J32" s="436">
        <v>2176.88</v>
      </c>
      <c r="K32" s="437">
        <v>37.391063000000003</v>
      </c>
      <c r="L32" s="436">
        <v>2176.88</v>
      </c>
      <c r="M32" s="438">
        <v>1.7176446565727095E-2</v>
      </c>
      <c r="N32" s="439">
        <v>69.389399999999995</v>
      </c>
      <c r="O32" s="440">
        <v>1.1918633213278635</v>
      </c>
      <c r="P32" s="441">
        <v>1030.5867939436257</v>
      </c>
      <c r="Q32" s="442">
        <v>71.51179927967182</v>
      </c>
    </row>
    <row r="33" spans="1:19" ht="11.25" customHeight="1">
      <c r="A33" s="2158"/>
      <c r="B33" s="143">
        <v>5</v>
      </c>
      <c r="C33" s="434" t="s">
        <v>118</v>
      </c>
      <c r="D33" s="435">
        <v>20</v>
      </c>
      <c r="E33" s="435">
        <v>1982</v>
      </c>
      <c r="F33" s="436">
        <v>24.434999999999999</v>
      </c>
      <c r="G33" s="436">
        <v>2.6548560000000001</v>
      </c>
      <c r="H33" s="436">
        <v>3.2</v>
      </c>
      <c r="I33" s="436">
        <v>18.58015</v>
      </c>
      <c r="J33" s="436">
        <v>1071.97</v>
      </c>
      <c r="K33" s="437">
        <v>18.58015</v>
      </c>
      <c r="L33" s="436">
        <v>1071.97</v>
      </c>
      <c r="M33" s="438">
        <v>1.7332714534921686E-2</v>
      </c>
      <c r="N33" s="439">
        <v>69.389399999999995</v>
      </c>
      <c r="O33" s="440">
        <v>1.2027066619494948</v>
      </c>
      <c r="P33" s="441">
        <v>1039.9628720953012</v>
      </c>
      <c r="Q33" s="442">
        <v>72.162399716969702</v>
      </c>
    </row>
    <row r="34" spans="1:19" ht="11.25" customHeight="1">
      <c r="A34" s="2158"/>
      <c r="B34" s="143">
        <v>6</v>
      </c>
      <c r="C34" s="434" t="s">
        <v>124</v>
      </c>
      <c r="D34" s="435">
        <v>40</v>
      </c>
      <c r="E34" s="435">
        <v>1983</v>
      </c>
      <c r="F34" s="436">
        <v>51.164999999999999</v>
      </c>
      <c r="G34" s="436">
        <v>6.5988860000000003</v>
      </c>
      <c r="H34" s="436">
        <v>6.4</v>
      </c>
      <c r="I34" s="436">
        <v>38.166103999999997</v>
      </c>
      <c r="J34" s="436">
        <v>2186.7199999999998</v>
      </c>
      <c r="K34" s="437">
        <v>38.166103999999997</v>
      </c>
      <c r="L34" s="436">
        <v>2186.7199999999998</v>
      </c>
      <c r="M34" s="438">
        <v>1.7453585278407843E-2</v>
      </c>
      <c r="N34" s="439">
        <v>69.389399999999995</v>
      </c>
      <c r="O34" s="440">
        <v>1.211093810317553</v>
      </c>
      <c r="P34" s="441">
        <v>1047.2151167044706</v>
      </c>
      <c r="Q34" s="442">
        <v>72.66562861905318</v>
      </c>
    </row>
    <row r="35" spans="1:19" ht="11.25" customHeight="1">
      <c r="A35" s="2158"/>
      <c r="B35" s="143">
        <v>7</v>
      </c>
      <c r="C35" s="434" t="s">
        <v>116</v>
      </c>
      <c r="D35" s="435">
        <v>35</v>
      </c>
      <c r="E35" s="435" t="s">
        <v>39</v>
      </c>
      <c r="F35" s="436">
        <v>54.070999999999998</v>
      </c>
      <c r="G35" s="436">
        <v>5.7409179999999997</v>
      </c>
      <c r="H35" s="436">
        <v>8.64</v>
      </c>
      <c r="I35" s="436">
        <v>39.690083999999999</v>
      </c>
      <c r="J35" s="436">
        <v>2212.0500000000002</v>
      </c>
      <c r="K35" s="437">
        <v>39.690083999999999</v>
      </c>
      <c r="L35" s="436">
        <v>2212.0500000000002</v>
      </c>
      <c r="M35" s="438">
        <v>1.7942670373635315E-2</v>
      </c>
      <c r="N35" s="439">
        <v>69.389399999999995</v>
      </c>
      <c r="O35" s="440">
        <v>1.2450311316243301</v>
      </c>
      <c r="P35" s="441">
        <v>1076.5602224181189</v>
      </c>
      <c r="Q35" s="442">
        <v>74.70186789745982</v>
      </c>
    </row>
    <row r="36" spans="1:19" ht="11.25" customHeight="1">
      <c r="A36" s="2158"/>
      <c r="B36" s="143">
        <v>8</v>
      </c>
      <c r="C36" s="434" t="s">
        <v>123</v>
      </c>
      <c r="D36" s="435">
        <v>20</v>
      </c>
      <c r="E36" s="435">
        <v>1991</v>
      </c>
      <c r="F36" s="436">
        <v>25.891999999999999</v>
      </c>
      <c r="G36" s="436">
        <v>3.227563</v>
      </c>
      <c r="H36" s="436">
        <v>3.2</v>
      </c>
      <c r="I36" s="436">
        <v>19.464435999999999</v>
      </c>
      <c r="J36" s="436">
        <v>1071.33</v>
      </c>
      <c r="K36" s="437">
        <v>19.464435999999999</v>
      </c>
      <c r="L36" s="436">
        <v>1071.33</v>
      </c>
      <c r="M36" s="438">
        <v>1.8168478433349202E-2</v>
      </c>
      <c r="N36" s="439">
        <v>69.389399999999995</v>
      </c>
      <c r="O36" s="440">
        <v>1.260699817403041</v>
      </c>
      <c r="P36" s="441">
        <v>1090.1087060009522</v>
      </c>
      <c r="Q36" s="442">
        <v>75.641989044182466</v>
      </c>
    </row>
    <row r="37" spans="1:19" ht="11.25" customHeight="1">
      <c r="A37" s="2158"/>
      <c r="B37" s="143">
        <v>9</v>
      </c>
      <c r="C37" s="434" t="s">
        <v>120</v>
      </c>
      <c r="D37" s="435">
        <v>72</v>
      </c>
      <c r="E37" s="435">
        <v>1989</v>
      </c>
      <c r="F37" s="436">
        <v>107.015</v>
      </c>
      <c r="G37" s="436">
        <v>12.330195</v>
      </c>
      <c r="H37" s="436">
        <v>17.28</v>
      </c>
      <c r="I37" s="436">
        <v>77.404809999999998</v>
      </c>
      <c r="J37" s="436">
        <v>4195.87</v>
      </c>
      <c r="K37" s="437">
        <v>77.404809999999998</v>
      </c>
      <c r="L37" s="436">
        <v>4195.87</v>
      </c>
      <c r="M37" s="438">
        <v>1.8447857059441783E-2</v>
      </c>
      <c r="N37" s="439">
        <v>69.389399999999995</v>
      </c>
      <c r="O37" s="440">
        <v>1.2800857326404296</v>
      </c>
      <c r="P37" s="441">
        <v>1106.871423566507</v>
      </c>
      <c r="Q37" s="442">
        <v>76.805143958425774</v>
      </c>
    </row>
    <row r="38" spans="1:19" ht="15.75" customHeight="1" thickBot="1">
      <c r="A38" s="2159"/>
      <c r="B38" s="152">
        <v>10</v>
      </c>
      <c r="C38" s="443" t="s">
        <v>125</v>
      </c>
      <c r="D38" s="444">
        <v>36</v>
      </c>
      <c r="E38" s="444">
        <v>1986</v>
      </c>
      <c r="F38" s="445">
        <v>51.817</v>
      </c>
      <c r="G38" s="445">
        <v>5.1791520000000002</v>
      </c>
      <c r="H38" s="445">
        <v>5.76</v>
      </c>
      <c r="I38" s="445">
        <v>40.877844000000003</v>
      </c>
      <c r="J38" s="445">
        <v>1988.92</v>
      </c>
      <c r="K38" s="446">
        <v>40.877844000000003</v>
      </c>
      <c r="L38" s="445">
        <v>1988.92</v>
      </c>
      <c r="M38" s="447">
        <v>2.0552784425718482E-2</v>
      </c>
      <c r="N38" s="448">
        <v>69.389399999999995</v>
      </c>
      <c r="O38" s="449">
        <v>1.4261453796299499</v>
      </c>
      <c r="P38" s="450">
        <v>1233.1670655431089</v>
      </c>
      <c r="Q38" s="451">
        <v>85.568722777796992</v>
      </c>
    </row>
    <row r="39" spans="1:19" ht="11.25" customHeight="1">
      <c r="A39" s="2160" t="s">
        <v>126</v>
      </c>
      <c r="B39" s="86">
        <v>1</v>
      </c>
      <c r="C39" s="1450" t="s">
        <v>134</v>
      </c>
      <c r="D39" s="1451">
        <v>60</v>
      </c>
      <c r="E39" s="1451">
        <v>1985</v>
      </c>
      <c r="F39" s="1452">
        <v>79.872</v>
      </c>
      <c r="G39" s="1452">
        <v>8.4970780000000001</v>
      </c>
      <c r="H39" s="1452">
        <v>11.055873999999999</v>
      </c>
      <c r="I39" s="1452">
        <v>60.319000000000003</v>
      </c>
      <c r="J39" s="1452">
        <v>3133.55</v>
      </c>
      <c r="K39" s="1453">
        <v>60.319000000000003</v>
      </c>
      <c r="L39" s="1452">
        <v>3133.55</v>
      </c>
      <c r="M39" s="1454">
        <v>1.9249413604378419E-2</v>
      </c>
      <c r="N39" s="1455">
        <v>69.389399999999995</v>
      </c>
      <c r="O39" s="1456">
        <v>1.3357052603596558</v>
      </c>
      <c r="P39" s="1457">
        <v>1154.964816262705</v>
      </c>
      <c r="Q39" s="1458">
        <v>80.142315621579328</v>
      </c>
    </row>
    <row r="40" spans="1:19">
      <c r="A40" s="2115"/>
      <c r="B40" s="86">
        <v>2</v>
      </c>
      <c r="C40" s="1450" t="s">
        <v>135</v>
      </c>
      <c r="D40" s="1451">
        <v>70</v>
      </c>
      <c r="E40" s="1451" t="s">
        <v>39</v>
      </c>
      <c r="F40" s="1452">
        <v>47.616</v>
      </c>
      <c r="G40" s="1452">
        <v>7.116733</v>
      </c>
      <c r="H40" s="1452">
        <v>0.48</v>
      </c>
      <c r="I40" s="1452">
        <v>40.019271000000003</v>
      </c>
      <c r="J40" s="1452">
        <v>2072.2600000000002</v>
      </c>
      <c r="K40" s="1453">
        <v>40.019271000000003</v>
      </c>
      <c r="L40" s="1452">
        <v>2072.2600000000002</v>
      </c>
      <c r="M40" s="1454">
        <v>1.9311896673197378E-2</v>
      </c>
      <c r="N40" s="1455">
        <v>69.389399999999995</v>
      </c>
      <c r="O40" s="1456">
        <v>1.340040923015162</v>
      </c>
      <c r="P40" s="1457">
        <v>1158.7138003918426</v>
      </c>
      <c r="Q40" s="1458">
        <v>80.402455380909714</v>
      </c>
    </row>
    <row r="41" spans="1:19">
      <c r="A41" s="2115"/>
      <c r="B41" s="86">
        <v>3</v>
      </c>
      <c r="C41" s="1450" t="s">
        <v>131</v>
      </c>
      <c r="D41" s="1451">
        <v>71</v>
      </c>
      <c r="E41" s="1451">
        <v>1985</v>
      </c>
      <c r="F41" s="1452">
        <v>112.697</v>
      </c>
      <c r="G41" s="1452">
        <v>10.92356</v>
      </c>
      <c r="H41" s="1452">
        <v>17.28</v>
      </c>
      <c r="I41" s="1452">
        <v>84.493440000000007</v>
      </c>
      <c r="J41" s="1452">
        <v>4324.5</v>
      </c>
      <c r="K41" s="1453">
        <v>84.493440000000007</v>
      </c>
      <c r="L41" s="1452">
        <v>4324.5</v>
      </c>
      <c r="M41" s="1454">
        <v>1.9538314255983354E-2</v>
      </c>
      <c r="N41" s="1455">
        <v>69.389399999999995</v>
      </c>
      <c r="O41" s="1456">
        <v>1.3557519032341312</v>
      </c>
      <c r="P41" s="1457">
        <v>1172.2988553590012</v>
      </c>
      <c r="Q41" s="1458">
        <v>81.345114194047866</v>
      </c>
    </row>
    <row r="42" spans="1:19" ht="12.75" customHeight="1">
      <c r="A42" s="2115"/>
      <c r="B42" s="86">
        <v>4</v>
      </c>
      <c r="C42" s="1450" t="s">
        <v>127</v>
      </c>
      <c r="D42" s="1451">
        <v>40</v>
      </c>
      <c r="E42" s="1451">
        <v>1987</v>
      </c>
      <c r="F42" s="1452">
        <v>55.469000000000001</v>
      </c>
      <c r="G42" s="1452">
        <v>6.4042380000000003</v>
      </c>
      <c r="H42" s="1452">
        <v>6.4</v>
      </c>
      <c r="I42" s="1452">
        <v>42.664760999999999</v>
      </c>
      <c r="J42" s="1452">
        <v>2155.0100000000002</v>
      </c>
      <c r="K42" s="1453">
        <v>42.664760999999999</v>
      </c>
      <c r="L42" s="1452">
        <v>2155.0100000000002</v>
      </c>
      <c r="M42" s="1454">
        <v>1.9797941076839548E-2</v>
      </c>
      <c r="N42" s="1455">
        <v>69.389399999999995</v>
      </c>
      <c r="O42" s="1456">
        <v>1.37376725255725</v>
      </c>
      <c r="P42" s="1457">
        <v>1187.876464610373</v>
      </c>
      <c r="Q42" s="1458">
        <v>82.426035153435009</v>
      </c>
      <c r="S42" s="2023"/>
    </row>
    <row r="43" spans="1:19" s="6" customFormat="1">
      <c r="A43" s="2115"/>
      <c r="B43" s="86">
        <v>5</v>
      </c>
      <c r="C43" s="1450" t="s">
        <v>130</v>
      </c>
      <c r="D43" s="1451">
        <v>88</v>
      </c>
      <c r="E43" s="1451">
        <v>1986</v>
      </c>
      <c r="F43" s="1452">
        <v>139.21299999999999</v>
      </c>
      <c r="G43" s="1452">
        <v>14.242918</v>
      </c>
      <c r="H43" s="1452">
        <v>19.52</v>
      </c>
      <c r="I43" s="1452">
        <v>105.45008300000001</v>
      </c>
      <c r="J43" s="1452">
        <v>5195.53</v>
      </c>
      <c r="K43" s="1453">
        <v>105.45008300000001</v>
      </c>
      <c r="L43" s="1452">
        <v>5195.53</v>
      </c>
      <c r="M43" s="1454">
        <v>2.0296309134967945E-2</v>
      </c>
      <c r="N43" s="1455">
        <v>69.389399999999995</v>
      </c>
      <c r="O43" s="1456">
        <v>1.4083487130899446</v>
      </c>
      <c r="P43" s="1457">
        <v>1217.7785480980767</v>
      </c>
      <c r="Q43" s="1458">
        <v>84.500922785396668</v>
      </c>
      <c r="S43" s="2024"/>
    </row>
    <row r="44" spans="1:19">
      <c r="A44" s="2115"/>
      <c r="B44" s="86">
        <v>6</v>
      </c>
      <c r="C44" s="1450" t="s">
        <v>133</v>
      </c>
      <c r="D44" s="1451">
        <v>60</v>
      </c>
      <c r="E44" s="1451">
        <v>1980</v>
      </c>
      <c r="F44" s="1452">
        <v>85.412999999999997</v>
      </c>
      <c r="G44" s="1452">
        <v>8.1545290000000001</v>
      </c>
      <c r="H44" s="1452">
        <v>9.6</v>
      </c>
      <c r="I44" s="1452">
        <v>67.658467000000002</v>
      </c>
      <c r="J44" s="1452">
        <v>3250.97</v>
      </c>
      <c r="K44" s="1453">
        <v>67.658467000000002</v>
      </c>
      <c r="L44" s="1452">
        <v>3250.97</v>
      </c>
      <c r="M44" s="1454">
        <v>2.0811778330775126E-2</v>
      </c>
      <c r="N44" s="1455">
        <v>69.389399999999995</v>
      </c>
      <c r="O44" s="1456">
        <v>1.4441168113054874</v>
      </c>
      <c r="P44" s="1457">
        <v>1248.7066998465075</v>
      </c>
      <c r="Q44" s="1458">
        <v>86.647008678329229</v>
      </c>
    </row>
    <row r="45" spans="1:19">
      <c r="A45" s="2115"/>
      <c r="B45" s="86">
        <v>7</v>
      </c>
      <c r="C45" s="1450" t="s">
        <v>128</v>
      </c>
      <c r="D45" s="1451">
        <v>32</v>
      </c>
      <c r="E45" s="1451">
        <v>1986</v>
      </c>
      <c r="F45" s="1452">
        <v>53.621000000000002</v>
      </c>
      <c r="G45" s="1452">
        <v>5.5052060000000003</v>
      </c>
      <c r="H45" s="1452">
        <v>7.68</v>
      </c>
      <c r="I45" s="1452">
        <v>40.435797000000001</v>
      </c>
      <c r="J45" s="1452">
        <v>1927.93</v>
      </c>
      <c r="K45" s="1453">
        <v>40.435797000000001</v>
      </c>
      <c r="L45" s="1452">
        <v>1927.93</v>
      </c>
      <c r="M45" s="1454">
        <v>2.0973685247908377E-2</v>
      </c>
      <c r="N45" s="1455">
        <v>69.389399999999995</v>
      </c>
      <c r="O45" s="1456">
        <v>1.4553514351412133</v>
      </c>
      <c r="P45" s="1457">
        <v>1258.4211148745026</v>
      </c>
      <c r="Q45" s="1458">
        <v>87.321086108472798</v>
      </c>
    </row>
    <row r="46" spans="1:19">
      <c r="A46" s="2115"/>
      <c r="B46" s="86">
        <v>8</v>
      </c>
      <c r="C46" s="1450" t="s">
        <v>606</v>
      </c>
      <c r="D46" s="1451">
        <v>31</v>
      </c>
      <c r="E46" s="1451">
        <v>1986</v>
      </c>
      <c r="F46" s="1452">
        <v>49.831000000000003</v>
      </c>
      <c r="G46" s="1452">
        <v>5.298216</v>
      </c>
      <c r="H46" s="1452">
        <v>4.96</v>
      </c>
      <c r="I46" s="1452">
        <v>39.572786000000001</v>
      </c>
      <c r="J46" s="1452">
        <v>1870.28</v>
      </c>
      <c r="K46" s="1453">
        <v>39.572786000000001</v>
      </c>
      <c r="L46" s="1452">
        <v>1870.28</v>
      </c>
      <c r="M46" s="1454">
        <v>2.1158749492054665E-2</v>
      </c>
      <c r="N46" s="1455">
        <v>69.389399999999995</v>
      </c>
      <c r="O46" s="1456">
        <v>1.4681929320039779</v>
      </c>
      <c r="P46" s="1457">
        <v>1269.5249695232799</v>
      </c>
      <c r="Q46" s="1458">
        <v>88.091575920238668</v>
      </c>
    </row>
    <row r="47" spans="1:19">
      <c r="A47" s="2115"/>
      <c r="B47" s="86">
        <v>9</v>
      </c>
      <c r="C47" s="1450" t="s">
        <v>132</v>
      </c>
      <c r="D47" s="1451">
        <v>59</v>
      </c>
      <c r="E47" s="1451">
        <v>1964</v>
      </c>
      <c r="F47" s="1452">
        <v>75.667000000000002</v>
      </c>
      <c r="G47" s="1452">
        <v>7.4730080000000001</v>
      </c>
      <c r="H47" s="1452">
        <v>9.1199999999999992</v>
      </c>
      <c r="I47" s="1452">
        <v>59.073994999999996</v>
      </c>
      <c r="J47" s="1452">
        <v>2642.27</v>
      </c>
      <c r="K47" s="1453">
        <v>59.073994999999996</v>
      </c>
      <c r="L47" s="1452">
        <v>2642.27</v>
      </c>
      <c r="M47" s="1454">
        <v>2.2357289376180329E-2</v>
      </c>
      <c r="N47" s="1455">
        <v>69.389399999999995</v>
      </c>
      <c r="O47" s="1456">
        <v>1.5513588954395272</v>
      </c>
      <c r="P47" s="1457">
        <v>1341.4373625708199</v>
      </c>
      <c r="Q47" s="1458">
        <v>93.081533726371646</v>
      </c>
    </row>
    <row r="48" spans="1:19" ht="12" thickBot="1">
      <c r="A48" s="2161"/>
      <c r="B48" s="163">
        <v>10</v>
      </c>
      <c r="C48" s="1459" t="s">
        <v>129</v>
      </c>
      <c r="D48" s="1460">
        <v>22</v>
      </c>
      <c r="E48" s="1460" t="s">
        <v>39</v>
      </c>
      <c r="F48" s="1461">
        <v>33.642000000000003</v>
      </c>
      <c r="G48" s="1461">
        <v>2.6411669999999998</v>
      </c>
      <c r="H48" s="1461">
        <v>3.52</v>
      </c>
      <c r="I48" s="1461">
        <v>27.480833000000001</v>
      </c>
      <c r="J48" s="1461">
        <v>1186.6500000000001</v>
      </c>
      <c r="K48" s="1462">
        <v>27.480833000000001</v>
      </c>
      <c r="L48" s="1461">
        <v>1186.6500000000001</v>
      </c>
      <c r="M48" s="1463">
        <v>2.3158330594530822E-2</v>
      </c>
      <c r="N48" s="1464">
        <v>69.389399999999995</v>
      </c>
      <c r="O48" s="1465">
        <v>1.6069426649561369</v>
      </c>
      <c r="P48" s="1466">
        <v>1389.4998356718493</v>
      </c>
      <c r="Q48" s="1467">
        <v>96.416559897368202</v>
      </c>
    </row>
    <row r="49" spans="1:17" s="7" customFormat="1" ht="11.25" customHeight="1">
      <c r="A49" s="2162" t="s">
        <v>136</v>
      </c>
      <c r="B49" s="164">
        <v>1</v>
      </c>
      <c r="C49" s="452" t="s">
        <v>142</v>
      </c>
      <c r="D49" s="453">
        <v>47</v>
      </c>
      <c r="E49" s="453" t="s">
        <v>39</v>
      </c>
      <c r="F49" s="454">
        <v>50.234000000000002</v>
      </c>
      <c r="G49" s="454">
        <v>5.3851250000000004</v>
      </c>
      <c r="H49" s="454">
        <v>0</v>
      </c>
      <c r="I49" s="454">
        <v>44.848877999999999</v>
      </c>
      <c r="J49" s="454">
        <v>1879.63</v>
      </c>
      <c r="K49" s="455">
        <v>44.848877999999999</v>
      </c>
      <c r="L49" s="454">
        <v>1879.63</v>
      </c>
      <c r="M49" s="456">
        <v>2.3860482116161156E-2</v>
      </c>
      <c r="N49" s="457">
        <v>69.389399999999995</v>
      </c>
      <c r="O49" s="458">
        <v>1.6556645377511527</v>
      </c>
      <c r="P49" s="459">
        <v>1431.6289269696695</v>
      </c>
      <c r="Q49" s="460">
        <v>99.339872265069175</v>
      </c>
    </row>
    <row r="50" spans="1:17" s="7" customFormat="1">
      <c r="A50" s="2163"/>
      <c r="B50" s="165">
        <v>2</v>
      </c>
      <c r="C50" s="461" t="s">
        <v>141</v>
      </c>
      <c r="D50" s="462">
        <v>60</v>
      </c>
      <c r="E50" s="462">
        <v>1981</v>
      </c>
      <c r="F50" s="463">
        <v>97.138000000000005</v>
      </c>
      <c r="G50" s="463">
        <v>12.226694</v>
      </c>
      <c r="H50" s="463">
        <v>9.6</v>
      </c>
      <c r="I50" s="463">
        <v>75.311310000000006</v>
      </c>
      <c r="J50" s="463">
        <v>3139.2</v>
      </c>
      <c r="K50" s="464">
        <v>75.311310000000006</v>
      </c>
      <c r="L50" s="463">
        <v>3139.2</v>
      </c>
      <c r="M50" s="465">
        <v>2.3990605886850157E-2</v>
      </c>
      <c r="N50" s="466">
        <v>69.389399999999995</v>
      </c>
      <c r="O50" s="467">
        <v>1.6646937481250002</v>
      </c>
      <c r="P50" s="468">
        <v>1439.4363532110094</v>
      </c>
      <c r="Q50" s="469">
        <v>99.88162488750001</v>
      </c>
    </row>
    <row r="51" spans="1:17" ht="13.5" customHeight="1">
      <c r="A51" s="2163"/>
      <c r="B51" s="165">
        <v>3</v>
      </c>
      <c r="C51" s="461" t="s">
        <v>144</v>
      </c>
      <c r="D51" s="462">
        <v>24</v>
      </c>
      <c r="E51" s="462">
        <v>1959</v>
      </c>
      <c r="F51" s="463">
        <v>38.332000000000001</v>
      </c>
      <c r="G51" s="463">
        <v>6.2375639999999999</v>
      </c>
      <c r="H51" s="463">
        <v>0</v>
      </c>
      <c r="I51" s="463">
        <v>32.094437999999997</v>
      </c>
      <c r="J51" s="463">
        <v>1321.74</v>
      </c>
      <c r="K51" s="464">
        <v>32.094437999999997</v>
      </c>
      <c r="L51" s="463">
        <v>1321.74</v>
      </c>
      <c r="M51" s="465">
        <v>2.428196014344727E-2</v>
      </c>
      <c r="N51" s="466">
        <v>69.389399999999995</v>
      </c>
      <c r="O51" s="467">
        <v>1.6849106451777198</v>
      </c>
      <c r="P51" s="468">
        <v>1456.9176086068362</v>
      </c>
      <c r="Q51" s="469">
        <v>101.09463871066319</v>
      </c>
    </row>
    <row r="52" spans="1:17" ht="12.75" customHeight="1">
      <c r="A52" s="2163"/>
      <c r="B52" s="165">
        <v>4</v>
      </c>
      <c r="C52" s="461" t="s">
        <v>146</v>
      </c>
      <c r="D52" s="462">
        <v>108</v>
      </c>
      <c r="E52" s="462">
        <v>1990</v>
      </c>
      <c r="F52" s="463">
        <v>92.483000000000004</v>
      </c>
      <c r="G52" s="463">
        <v>10.806272999999999</v>
      </c>
      <c r="H52" s="463">
        <v>17.2</v>
      </c>
      <c r="I52" s="463">
        <v>64.476725000000002</v>
      </c>
      <c r="J52" s="463">
        <v>2642.7</v>
      </c>
      <c r="K52" s="464">
        <v>64.476725000000002</v>
      </c>
      <c r="L52" s="463">
        <v>2642.7</v>
      </c>
      <c r="M52" s="465">
        <v>2.439804934347448E-2</v>
      </c>
      <c r="N52" s="466">
        <v>69.389399999999995</v>
      </c>
      <c r="O52" s="467">
        <v>1.692966005114088</v>
      </c>
      <c r="P52" s="468">
        <v>1463.8829606084687</v>
      </c>
      <c r="Q52" s="469">
        <v>101.57796030684527</v>
      </c>
    </row>
    <row r="53" spans="1:17" s="6" customFormat="1">
      <c r="A53" s="2163"/>
      <c r="B53" s="165">
        <v>5</v>
      </c>
      <c r="C53" s="461" t="s">
        <v>143</v>
      </c>
      <c r="D53" s="462">
        <v>22</v>
      </c>
      <c r="E53" s="462">
        <v>1981</v>
      </c>
      <c r="F53" s="463">
        <v>34.523000000000003</v>
      </c>
      <c r="G53" s="463">
        <v>2.3378709999999998</v>
      </c>
      <c r="H53" s="463">
        <v>3.52</v>
      </c>
      <c r="I53" s="463">
        <v>28.665133000000001</v>
      </c>
      <c r="J53" s="463">
        <v>1167.51</v>
      </c>
      <c r="K53" s="464">
        <v>28.665133000000001</v>
      </c>
      <c r="L53" s="463">
        <v>1167.51</v>
      </c>
      <c r="M53" s="465">
        <v>2.4552366146756772E-2</v>
      </c>
      <c r="N53" s="466">
        <v>69.389399999999995</v>
      </c>
      <c r="O53" s="467">
        <v>1.7036739555037643</v>
      </c>
      <c r="P53" s="468">
        <v>1473.1419688054063</v>
      </c>
      <c r="Q53" s="469">
        <v>102.22043733022586</v>
      </c>
    </row>
    <row r="54" spans="1:17">
      <c r="A54" s="2163"/>
      <c r="B54" s="165">
        <v>6</v>
      </c>
      <c r="C54" s="461" t="s">
        <v>138</v>
      </c>
      <c r="D54" s="462">
        <v>48</v>
      </c>
      <c r="E54" s="462">
        <v>1963</v>
      </c>
      <c r="F54" s="463">
        <v>54.338000000000001</v>
      </c>
      <c r="G54" s="463">
        <v>6.2951610000000002</v>
      </c>
      <c r="H54" s="463">
        <v>0.49</v>
      </c>
      <c r="I54" s="463">
        <v>47.552838000000001</v>
      </c>
      <c r="J54" s="463">
        <v>1913.87</v>
      </c>
      <c r="K54" s="464">
        <v>47.552838000000001</v>
      </c>
      <c r="L54" s="463">
        <v>1913.87</v>
      </c>
      <c r="M54" s="465">
        <v>2.4846430530809305E-2</v>
      </c>
      <c r="N54" s="466">
        <v>69.389399999999995</v>
      </c>
      <c r="O54" s="467">
        <v>1.724078906674539</v>
      </c>
      <c r="P54" s="468">
        <v>1490.7858318485582</v>
      </c>
      <c r="Q54" s="469">
        <v>103.44473440047234</v>
      </c>
    </row>
    <row r="55" spans="1:17" s="6" customFormat="1">
      <c r="A55" s="2163"/>
      <c r="B55" s="165">
        <v>7</v>
      </c>
      <c r="C55" s="461" t="s">
        <v>140</v>
      </c>
      <c r="D55" s="462">
        <v>33</v>
      </c>
      <c r="E55" s="462">
        <v>1958</v>
      </c>
      <c r="F55" s="463">
        <v>34.896999999999998</v>
      </c>
      <c r="G55" s="463">
        <v>3.1645430000000001</v>
      </c>
      <c r="H55" s="463">
        <v>0</v>
      </c>
      <c r="I55" s="463">
        <v>31.732455999999999</v>
      </c>
      <c r="J55" s="463">
        <v>1237.47</v>
      </c>
      <c r="K55" s="464">
        <v>31.732455999999999</v>
      </c>
      <c r="L55" s="463">
        <v>1237.47</v>
      </c>
      <c r="M55" s="465">
        <v>2.5643010335604094E-2</v>
      </c>
      <c r="N55" s="466">
        <v>69.389399999999995</v>
      </c>
      <c r="O55" s="467">
        <v>1.7793531013813666</v>
      </c>
      <c r="P55" s="468">
        <v>1538.5806201362454</v>
      </c>
      <c r="Q55" s="469">
        <v>106.76118608288198</v>
      </c>
    </row>
    <row r="56" spans="1:17">
      <c r="A56" s="2163"/>
      <c r="B56" s="165">
        <v>8</v>
      </c>
      <c r="C56" s="461" t="s">
        <v>145</v>
      </c>
      <c r="D56" s="462">
        <v>25</v>
      </c>
      <c r="E56" s="462">
        <v>1940</v>
      </c>
      <c r="F56" s="463">
        <v>46.503</v>
      </c>
      <c r="G56" s="463">
        <v>3.1591749999999998</v>
      </c>
      <c r="H56" s="463">
        <v>3.52</v>
      </c>
      <c r="I56" s="463">
        <v>39.823827000000001</v>
      </c>
      <c r="J56" s="463">
        <v>1544.26</v>
      </c>
      <c r="K56" s="464">
        <v>39.823827000000001</v>
      </c>
      <c r="L56" s="463">
        <v>1544.26</v>
      </c>
      <c r="M56" s="465">
        <v>2.578829147941409E-2</v>
      </c>
      <c r="N56" s="466">
        <v>69.389399999999995</v>
      </c>
      <c r="O56" s="467">
        <v>1.789434072781656</v>
      </c>
      <c r="P56" s="468">
        <v>1547.2974887648454</v>
      </c>
      <c r="Q56" s="469">
        <v>107.36604436689936</v>
      </c>
    </row>
    <row r="57" spans="1:17">
      <c r="A57" s="2163"/>
      <c r="B57" s="165">
        <v>9</v>
      </c>
      <c r="C57" s="461" t="s">
        <v>137</v>
      </c>
      <c r="D57" s="462">
        <v>32</v>
      </c>
      <c r="E57" s="462">
        <v>1960</v>
      </c>
      <c r="F57" s="463">
        <v>35.664000000000001</v>
      </c>
      <c r="G57" s="463">
        <v>3.3176399999999999</v>
      </c>
      <c r="H57" s="463">
        <v>0.32</v>
      </c>
      <c r="I57" s="463">
        <v>32.026361000000001</v>
      </c>
      <c r="J57" s="463">
        <v>1214.6199999999999</v>
      </c>
      <c r="K57" s="464">
        <v>32.026361000000001</v>
      </c>
      <c r="L57" s="463">
        <v>1214.6199999999999</v>
      </c>
      <c r="M57" s="465">
        <v>2.6367391447530919E-2</v>
      </c>
      <c r="N57" s="466">
        <v>69.389399999999995</v>
      </c>
      <c r="O57" s="467">
        <v>1.8296174721093019</v>
      </c>
      <c r="P57" s="468">
        <v>1582.0434868518551</v>
      </c>
      <c r="Q57" s="469">
        <v>109.7770483265581</v>
      </c>
    </row>
    <row r="58" spans="1:17" s="6" customFormat="1" ht="12" thickBot="1">
      <c r="A58" s="2164"/>
      <c r="B58" s="1115">
        <v>10</v>
      </c>
      <c r="C58" s="470" t="s">
        <v>139</v>
      </c>
      <c r="D58" s="471">
        <v>87</v>
      </c>
      <c r="E58" s="471">
        <v>1983</v>
      </c>
      <c r="F58" s="472">
        <v>113.468</v>
      </c>
      <c r="G58" s="472">
        <v>9.3707560000000001</v>
      </c>
      <c r="H58" s="472">
        <v>14.08</v>
      </c>
      <c r="I58" s="472">
        <v>90.017242999999993</v>
      </c>
      <c r="J58" s="472">
        <v>3382.64</v>
      </c>
      <c r="K58" s="473">
        <v>90.017242999999993</v>
      </c>
      <c r="L58" s="472">
        <v>3382.64</v>
      </c>
      <c r="M58" s="474">
        <v>2.6611535073197266E-2</v>
      </c>
      <c r="N58" s="475">
        <v>69.389399999999995</v>
      </c>
      <c r="O58" s="476">
        <v>1.8465584518081142</v>
      </c>
      <c r="P58" s="477">
        <v>1596.692104391836</v>
      </c>
      <c r="Q58" s="478">
        <v>110.79350710848685</v>
      </c>
    </row>
    <row r="59" spans="1:17" ht="12.75" customHeight="1">
      <c r="A59" s="2140" t="s">
        <v>147</v>
      </c>
      <c r="B59" s="18">
        <v>1</v>
      </c>
      <c r="C59" s="479" t="s">
        <v>151</v>
      </c>
      <c r="D59" s="480">
        <v>4</v>
      </c>
      <c r="E59" s="480">
        <v>1955</v>
      </c>
      <c r="F59" s="481">
        <v>7.6779999999999999</v>
      </c>
      <c r="G59" s="481">
        <v>0</v>
      </c>
      <c r="H59" s="481">
        <v>0</v>
      </c>
      <c r="I59" s="481">
        <v>7.6779999999999999</v>
      </c>
      <c r="J59" s="481">
        <v>214.32</v>
      </c>
      <c r="K59" s="482">
        <v>7.6779999999999999</v>
      </c>
      <c r="L59" s="481">
        <v>214.32</v>
      </c>
      <c r="M59" s="483">
        <v>3.5824934677118329E-2</v>
      </c>
      <c r="N59" s="484">
        <v>69.389399999999995</v>
      </c>
      <c r="O59" s="485">
        <v>2.4858707222844343</v>
      </c>
      <c r="P59" s="486">
        <v>2149.4960806270997</v>
      </c>
      <c r="Q59" s="487">
        <v>149.15224333706607</v>
      </c>
    </row>
    <row r="60" spans="1:17" s="6" customFormat="1">
      <c r="A60" s="2141"/>
      <c r="B60" s="20">
        <v>2</v>
      </c>
      <c r="C60" s="488" t="s">
        <v>149</v>
      </c>
      <c r="D60" s="489">
        <v>8</v>
      </c>
      <c r="E60" s="489">
        <v>1959</v>
      </c>
      <c r="F60" s="490">
        <v>13.666532</v>
      </c>
      <c r="G60" s="490">
        <v>0</v>
      </c>
      <c r="H60" s="490">
        <v>0</v>
      </c>
      <c r="I60" s="490">
        <v>13.666532</v>
      </c>
      <c r="J60" s="490">
        <v>361.06</v>
      </c>
      <c r="K60" s="491">
        <v>13.666532</v>
      </c>
      <c r="L60" s="490">
        <v>361.06</v>
      </c>
      <c r="M60" s="492">
        <v>3.7851138314961501E-2</v>
      </c>
      <c r="N60" s="493">
        <v>69.389399999999995</v>
      </c>
      <c r="O60" s="494">
        <v>2.6264677769921896</v>
      </c>
      <c r="P60" s="495">
        <v>2271.0682988976901</v>
      </c>
      <c r="Q60" s="496">
        <v>157.58806661953136</v>
      </c>
    </row>
    <row r="61" spans="1:17">
      <c r="A61" s="2141"/>
      <c r="B61" s="20">
        <v>3</v>
      </c>
      <c r="C61" s="488" t="s">
        <v>152</v>
      </c>
      <c r="D61" s="489">
        <v>6</v>
      </c>
      <c r="E61" s="489">
        <v>1959</v>
      </c>
      <c r="F61" s="490">
        <v>12.712999999999999</v>
      </c>
      <c r="G61" s="490">
        <v>0.58253500000000003</v>
      </c>
      <c r="H61" s="490">
        <v>0.06</v>
      </c>
      <c r="I61" s="490">
        <v>12.070465</v>
      </c>
      <c r="J61" s="490">
        <v>310.93</v>
      </c>
      <c r="K61" s="491">
        <v>12.070465</v>
      </c>
      <c r="L61" s="490">
        <v>310.93</v>
      </c>
      <c r="M61" s="492">
        <v>3.8820522304055576E-2</v>
      </c>
      <c r="N61" s="493">
        <v>69.389399999999995</v>
      </c>
      <c r="O61" s="494">
        <v>2.6937327503650339</v>
      </c>
      <c r="P61" s="495">
        <v>2329.2313382433349</v>
      </c>
      <c r="Q61" s="496">
        <v>161.62396502190205</v>
      </c>
    </row>
    <row r="62" spans="1:17" s="6" customFormat="1" ht="12.75" customHeight="1">
      <c r="A62" s="2141"/>
      <c r="B62" s="20">
        <v>4</v>
      </c>
      <c r="C62" s="488" t="s">
        <v>150</v>
      </c>
      <c r="D62" s="489">
        <v>4</v>
      </c>
      <c r="E62" s="489">
        <v>1952</v>
      </c>
      <c r="F62" s="490">
        <v>4.2047210000000002</v>
      </c>
      <c r="G62" s="490">
        <v>0</v>
      </c>
      <c r="H62" s="490">
        <v>0</v>
      </c>
      <c r="I62" s="490">
        <v>4.2047210000000002</v>
      </c>
      <c r="J62" s="490">
        <v>108</v>
      </c>
      <c r="K62" s="491">
        <v>4.2047210000000002</v>
      </c>
      <c r="L62" s="490">
        <v>108</v>
      </c>
      <c r="M62" s="492">
        <v>3.893260185185185E-2</v>
      </c>
      <c r="N62" s="493">
        <v>69.389399999999995</v>
      </c>
      <c r="O62" s="494">
        <v>2.7015098829388884</v>
      </c>
      <c r="P62" s="495">
        <v>2335.9561111111111</v>
      </c>
      <c r="Q62" s="496">
        <v>162.09059297633331</v>
      </c>
    </row>
    <row r="63" spans="1:17" s="6" customFormat="1">
      <c r="A63" s="2141"/>
      <c r="B63" s="20">
        <v>5</v>
      </c>
      <c r="C63" s="488" t="s">
        <v>40</v>
      </c>
      <c r="D63" s="489">
        <v>4</v>
      </c>
      <c r="E63" s="489">
        <v>1963</v>
      </c>
      <c r="F63" s="490">
        <v>6.2590000000000003</v>
      </c>
      <c r="G63" s="490">
        <v>0.305815</v>
      </c>
      <c r="H63" s="490">
        <v>0.04</v>
      </c>
      <c r="I63" s="490">
        <v>5.9131850000000004</v>
      </c>
      <c r="J63" s="490">
        <v>150.99</v>
      </c>
      <c r="K63" s="491">
        <v>5.9131850000000004</v>
      </c>
      <c r="L63" s="490">
        <v>150.99</v>
      </c>
      <c r="M63" s="492">
        <v>3.9162759123120734E-2</v>
      </c>
      <c r="N63" s="493">
        <v>69.389399999999995</v>
      </c>
      <c r="O63" s="494">
        <v>2.7174803578978737</v>
      </c>
      <c r="P63" s="495">
        <v>2349.7655473872442</v>
      </c>
      <c r="Q63" s="496">
        <v>163.04882147387244</v>
      </c>
    </row>
    <row r="64" spans="1:17">
      <c r="A64" s="2141"/>
      <c r="B64" s="20">
        <v>6</v>
      </c>
      <c r="C64" s="488" t="s">
        <v>153</v>
      </c>
      <c r="D64" s="489">
        <v>6</v>
      </c>
      <c r="E64" s="489">
        <v>1940</v>
      </c>
      <c r="F64" s="490">
        <v>10.417</v>
      </c>
      <c r="G64" s="490">
        <v>0.21471999999999999</v>
      </c>
      <c r="H64" s="490">
        <v>0</v>
      </c>
      <c r="I64" s="490">
        <v>10.202279000000001</v>
      </c>
      <c r="J64" s="490">
        <v>250.65</v>
      </c>
      <c r="K64" s="491">
        <v>10.202279000000001</v>
      </c>
      <c r="L64" s="490">
        <v>250.65</v>
      </c>
      <c r="M64" s="492">
        <v>4.070328745262318E-2</v>
      </c>
      <c r="N64" s="493">
        <v>69.389399999999995</v>
      </c>
      <c r="O64" s="494">
        <v>2.8243766943650508</v>
      </c>
      <c r="P64" s="495">
        <v>2442.1972471573908</v>
      </c>
      <c r="Q64" s="496">
        <v>169.46260166190305</v>
      </c>
    </row>
    <row r="65" spans="1:17">
      <c r="A65" s="2141"/>
      <c r="B65" s="20">
        <v>7</v>
      </c>
      <c r="C65" s="488" t="s">
        <v>194</v>
      </c>
      <c r="D65" s="489">
        <v>8</v>
      </c>
      <c r="E65" s="489" t="s">
        <v>39</v>
      </c>
      <c r="F65" s="490">
        <v>10.271000000000001</v>
      </c>
      <c r="G65" s="490">
        <v>0</v>
      </c>
      <c r="H65" s="490">
        <v>0</v>
      </c>
      <c r="I65" s="490">
        <v>10.270999</v>
      </c>
      <c r="J65" s="490">
        <v>248.01</v>
      </c>
      <c r="K65" s="491">
        <v>10.270999</v>
      </c>
      <c r="L65" s="490">
        <v>248.01</v>
      </c>
      <c r="M65" s="492">
        <v>4.1413648643199873E-2</v>
      </c>
      <c r="N65" s="493">
        <v>69.389399999999995</v>
      </c>
      <c r="O65" s="494">
        <v>2.8736682311624531</v>
      </c>
      <c r="P65" s="495">
        <v>2484.8189185919923</v>
      </c>
      <c r="Q65" s="496">
        <v>172.42009386974718</v>
      </c>
    </row>
    <row r="66" spans="1:17">
      <c r="A66" s="2141"/>
      <c r="B66" s="20">
        <v>8</v>
      </c>
      <c r="C66" s="488" t="s">
        <v>154</v>
      </c>
      <c r="D66" s="489">
        <v>4</v>
      </c>
      <c r="E66" s="489">
        <v>1940</v>
      </c>
      <c r="F66" s="490">
        <v>17.536000000000001</v>
      </c>
      <c r="G66" s="490">
        <v>1.4963839999999999</v>
      </c>
      <c r="H66" s="490">
        <v>0.04</v>
      </c>
      <c r="I66" s="490">
        <v>15.999617000000001</v>
      </c>
      <c r="J66" s="490">
        <v>383.02000000000004</v>
      </c>
      <c r="K66" s="491">
        <v>15.999617000000001</v>
      </c>
      <c r="L66" s="490">
        <v>383.02000000000004</v>
      </c>
      <c r="M66" s="492">
        <v>4.1772275599185421E-2</v>
      </c>
      <c r="N66" s="493">
        <v>69.389399999999995</v>
      </c>
      <c r="O66" s="494">
        <v>2.8985531404621168</v>
      </c>
      <c r="P66" s="495">
        <v>2506.3365359511254</v>
      </c>
      <c r="Q66" s="496">
        <v>173.91318842772699</v>
      </c>
    </row>
    <row r="67" spans="1:17" ht="12" thickBot="1">
      <c r="A67" s="2142"/>
      <c r="B67" s="20">
        <v>9</v>
      </c>
      <c r="C67" s="497" t="s">
        <v>148</v>
      </c>
      <c r="D67" s="498">
        <v>13</v>
      </c>
      <c r="E67" s="498" t="s">
        <v>39</v>
      </c>
      <c r="F67" s="499">
        <v>17.149000000000001</v>
      </c>
      <c r="G67" s="499">
        <v>0</v>
      </c>
      <c r="H67" s="499">
        <v>0</v>
      </c>
      <c r="I67" s="499">
        <v>17.149000000000001</v>
      </c>
      <c r="J67" s="499">
        <v>397.64</v>
      </c>
      <c r="K67" s="500">
        <v>17.149000000000001</v>
      </c>
      <c r="L67" s="499">
        <v>397.64</v>
      </c>
      <c r="M67" s="501">
        <v>4.3126948999094659E-2</v>
      </c>
      <c r="N67" s="502">
        <v>69.389399999999995</v>
      </c>
      <c r="O67" s="503">
        <v>2.9925531148777789</v>
      </c>
      <c r="P67" s="504">
        <v>2587.6169399456799</v>
      </c>
      <c r="Q67" s="505">
        <v>179.55318689266673</v>
      </c>
    </row>
    <row r="68" spans="1:17" ht="13.5" customHeight="1">
      <c r="A68" s="177"/>
      <c r="B68" s="179"/>
      <c r="C68" s="178"/>
      <c r="D68" s="179"/>
      <c r="E68" s="179"/>
      <c r="F68" s="180"/>
      <c r="G68" s="180"/>
      <c r="H68" s="180"/>
      <c r="I68" s="180"/>
      <c r="J68" s="181"/>
      <c r="K68" s="180"/>
      <c r="L68" s="181"/>
      <c r="M68" s="182"/>
      <c r="N68" s="183"/>
      <c r="O68" s="183"/>
      <c r="P68" s="183"/>
      <c r="Q68" s="183"/>
    </row>
    <row r="69" spans="1:17" ht="15">
      <c r="A69" s="2094" t="s">
        <v>30</v>
      </c>
      <c r="B69" s="2094"/>
      <c r="C69" s="2094"/>
      <c r="D69" s="2094"/>
      <c r="E69" s="2094"/>
      <c r="F69" s="2094"/>
      <c r="G69" s="2094"/>
      <c r="H69" s="2094"/>
      <c r="I69" s="2094"/>
      <c r="J69" s="2094"/>
      <c r="K69" s="2094"/>
      <c r="L69" s="2094"/>
      <c r="M69" s="2094"/>
      <c r="N69" s="2094"/>
      <c r="O69" s="2094"/>
      <c r="P69" s="2094"/>
      <c r="Q69" s="2094"/>
    </row>
    <row r="70" spans="1:17" ht="13.5" thickBot="1">
      <c r="A70" s="1043"/>
      <c r="B70" s="1043"/>
      <c r="C70" s="1043"/>
      <c r="D70" s="1043"/>
      <c r="E70" s="2038" t="s">
        <v>419</v>
      </c>
      <c r="F70" s="2038"/>
      <c r="G70" s="2038"/>
      <c r="H70" s="2038"/>
      <c r="I70" s="1043">
        <v>-0.4</v>
      </c>
      <c r="J70" s="1043" t="s">
        <v>418</v>
      </c>
      <c r="K70" s="1043" t="s">
        <v>420</v>
      </c>
      <c r="L70" s="1044">
        <v>570</v>
      </c>
      <c r="M70" s="1043"/>
      <c r="N70" s="1043"/>
      <c r="O70" s="1043"/>
      <c r="P70" s="1043"/>
      <c r="Q70" s="1043"/>
    </row>
    <row r="71" spans="1:17" ht="12.75" customHeight="1">
      <c r="A71" s="2033" t="s">
        <v>1</v>
      </c>
      <c r="B71" s="2068" t="s">
        <v>0</v>
      </c>
      <c r="C71" s="2039" t="s">
        <v>2</v>
      </c>
      <c r="D71" s="2039" t="s">
        <v>3</v>
      </c>
      <c r="E71" s="2039" t="s">
        <v>12</v>
      </c>
      <c r="F71" s="2042" t="s">
        <v>13</v>
      </c>
      <c r="G71" s="2043"/>
      <c r="H71" s="2043"/>
      <c r="I71" s="2044"/>
      <c r="J71" s="2039" t="s">
        <v>4</v>
      </c>
      <c r="K71" s="2039" t="s">
        <v>14</v>
      </c>
      <c r="L71" s="2039" t="s">
        <v>5</v>
      </c>
      <c r="M71" s="2039" t="s">
        <v>6</v>
      </c>
      <c r="N71" s="2039" t="s">
        <v>15</v>
      </c>
      <c r="O71" s="2039" t="s">
        <v>16</v>
      </c>
      <c r="P71" s="2039" t="s">
        <v>23</v>
      </c>
      <c r="Q71" s="2150" t="s">
        <v>24</v>
      </c>
    </row>
    <row r="72" spans="1:17" ht="55.5" customHeight="1">
      <c r="A72" s="2102"/>
      <c r="B72" s="2098"/>
      <c r="C72" s="2041"/>
      <c r="D72" s="2041"/>
      <c r="E72" s="2041"/>
      <c r="F72" s="64" t="s">
        <v>17</v>
      </c>
      <c r="G72" s="65" t="s">
        <v>18</v>
      </c>
      <c r="H72" s="65" t="s">
        <v>29</v>
      </c>
      <c r="I72" s="64" t="s">
        <v>20</v>
      </c>
      <c r="J72" s="2041"/>
      <c r="K72" s="2041"/>
      <c r="L72" s="2041"/>
      <c r="M72" s="2041"/>
      <c r="N72" s="2041"/>
      <c r="O72" s="2041"/>
      <c r="P72" s="2041"/>
      <c r="Q72" s="2151"/>
    </row>
    <row r="73" spans="1:17" ht="13.5" customHeight="1" thickBot="1">
      <c r="A73" s="70"/>
      <c r="B73" s="71"/>
      <c r="C73" s="72"/>
      <c r="D73" s="31" t="s">
        <v>7</v>
      </c>
      <c r="E73" s="69" t="s">
        <v>8</v>
      </c>
      <c r="F73" s="69" t="s">
        <v>9</v>
      </c>
      <c r="G73" s="69" t="s">
        <v>9</v>
      </c>
      <c r="H73" s="69" t="s">
        <v>9</v>
      </c>
      <c r="I73" s="69" t="s">
        <v>9</v>
      </c>
      <c r="J73" s="69" t="s">
        <v>21</v>
      </c>
      <c r="K73" s="69" t="s">
        <v>9</v>
      </c>
      <c r="L73" s="69" t="s">
        <v>21</v>
      </c>
      <c r="M73" s="69" t="s">
        <v>60</v>
      </c>
      <c r="N73" s="106" t="s">
        <v>633</v>
      </c>
      <c r="O73" s="106" t="s">
        <v>634</v>
      </c>
      <c r="P73" s="107" t="s">
        <v>25</v>
      </c>
      <c r="Q73" s="108" t="s">
        <v>635</v>
      </c>
    </row>
    <row r="74" spans="1:17">
      <c r="A74" s="2143" t="s">
        <v>235</v>
      </c>
      <c r="B74" s="12">
        <v>1</v>
      </c>
      <c r="C74" s="184" t="s">
        <v>386</v>
      </c>
      <c r="D74" s="298">
        <v>60</v>
      </c>
      <c r="E74" s="298">
        <v>2005</v>
      </c>
      <c r="F74" s="299">
        <v>55.26</v>
      </c>
      <c r="G74" s="299">
        <v>12</v>
      </c>
      <c r="H74" s="300">
        <v>2.2599999999999998</v>
      </c>
      <c r="I74" s="1126">
        <v>41</v>
      </c>
      <c r="J74" s="301">
        <v>4933.47</v>
      </c>
      <c r="K74" s="185">
        <f t="shared" ref="K74:K113" si="0">I74/J74*L74</f>
        <v>39.785242435851437</v>
      </c>
      <c r="L74" s="302">
        <v>4787.3</v>
      </c>
      <c r="M74" s="186">
        <f>K74/L74</f>
        <v>8.3105805852675702E-3</v>
      </c>
      <c r="N74" s="185">
        <v>71.613</v>
      </c>
      <c r="O74" s="187">
        <f>M74*N74</f>
        <v>0.59514560745276646</v>
      </c>
      <c r="P74" s="303">
        <f>M74*60*1000</f>
        <v>498.63483511605421</v>
      </c>
      <c r="Q74" s="304">
        <f>P74*N74/1000</f>
        <v>35.70873644716599</v>
      </c>
    </row>
    <row r="75" spans="1:17">
      <c r="A75" s="2047"/>
      <c r="B75" s="13">
        <v>2</v>
      </c>
      <c r="C75" s="188" t="s">
        <v>44</v>
      </c>
      <c r="D75" s="305">
        <v>18</v>
      </c>
      <c r="E75" s="305">
        <v>2006</v>
      </c>
      <c r="F75" s="306">
        <v>23.87</v>
      </c>
      <c r="G75" s="306">
        <v>2.79</v>
      </c>
      <c r="H75" s="307">
        <v>1.68</v>
      </c>
      <c r="I75" s="306">
        <f>F75-G75-H75</f>
        <v>19.400000000000002</v>
      </c>
      <c r="J75" s="308">
        <v>1988.27</v>
      </c>
      <c r="K75" s="63">
        <f t="shared" si="0"/>
        <v>14.770586489762458</v>
      </c>
      <c r="L75" s="309">
        <v>1513.81</v>
      </c>
      <c r="M75" s="56">
        <f t="shared" ref="M75:M113" si="1">K75/L75</f>
        <v>9.7572261312598406E-3</v>
      </c>
      <c r="N75" s="63">
        <v>71.613</v>
      </c>
      <c r="O75" s="189">
        <f t="shared" ref="O75:O113" si="2">M75*N75</f>
        <v>0.69874423493791094</v>
      </c>
      <c r="P75" s="310">
        <f t="shared" ref="P75:P113" si="3">M75*60*1000</f>
        <v>585.43356787559037</v>
      </c>
      <c r="Q75" s="311">
        <f t="shared" ref="Q75:Q113" si="4">P75*N75/1000</f>
        <v>41.924654096274651</v>
      </c>
    </row>
    <row r="76" spans="1:17">
      <c r="A76" s="2047"/>
      <c r="B76" s="13">
        <v>3</v>
      </c>
      <c r="C76" s="188" t="s">
        <v>43</v>
      </c>
      <c r="D76" s="305">
        <v>118</v>
      </c>
      <c r="E76" s="305">
        <v>2007</v>
      </c>
      <c r="F76" s="306">
        <v>108.4</v>
      </c>
      <c r="G76" s="306">
        <v>21.52</v>
      </c>
      <c r="H76" s="307">
        <v>18.16</v>
      </c>
      <c r="I76" s="306">
        <f>F76-G76-H76</f>
        <v>68.720000000000013</v>
      </c>
      <c r="J76" s="308">
        <v>7730.26</v>
      </c>
      <c r="K76" s="63">
        <f t="shared" si="0"/>
        <v>62.06567416878606</v>
      </c>
      <c r="L76" s="309">
        <v>6981.72</v>
      </c>
      <c r="M76" s="56">
        <f t="shared" si="1"/>
        <v>8.8897398017660483E-3</v>
      </c>
      <c r="N76" s="63">
        <v>71.613</v>
      </c>
      <c r="O76" s="189">
        <f t="shared" si="2"/>
        <v>0.63662093642387196</v>
      </c>
      <c r="P76" s="310">
        <f t="shared" si="3"/>
        <v>533.3843881059629</v>
      </c>
      <c r="Q76" s="311">
        <f t="shared" si="4"/>
        <v>38.197256185432323</v>
      </c>
    </row>
    <row r="77" spans="1:17">
      <c r="A77" s="2047"/>
      <c r="B77" s="13">
        <v>4</v>
      </c>
      <c r="C77" s="188" t="s">
        <v>387</v>
      </c>
      <c r="D77" s="305">
        <v>38</v>
      </c>
      <c r="E77" s="305">
        <v>2004</v>
      </c>
      <c r="F77" s="306">
        <v>30.63</v>
      </c>
      <c r="G77" s="306">
        <v>5.86</v>
      </c>
      <c r="H77" s="307">
        <v>0</v>
      </c>
      <c r="I77" s="1127">
        <v>24.77</v>
      </c>
      <c r="J77" s="308">
        <v>2371.6999999999998</v>
      </c>
      <c r="K77" s="63">
        <f t="shared" si="0"/>
        <v>24.77</v>
      </c>
      <c r="L77" s="309">
        <v>2371.6999999999998</v>
      </c>
      <c r="M77" s="56">
        <f t="shared" si="1"/>
        <v>1.0443985326980647E-2</v>
      </c>
      <c r="N77" s="63">
        <v>71.613</v>
      </c>
      <c r="O77" s="189">
        <f t="shared" si="2"/>
        <v>0.74792512122106503</v>
      </c>
      <c r="P77" s="310">
        <f t="shared" si="3"/>
        <v>626.63911961883878</v>
      </c>
      <c r="Q77" s="311">
        <f t="shared" si="4"/>
        <v>44.875507273263899</v>
      </c>
    </row>
    <row r="78" spans="1:17">
      <c r="A78" s="2047"/>
      <c r="B78" s="13">
        <v>5</v>
      </c>
      <c r="C78" s="188" t="s">
        <v>41</v>
      </c>
      <c r="D78" s="305">
        <v>86</v>
      </c>
      <c r="E78" s="305">
        <v>2006</v>
      </c>
      <c r="F78" s="306">
        <v>50.42</v>
      </c>
      <c r="G78" s="306">
        <v>13.42</v>
      </c>
      <c r="H78" s="307">
        <v>1.1200000000000001</v>
      </c>
      <c r="I78" s="306">
        <f>F78-G78-H78</f>
        <v>35.880000000000003</v>
      </c>
      <c r="J78" s="308">
        <v>5051.16</v>
      </c>
      <c r="K78" s="63">
        <f t="shared" si="0"/>
        <v>35.880000000000003</v>
      </c>
      <c r="L78" s="312">
        <v>5051.16</v>
      </c>
      <c r="M78" s="56">
        <f t="shared" si="1"/>
        <v>7.1033188416126207E-3</v>
      </c>
      <c r="N78" s="63">
        <v>71.613</v>
      </c>
      <c r="O78" s="189">
        <f t="shared" si="2"/>
        <v>0.50868997220440459</v>
      </c>
      <c r="P78" s="310">
        <f t="shared" si="3"/>
        <v>426.19913049675722</v>
      </c>
      <c r="Q78" s="311">
        <f t="shared" si="4"/>
        <v>30.521398332264276</v>
      </c>
    </row>
    <row r="79" spans="1:17" s="46" customFormat="1" ht="12.75" customHeight="1">
      <c r="A79" s="2047"/>
      <c r="B79" s="45">
        <v>6</v>
      </c>
      <c r="C79" s="188" t="s">
        <v>74</v>
      </c>
      <c r="D79" s="305">
        <v>64</v>
      </c>
      <c r="E79" s="305" t="s">
        <v>39</v>
      </c>
      <c r="F79" s="306">
        <v>30.54</v>
      </c>
      <c r="G79" s="306">
        <v>7.41</v>
      </c>
      <c r="H79" s="307">
        <v>7.64</v>
      </c>
      <c r="I79" s="1128">
        <v>15.49</v>
      </c>
      <c r="J79" s="308">
        <v>2419.35</v>
      </c>
      <c r="K79" s="63">
        <f t="shared" si="0"/>
        <v>15.49</v>
      </c>
      <c r="L79" s="309">
        <v>2419.35</v>
      </c>
      <c r="M79" s="56">
        <f t="shared" si="1"/>
        <v>6.4025461384256107E-3</v>
      </c>
      <c r="N79" s="63">
        <v>71.613</v>
      </c>
      <c r="O79" s="189">
        <f t="shared" si="2"/>
        <v>0.45850553661107324</v>
      </c>
      <c r="P79" s="310">
        <f t="shared" si="3"/>
        <v>384.15276830553665</v>
      </c>
      <c r="Q79" s="311">
        <f t="shared" si="4"/>
        <v>27.510332196664397</v>
      </c>
    </row>
    <row r="80" spans="1:17">
      <c r="A80" s="2047"/>
      <c r="B80" s="13">
        <v>7</v>
      </c>
      <c r="C80" s="188" t="s">
        <v>45</v>
      </c>
      <c r="D80" s="305">
        <v>22</v>
      </c>
      <c r="E80" s="305">
        <v>2006</v>
      </c>
      <c r="F80" s="306">
        <v>24.65</v>
      </c>
      <c r="G80" s="306">
        <v>3.82</v>
      </c>
      <c r="H80" s="307">
        <v>1.76</v>
      </c>
      <c r="I80" s="306">
        <f>F80-G80-H80</f>
        <v>19.069999999999997</v>
      </c>
      <c r="J80" s="308">
        <v>1698.17</v>
      </c>
      <c r="K80" s="63">
        <f t="shared" si="0"/>
        <v>19.069999999999997</v>
      </c>
      <c r="L80" s="309">
        <v>1698.17</v>
      </c>
      <c r="M80" s="56">
        <f t="shared" si="1"/>
        <v>1.1229735538844755E-2</v>
      </c>
      <c r="N80" s="63">
        <v>71.613</v>
      </c>
      <c r="O80" s="189">
        <f t="shared" si="2"/>
        <v>0.80419505114328937</v>
      </c>
      <c r="P80" s="310">
        <f t="shared" si="3"/>
        <v>673.78413233068522</v>
      </c>
      <c r="Q80" s="311">
        <f t="shared" si="4"/>
        <v>48.251703068597358</v>
      </c>
    </row>
    <row r="81" spans="1:28">
      <c r="A81" s="2047"/>
      <c r="B81" s="13">
        <v>8</v>
      </c>
      <c r="C81" s="188" t="s">
        <v>42</v>
      </c>
      <c r="D81" s="305">
        <v>51</v>
      </c>
      <c r="E81" s="305">
        <v>2005</v>
      </c>
      <c r="F81" s="306">
        <v>39.31</v>
      </c>
      <c r="G81" s="306">
        <v>6.58</v>
      </c>
      <c r="H81" s="307">
        <v>0.86</v>
      </c>
      <c r="I81" s="306">
        <f>F81-G81-H81</f>
        <v>31.870000000000005</v>
      </c>
      <c r="J81" s="308">
        <v>3073.94</v>
      </c>
      <c r="K81" s="63">
        <f t="shared" si="0"/>
        <v>31.120615301534841</v>
      </c>
      <c r="L81" s="309">
        <v>3001.66</v>
      </c>
      <c r="M81" s="56">
        <f t="shared" si="1"/>
        <v>1.0367801583635336E-2</v>
      </c>
      <c r="N81" s="63">
        <v>71.613</v>
      </c>
      <c r="O81" s="189">
        <f t="shared" si="2"/>
        <v>0.74246937480887731</v>
      </c>
      <c r="P81" s="310">
        <f t="shared" si="3"/>
        <v>622.06809501812006</v>
      </c>
      <c r="Q81" s="311">
        <f t="shared" si="4"/>
        <v>44.548162488532633</v>
      </c>
    </row>
    <row r="82" spans="1:28">
      <c r="A82" s="2047"/>
      <c r="B82" s="44">
        <v>9</v>
      </c>
      <c r="C82" s="188" t="s">
        <v>61</v>
      </c>
      <c r="D82" s="305">
        <v>72</v>
      </c>
      <c r="E82" s="305">
        <v>2005</v>
      </c>
      <c r="F82" s="306">
        <v>71.959999999999994</v>
      </c>
      <c r="G82" s="306">
        <v>13.59</v>
      </c>
      <c r="H82" s="307">
        <v>3.55</v>
      </c>
      <c r="I82" s="1128">
        <v>54.82</v>
      </c>
      <c r="J82" s="308">
        <v>5348.75</v>
      </c>
      <c r="K82" s="63">
        <f t="shared" si="0"/>
        <v>54.820000000000007</v>
      </c>
      <c r="L82" s="309">
        <v>5348.75</v>
      </c>
      <c r="M82" s="56">
        <f t="shared" si="1"/>
        <v>1.0249123627015659E-2</v>
      </c>
      <c r="N82" s="63">
        <v>71.613</v>
      </c>
      <c r="O82" s="189">
        <f t="shared" si="2"/>
        <v>0.73397049030147232</v>
      </c>
      <c r="P82" s="310">
        <f t="shared" si="3"/>
        <v>614.94741762093952</v>
      </c>
      <c r="Q82" s="311">
        <f t="shared" si="4"/>
        <v>44.038229418088342</v>
      </c>
    </row>
    <row r="83" spans="1:28" ht="12.75" customHeight="1" thickBot="1">
      <c r="A83" s="2139"/>
      <c r="B83" s="13">
        <v>10</v>
      </c>
      <c r="C83" s="1129" t="s">
        <v>783</v>
      </c>
      <c r="D83" s="1130">
        <v>39</v>
      </c>
      <c r="E83" s="1130">
        <v>2007</v>
      </c>
      <c r="F83" s="313">
        <v>31.4</v>
      </c>
      <c r="G83" s="313">
        <v>5.66</v>
      </c>
      <c r="H83" s="1131">
        <v>2.33</v>
      </c>
      <c r="I83" s="313">
        <f>F83-G83-H83</f>
        <v>23.409999999999997</v>
      </c>
      <c r="J83" s="1132">
        <v>2368.7800000000002</v>
      </c>
      <c r="K83" s="1133">
        <f t="shared" si="0"/>
        <v>23.409999999999997</v>
      </c>
      <c r="L83" s="1134">
        <v>2368.7800000000002</v>
      </c>
      <c r="M83" s="1135">
        <f t="shared" si="1"/>
        <v>9.8827244404292476E-3</v>
      </c>
      <c r="N83" s="63">
        <v>71.613</v>
      </c>
      <c r="O83" s="1136">
        <f t="shared" si="2"/>
        <v>0.70773154535245975</v>
      </c>
      <c r="P83" s="1137">
        <f t="shared" si="3"/>
        <v>592.96346642575486</v>
      </c>
      <c r="Q83" s="1138">
        <f t="shared" si="4"/>
        <v>42.46389272114758</v>
      </c>
    </row>
    <row r="84" spans="1:28" ht="14.25" customHeight="1">
      <c r="A84" s="2144" t="s">
        <v>236</v>
      </c>
      <c r="B84" s="35">
        <v>1</v>
      </c>
      <c r="C84" s="1139" t="s">
        <v>62</v>
      </c>
      <c r="D84" s="314">
        <v>100</v>
      </c>
      <c r="E84" s="314">
        <v>1972</v>
      </c>
      <c r="F84" s="1140">
        <v>68.53</v>
      </c>
      <c r="G84" s="1140">
        <v>11.54</v>
      </c>
      <c r="H84" s="1141">
        <v>11.89</v>
      </c>
      <c r="I84" s="1142">
        <v>45.1</v>
      </c>
      <c r="J84" s="315">
        <v>4426.37</v>
      </c>
      <c r="K84" s="1143">
        <f t="shared" si="0"/>
        <v>45.100305668075642</v>
      </c>
      <c r="L84" s="1144">
        <v>4426.3999999999996</v>
      </c>
      <c r="M84" s="1145">
        <f t="shared" si="1"/>
        <v>1.0188935854887865E-2</v>
      </c>
      <c r="N84" s="1143">
        <v>71.613</v>
      </c>
      <c r="O84" s="1146">
        <f t="shared" si="2"/>
        <v>0.72966026337608469</v>
      </c>
      <c r="P84" s="1147">
        <f t="shared" si="3"/>
        <v>611.33615129327188</v>
      </c>
      <c r="Q84" s="1148">
        <f t="shared" si="4"/>
        <v>43.779615802565083</v>
      </c>
    </row>
    <row r="85" spans="1:28">
      <c r="A85" s="2145"/>
      <c r="B85" s="15">
        <v>2</v>
      </c>
      <c r="C85" s="192" t="s">
        <v>63</v>
      </c>
      <c r="D85" s="193">
        <v>61</v>
      </c>
      <c r="E85" s="193">
        <v>1973</v>
      </c>
      <c r="F85" s="198">
        <v>42.46</v>
      </c>
      <c r="G85" s="198">
        <v>6.65</v>
      </c>
      <c r="H85" s="316">
        <v>6.48</v>
      </c>
      <c r="I85" s="1128">
        <v>29.33</v>
      </c>
      <c r="J85" s="317">
        <v>2679.08</v>
      </c>
      <c r="K85" s="194">
        <f t="shared" si="0"/>
        <v>29.33</v>
      </c>
      <c r="L85" s="318">
        <v>2679.08</v>
      </c>
      <c r="M85" s="195">
        <f t="shared" si="1"/>
        <v>1.0947788046642877E-2</v>
      </c>
      <c r="N85" s="1802">
        <v>71.613</v>
      </c>
      <c r="O85" s="190">
        <f t="shared" si="2"/>
        <v>0.78400394538423634</v>
      </c>
      <c r="P85" s="196">
        <f t="shared" si="3"/>
        <v>656.86728279857266</v>
      </c>
      <c r="Q85" s="197">
        <f t="shared" si="4"/>
        <v>47.040236723054186</v>
      </c>
    </row>
    <row r="86" spans="1:28">
      <c r="A86" s="2145"/>
      <c r="B86" s="15">
        <v>3</v>
      </c>
      <c r="C86" s="192" t="s">
        <v>68</v>
      </c>
      <c r="D86" s="193">
        <v>60</v>
      </c>
      <c r="E86" s="193">
        <v>1965</v>
      </c>
      <c r="F86" s="198">
        <v>46.94</v>
      </c>
      <c r="G86" s="198">
        <v>8.83</v>
      </c>
      <c r="H86" s="316">
        <v>9.52</v>
      </c>
      <c r="I86" s="198">
        <f>F86-G86-H86</f>
        <v>28.59</v>
      </c>
      <c r="J86" s="317">
        <v>2708.87</v>
      </c>
      <c r="K86" s="194">
        <f t="shared" si="0"/>
        <v>28.59</v>
      </c>
      <c r="L86" s="318">
        <v>2708.87</v>
      </c>
      <c r="M86" s="195">
        <f t="shared" si="1"/>
        <v>1.055421633374802E-2</v>
      </c>
      <c r="N86" s="1802">
        <v>71.613</v>
      </c>
      <c r="O86" s="190">
        <f t="shared" si="2"/>
        <v>0.75581909430869698</v>
      </c>
      <c r="P86" s="196">
        <f t="shared" si="3"/>
        <v>633.25298002488114</v>
      </c>
      <c r="Q86" s="197">
        <f t="shared" si="4"/>
        <v>45.349145658521813</v>
      </c>
    </row>
    <row r="87" spans="1:28">
      <c r="A87" s="2145"/>
      <c r="B87" s="15">
        <v>4</v>
      </c>
      <c r="C87" s="192" t="s">
        <v>195</v>
      </c>
      <c r="D87" s="193">
        <v>50</v>
      </c>
      <c r="E87" s="193">
        <v>1988</v>
      </c>
      <c r="F87" s="198">
        <v>70.37</v>
      </c>
      <c r="G87" s="198">
        <v>8.3000000000000007</v>
      </c>
      <c r="H87" s="316">
        <v>8</v>
      </c>
      <c r="I87" s="198">
        <f>F87-G87-H87</f>
        <v>54.070000000000007</v>
      </c>
      <c r="J87" s="317">
        <v>3582.32</v>
      </c>
      <c r="K87" s="194">
        <f t="shared" si="0"/>
        <v>54.070000000000007</v>
      </c>
      <c r="L87" s="318">
        <v>3582.32</v>
      </c>
      <c r="M87" s="195">
        <f t="shared" si="1"/>
        <v>1.5093570646955047E-2</v>
      </c>
      <c r="N87" s="1802">
        <v>71.613</v>
      </c>
      <c r="O87" s="190">
        <f t="shared" si="2"/>
        <v>1.0808958747403918</v>
      </c>
      <c r="P87" s="196">
        <f t="shared" si="3"/>
        <v>905.61423881730286</v>
      </c>
      <c r="Q87" s="197">
        <f t="shared" si="4"/>
        <v>64.853752484423509</v>
      </c>
    </row>
    <row r="88" spans="1:28">
      <c r="A88" s="2145"/>
      <c r="B88" s="15">
        <v>5</v>
      </c>
      <c r="C88" s="192" t="s">
        <v>540</v>
      </c>
      <c r="D88" s="193">
        <v>41</v>
      </c>
      <c r="E88" s="193">
        <v>1987</v>
      </c>
      <c r="F88" s="198">
        <v>50.14</v>
      </c>
      <c r="G88" s="198">
        <v>5.45</v>
      </c>
      <c r="H88" s="316">
        <v>6.08</v>
      </c>
      <c r="I88" s="1127">
        <v>39.950000000000003</v>
      </c>
      <c r="J88" s="317">
        <v>2317.37</v>
      </c>
      <c r="K88" s="194">
        <f t="shared" si="0"/>
        <v>28.481336385644074</v>
      </c>
      <c r="L88" s="318">
        <v>1652.11</v>
      </c>
      <c r="M88" s="195">
        <f t="shared" si="1"/>
        <v>1.7239370493274706E-2</v>
      </c>
      <c r="N88" s="1802">
        <v>71.613</v>
      </c>
      <c r="O88" s="190">
        <f t="shared" si="2"/>
        <v>1.2345630391348816</v>
      </c>
      <c r="P88" s="196">
        <f>M88*60*1000</f>
        <v>1034.3622295964822</v>
      </c>
      <c r="Q88" s="197">
        <f>P88*N88/1000</f>
        <v>74.073782348092877</v>
      </c>
    </row>
    <row r="89" spans="1:28">
      <c r="A89" s="2145"/>
      <c r="B89" s="15">
        <v>6</v>
      </c>
      <c r="C89" s="192" t="s">
        <v>64</v>
      </c>
      <c r="D89" s="193">
        <v>60</v>
      </c>
      <c r="E89" s="193">
        <v>1968</v>
      </c>
      <c r="F89" s="198">
        <v>41.73</v>
      </c>
      <c r="G89" s="198">
        <v>7.09</v>
      </c>
      <c r="H89" s="316">
        <v>6.33</v>
      </c>
      <c r="I89" s="1128">
        <v>28.31</v>
      </c>
      <c r="J89" s="317">
        <v>2715.36</v>
      </c>
      <c r="K89" s="194">
        <f t="shared" si="0"/>
        <v>28.31</v>
      </c>
      <c r="L89" s="318">
        <v>2715.36</v>
      </c>
      <c r="M89" s="195">
        <f t="shared" si="1"/>
        <v>1.0425873548995344E-2</v>
      </c>
      <c r="N89" s="1802">
        <v>71.613</v>
      </c>
      <c r="O89" s="190">
        <f t="shared" si="2"/>
        <v>0.74662808246420365</v>
      </c>
      <c r="P89" s="196">
        <f t="shared" si="3"/>
        <v>625.55241293972063</v>
      </c>
      <c r="Q89" s="197">
        <f t="shared" si="4"/>
        <v>44.797684947852211</v>
      </c>
    </row>
    <row r="90" spans="1:28">
      <c r="A90" s="2145"/>
      <c r="B90" s="15">
        <v>7</v>
      </c>
      <c r="C90" s="192" t="s">
        <v>65</v>
      </c>
      <c r="D90" s="193">
        <v>72</v>
      </c>
      <c r="E90" s="193">
        <v>1973</v>
      </c>
      <c r="F90" s="198">
        <v>69.5</v>
      </c>
      <c r="G90" s="198">
        <v>8.41</v>
      </c>
      <c r="H90" s="316">
        <v>11.52</v>
      </c>
      <c r="I90" s="198">
        <f t="shared" ref="I90:I113" si="5">F90-G90-H90</f>
        <v>49.570000000000007</v>
      </c>
      <c r="J90" s="317">
        <v>3785.42</v>
      </c>
      <c r="K90" s="194">
        <f t="shared" si="0"/>
        <v>49.570000000000007</v>
      </c>
      <c r="L90" s="318">
        <v>3785.42</v>
      </c>
      <c r="M90" s="195">
        <f t="shared" si="1"/>
        <v>1.3094980213556226E-2</v>
      </c>
      <c r="N90" s="1802">
        <v>71.613</v>
      </c>
      <c r="O90" s="190">
        <f t="shared" si="2"/>
        <v>0.93777081803340201</v>
      </c>
      <c r="P90" s="196">
        <f t="shared" si="3"/>
        <v>785.69881281337348</v>
      </c>
      <c r="Q90" s="197">
        <f t="shared" si="4"/>
        <v>56.266249082004116</v>
      </c>
    </row>
    <row r="91" spans="1:28">
      <c r="A91" s="2145"/>
      <c r="B91" s="15">
        <v>8</v>
      </c>
      <c r="C91" s="192" t="s">
        <v>67</v>
      </c>
      <c r="D91" s="193">
        <v>54</v>
      </c>
      <c r="E91" s="193">
        <v>1980</v>
      </c>
      <c r="F91" s="198">
        <v>67.25</v>
      </c>
      <c r="G91" s="198">
        <v>6</v>
      </c>
      <c r="H91" s="316">
        <v>13.21</v>
      </c>
      <c r="I91" s="1128">
        <v>47.66</v>
      </c>
      <c r="J91" s="317">
        <v>3508.9</v>
      </c>
      <c r="K91" s="194">
        <f t="shared" si="0"/>
        <v>47.66</v>
      </c>
      <c r="L91" s="318">
        <v>3508.9</v>
      </c>
      <c r="M91" s="195">
        <f t="shared" si="1"/>
        <v>1.3582604234945422E-2</v>
      </c>
      <c r="N91" s="1802">
        <v>71.613</v>
      </c>
      <c r="O91" s="190">
        <f t="shared" si="2"/>
        <v>0.97269103707714655</v>
      </c>
      <c r="P91" s="196">
        <f t="shared" si="3"/>
        <v>814.95625409672539</v>
      </c>
      <c r="Q91" s="197">
        <f t="shared" si="4"/>
        <v>58.361462224628795</v>
      </c>
    </row>
    <row r="92" spans="1:28" ht="12.75">
      <c r="A92" s="2145"/>
      <c r="B92" s="35">
        <v>9</v>
      </c>
      <c r="C92" s="192" t="s">
        <v>69</v>
      </c>
      <c r="D92" s="193">
        <v>54</v>
      </c>
      <c r="E92" s="193">
        <v>1985</v>
      </c>
      <c r="F92" s="198">
        <v>68.900000000000006</v>
      </c>
      <c r="G92" s="198">
        <v>8.01</v>
      </c>
      <c r="H92" s="316">
        <v>8.48</v>
      </c>
      <c r="I92" s="198">
        <f t="shared" si="5"/>
        <v>52.410000000000011</v>
      </c>
      <c r="J92" s="317">
        <v>3480.02</v>
      </c>
      <c r="K92" s="194">
        <f t="shared" si="0"/>
        <v>52.410000000000011</v>
      </c>
      <c r="L92" s="318">
        <v>3480.02</v>
      </c>
      <c r="M92" s="195">
        <f t="shared" si="1"/>
        <v>1.5060258274377736E-2</v>
      </c>
      <c r="N92" s="1802">
        <v>71.613</v>
      </c>
      <c r="O92" s="190">
        <f t="shared" si="2"/>
        <v>1.0785102758030127</v>
      </c>
      <c r="P92" s="196">
        <f t="shared" si="3"/>
        <v>903.61549646266417</v>
      </c>
      <c r="Q92" s="197">
        <f t="shared" si="4"/>
        <v>64.710616548180766</v>
      </c>
      <c r="R92" s="174"/>
      <c r="S92" s="175"/>
      <c r="T92" s="175"/>
      <c r="U92" s="174"/>
      <c r="AB92" s="176"/>
    </row>
    <row r="93" spans="1:28" ht="12" thickBot="1">
      <c r="A93" s="2146"/>
      <c r="B93" s="17">
        <v>10</v>
      </c>
      <c r="C93" s="1149" t="s">
        <v>66</v>
      </c>
      <c r="D93" s="319">
        <v>61</v>
      </c>
      <c r="E93" s="319">
        <v>1975</v>
      </c>
      <c r="F93" s="320">
        <v>62.72</v>
      </c>
      <c r="G93" s="320">
        <v>7.33</v>
      </c>
      <c r="H93" s="1150">
        <v>9.6</v>
      </c>
      <c r="I93" s="320">
        <f t="shared" si="5"/>
        <v>45.79</v>
      </c>
      <c r="J93" s="321">
        <v>3635.15</v>
      </c>
      <c r="K93" s="1151">
        <f t="shared" si="0"/>
        <v>45.79</v>
      </c>
      <c r="L93" s="1152">
        <v>3635.15</v>
      </c>
      <c r="M93" s="1153">
        <f t="shared" si="1"/>
        <v>1.2596454066544709E-2</v>
      </c>
      <c r="N93" s="1802">
        <v>71.613</v>
      </c>
      <c r="O93" s="1154">
        <f t="shared" si="2"/>
        <v>0.90206986506746623</v>
      </c>
      <c r="P93" s="322">
        <f t="shared" si="3"/>
        <v>755.78724399268253</v>
      </c>
      <c r="Q93" s="323">
        <f t="shared" si="4"/>
        <v>54.124191904047976</v>
      </c>
    </row>
    <row r="94" spans="1:28">
      <c r="A94" s="2147" t="s">
        <v>237</v>
      </c>
      <c r="B94" s="90">
        <v>1</v>
      </c>
      <c r="C94" s="199" t="s">
        <v>52</v>
      </c>
      <c r="D94" s="324">
        <v>108</v>
      </c>
      <c r="E94" s="324">
        <v>1968</v>
      </c>
      <c r="F94" s="200">
        <v>95.52</v>
      </c>
      <c r="G94" s="325">
        <v>8.11</v>
      </c>
      <c r="H94" s="326">
        <v>17.2</v>
      </c>
      <c r="I94" s="200">
        <f t="shared" si="5"/>
        <v>70.209999999999994</v>
      </c>
      <c r="J94" s="327">
        <v>2558.44</v>
      </c>
      <c r="K94" s="200">
        <f t="shared" si="0"/>
        <v>70.209999999999994</v>
      </c>
      <c r="L94" s="328">
        <v>2558.44</v>
      </c>
      <c r="M94" s="201">
        <f t="shared" si="1"/>
        <v>2.7442504025890775E-2</v>
      </c>
      <c r="N94" s="1803">
        <v>71.613</v>
      </c>
      <c r="O94" s="202">
        <f t="shared" si="2"/>
        <v>1.9652400408061161</v>
      </c>
      <c r="P94" s="203">
        <f t="shared" si="3"/>
        <v>1646.5502415534465</v>
      </c>
      <c r="Q94" s="204">
        <f t="shared" si="4"/>
        <v>117.91440244836696</v>
      </c>
    </row>
    <row r="95" spans="1:28" ht="12.75" customHeight="1">
      <c r="A95" s="2148"/>
      <c r="B95" s="87">
        <v>2</v>
      </c>
      <c r="C95" s="205" t="s">
        <v>47</v>
      </c>
      <c r="D95" s="329">
        <v>59</v>
      </c>
      <c r="E95" s="329">
        <v>1981</v>
      </c>
      <c r="F95" s="330">
        <v>87.03</v>
      </c>
      <c r="G95" s="330">
        <v>9.11</v>
      </c>
      <c r="H95" s="331">
        <v>9.6</v>
      </c>
      <c r="I95" s="330">
        <f t="shared" si="5"/>
        <v>68.320000000000007</v>
      </c>
      <c r="J95" s="332">
        <v>3418.76</v>
      </c>
      <c r="K95" s="330">
        <f t="shared" si="0"/>
        <v>67.071408814891953</v>
      </c>
      <c r="L95" s="333">
        <v>3356.28</v>
      </c>
      <c r="M95" s="334">
        <f t="shared" si="1"/>
        <v>1.9983853794943197E-2</v>
      </c>
      <c r="N95" s="1804">
        <v>71.613</v>
      </c>
      <c r="O95" s="206">
        <f t="shared" si="2"/>
        <v>1.4311037218172671</v>
      </c>
      <c r="P95" s="207">
        <f t="shared" si="3"/>
        <v>1199.0312276965917</v>
      </c>
      <c r="Q95" s="208">
        <f t="shared" si="4"/>
        <v>85.86622330903603</v>
      </c>
    </row>
    <row r="96" spans="1:28" ht="12.75" customHeight="1">
      <c r="A96" s="2148"/>
      <c r="B96" s="87">
        <v>3</v>
      </c>
      <c r="C96" s="205" t="s">
        <v>46</v>
      </c>
      <c r="D96" s="329">
        <v>57</v>
      </c>
      <c r="E96" s="329">
        <v>1982</v>
      </c>
      <c r="F96" s="330">
        <v>100.34</v>
      </c>
      <c r="G96" s="330">
        <v>8.1199999999999992</v>
      </c>
      <c r="H96" s="331">
        <v>8.64</v>
      </c>
      <c r="I96" s="330">
        <f t="shared" si="5"/>
        <v>83.58</v>
      </c>
      <c r="J96" s="332">
        <v>3486.09</v>
      </c>
      <c r="K96" s="330">
        <f t="shared" si="0"/>
        <v>83.58</v>
      </c>
      <c r="L96" s="333">
        <v>3486.09</v>
      </c>
      <c r="M96" s="334">
        <f t="shared" si="1"/>
        <v>2.3975284631205733E-2</v>
      </c>
      <c r="N96" s="1804">
        <v>71.613</v>
      </c>
      <c r="O96" s="206">
        <f>M96*N96</f>
        <v>1.7169420582945361</v>
      </c>
      <c r="P96" s="207">
        <f>M96*60*1000</f>
        <v>1438.5170778723439</v>
      </c>
      <c r="Q96" s="208">
        <f>P96*N96/1000</f>
        <v>103.01652349767215</v>
      </c>
    </row>
    <row r="97" spans="1:17" ht="12.75" customHeight="1">
      <c r="A97" s="2148"/>
      <c r="B97" s="87">
        <v>4</v>
      </c>
      <c r="C97" s="205" t="s">
        <v>49</v>
      </c>
      <c r="D97" s="329">
        <v>107</v>
      </c>
      <c r="E97" s="329">
        <v>1974</v>
      </c>
      <c r="F97" s="330">
        <v>85.1</v>
      </c>
      <c r="G97" s="330">
        <v>9.86</v>
      </c>
      <c r="H97" s="331">
        <v>17.12</v>
      </c>
      <c r="I97" s="330">
        <f t="shared" si="5"/>
        <v>58.11999999999999</v>
      </c>
      <c r="J97" s="332">
        <v>2559.98</v>
      </c>
      <c r="K97" s="330">
        <f t="shared" si="0"/>
        <v>56.828182095172608</v>
      </c>
      <c r="L97" s="333">
        <v>2503.08</v>
      </c>
      <c r="M97" s="334">
        <f t="shared" si="1"/>
        <v>2.2703302369549757E-2</v>
      </c>
      <c r="N97" s="1804">
        <v>71.613</v>
      </c>
      <c r="O97" s="206">
        <f t="shared" si="2"/>
        <v>1.6258515925905668</v>
      </c>
      <c r="P97" s="207">
        <f t="shared" si="3"/>
        <v>1362.1981421729854</v>
      </c>
      <c r="Q97" s="208">
        <f t="shared" si="4"/>
        <v>97.551095555434003</v>
      </c>
    </row>
    <row r="98" spans="1:17" ht="12.75" customHeight="1">
      <c r="A98" s="2148"/>
      <c r="B98" s="87">
        <v>5</v>
      </c>
      <c r="C98" s="205" t="s">
        <v>388</v>
      </c>
      <c r="D98" s="329">
        <v>54</v>
      </c>
      <c r="E98" s="329">
        <v>1987</v>
      </c>
      <c r="F98" s="330">
        <v>64.540000000000006</v>
      </c>
      <c r="G98" s="330">
        <v>5.04</v>
      </c>
      <c r="H98" s="331">
        <v>12.72</v>
      </c>
      <c r="I98" s="1127">
        <v>45.99</v>
      </c>
      <c r="J98" s="332">
        <v>2177.62</v>
      </c>
      <c r="K98" s="330">
        <f t="shared" si="0"/>
        <v>45.99</v>
      </c>
      <c r="L98" s="333">
        <v>2177.62</v>
      </c>
      <c r="M98" s="334">
        <f t="shared" si="1"/>
        <v>2.1119387220910904E-2</v>
      </c>
      <c r="N98" s="1804">
        <v>71.613</v>
      </c>
      <c r="O98" s="206">
        <f t="shared" si="2"/>
        <v>1.5124226770510925</v>
      </c>
      <c r="P98" s="207">
        <f t="shared" si="3"/>
        <v>1267.1632332546542</v>
      </c>
      <c r="Q98" s="208">
        <f t="shared" si="4"/>
        <v>90.745360623065551</v>
      </c>
    </row>
    <row r="99" spans="1:17" ht="12.75" customHeight="1">
      <c r="A99" s="2148"/>
      <c r="B99" s="87">
        <v>6</v>
      </c>
      <c r="C99" s="205" t="s">
        <v>50</v>
      </c>
      <c r="D99" s="329">
        <v>118</v>
      </c>
      <c r="E99" s="329">
        <v>1961</v>
      </c>
      <c r="F99" s="330">
        <v>71.22</v>
      </c>
      <c r="G99" s="330">
        <v>11.41</v>
      </c>
      <c r="H99" s="331">
        <v>0</v>
      </c>
      <c r="I99" s="330">
        <f>F99-G99-H99</f>
        <v>59.81</v>
      </c>
      <c r="J99" s="332">
        <v>2620.23</v>
      </c>
      <c r="K99" s="330">
        <f t="shared" si="0"/>
        <v>59.809999999999995</v>
      </c>
      <c r="L99" s="333">
        <v>2620.23</v>
      </c>
      <c r="M99" s="334">
        <f t="shared" si="1"/>
        <v>2.2826240444541127E-2</v>
      </c>
      <c r="N99" s="1804">
        <v>71.613</v>
      </c>
      <c r="O99" s="206">
        <f t="shared" si="2"/>
        <v>1.6346555569549237</v>
      </c>
      <c r="P99" s="207">
        <f t="shared" si="3"/>
        <v>1369.5744266724676</v>
      </c>
      <c r="Q99" s="208">
        <f t="shared" si="4"/>
        <v>98.079333417295416</v>
      </c>
    </row>
    <row r="100" spans="1:17" s="46" customFormat="1" ht="12.75" customHeight="1">
      <c r="A100" s="2148"/>
      <c r="B100" s="89">
        <v>7</v>
      </c>
      <c r="C100" s="205" t="s">
        <v>48</v>
      </c>
      <c r="D100" s="329">
        <v>47</v>
      </c>
      <c r="E100" s="329">
        <v>1979</v>
      </c>
      <c r="F100" s="330">
        <v>84.73</v>
      </c>
      <c r="G100" s="330">
        <v>6.09</v>
      </c>
      <c r="H100" s="331">
        <v>7.78</v>
      </c>
      <c r="I100" s="330">
        <f t="shared" si="5"/>
        <v>70.86</v>
      </c>
      <c r="J100" s="332">
        <v>2974.87</v>
      </c>
      <c r="K100" s="330">
        <f t="shared" si="0"/>
        <v>69.511576505864127</v>
      </c>
      <c r="L100" s="333">
        <v>2918.26</v>
      </c>
      <c r="M100" s="334">
        <f t="shared" si="1"/>
        <v>2.3819528248293202E-2</v>
      </c>
      <c r="N100" s="1804">
        <v>71.613</v>
      </c>
      <c r="O100" s="206">
        <f t="shared" si="2"/>
        <v>1.7057878764450209</v>
      </c>
      <c r="P100" s="207">
        <f t="shared" si="3"/>
        <v>1429.171694897592</v>
      </c>
      <c r="Q100" s="208">
        <f t="shared" si="4"/>
        <v>102.34727258670127</v>
      </c>
    </row>
    <row r="101" spans="1:17" ht="12.75" customHeight="1">
      <c r="A101" s="2148"/>
      <c r="B101" s="90">
        <v>8</v>
      </c>
      <c r="C101" s="205" t="s">
        <v>51</v>
      </c>
      <c r="D101" s="329">
        <v>38</v>
      </c>
      <c r="E101" s="329">
        <v>1990</v>
      </c>
      <c r="F101" s="330">
        <v>55.31</v>
      </c>
      <c r="G101" s="330">
        <v>6.22</v>
      </c>
      <c r="H101" s="331">
        <v>5.84</v>
      </c>
      <c r="I101" s="330">
        <f t="shared" si="5"/>
        <v>43.25</v>
      </c>
      <c r="J101" s="332">
        <v>2118.5700000000002</v>
      </c>
      <c r="K101" s="330">
        <f t="shared" si="0"/>
        <v>43.25</v>
      </c>
      <c r="L101" s="333">
        <v>2118.5700000000002</v>
      </c>
      <c r="M101" s="334">
        <f t="shared" si="1"/>
        <v>2.0414713698390895E-2</v>
      </c>
      <c r="N101" s="1804">
        <v>71.613</v>
      </c>
      <c r="O101" s="206">
        <f t="shared" si="2"/>
        <v>1.4619588920828672</v>
      </c>
      <c r="P101" s="207">
        <f t="shared" si="3"/>
        <v>1224.8828219034538</v>
      </c>
      <c r="Q101" s="208">
        <f t="shared" si="4"/>
        <v>87.71753352497204</v>
      </c>
    </row>
    <row r="102" spans="1:17" s="46" customFormat="1" ht="12.75" customHeight="1">
      <c r="A102" s="2148"/>
      <c r="B102" s="89">
        <v>9</v>
      </c>
      <c r="C102" s="205" t="s">
        <v>70</v>
      </c>
      <c r="D102" s="329">
        <v>47</v>
      </c>
      <c r="E102" s="329">
        <v>1981</v>
      </c>
      <c r="F102" s="330">
        <v>81.23</v>
      </c>
      <c r="G102" s="330">
        <v>6.24</v>
      </c>
      <c r="H102" s="331">
        <v>12.17</v>
      </c>
      <c r="I102" s="1128">
        <v>62.82</v>
      </c>
      <c r="J102" s="332">
        <v>2980.63</v>
      </c>
      <c r="K102" s="330">
        <f t="shared" si="0"/>
        <v>60.148606703951842</v>
      </c>
      <c r="L102" s="333">
        <v>2853.88</v>
      </c>
      <c r="M102" s="334">
        <f t="shared" si="1"/>
        <v>2.1076081231149117E-2</v>
      </c>
      <c r="N102" s="1804">
        <v>71.613</v>
      </c>
      <c r="O102" s="206">
        <f t="shared" si="2"/>
        <v>1.5093214052062818</v>
      </c>
      <c r="P102" s="207">
        <f t="shared" si="3"/>
        <v>1264.564873868947</v>
      </c>
      <c r="Q102" s="208">
        <f t="shared" si="4"/>
        <v>90.559284312376903</v>
      </c>
    </row>
    <row r="103" spans="1:17" ht="12.75" customHeight="1" thickBot="1">
      <c r="A103" s="2149"/>
      <c r="B103" s="88">
        <v>10</v>
      </c>
      <c r="C103" s="209" t="s">
        <v>53</v>
      </c>
      <c r="D103" s="335">
        <v>92</v>
      </c>
      <c r="E103" s="335">
        <v>1991</v>
      </c>
      <c r="F103" s="336">
        <v>119.57</v>
      </c>
      <c r="G103" s="336">
        <v>9</v>
      </c>
      <c r="H103" s="337">
        <v>15.12</v>
      </c>
      <c r="I103" s="336">
        <f t="shared" si="5"/>
        <v>95.449999999999989</v>
      </c>
      <c r="J103" s="338">
        <v>3722.7</v>
      </c>
      <c r="K103" s="336">
        <f t="shared" si="0"/>
        <v>90.941976522416525</v>
      </c>
      <c r="L103" s="339">
        <v>3546.88</v>
      </c>
      <c r="M103" s="340">
        <f t="shared" si="1"/>
        <v>2.5639992478577376E-2</v>
      </c>
      <c r="N103" s="1804">
        <v>71.613</v>
      </c>
      <c r="O103" s="210">
        <f t="shared" si="2"/>
        <v>1.8361567813683617</v>
      </c>
      <c r="P103" s="211">
        <f t="shared" si="3"/>
        <v>1538.3995487146424</v>
      </c>
      <c r="Q103" s="212">
        <f t="shared" si="4"/>
        <v>110.16940688210168</v>
      </c>
    </row>
    <row r="104" spans="1:17">
      <c r="A104" s="2103" t="s">
        <v>238</v>
      </c>
      <c r="B104" s="91">
        <v>1</v>
      </c>
      <c r="C104" s="855" t="s">
        <v>75</v>
      </c>
      <c r="D104" s="856">
        <v>28</v>
      </c>
      <c r="E104" s="856">
        <v>1957</v>
      </c>
      <c r="F104" s="857">
        <v>43.58</v>
      </c>
      <c r="G104" s="857">
        <v>0</v>
      </c>
      <c r="H104" s="858">
        <v>0</v>
      </c>
      <c r="I104" s="1155">
        <f t="shared" si="5"/>
        <v>43.58</v>
      </c>
      <c r="J104" s="859">
        <v>1461.6</v>
      </c>
      <c r="K104" s="857">
        <f t="shared" si="0"/>
        <v>38.765805418719218</v>
      </c>
      <c r="L104" s="860">
        <v>1300.1400000000001</v>
      </c>
      <c r="M104" s="861">
        <f t="shared" si="1"/>
        <v>2.9816639299397922E-2</v>
      </c>
      <c r="N104" s="1805">
        <v>71.613</v>
      </c>
      <c r="O104" s="862">
        <f t="shared" si="2"/>
        <v>2.1352589901477832</v>
      </c>
      <c r="P104" s="863">
        <f t="shared" si="3"/>
        <v>1788.9983579638754</v>
      </c>
      <c r="Q104" s="864">
        <f t="shared" si="4"/>
        <v>128.11553940886699</v>
      </c>
    </row>
    <row r="105" spans="1:17" ht="12.75" customHeight="1">
      <c r="A105" s="2104"/>
      <c r="B105" s="19">
        <v>2</v>
      </c>
      <c r="C105" s="865" t="s">
        <v>55</v>
      </c>
      <c r="D105" s="866">
        <v>103</v>
      </c>
      <c r="E105" s="866">
        <v>1972</v>
      </c>
      <c r="F105" s="867">
        <v>97.21</v>
      </c>
      <c r="G105" s="868">
        <v>7.18</v>
      </c>
      <c r="H105" s="869">
        <v>15.98</v>
      </c>
      <c r="I105" s="867">
        <f t="shared" si="5"/>
        <v>74.05</v>
      </c>
      <c r="J105" s="870">
        <v>2560.65</v>
      </c>
      <c r="K105" s="867">
        <f t="shared" si="0"/>
        <v>72.003442094780624</v>
      </c>
      <c r="L105" s="871">
        <v>2489.88</v>
      </c>
      <c r="M105" s="872">
        <f t="shared" si="1"/>
        <v>2.8918438677679494E-2</v>
      </c>
      <c r="N105" s="1806">
        <v>71.613</v>
      </c>
      <c r="O105" s="873">
        <f t="shared" si="2"/>
        <v>2.0709361490246616</v>
      </c>
      <c r="P105" s="874">
        <f t="shared" si="3"/>
        <v>1735.1063206607696</v>
      </c>
      <c r="Q105" s="875">
        <f t="shared" si="4"/>
        <v>124.25616894147969</v>
      </c>
    </row>
    <row r="106" spans="1:17" ht="12.75" customHeight="1">
      <c r="A106" s="2104"/>
      <c r="B106" s="19">
        <v>3</v>
      </c>
      <c r="C106" s="865" t="s">
        <v>54</v>
      </c>
      <c r="D106" s="866">
        <v>77</v>
      </c>
      <c r="E106" s="866">
        <v>1960</v>
      </c>
      <c r="F106" s="867">
        <v>54.26</v>
      </c>
      <c r="G106" s="867">
        <v>5.82</v>
      </c>
      <c r="H106" s="869">
        <v>1.1599999999999999</v>
      </c>
      <c r="I106" s="867">
        <f t="shared" si="5"/>
        <v>47.28</v>
      </c>
      <c r="J106" s="870">
        <v>1264.19</v>
      </c>
      <c r="K106" s="867">
        <f t="shared" si="0"/>
        <v>46.704422594704909</v>
      </c>
      <c r="L106" s="871">
        <v>1248.8</v>
      </c>
      <c r="M106" s="872">
        <f t="shared" si="1"/>
        <v>3.7399441539641982E-2</v>
      </c>
      <c r="N106" s="1806">
        <v>71.613</v>
      </c>
      <c r="O106" s="873">
        <f t="shared" si="2"/>
        <v>2.6782862069783815</v>
      </c>
      <c r="P106" s="874">
        <f t="shared" si="3"/>
        <v>2243.9664923785185</v>
      </c>
      <c r="Q106" s="875">
        <f t="shared" si="4"/>
        <v>160.69717241870285</v>
      </c>
    </row>
    <row r="107" spans="1:17" ht="12.75" customHeight="1">
      <c r="A107" s="2104"/>
      <c r="B107" s="19">
        <v>4</v>
      </c>
      <c r="C107" s="865" t="s">
        <v>76</v>
      </c>
      <c r="D107" s="866">
        <v>18</v>
      </c>
      <c r="E107" s="866">
        <v>1959</v>
      </c>
      <c r="F107" s="867">
        <v>34.78</v>
      </c>
      <c r="G107" s="867">
        <v>1.99</v>
      </c>
      <c r="H107" s="869">
        <v>0</v>
      </c>
      <c r="I107" s="867">
        <f t="shared" si="5"/>
        <v>32.79</v>
      </c>
      <c r="J107" s="870">
        <v>963.76</v>
      </c>
      <c r="K107" s="867">
        <f t="shared" si="0"/>
        <v>32.79</v>
      </c>
      <c r="L107" s="871">
        <v>963.76</v>
      </c>
      <c r="M107" s="872">
        <f t="shared" si="1"/>
        <v>3.402299327633436E-2</v>
      </c>
      <c r="N107" s="1806">
        <v>71.613</v>
      </c>
      <c r="O107" s="873">
        <f t="shared" si="2"/>
        <v>2.4364886174981324</v>
      </c>
      <c r="P107" s="874">
        <f t="shared" si="3"/>
        <v>2041.3795965800614</v>
      </c>
      <c r="Q107" s="875">
        <f t="shared" si="4"/>
        <v>146.18931704988793</v>
      </c>
    </row>
    <row r="108" spans="1:17" ht="12.75" customHeight="1">
      <c r="A108" s="2104"/>
      <c r="B108" s="19">
        <v>5</v>
      </c>
      <c r="C108" s="865" t="s">
        <v>57</v>
      </c>
      <c r="D108" s="866">
        <v>25</v>
      </c>
      <c r="E108" s="866">
        <v>1957</v>
      </c>
      <c r="F108" s="867">
        <v>50.99</v>
      </c>
      <c r="G108" s="867">
        <v>0</v>
      </c>
      <c r="H108" s="869">
        <v>0</v>
      </c>
      <c r="I108" s="1156">
        <f t="shared" si="5"/>
        <v>50.99</v>
      </c>
      <c r="J108" s="870">
        <v>1561.46</v>
      </c>
      <c r="K108" s="867">
        <f t="shared" si="0"/>
        <v>50.989999999999995</v>
      </c>
      <c r="L108" s="871">
        <v>1561.46</v>
      </c>
      <c r="M108" s="872">
        <f t="shared" si="1"/>
        <v>3.2655335391236405E-2</v>
      </c>
      <c r="N108" s="1806">
        <v>71.613</v>
      </c>
      <c r="O108" s="873">
        <f t="shared" si="2"/>
        <v>2.3385465333726128</v>
      </c>
      <c r="P108" s="874">
        <f t="shared" si="3"/>
        <v>1959.3201234741844</v>
      </c>
      <c r="Q108" s="875">
        <f t="shared" si="4"/>
        <v>140.31279200235676</v>
      </c>
    </row>
    <row r="109" spans="1:17" ht="12.75" customHeight="1">
      <c r="A109" s="2104"/>
      <c r="B109" s="19">
        <v>6</v>
      </c>
      <c r="C109" s="865" t="s">
        <v>56</v>
      </c>
      <c r="D109" s="866">
        <v>55</v>
      </c>
      <c r="E109" s="866">
        <v>1977</v>
      </c>
      <c r="F109" s="867">
        <v>75.69</v>
      </c>
      <c r="G109" s="867">
        <v>5.16</v>
      </c>
      <c r="H109" s="869">
        <v>8.56</v>
      </c>
      <c r="I109" s="867">
        <f t="shared" si="5"/>
        <v>61.97</v>
      </c>
      <c r="J109" s="870">
        <v>2217.3200000000002</v>
      </c>
      <c r="K109" s="867">
        <f t="shared" si="0"/>
        <v>61.97</v>
      </c>
      <c r="L109" s="871">
        <v>2217.3200000000002</v>
      </c>
      <c r="M109" s="872">
        <f t="shared" si="1"/>
        <v>2.7948153626900941E-2</v>
      </c>
      <c r="N109" s="1806">
        <v>71.613</v>
      </c>
      <c r="O109" s="873">
        <f t="shared" si="2"/>
        <v>2.001451125683257</v>
      </c>
      <c r="P109" s="874">
        <f t="shared" si="3"/>
        <v>1676.8892176140564</v>
      </c>
      <c r="Q109" s="875">
        <f t="shared" si="4"/>
        <v>120.08706754099543</v>
      </c>
    </row>
    <row r="110" spans="1:17" ht="12.75" customHeight="1">
      <c r="A110" s="2104"/>
      <c r="B110" s="19">
        <v>7</v>
      </c>
      <c r="C110" s="865" t="s">
        <v>77</v>
      </c>
      <c r="D110" s="866">
        <v>20</v>
      </c>
      <c r="E110" s="866">
        <v>1959</v>
      </c>
      <c r="F110" s="867">
        <v>36.04</v>
      </c>
      <c r="G110" s="867">
        <v>4.3099999999999996</v>
      </c>
      <c r="H110" s="869">
        <v>0</v>
      </c>
      <c r="I110" s="867">
        <f t="shared" si="5"/>
        <v>31.73</v>
      </c>
      <c r="J110" s="870">
        <v>985.37</v>
      </c>
      <c r="K110" s="867">
        <f t="shared" si="0"/>
        <v>31.729999999999997</v>
      </c>
      <c r="L110" s="871">
        <v>985.37</v>
      </c>
      <c r="M110" s="872">
        <f t="shared" si="1"/>
        <v>3.2201102124075218E-2</v>
      </c>
      <c r="N110" s="1806">
        <v>71.613</v>
      </c>
      <c r="O110" s="873">
        <f t="shared" si="2"/>
        <v>2.3060175264113987</v>
      </c>
      <c r="P110" s="874">
        <f t="shared" si="3"/>
        <v>1932.0661274445131</v>
      </c>
      <c r="Q110" s="875">
        <f t="shared" si="4"/>
        <v>138.36105158468391</v>
      </c>
    </row>
    <row r="111" spans="1:17" ht="13.5" customHeight="1">
      <c r="A111" s="2104"/>
      <c r="B111" s="92">
        <v>8</v>
      </c>
      <c r="C111" s="865" t="s">
        <v>59</v>
      </c>
      <c r="D111" s="866">
        <v>63</v>
      </c>
      <c r="E111" s="866">
        <v>1960</v>
      </c>
      <c r="F111" s="867">
        <v>45.55</v>
      </c>
      <c r="G111" s="867">
        <v>3.99</v>
      </c>
      <c r="H111" s="869">
        <v>0</v>
      </c>
      <c r="I111" s="867">
        <f t="shared" si="5"/>
        <v>41.559999999999995</v>
      </c>
      <c r="J111" s="870">
        <v>923.99</v>
      </c>
      <c r="K111" s="867">
        <f t="shared" si="0"/>
        <v>41.559999999999995</v>
      </c>
      <c r="L111" s="871">
        <v>923.99</v>
      </c>
      <c r="M111" s="872">
        <f t="shared" si="1"/>
        <v>4.4978841762356732E-2</v>
      </c>
      <c r="N111" s="1806">
        <v>71.613</v>
      </c>
      <c r="O111" s="873">
        <f t="shared" si="2"/>
        <v>3.2210697951276526</v>
      </c>
      <c r="P111" s="874">
        <f t="shared" si="3"/>
        <v>2698.7305057414037</v>
      </c>
      <c r="Q111" s="875">
        <f t="shared" si="4"/>
        <v>193.26418770765915</v>
      </c>
    </row>
    <row r="112" spans="1:17" ht="12.75" customHeight="1">
      <c r="A112" s="2104"/>
      <c r="B112" s="19">
        <v>9</v>
      </c>
      <c r="C112" s="865" t="s">
        <v>58</v>
      </c>
      <c r="D112" s="866">
        <v>19</v>
      </c>
      <c r="E112" s="866">
        <v>1959</v>
      </c>
      <c r="F112" s="867">
        <v>35.4</v>
      </c>
      <c r="G112" s="867">
        <v>2.85</v>
      </c>
      <c r="H112" s="869">
        <v>0</v>
      </c>
      <c r="I112" s="867">
        <f t="shared" si="5"/>
        <v>32.549999999999997</v>
      </c>
      <c r="J112" s="870">
        <v>1005.84</v>
      </c>
      <c r="K112" s="867">
        <f t="shared" si="0"/>
        <v>32.549999999999997</v>
      </c>
      <c r="L112" s="871">
        <v>1005.84</v>
      </c>
      <c r="M112" s="872">
        <f t="shared" si="1"/>
        <v>3.236101169172035E-2</v>
      </c>
      <c r="N112" s="1806">
        <v>71.613</v>
      </c>
      <c r="O112" s="873">
        <f t="shared" si="2"/>
        <v>2.3174691302791692</v>
      </c>
      <c r="P112" s="874">
        <f t="shared" si="3"/>
        <v>1941.6607015032209</v>
      </c>
      <c r="Q112" s="875">
        <f t="shared" si="4"/>
        <v>139.04814781675017</v>
      </c>
    </row>
    <row r="113" spans="1:17" ht="12.75" customHeight="1" thickBot="1">
      <c r="A113" s="2105"/>
      <c r="B113" s="55">
        <v>10</v>
      </c>
      <c r="C113" s="876" t="s">
        <v>78</v>
      </c>
      <c r="D113" s="877">
        <v>8</v>
      </c>
      <c r="E113" s="877">
        <v>1901</v>
      </c>
      <c r="F113" s="878">
        <v>14.089</v>
      </c>
      <c r="G113" s="879">
        <v>0</v>
      </c>
      <c r="H113" s="880">
        <v>0</v>
      </c>
      <c r="I113" s="881">
        <f t="shared" si="5"/>
        <v>14.089</v>
      </c>
      <c r="J113" s="882">
        <v>330.14</v>
      </c>
      <c r="K113" s="879">
        <f t="shared" si="0"/>
        <v>12.568033258617557</v>
      </c>
      <c r="L113" s="883">
        <v>294.5</v>
      </c>
      <c r="M113" s="884">
        <f t="shared" si="1"/>
        <v>4.2675834494456902E-2</v>
      </c>
      <c r="N113" s="1806">
        <v>71.613</v>
      </c>
      <c r="O113" s="885">
        <f t="shared" si="2"/>
        <v>3.056144535651542</v>
      </c>
      <c r="P113" s="886">
        <f t="shared" si="3"/>
        <v>2560.5500696674144</v>
      </c>
      <c r="Q113" s="887">
        <f t="shared" si="4"/>
        <v>183.36867213909255</v>
      </c>
    </row>
    <row r="114" spans="1:17">
      <c r="C114" s="1"/>
    </row>
    <row r="115" spans="1:17">
      <c r="A115" s="5" t="s">
        <v>155</v>
      </c>
      <c r="B115" s="213" t="s">
        <v>156</v>
      </c>
      <c r="C115" s="1"/>
      <c r="D115" s="1"/>
      <c r="E115" s="1"/>
    </row>
    <row r="116" spans="1:17">
      <c r="A116" s="888"/>
      <c r="B116" s="213" t="s">
        <v>157</v>
      </c>
      <c r="C116" s="1"/>
      <c r="D116" s="1"/>
      <c r="E116" s="1"/>
    </row>
    <row r="121" spans="1:17" s="10" customFormat="1" ht="16.5" customHeight="1">
      <c r="A121" s="2054" t="s">
        <v>332</v>
      </c>
      <c r="B121" s="2054"/>
      <c r="C121" s="2054"/>
      <c r="D121" s="2054"/>
      <c r="E121" s="2054"/>
      <c r="F121" s="2054"/>
      <c r="G121" s="2054"/>
      <c r="H121" s="2054"/>
      <c r="I121" s="2054"/>
      <c r="J121" s="2054"/>
      <c r="K121" s="2054"/>
      <c r="L121" s="2054"/>
      <c r="M121" s="2054"/>
      <c r="N121" s="2054"/>
      <c r="O121" s="2054"/>
      <c r="P121" s="2054"/>
      <c r="Q121" s="2054"/>
    </row>
    <row r="122" spans="1:17" s="10" customFormat="1" ht="14.25" customHeight="1" thickBot="1">
      <c r="A122" s="1043"/>
      <c r="B122" s="1043"/>
      <c r="C122" s="1043"/>
      <c r="D122" s="1043"/>
      <c r="E122" s="2038" t="s">
        <v>419</v>
      </c>
      <c r="F122" s="2038"/>
      <c r="G122" s="2038"/>
      <c r="H122" s="2038"/>
      <c r="I122" s="1043">
        <v>-0.9</v>
      </c>
      <c r="J122" s="1043" t="s">
        <v>418</v>
      </c>
      <c r="K122" s="1043" t="s">
        <v>420</v>
      </c>
      <c r="L122" s="1044">
        <v>586</v>
      </c>
      <c r="M122" s="1043"/>
      <c r="N122" s="1043"/>
      <c r="O122" s="1043"/>
      <c r="P122" s="1043"/>
      <c r="Q122" s="1043"/>
    </row>
    <row r="123" spans="1:17">
      <c r="A123" s="2095" t="s">
        <v>1</v>
      </c>
      <c r="B123" s="2068" t="s">
        <v>0</v>
      </c>
      <c r="C123" s="2039" t="s">
        <v>2</v>
      </c>
      <c r="D123" s="2039" t="s">
        <v>3</v>
      </c>
      <c r="E123" s="2039" t="s">
        <v>12</v>
      </c>
      <c r="F123" s="2042" t="s">
        <v>13</v>
      </c>
      <c r="G123" s="2043"/>
      <c r="H123" s="2043"/>
      <c r="I123" s="2044"/>
      <c r="J123" s="2039" t="s">
        <v>4</v>
      </c>
      <c r="K123" s="2039" t="s">
        <v>14</v>
      </c>
      <c r="L123" s="2039" t="s">
        <v>5</v>
      </c>
      <c r="M123" s="2039" t="s">
        <v>6</v>
      </c>
      <c r="N123" s="2039" t="s">
        <v>15</v>
      </c>
      <c r="O123" s="2055" t="s">
        <v>16</v>
      </c>
      <c r="P123" s="2039" t="s">
        <v>23</v>
      </c>
      <c r="Q123" s="2025" t="s">
        <v>24</v>
      </c>
    </row>
    <row r="124" spans="1:17" ht="33.75">
      <c r="A124" s="2096"/>
      <c r="B124" s="2069"/>
      <c r="C124" s="2040"/>
      <c r="D124" s="2041"/>
      <c r="E124" s="2041"/>
      <c r="F124" s="640" t="s">
        <v>17</v>
      </c>
      <c r="G124" s="640" t="s">
        <v>18</v>
      </c>
      <c r="H124" s="640" t="s">
        <v>19</v>
      </c>
      <c r="I124" s="640" t="s">
        <v>20</v>
      </c>
      <c r="J124" s="2041"/>
      <c r="K124" s="2041"/>
      <c r="L124" s="2041"/>
      <c r="M124" s="2041"/>
      <c r="N124" s="2041"/>
      <c r="O124" s="2056"/>
      <c r="P124" s="2041"/>
      <c r="Q124" s="2026"/>
    </row>
    <row r="125" spans="1:17">
      <c r="A125" s="2097"/>
      <c r="B125" s="2098"/>
      <c r="C125" s="2041"/>
      <c r="D125" s="106" t="s">
        <v>7</v>
      </c>
      <c r="E125" s="106" t="s">
        <v>8</v>
      </c>
      <c r="F125" s="106" t="s">
        <v>9</v>
      </c>
      <c r="G125" s="106" t="s">
        <v>9</v>
      </c>
      <c r="H125" s="106" t="s">
        <v>9</v>
      </c>
      <c r="I125" s="106" t="s">
        <v>9</v>
      </c>
      <c r="J125" s="106" t="s">
        <v>21</v>
      </c>
      <c r="K125" s="106" t="s">
        <v>9</v>
      </c>
      <c r="L125" s="106" t="s">
        <v>21</v>
      </c>
      <c r="M125" s="106" t="s">
        <v>71</v>
      </c>
      <c r="N125" s="106" t="s">
        <v>633</v>
      </c>
      <c r="O125" s="106" t="s">
        <v>634</v>
      </c>
      <c r="P125" s="107" t="s">
        <v>25</v>
      </c>
      <c r="Q125" s="108" t="s">
        <v>635</v>
      </c>
    </row>
    <row r="126" spans="1:17" ht="12" thickBot="1">
      <c r="A126" s="981">
        <v>1</v>
      </c>
      <c r="B126" s="982">
        <v>2</v>
      </c>
      <c r="C126" s="983">
        <v>3</v>
      </c>
      <c r="D126" s="984">
        <v>4</v>
      </c>
      <c r="E126" s="984">
        <v>5</v>
      </c>
      <c r="F126" s="984">
        <v>6</v>
      </c>
      <c r="G126" s="984">
        <v>7</v>
      </c>
      <c r="H126" s="984">
        <v>8</v>
      </c>
      <c r="I126" s="984">
        <v>9</v>
      </c>
      <c r="J126" s="984">
        <v>10</v>
      </c>
      <c r="K126" s="984">
        <v>11</v>
      </c>
      <c r="L126" s="983">
        <v>12</v>
      </c>
      <c r="M126" s="984">
        <v>13</v>
      </c>
      <c r="N126" s="984">
        <v>14</v>
      </c>
      <c r="O126" s="985">
        <v>15</v>
      </c>
      <c r="P126" s="983">
        <v>16</v>
      </c>
      <c r="Q126" s="986">
        <v>17</v>
      </c>
    </row>
    <row r="127" spans="1:17" s="10" customFormat="1" ht="22.5">
      <c r="A127" s="2127" t="s">
        <v>333</v>
      </c>
      <c r="B127" s="587">
        <v>1</v>
      </c>
      <c r="C127" s="1813" t="s">
        <v>160</v>
      </c>
      <c r="D127" s="1173">
        <v>40</v>
      </c>
      <c r="E127" s="1174" t="s">
        <v>39</v>
      </c>
      <c r="F127" s="1814">
        <v>28.56</v>
      </c>
      <c r="G127" s="1814">
        <v>7.11</v>
      </c>
      <c r="H127" s="1815">
        <v>6.4</v>
      </c>
      <c r="I127" s="1814">
        <v>15.05</v>
      </c>
      <c r="J127" s="1175">
        <v>2495.71</v>
      </c>
      <c r="K127" s="1814">
        <v>15.05</v>
      </c>
      <c r="L127" s="1175">
        <v>2495.71</v>
      </c>
      <c r="M127" s="1123">
        <f>K127/L127</f>
        <v>6.0303480773006481E-3</v>
      </c>
      <c r="N127" s="1816">
        <v>65.900000000000006</v>
      </c>
      <c r="O127" s="1125">
        <f>M127*N127</f>
        <v>0.39739993829411274</v>
      </c>
      <c r="P127" s="1125">
        <f>M127*60*1000</f>
        <v>361.82088463803893</v>
      </c>
      <c r="Q127" s="793">
        <f>P127*N127/1000</f>
        <v>23.843996297646768</v>
      </c>
    </row>
    <row r="128" spans="1:17" s="10" customFormat="1" ht="12.75" customHeight="1">
      <c r="A128" s="2128"/>
      <c r="B128" s="588">
        <v>2</v>
      </c>
      <c r="C128" s="1176" t="s">
        <v>475</v>
      </c>
      <c r="D128" s="1177">
        <v>20</v>
      </c>
      <c r="E128" s="1178" t="s">
        <v>39</v>
      </c>
      <c r="F128" s="1817">
        <v>12.21</v>
      </c>
      <c r="G128" s="1817">
        <v>2.15</v>
      </c>
      <c r="H128" s="1818">
        <v>3.2</v>
      </c>
      <c r="I128" s="1817">
        <v>6.86</v>
      </c>
      <c r="J128" s="1179">
        <v>899.93</v>
      </c>
      <c r="K128" s="1817">
        <v>6.86</v>
      </c>
      <c r="L128" s="1179">
        <v>899.93</v>
      </c>
      <c r="M128" s="625">
        <f t="shared" ref="M128:M136" si="6">K128/L128</f>
        <v>7.6228151078417215E-3</v>
      </c>
      <c r="N128" s="1819">
        <v>65.900000000000006</v>
      </c>
      <c r="O128" s="798">
        <f t="shared" ref="O128:O146" si="7">M128*N128</f>
        <v>0.50234351560676949</v>
      </c>
      <c r="P128" s="792">
        <f t="shared" ref="P128:P146" si="8">M128*60*1000</f>
        <v>457.36890647050325</v>
      </c>
      <c r="Q128" s="799">
        <f t="shared" ref="Q128:Q146" si="9">P128*N128/1000</f>
        <v>30.140610936406166</v>
      </c>
    </row>
    <row r="129" spans="1:17" s="10" customFormat="1">
      <c r="A129" s="2128"/>
      <c r="B129" s="588">
        <v>3</v>
      </c>
      <c r="C129" s="1176" t="s">
        <v>162</v>
      </c>
      <c r="D129" s="1177">
        <v>92</v>
      </c>
      <c r="E129" s="1178">
        <v>2007</v>
      </c>
      <c r="F129" s="1817">
        <v>59.18</v>
      </c>
      <c r="G129" s="1817">
        <v>0</v>
      </c>
      <c r="H129" s="1818">
        <v>10.54</v>
      </c>
      <c r="I129" s="1817">
        <v>48.64</v>
      </c>
      <c r="J129" s="1179">
        <v>6320.16</v>
      </c>
      <c r="K129" s="1817">
        <v>48.64</v>
      </c>
      <c r="L129" s="1179">
        <v>6320.16</v>
      </c>
      <c r="M129" s="625">
        <f t="shared" si="6"/>
        <v>7.6960076960076963E-3</v>
      </c>
      <c r="N129" s="1819">
        <v>65.900000000000006</v>
      </c>
      <c r="O129" s="798">
        <f t="shared" si="7"/>
        <v>0.50716690716690727</v>
      </c>
      <c r="P129" s="792">
        <f t="shared" si="8"/>
        <v>461.76046176046174</v>
      </c>
      <c r="Q129" s="799">
        <f t="shared" si="9"/>
        <v>30.430014430014431</v>
      </c>
    </row>
    <row r="130" spans="1:17" s="10" customFormat="1" ht="22.5">
      <c r="A130" s="2128"/>
      <c r="B130" s="588">
        <v>4</v>
      </c>
      <c r="C130" s="1820" t="s">
        <v>476</v>
      </c>
      <c r="D130" s="1177">
        <v>20</v>
      </c>
      <c r="E130" s="1178" t="s">
        <v>159</v>
      </c>
      <c r="F130" s="1817">
        <v>12.51</v>
      </c>
      <c r="G130" s="1817">
        <v>1.79</v>
      </c>
      <c r="H130" s="1818">
        <v>3.2</v>
      </c>
      <c r="I130" s="1817">
        <v>7.52</v>
      </c>
      <c r="J130" s="1179">
        <v>960.25</v>
      </c>
      <c r="K130" s="1817">
        <v>7.52</v>
      </c>
      <c r="L130" s="1821">
        <v>960.25</v>
      </c>
      <c r="M130" s="625">
        <f t="shared" si="6"/>
        <v>7.8312939338713878E-3</v>
      </c>
      <c r="N130" s="1819">
        <v>65.900000000000006</v>
      </c>
      <c r="O130" s="798">
        <f t="shared" si="7"/>
        <v>0.5160822702421245</v>
      </c>
      <c r="P130" s="792">
        <f t="shared" si="8"/>
        <v>469.87763603228325</v>
      </c>
      <c r="Q130" s="799">
        <f t="shared" si="9"/>
        <v>30.964936214527469</v>
      </c>
    </row>
    <row r="131" spans="1:17" s="10" customFormat="1">
      <c r="A131" s="2128"/>
      <c r="B131" s="588">
        <v>5</v>
      </c>
      <c r="C131" s="1176" t="s">
        <v>161</v>
      </c>
      <c r="D131" s="1177">
        <v>78</v>
      </c>
      <c r="E131" s="1178">
        <v>2009</v>
      </c>
      <c r="F131" s="1817">
        <v>50.25</v>
      </c>
      <c r="G131" s="1817">
        <v>0</v>
      </c>
      <c r="H131" s="1818">
        <v>7.45</v>
      </c>
      <c r="I131" s="1817">
        <v>42.796100000000003</v>
      </c>
      <c r="J131" s="1179">
        <v>5193.04</v>
      </c>
      <c r="K131" s="1817">
        <v>42.796100000000003</v>
      </c>
      <c r="L131" s="1179">
        <v>5193.04</v>
      </c>
      <c r="M131" s="625">
        <f t="shared" si="6"/>
        <v>8.2410495586400269E-3</v>
      </c>
      <c r="N131" s="1819">
        <v>65.900000000000006</v>
      </c>
      <c r="O131" s="798">
        <f t="shared" si="7"/>
        <v>0.54308516591437783</v>
      </c>
      <c r="P131" s="792">
        <f t="shared" si="8"/>
        <v>494.46297351840161</v>
      </c>
      <c r="Q131" s="799">
        <f t="shared" si="9"/>
        <v>32.585109954862666</v>
      </c>
    </row>
    <row r="132" spans="1:17" s="10" customFormat="1" ht="12.75" customHeight="1">
      <c r="A132" s="2128"/>
      <c r="B132" s="588">
        <v>6</v>
      </c>
      <c r="C132" s="1176" t="s">
        <v>163</v>
      </c>
      <c r="D132" s="1177">
        <v>52</v>
      </c>
      <c r="E132" s="1178">
        <v>2007</v>
      </c>
      <c r="F132" s="1817">
        <v>35.880000000000003</v>
      </c>
      <c r="G132" s="1817">
        <v>0</v>
      </c>
      <c r="H132" s="1818">
        <v>4.34</v>
      </c>
      <c r="I132" s="1817">
        <v>31.541499999999999</v>
      </c>
      <c r="J132" s="1179">
        <v>3767.48</v>
      </c>
      <c r="K132" s="1817">
        <v>31.541499999999999</v>
      </c>
      <c r="L132" s="1179">
        <v>3767.48</v>
      </c>
      <c r="M132" s="625">
        <f t="shared" si="6"/>
        <v>8.3720417892065788E-3</v>
      </c>
      <c r="N132" s="1819">
        <v>65.900000000000006</v>
      </c>
      <c r="O132" s="798">
        <f t="shared" si="7"/>
        <v>0.55171755390871358</v>
      </c>
      <c r="P132" s="792">
        <f t="shared" si="8"/>
        <v>502.32250735239472</v>
      </c>
      <c r="Q132" s="799">
        <f t="shared" si="9"/>
        <v>33.103053234522811</v>
      </c>
    </row>
    <row r="133" spans="1:17" s="10" customFormat="1" ht="22.5">
      <c r="A133" s="2128"/>
      <c r="B133" s="588">
        <v>7</v>
      </c>
      <c r="C133" s="1176" t="s">
        <v>158</v>
      </c>
      <c r="D133" s="1177">
        <v>45</v>
      </c>
      <c r="E133" s="1178" t="s">
        <v>159</v>
      </c>
      <c r="F133" s="1817">
        <v>32.200000000000003</v>
      </c>
      <c r="G133" s="1817">
        <v>4.62</v>
      </c>
      <c r="H133" s="1818">
        <v>7.2</v>
      </c>
      <c r="I133" s="1817">
        <v>20.38</v>
      </c>
      <c r="J133" s="1179">
        <v>2319.88</v>
      </c>
      <c r="K133" s="1817">
        <v>20.38</v>
      </c>
      <c r="L133" s="1179">
        <v>2319.88</v>
      </c>
      <c r="M133" s="625">
        <f t="shared" si="6"/>
        <v>8.7849371519216502E-3</v>
      </c>
      <c r="N133" s="1819">
        <v>65.900000000000006</v>
      </c>
      <c r="O133" s="798">
        <f t="shared" si="7"/>
        <v>0.57892735831163677</v>
      </c>
      <c r="P133" s="792">
        <f t="shared" si="8"/>
        <v>527.09622911529891</v>
      </c>
      <c r="Q133" s="799">
        <f t="shared" si="9"/>
        <v>34.7356414986982</v>
      </c>
    </row>
    <row r="134" spans="1:17" s="10" customFormat="1" ht="22.5">
      <c r="A134" s="2128"/>
      <c r="B134" s="588">
        <v>8</v>
      </c>
      <c r="C134" s="1176" t="s">
        <v>394</v>
      </c>
      <c r="D134" s="1177">
        <v>40</v>
      </c>
      <c r="E134" s="1178" t="s">
        <v>39</v>
      </c>
      <c r="F134" s="1817">
        <v>34.26</v>
      </c>
      <c r="G134" s="1817">
        <v>3.64</v>
      </c>
      <c r="H134" s="1818">
        <v>6.4</v>
      </c>
      <c r="I134" s="1817">
        <v>24.22</v>
      </c>
      <c r="J134" s="1179">
        <v>2612.13</v>
      </c>
      <c r="K134" s="1817">
        <v>24.22</v>
      </c>
      <c r="L134" s="1179">
        <v>2612.13</v>
      </c>
      <c r="M134" s="625">
        <f t="shared" si="6"/>
        <v>9.2721265786924831E-3</v>
      </c>
      <c r="N134" s="1819">
        <v>65.900000000000006</v>
      </c>
      <c r="O134" s="798">
        <f t="shared" si="7"/>
        <v>0.61103314153583466</v>
      </c>
      <c r="P134" s="792">
        <f t="shared" si="8"/>
        <v>556.32759472154908</v>
      </c>
      <c r="Q134" s="799">
        <f t="shared" si="9"/>
        <v>36.661988492150087</v>
      </c>
    </row>
    <row r="135" spans="1:17" s="10" customFormat="1">
      <c r="A135" s="2128"/>
      <c r="B135" s="588">
        <v>9</v>
      </c>
      <c r="C135" s="1176" t="s">
        <v>164</v>
      </c>
      <c r="D135" s="1177">
        <v>17</v>
      </c>
      <c r="E135" s="1178">
        <v>2009</v>
      </c>
      <c r="F135" s="1817">
        <v>25.22</v>
      </c>
      <c r="G135" s="1817">
        <v>0</v>
      </c>
      <c r="H135" s="1818">
        <v>8.44</v>
      </c>
      <c r="I135" s="1817">
        <v>16.779</v>
      </c>
      <c r="J135" s="1179">
        <v>1463.65</v>
      </c>
      <c r="K135" s="1817">
        <v>16.779</v>
      </c>
      <c r="L135" s="1179">
        <v>1463.65</v>
      </c>
      <c r="M135" s="625">
        <f t="shared" si="6"/>
        <v>1.1463806237830082E-2</v>
      </c>
      <c r="N135" s="1819">
        <v>65.900000000000006</v>
      </c>
      <c r="O135" s="798">
        <f t="shared" si="7"/>
        <v>0.75546483107300244</v>
      </c>
      <c r="P135" s="792">
        <f t="shared" si="8"/>
        <v>687.82837426980495</v>
      </c>
      <c r="Q135" s="799">
        <f t="shared" si="9"/>
        <v>45.327889864380154</v>
      </c>
    </row>
    <row r="136" spans="1:17" s="10" customFormat="1" ht="23.25" thickBot="1">
      <c r="A136" s="2129"/>
      <c r="B136" s="1081">
        <v>10</v>
      </c>
      <c r="C136" s="1180" t="s">
        <v>477</v>
      </c>
      <c r="D136" s="1181">
        <v>4</v>
      </c>
      <c r="E136" s="1182" t="s">
        <v>39</v>
      </c>
      <c r="F136" s="1822">
        <v>3.2</v>
      </c>
      <c r="G136" s="1822">
        <v>0.32</v>
      </c>
      <c r="H136" s="1823">
        <v>0.04</v>
      </c>
      <c r="I136" s="1822">
        <v>2.84</v>
      </c>
      <c r="J136" s="1183">
        <v>193.25</v>
      </c>
      <c r="K136" s="1822">
        <v>2.84</v>
      </c>
      <c r="L136" s="1183">
        <v>193.25</v>
      </c>
      <c r="M136" s="927">
        <f t="shared" si="6"/>
        <v>1.4695989650711512E-2</v>
      </c>
      <c r="N136" s="1824">
        <v>65.900000000000006</v>
      </c>
      <c r="O136" s="941">
        <f t="shared" si="7"/>
        <v>0.96846571798188874</v>
      </c>
      <c r="P136" s="942">
        <f t="shared" si="8"/>
        <v>881.75937904269074</v>
      </c>
      <c r="Q136" s="943">
        <f t="shared" si="9"/>
        <v>58.107943078913323</v>
      </c>
    </row>
    <row r="137" spans="1:17" s="10" customFormat="1">
      <c r="A137" s="2130" t="s">
        <v>334</v>
      </c>
      <c r="B137" s="1082">
        <v>1</v>
      </c>
      <c r="C137" s="1825" t="s">
        <v>396</v>
      </c>
      <c r="D137" s="1826">
        <v>54</v>
      </c>
      <c r="E137" s="1827" t="s">
        <v>39</v>
      </c>
      <c r="F137" s="1828">
        <v>43.37</v>
      </c>
      <c r="G137" s="1828">
        <v>5.61</v>
      </c>
      <c r="H137" s="1829">
        <v>8.64</v>
      </c>
      <c r="I137" s="1828">
        <v>29.12</v>
      </c>
      <c r="J137" s="1830">
        <v>2985.12</v>
      </c>
      <c r="K137" s="1828">
        <v>29.12</v>
      </c>
      <c r="L137" s="1830">
        <v>2985.12</v>
      </c>
      <c r="M137" s="805">
        <f>K137/L137</f>
        <v>9.7550517232138072E-3</v>
      </c>
      <c r="N137" s="1831">
        <v>65.900000000000006</v>
      </c>
      <c r="O137" s="806">
        <f t="shared" si="7"/>
        <v>0.64285790855978997</v>
      </c>
      <c r="P137" s="806">
        <f t="shared" si="8"/>
        <v>585.30310339282846</v>
      </c>
      <c r="Q137" s="807">
        <f t="shared" si="9"/>
        <v>38.571474513587397</v>
      </c>
    </row>
    <row r="138" spans="1:17" s="10" customFormat="1" ht="22.5">
      <c r="A138" s="2131"/>
      <c r="B138" s="1083">
        <v>2</v>
      </c>
      <c r="C138" s="1832" t="s">
        <v>397</v>
      </c>
      <c r="D138" s="1833">
        <v>54</v>
      </c>
      <c r="E138" s="1834" t="s">
        <v>39</v>
      </c>
      <c r="F138" s="1835">
        <v>47.11</v>
      </c>
      <c r="G138" s="1835">
        <v>5.37</v>
      </c>
      <c r="H138" s="1836">
        <v>8.64</v>
      </c>
      <c r="I138" s="1835">
        <v>33.1</v>
      </c>
      <c r="J138" s="1837">
        <v>2987.33</v>
      </c>
      <c r="K138" s="1835">
        <v>33.1</v>
      </c>
      <c r="L138" s="1837">
        <v>2987.33</v>
      </c>
      <c r="M138" s="805">
        <f>K138/L138</f>
        <v>1.1080128408980596E-2</v>
      </c>
      <c r="N138" s="1838">
        <v>65.900000000000006</v>
      </c>
      <c r="O138" s="806">
        <f t="shared" si="7"/>
        <v>0.73018046215182131</v>
      </c>
      <c r="P138" s="806">
        <f t="shared" si="8"/>
        <v>664.80770453883576</v>
      </c>
      <c r="Q138" s="807">
        <f t="shared" si="9"/>
        <v>43.810827729109285</v>
      </c>
    </row>
    <row r="139" spans="1:17" s="10" customFormat="1">
      <c r="A139" s="2131"/>
      <c r="B139" s="1083">
        <v>3</v>
      </c>
      <c r="C139" s="1832" t="s">
        <v>395</v>
      </c>
      <c r="D139" s="1833">
        <v>30</v>
      </c>
      <c r="E139" s="1834" t="s">
        <v>39</v>
      </c>
      <c r="F139" s="1835">
        <v>33.07</v>
      </c>
      <c r="G139" s="1835">
        <v>5.23</v>
      </c>
      <c r="H139" s="1836">
        <v>4.8</v>
      </c>
      <c r="I139" s="1835">
        <v>23.04</v>
      </c>
      <c r="J139" s="1837">
        <v>2051.9499999999998</v>
      </c>
      <c r="K139" s="1835">
        <v>23.04</v>
      </c>
      <c r="L139" s="1837">
        <v>2051.9499999999998</v>
      </c>
      <c r="M139" s="810">
        <f t="shared" ref="M139:M146" si="10">K139/L139</f>
        <v>1.1228343770559712E-2</v>
      </c>
      <c r="N139" s="1838">
        <v>65.900000000000006</v>
      </c>
      <c r="O139" s="806">
        <f t="shared" si="7"/>
        <v>0.73994785447988509</v>
      </c>
      <c r="P139" s="806">
        <f t="shared" si="8"/>
        <v>673.70062623358274</v>
      </c>
      <c r="Q139" s="811">
        <f t="shared" si="9"/>
        <v>44.396871268793106</v>
      </c>
    </row>
    <row r="140" spans="1:17" s="10" customFormat="1">
      <c r="A140" s="2131"/>
      <c r="B140" s="1083">
        <v>4</v>
      </c>
      <c r="C140" s="1832" t="s">
        <v>165</v>
      </c>
      <c r="D140" s="1833">
        <v>56</v>
      </c>
      <c r="E140" s="1834" t="s">
        <v>39</v>
      </c>
      <c r="F140" s="1835">
        <v>51.33</v>
      </c>
      <c r="G140" s="1835">
        <v>5.79</v>
      </c>
      <c r="H140" s="1836">
        <v>8.64</v>
      </c>
      <c r="I140" s="1835">
        <v>36.9</v>
      </c>
      <c r="J140" s="1837">
        <v>3028.84</v>
      </c>
      <c r="K140" s="1835">
        <v>36.9</v>
      </c>
      <c r="L140" s="1837">
        <v>3028.84</v>
      </c>
      <c r="M140" s="810">
        <f t="shared" si="10"/>
        <v>1.2182881895379088E-2</v>
      </c>
      <c r="N140" s="1838">
        <v>65.900000000000006</v>
      </c>
      <c r="O140" s="952">
        <f t="shared" si="7"/>
        <v>0.80285191690548197</v>
      </c>
      <c r="P140" s="806">
        <f t="shared" si="8"/>
        <v>730.97291372274526</v>
      </c>
      <c r="Q140" s="811">
        <f t="shared" si="9"/>
        <v>48.171115014328919</v>
      </c>
    </row>
    <row r="141" spans="1:17" s="10" customFormat="1">
      <c r="A141" s="2131"/>
      <c r="B141" s="1083">
        <v>5</v>
      </c>
      <c r="C141" s="1832" t="s">
        <v>166</v>
      </c>
      <c r="D141" s="1833">
        <v>15</v>
      </c>
      <c r="E141" s="1834" t="s">
        <v>39</v>
      </c>
      <c r="F141" s="1835">
        <v>18.600000000000001</v>
      </c>
      <c r="G141" s="1835">
        <v>1.55</v>
      </c>
      <c r="H141" s="1836">
        <v>2.4</v>
      </c>
      <c r="I141" s="1835">
        <v>14.65</v>
      </c>
      <c r="J141" s="1837">
        <v>1120.1099999999999</v>
      </c>
      <c r="K141" s="1835">
        <v>14.65</v>
      </c>
      <c r="L141" s="1837">
        <v>1120.1099999999999</v>
      </c>
      <c r="M141" s="810">
        <f t="shared" si="10"/>
        <v>1.3079072591084805E-2</v>
      </c>
      <c r="N141" s="1838">
        <v>65.900000000000006</v>
      </c>
      <c r="O141" s="952">
        <f t="shared" si="7"/>
        <v>0.8619108837524887</v>
      </c>
      <c r="P141" s="806">
        <f t="shared" si="8"/>
        <v>784.74435546508823</v>
      </c>
      <c r="Q141" s="811">
        <f t="shared" si="9"/>
        <v>51.714653025149318</v>
      </c>
    </row>
    <row r="142" spans="1:17" s="10" customFormat="1" ht="15.75" customHeight="1">
      <c r="A142" s="2131"/>
      <c r="B142" s="1083">
        <v>6</v>
      </c>
      <c r="C142" s="1832" t="s">
        <v>399</v>
      </c>
      <c r="D142" s="1833">
        <v>53</v>
      </c>
      <c r="E142" s="1834" t="s">
        <v>39</v>
      </c>
      <c r="F142" s="1835">
        <v>55.25</v>
      </c>
      <c r="G142" s="1835">
        <v>5.41</v>
      </c>
      <c r="H142" s="1836">
        <v>8.56</v>
      </c>
      <c r="I142" s="1835">
        <v>41.28</v>
      </c>
      <c r="J142" s="1837">
        <v>2993.98</v>
      </c>
      <c r="K142" s="1835">
        <v>40.71</v>
      </c>
      <c r="L142" s="1837">
        <v>2993.98</v>
      </c>
      <c r="M142" s="810">
        <f t="shared" si="10"/>
        <v>1.3597285219006138E-2</v>
      </c>
      <c r="N142" s="1838">
        <v>65.900000000000006</v>
      </c>
      <c r="O142" s="952">
        <f t="shared" si="7"/>
        <v>0.8960610959325046</v>
      </c>
      <c r="P142" s="806">
        <f t="shared" si="8"/>
        <v>815.83711314036827</v>
      </c>
      <c r="Q142" s="811">
        <f t="shared" si="9"/>
        <v>53.763665755950271</v>
      </c>
    </row>
    <row r="143" spans="1:17" s="10" customFormat="1">
      <c r="A143" s="2131"/>
      <c r="B143" s="1083">
        <v>7</v>
      </c>
      <c r="C143" s="1832" t="s">
        <v>398</v>
      </c>
      <c r="D143" s="1833">
        <v>30</v>
      </c>
      <c r="E143" s="1834" t="s">
        <v>39</v>
      </c>
      <c r="F143" s="1835">
        <v>35.56</v>
      </c>
      <c r="G143" s="1835">
        <v>3.21</v>
      </c>
      <c r="H143" s="1836">
        <v>4.8</v>
      </c>
      <c r="I143" s="1835">
        <v>27.55</v>
      </c>
      <c r="J143" s="1837">
        <v>2013.33</v>
      </c>
      <c r="K143" s="1835">
        <v>27.55</v>
      </c>
      <c r="L143" s="1837">
        <v>2013.33</v>
      </c>
      <c r="M143" s="810">
        <f t="shared" si="10"/>
        <v>1.3683797489730944E-2</v>
      </c>
      <c r="N143" s="1838">
        <v>65.900000000000006</v>
      </c>
      <c r="O143" s="952">
        <f t="shared" si="7"/>
        <v>0.90176225457326931</v>
      </c>
      <c r="P143" s="806">
        <f t="shared" si="8"/>
        <v>821.02784938385662</v>
      </c>
      <c r="Q143" s="811">
        <f t="shared" si="9"/>
        <v>54.105735274396153</v>
      </c>
    </row>
    <row r="144" spans="1:17" s="10" customFormat="1">
      <c r="A144" s="2131"/>
      <c r="B144" s="1083">
        <v>8</v>
      </c>
      <c r="C144" s="1832" t="s">
        <v>167</v>
      </c>
      <c r="D144" s="1833">
        <v>52</v>
      </c>
      <c r="E144" s="1834" t="s">
        <v>39</v>
      </c>
      <c r="F144" s="1835">
        <v>56.26</v>
      </c>
      <c r="G144" s="1835">
        <v>5.24</v>
      </c>
      <c r="H144" s="1836">
        <v>8.48</v>
      </c>
      <c r="I144" s="1835">
        <v>42.54</v>
      </c>
      <c r="J144" s="1837">
        <v>3000.73</v>
      </c>
      <c r="K144" s="1835">
        <v>42.54</v>
      </c>
      <c r="L144" s="1837">
        <v>3000.73</v>
      </c>
      <c r="M144" s="810">
        <f t="shared" si="10"/>
        <v>1.4176550372742631E-2</v>
      </c>
      <c r="N144" s="1838">
        <v>65.900000000000006</v>
      </c>
      <c r="O144" s="952">
        <f t="shared" si="7"/>
        <v>0.93423466956373946</v>
      </c>
      <c r="P144" s="806">
        <f t="shared" si="8"/>
        <v>850.5930223645579</v>
      </c>
      <c r="Q144" s="811">
        <f t="shared" si="9"/>
        <v>56.054080173824367</v>
      </c>
    </row>
    <row r="145" spans="1:17" s="10" customFormat="1">
      <c r="A145" s="2131"/>
      <c r="B145" s="1083">
        <v>9</v>
      </c>
      <c r="C145" s="1832" t="s">
        <v>168</v>
      </c>
      <c r="D145" s="1833">
        <v>54</v>
      </c>
      <c r="E145" s="1834" t="s">
        <v>39</v>
      </c>
      <c r="F145" s="1835">
        <v>60.14</v>
      </c>
      <c r="G145" s="1835">
        <v>6.51</v>
      </c>
      <c r="H145" s="1836">
        <v>8.64</v>
      </c>
      <c r="I145" s="1835">
        <v>44.99</v>
      </c>
      <c r="J145" s="1837">
        <v>3008.9</v>
      </c>
      <c r="K145" s="1835">
        <v>44.99</v>
      </c>
      <c r="L145" s="1837">
        <v>3008.9</v>
      </c>
      <c r="M145" s="810">
        <f t="shared" si="10"/>
        <v>1.4952308152480973E-2</v>
      </c>
      <c r="N145" s="1838">
        <v>65.900000000000006</v>
      </c>
      <c r="O145" s="952">
        <f t="shared" si="7"/>
        <v>0.98535710724849623</v>
      </c>
      <c r="P145" s="806">
        <f t="shared" si="8"/>
        <v>897.13848914885841</v>
      </c>
      <c r="Q145" s="811">
        <f t="shared" si="9"/>
        <v>59.121426434909772</v>
      </c>
    </row>
    <row r="146" spans="1:17" s="10" customFormat="1" ht="12" thickBot="1">
      <c r="A146" s="2132"/>
      <c r="B146" s="1084">
        <v>10</v>
      </c>
      <c r="C146" s="1839" t="s">
        <v>169</v>
      </c>
      <c r="D146" s="1840">
        <v>18</v>
      </c>
      <c r="E146" s="1841" t="s">
        <v>39</v>
      </c>
      <c r="F146" s="1842">
        <v>24.83</v>
      </c>
      <c r="G146" s="1842">
        <v>2.15</v>
      </c>
      <c r="H146" s="1843">
        <v>2.88</v>
      </c>
      <c r="I146" s="1842">
        <v>19.8</v>
      </c>
      <c r="J146" s="1844">
        <v>946.37</v>
      </c>
      <c r="K146" s="1842">
        <v>19.8</v>
      </c>
      <c r="L146" s="1844">
        <v>946.37</v>
      </c>
      <c r="M146" s="958">
        <f t="shared" si="10"/>
        <v>2.0922049515517186E-2</v>
      </c>
      <c r="N146" s="1845">
        <v>65.900000000000006</v>
      </c>
      <c r="O146" s="959">
        <f t="shared" si="7"/>
        <v>1.3787630630725827</v>
      </c>
      <c r="P146" s="959">
        <f t="shared" si="8"/>
        <v>1255.3229709310313</v>
      </c>
      <c r="Q146" s="960">
        <f t="shared" si="9"/>
        <v>82.725783784354959</v>
      </c>
    </row>
    <row r="147" spans="1:17" s="10" customFormat="1">
      <c r="A147" s="2133" t="s">
        <v>321</v>
      </c>
      <c r="B147" s="1085">
        <v>1</v>
      </c>
      <c r="C147" s="1846" t="s">
        <v>478</v>
      </c>
      <c r="D147" s="1186">
        <v>45</v>
      </c>
      <c r="E147" s="1187" t="s">
        <v>39</v>
      </c>
      <c r="F147" s="1847">
        <v>54.72</v>
      </c>
      <c r="G147" s="1847">
        <v>4.6500000000000004</v>
      </c>
      <c r="H147" s="1848">
        <v>7.2</v>
      </c>
      <c r="I147" s="1847">
        <v>42.87</v>
      </c>
      <c r="J147" s="1188">
        <v>2350.1</v>
      </c>
      <c r="K147" s="1847">
        <v>42.87</v>
      </c>
      <c r="L147" s="1188">
        <v>2350.1</v>
      </c>
      <c r="M147" s="814">
        <f>K147/L147</f>
        <v>1.8241776945661887E-2</v>
      </c>
      <c r="N147" s="1849">
        <v>65.900000000000006</v>
      </c>
      <c r="O147" s="815">
        <f>M147*N147</f>
        <v>1.2021331007191185</v>
      </c>
      <c r="P147" s="815">
        <f>M147*60*1000</f>
        <v>1094.5066167397133</v>
      </c>
      <c r="Q147" s="816">
        <f>P147*N147/1000</f>
        <v>72.127986043147118</v>
      </c>
    </row>
    <row r="148" spans="1:17" s="10" customFormat="1">
      <c r="A148" s="2134"/>
      <c r="B148" s="1086">
        <v>2</v>
      </c>
      <c r="C148" s="1850" t="s">
        <v>174</v>
      </c>
      <c r="D148" s="1189">
        <v>107</v>
      </c>
      <c r="E148" s="1190" t="s">
        <v>39</v>
      </c>
      <c r="F148" s="1851">
        <v>73.77</v>
      </c>
      <c r="G148" s="1851">
        <v>7.81</v>
      </c>
      <c r="H148" s="1852">
        <v>17.2</v>
      </c>
      <c r="I148" s="1851">
        <v>48.76</v>
      </c>
      <c r="J148" s="1191">
        <v>2563.58</v>
      </c>
      <c r="K148" s="1851">
        <v>48.39</v>
      </c>
      <c r="L148" s="1191">
        <v>2563.58</v>
      </c>
      <c r="M148" s="632">
        <f t="shared" ref="M148:M156" si="11">K148/L148</f>
        <v>1.8875946917981886E-2</v>
      </c>
      <c r="N148" s="1853">
        <v>65.900000000000006</v>
      </c>
      <c r="O148" s="634">
        <f t="shared" ref="O148:O156" si="12">M148*N148</f>
        <v>1.2439249018950065</v>
      </c>
      <c r="P148" s="815">
        <f t="shared" ref="P148:P156" si="13">M148*60*1000</f>
        <v>1132.5568150789131</v>
      </c>
      <c r="Q148" s="635">
        <f t="shared" ref="Q148:Q156" si="14">P148*N148/1000</f>
        <v>74.635494113700375</v>
      </c>
    </row>
    <row r="149" spans="1:17" s="10" customFormat="1">
      <c r="A149" s="2134"/>
      <c r="B149" s="1086">
        <v>3</v>
      </c>
      <c r="C149" s="1850" t="s">
        <v>172</v>
      </c>
      <c r="D149" s="1189">
        <v>107</v>
      </c>
      <c r="E149" s="1190" t="s">
        <v>39</v>
      </c>
      <c r="F149" s="1851">
        <v>75.180000000000007</v>
      </c>
      <c r="G149" s="1851">
        <v>6.78</v>
      </c>
      <c r="H149" s="1852">
        <v>17.12</v>
      </c>
      <c r="I149" s="1851">
        <v>51.28</v>
      </c>
      <c r="J149" s="1191">
        <v>2632.02</v>
      </c>
      <c r="K149" s="1851">
        <v>50.71</v>
      </c>
      <c r="L149" s="1191">
        <v>2611.6799999999998</v>
      </c>
      <c r="M149" s="632">
        <f t="shared" si="11"/>
        <v>1.9416620719230535E-2</v>
      </c>
      <c r="N149" s="1853">
        <v>65.900000000000006</v>
      </c>
      <c r="O149" s="634">
        <f t="shared" si="12"/>
        <v>1.2795553053972923</v>
      </c>
      <c r="P149" s="815">
        <f t="shared" si="13"/>
        <v>1164.997243153832</v>
      </c>
      <c r="Q149" s="635">
        <f t="shared" si="14"/>
        <v>76.773318323837529</v>
      </c>
    </row>
    <row r="150" spans="1:17" s="10" customFormat="1">
      <c r="A150" s="2134"/>
      <c r="B150" s="1086">
        <v>4</v>
      </c>
      <c r="C150" s="1850" t="s">
        <v>173</v>
      </c>
      <c r="D150" s="1189">
        <v>76</v>
      </c>
      <c r="E150" s="1190" t="s">
        <v>39</v>
      </c>
      <c r="F150" s="1851">
        <v>44.55</v>
      </c>
      <c r="G150" s="1851">
        <v>4.78</v>
      </c>
      <c r="H150" s="1852">
        <v>0.74</v>
      </c>
      <c r="I150" s="1851">
        <v>39.03</v>
      </c>
      <c r="J150" s="1191">
        <v>1931.61</v>
      </c>
      <c r="K150" s="1851">
        <v>39.03</v>
      </c>
      <c r="L150" s="1191">
        <v>1931.61</v>
      </c>
      <c r="M150" s="632">
        <f t="shared" si="11"/>
        <v>2.0205942193299891E-2</v>
      </c>
      <c r="N150" s="1853">
        <v>65.900000000000006</v>
      </c>
      <c r="O150" s="634">
        <f t="shared" si="12"/>
        <v>1.3315715905384629</v>
      </c>
      <c r="P150" s="815">
        <f t="shared" si="13"/>
        <v>1212.3565315979934</v>
      </c>
      <c r="Q150" s="635">
        <f t="shared" si="14"/>
        <v>79.894295432307771</v>
      </c>
    </row>
    <row r="151" spans="1:17" s="10" customFormat="1">
      <c r="A151" s="2134"/>
      <c r="B151" s="1086">
        <v>5</v>
      </c>
      <c r="C151" s="1854" t="s">
        <v>479</v>
      </c>
      <c r="D151" s="1189">
        <v>55</v>
      </c>
      <c r="E151" s="1190" t="s">
        <v>39</v>
      </c>
      <c r="F151" s="1851">
        <v>67.73</v>
      </c>
      <c r="G151" s="1851">
        <v>3.85</v>
      </c>
      <c r="H151" s="1852">
        <v>8.64</v>
      </c>
      <c r="I151" s="1851">
        <v>55.24</v>
      </c>
      <c r="J151" s="1191">
        <v>2645.25</v>
      </c>
      <c r="K151" s="1851">
        <v>55.24</v>
      </c>
      <c r="L151" s="1191">
        <v>2645.25</v>
      </c>
      <c r="M151" s="632">
        <f t="shared" si="11"/>
        <v>2.0882714299215576E-2</v>
      </c>
      <c r="N151" s="1853">
        <v>65.900000000000006</v>
      </c>
      <c r="O151" s="634">
        <f t="shared" si="12"/>
        <v>1.3761708723183066</v>
      </c>
      <c r="P151" s="815">
        <f t="shared" si="13"/>
        <v>1252.9628579529347</v>
      </c>
      <c r="Q151" s="635">
        <f t="shared" si="14"/>
        <v>82.570252339098403</v>
      </c>
    </row>
    <row r="152" spans="1:17" s="10" customFormat="1">
      <c r="A152" s="2134"/>
      <c r="B152" s="1086">
        <v>6</v>
      </c>
      <c r="C152" s="1850" t="s">
        <v>400</v>
      </c>
      <c r="D152" s="1189">
        <v>59</v>
      </c>
      <c r="E152" s="1190" t="s">
        <v>39</v>
      </c>
      <c r="F152" s="1851">
        <v>59.17</v>
      </c>
      <c r="G152" s="1851">
        <v>5.42</v>
      </c>
      <c r="H152" s="1852">
        <v>0.59</v>
      </c>
      <c r="I152" s="1851">
        <v>53.16</v>
      </c>
      <c r="J152" s="1191">
        <v>2449.7199999999998</v>
      </c>
      <c r="K152" s="1851">
        <v>53.16</v>
      </c>
      <c r="L152" s="1191">
        <v>2403.11</v>
      </c>
      <c r="M152" s="632">
        <f t="shared" si="11"/>
        <v>2.2121334437458125E-2</v>
      </c>
      <c r="N152" s="1853">
        <v>65.900000000000006</v>
      </c>
      <c r="O152" s="634">
        <f t="shared" si="12"/>
        <v>1.4577959394284905</v>
      </c>
      <c r="P152" s="815">
        <f t="shared" si="13"/>
        <v>1327.2800662474874</v>
      </c>
      <c r="Q152" s="635">
        <f t="shared" si="14"/>
        <v>87.467756365709434</v>
      </c>
    </row>
    <row r="153" spans="1:17" s="10" customFormat="1">
      <c r="A153" s="2134"/>
      <c r="B153" s="1086">
        <v>7</v>
      </c>
      <c r="C153" s="1850" t="s">
        <v>176</v>
      </c>
      <c r="D153" s="1189">
        <v>105</v>
      </c>
      <c r="E153" s="1192" t="s">
        <v>39</v>
      </c>
      <c r="F153" s="1851">
        <v>85.76</v>
      </c>
      <c r="G153" s="1851">
        <v>9.14</v>
      </c>
      <c r="H153" s="1852">
        <v>17.13</v>
      </c>
      <c r="I153" s="1851">
        <v>59.49</v>
      </c>
      <c r="J153" s="1191">
        <v>2608.98</v>
      </c>
      <c r="K153" s="1851">
        <v>57.91</v>
      </c>
      <c r="L153" s="1191">
        <v>2539.69</v>
      </c>
      <c r="M153" s="632">
        <f t="shared" si="11"/>
        <v>2.2801995519138162E-2</v>
      </c>
      <c r="N153" s="1853">
        <v>65.900000000000006</v>
      </c>
      <c r="O153" s="634">
        <f t="shared" si="12"/>
        <v>1.502651504711205</v>
      </c>
      <c r="P153" s="815">
        <f t="shared" si="13"/>
        <v>1368.1197311482897</v>
      </c>
      <c r="Q153" s="635">
        <f t="shared" si="14"/>
        <v>90.15909028267231</v>
      </c>
    </row>
    <row r="154" spans="1:17" s="10" customFormat="1">
      <c r="A154" s="2134"/>
      <c r="B154" s="1086">
        <v>8</v>
      </c>
      <c r="C154" s="1850" t="s">
        <v>175</v>
      </c>
      <c r="D154" s="1189">
        <v>33</v>
      </c>
      <c r="E154" s="1190" t="s">
        <v>39</v>
      </c>
      <c r="F154" s="1851">
        <v>39.770000000000003</v>
      </c>
      <c r="G154" s="1851">
        <v>2.08</v>
      </c>
      <c r="H154" s="1852">
        <v>5.12</v>
      </c>
      <c r="I154" s="1851">
        <v>32.57</v>
      </c>
      <c r="J154" s="1191">
        <v>1419.26</v>
      </c>
      <c r="K154" s="1851">
        <v>32.57</v>
      </c>
      <c r="L154" s="1191">
        <v>1419.26</v>
      </c>
      <c r="M154" s="632">
        <f t="shared" si="11"/>
        <v>2.2948578836858646E-2</v>
      </c>
      <c r="N154" s="1853">
        <v>65.900000000000006</v>
      </c>
      <c r="O154" s="634">
        <f t="shared" si="12"/>
        <v>1.5123113453489849</v>
      </c>
      <c r="P154" s="815">
        <f t="shared" si="13"/>
        <v>1376.9147302115189</v>
      </c>
      <c r="Q154" s="635">
        <f t="shared" si="14"/>
        <v>90.738680720939101</v>
      </c>
    </row>
    <row r="155" spans="1:17" s="10" customFormat="1">
      <c r="A155" s="2134"/>
      <c r="B155" s="1086">
        <v>9</v>
      </c>
      <c r="C155" s="1850" t="s">
        <v>171</v>
      </c>
      <c r="D155" s="1189">
        <v>108</v>
      </c>
      <c r="E155" s="1190" t="s">
        <v>39</v>
      </c>
      <c r="F155" s="1851">
        <v>82.8</v>
      </c>
      <c r="G155" s="1851">
        <v>5.85</v>
      </c>
      <c r="H155" s="1852">
        <v>17.28</v>
      </c>
      <c r="I155" s="1851">
        <v>59.67</v>
      </c>
      <c r="J155" s="1191">
        <v>2561.06</v>
      </c>
      <c r="K155" s="1851">
        <v>59.67</v>
      </c>
      <c r="L155" s="1191">
        <v>2561.06</v>
      </c>
      <c r="M155" s="632">
        <f t="shared" si="11"/>
        <v>2.3298946529952444E-2</v>
      </c>
      <c r="N155" s="1853">
        <v>65.900000000000006</v>
      </c>
      <c r="O155" s="634">
        <f t="shared" si="12"/>
        <v>1.5354005763238663</v>
      </c>
      <c r="P155" s="815">
        <f t="shared" si="13"/>
        <v>1397.9367917971465</v>
      </c>
      <c r="Q155" s="635">
        <f t="shared" si="14"/>
        <v>92.124034579431964</v>
      </c>
    </row>
    <row r="156" spans="1:17" s="10" customFormat="1" ht="12" thickBot="1">
      <c r="A156" s="2135"/>
      <c r="B156" s="1087">
        <v>10</v>
      </c>
      <c r="C156" s="1855" t="s">
        <v>170</v>
      </c>
      <c r="D156" s="1193">
        <v>12</v>
      </c>
      <c r="E156" s="1194" t="s">
        <v>39</v>
      </c>
      <c r="F156" s="1856">
        <v>15.74</v>
      </c>
      <c r="G156" s="1856">
        <v>1.06</v>
      </c>
      <c r="H156" s="1857">
        <v>1.76</v>
      </c>
      <c r="I156" s="1856">
        <v>12.92</v>
      </c>
      <c r="J156" s="1195">
        <v>604.23</v>
      </c>
      <c r="K156" s="1856">
        <v>12.92</v>
      </c>
      <c r="L156" s="1195">
        <v>552.99</v>
      </c>
      <c r="M156" s="931">
        <f t="shared" si="11"/>
        <v>2.3363894464637696E-2</v>
      </c>
      <c r="N156" s="1858">
        <v>65.900000000000006</v>
      </c>
      <c r="O156" s="913">
        <f t="shared" si="12"/>
        <v>1.5396806452196243</v>
      </c>
      <c r="P156" s="913">
        <f t="shared" si="13"/>
        <v>1401.8336678782616</v>
      </c>
      <c r="Q156" s="914">
        <f t="shared" si="14"/>
        <v>92.380838713177454</v>
      </c>
    </row>
    <row r="157" spans="1:17" s="10" customFormat="1">
      <c r="A157" s="2136" t="s">
        <v>331</v>
      </c>
      <c r="B157" s="1088">
        <v>1</v>
      </c>
      <c r="C157" s="1859" t="s">
        <v>402</v>
      </c>
      <c r="D157" s="1860">
        <v>20</v>
      </c>
      <c r="E157" s="1196" t="s">
        <v>39</v>
      </c>
      <c r="F157" s="1861">
        <v>28.32</v>
      </c>
      <c r="G157" s="1861">
        <v>2.2400000000000002</v>
      </c>
      <c r="H157" s="1862">
        <v>3.2</v>
      </c>
      <c r="I157" s="1861">
        <v>22.88</v>
      </c>
      <c r="J157" s="1197">
        <v>1079.8800000000001</v>
      </c>
      <c r="K157" s="1861">
        <v>22.88</v>
      </c>
      <c r="L157" s="1197">
        <v>1079.8800000000001</v>
      </c>
      <c r="M157" s="822">
        <f>K157/L157</f>
        <v>2.1187539356224763E-2</v>
      </c>
      <c r="N157" s="1863">
        <v>65.900000000000006</v>
      </c>
      <c r="O157" s="823">
        <f>M157*N157</f>
        <v>1.3962588435752121</v>
      </c>
      <c r="P157" s="823">
        <f>M157*60*1000</f>
        <v>1271.2523613734859</v>
      </c>
      <c r="Q157" s="824">
        <f>P157*N157/1000</f>
        <v>83.775530614512732</v>
      </c>
    </row>
    <row r="158" spans="1:17" s="10" customFormat="1">
      <c r="A158" s="2137"/>
      <c r="B158" s="1089">
        <v>2</v>
      </c>
      <c r="C158" s="1864" t="s">
        <v>481</v>
      </c>
      <c r="D158" s="1198">
        <v>21</v>
      </c>
      <c r="E158" s="1199" t="s">
        <v>39</v>
      </c>
      <c r="F158" s="1865">
        <v>29.14</v>
      </c>
      <c r="G158" s="1865">
        <v>1.45</v>
      </c>
      <c r="H158" s="1866">
        <v>3.36</v>
      </c>
      <c r="I158" s="1865">
        <v>24.33</v>
      </c>
      <c r="J158" s="1200">
        <v>1088.6600000000001</v>
      </c>
      <c r="K158" s="1865">
        <v>24.33</v>
      </c>
      <c r="L158" s="1200">
        <v>1088.6600000000001</v>
      </c>
      <c r="M158" s="636">
        <f t="shared" ref="M158:M166" si="15">K158/L158</f>
        <v>2.2348575312769823E-2</v>
      </c>
      <c r="N158" s="1867">
        <v>65.900000000000006</v>
      </c>
      <c r="O158" s="638">
        <f t="shared" ref="O158:O166" si="16">M158*N158</f>
        <v>1.4727711131115315</v>
      </c>
      <c r="P158" s="823">
        <f t="shared" ref="P158:P166" si="17">M158*60*1000</f>
        <v>1340.9145187661893</v>
      </c>
      <c r="Q158" s="639">
        <f t="shared" ref="Q158:Q166" si="18">P158*N158/1000</f>
        <v>88.366266786691881</v>
      </c>
    </row>
    <row r="159" spans="1:17" s="10" customFormat="1">
      <c r="A159" s="2137"/>
      <c r="B159" s="1089">
        <v>3</v>
      </c>
      <c r="C159" s="1868" t="s">
        <v>401</v>
      </c>
      <c r="D159" s="1869">
        <v>12</v>
      </c>
      <c r="E159" s="1199" t="s">
        <v>39</v>
      </c>
      <c r="F159" s="1865">
        <v>18.41</v>
      </c>
      <c r="G159" s="1865">
        <v>1.68</v>
      </c>
      <c r="H159" s="1866">
        <v>1.92</v>
      </c>
      <c r="I159" s="1865">
        <v>14.81</v>
      </c>
      <c r="J159" s="1200">
        <v>617.34</v>
      </c>
      <c r="K159" s="1865">
        <v>14.81</v>
      </c>
      <c r="L159" s="1200">
        <v>617.34</v>
      </c>
      <c r="M159" s="636">
        <f t="shared" si="15"/>
        <v>2.3990021706029093E-2</v>
      </c>
      <c r="N159" s="1867">
        <v>65.900000000000006</v>
      </c>
      <c r="O159" s="638">
        <f t="shared" si="16"/>
        <v>1.5809424304273174</v>
      </c>
      <c r="P159" s="823">
        <f t="shared" si="17"/>
        <v>1439.4013023617456</v>
      </c>
      <c r="Q159" s="639">
        <f t="shared" si="18"/>
        <v>94.856545825639046</v>
      </c>
    </row>
    <row r="160" spans="1:17" s="10" customFormat="1">
      <c r="A160" s="2137"/>
      <c r="B160" s="1089">
        <v>4</v>
      </c>
      <c r="C160" s="1868" t="s">
        <v>178</v>
      </c>
      <c r="D160" s="1198">
        <v>6</v>
      </c>
      <c r="E160" s="1199" t="s">
        <v>39</v>
      </c>
      <c r="F160" s="1865">
        <v>9.2899999999999991</v>
      </c>
      <c r="G160" s="1865">
        <v>0.51</v>
      </c>
      <c r="H160" s="1866">
        <v>0.96</v>
      </c>
      <c r="I160" s="1865">
        <v>7.82</v>
      </c>
      <c r="J160" s="1200">
        <v>305.61</v>
      </c>
      <c r="K160" s="1865">
        <v>7.82</v>
      </c>
      <c r="L160" s="1200">
        <v>305.61</v>
      </c>
      <c r="M160" s="636">
        <f t="shared" si="15"/>
        <v>2.5588167926442196E-2</v>
      </c>
      <c r="N160" s="1867">
        <v>65.900000000000006</v>
      </c>
      <c r="O160" s="638">
        <f t="shared" si="16"/>
        <v>1.6862602663525408</v>
      </c>
      <c r="P160" s="823">
        <f t="shared" si="17"/>
        <v>1535.2900755865317</v>
      </c>
      <c r="Q160" s="639">
        <f t="shared" si="18"/>
        <v>101.17561598115245</v>
      </c>
    </row>
    <row r="161" spans="1:17" s="10" customFormat="1">
      <c r="A161" s="2137"/>
      <c r="B161" s="1089">
        <v>5</v>
      </c>
      <c r="C161" s="1868" t="s">
        <v>180</v>
      </c>
      <c r="D161" s="1198">
        <v>19</v>
      </c>
      <c r="E161" s="1199" t="s">
        <v>39</v>
      </c>
      <c r="F161" s="1865">
        <v>19.03</v>
      </c>
      <c r="G161" s="1865">
        <v>1.32</v>
      </c>
      <c r="H161" s="1866">
        <v>0.49</v>
      </c>
      <c r="I161" s="1865">
        <v>17.22</v>
      </c>
      <c r="J161" s="1200">
        <v>670.33</v>
      </c>
      <c r="K161" s="1865">
        <v>17.22</v>
      </c>
      <c r="L161" s="1200">
        <v>670.33</v>
      </c>
      <c r="M161" s="636">
        <f t="shared" si="15"/>
        <v>2.568883982516074E-2</v>
      </c>
      <c r="N161" s="1867">
        <v>65.900000000000006</v>
      </c>
      <c r="O161" s="638">
        <f t="shared" si="16"/>
        <v>1.692894544478093</v>
      </c>
      <c r="P161" s="823">
        <f t="shared" si="17"/>
        <v>1541.3303895096444</v>
      </c>
      <c r="Q161" s="639">
        <f t="shared" si="18"/>
        <v>101.57367266868557</v>
      </c>
    </row>
    <row r="162" spans="1:17" s="10" customFormat="1">
      <c r="A162" s="2137"/>
      <c r="B162" s="1089">
        <v>6</v>
      </c>
      <c r="C162" s="1864" t="s">
        <v>480</v>
      </c>
      <c r="D162" s="1198">
        <v>39</v>
      </c>
      <c r="E162" s="1199" t="s">
        <v>39</v>
      </c>
      <c r="F162" s="1865">
        <v>39.020000000000003</v>
      </c>
      <c r="G162" s="1865">
        <v>2.2400000000000002</v>
      </c>
      <c r="H162" s="1866">
        <v>4.84</v>
      </c>
      <c r="I162" s="1865">
        <v>31.94</v>
      </c>
      <c r="J162" s="1870">
        <v>1183.53</v>
      </c>
      <c r="K162" s="1865">
        <v>31.94</v>
      </c>
      <c r="L162" s="1870">
        <v>1183.53</v>
      </c>
      <c r="M162" s="636">
        <f t="shared" si="15"/>
        <v>2.6987064121737517E-2</v>
      </c>
      <c r="N162" s="1867">
        <v>65.900000000000006</v>
      </c>
      <c r="O162" s="638">
        <f t="shared" si="16"/>
        <v>1.7784475256225025</v>
      </c>
      <c r="P162" s="823">
        <f t="shared" si="17"/>
        <v>1619.223847304251</v>
      </c>
      <c r="Q162" s="639">
        <f t="shared" si="18"/>
        <v>106.70685153735015</v>
      </c>
    </row>
    <row r="163" spans="1:17" s="10" customFormat="1">
      <c r="A163" s="2137"/>
      <c r="B163" s="1089">
        <v>7</v>
      </c>
      <c r="C163" s="1868" t="s">
        <v>403</v>
      </c>
      <c r="D163" s="1869">
        <v>16</v>
      </c>
      <c r="E163" s="1199" t="s">
        <v>39</v>
      </c>
      <c r="F163" s="1865">
        <v>31.8</v>
      </c>
      <c r="G163" s="1865">
        <v>1.65</v>
      </c>
      <c r="H163" s="1866">
        <v>2.3199999999999998</v>
      </c>
      <c r="I163" s="1865">
        <v>27.83</v>
      </c>
      <c r="J163" s="1200">
        <v>939.96</v>
      </c>
      <c r="K163" s="1865">
        <v>27.83</v>
      </c>
      <c r="L163" s="1200">
        <v>939.96</v>
      </c>
      <c r="M163" s="636">
        <f t="shared" si="15"/>
        <v>2.9607642878420354E-2</v>
      </c>
      <c r="N163" s="1867">
        <v>65.900000000000006</v>
      </c>
      <c r="O163" s="638">
        <f t="shared" si="16"/>
        <v>1.9511436656879015</v>
      </c>
      <c r="P163" s="823">
        <f t="shared" si="17"/>
        <v>1776.4585727052213</v>
      </c>
      <c r="Q163" s="639">
        <f t="shared" si="18"/>
        <v>117.06861994127409</v>
      </c>
    </row>
    <row r="164" spans="1:17" s="10" customFormat="1">
      <c r="A164" s="2137"/>
      <c r="B164" s="1089">
        <v>8</v>
      </c>
      <c r="C164" s="1868" t="s">
        <v>181</v>
      </c>
      <c r="D164" s="1198">
        <v>4</v>
      </c>
      <c r="E164" s="1199" t="s">
        <v>39</v>
      </c>
      <c r="F164" s="1865">
        <v>7.68</v>
      </c>
      <c r="G164" s="1865">
        <v>0.4</v>
      </c>
      <c r="H164" s="1866">
        <v>0.64</v>
      </c>
      <c r="I164" s="1865">
        <v>6.64</v>
      </c>
      <c r="J164" s="1200">
        <v>215.91</v>
      </c>
      <c r="K164" s="1865">
        <v>6.64</v>
      </c>
      <c r="L164" s="1200">
        <v>215.91</v>
      </c>
      <c r="M164" s="636">
        <f t="shared" si="15"/>
        <v>3.0753554721874854E-2</v>
      </c>
      <c r="N164" s="1867">
        <v>65.900000000000006</v>
      </c>
      <c r="O164" s="638">
        <f t="shared" si="16"/>
        <v>2.0266592561715528</v>
      </c>
      <c r="P164" s="823">
        <f t="shared" si="17"/>
        <v>1845.2132833124913</v>
      </c>
      <c r="Q164" s="639">
        <f t="shared" si="18"/>
        <v>121.59955537029317</v>
      </c>
    </row>
    <row r="165" spans="1:17" s="10" customFormat="1">
      <c r="A165" s="2137"/>
      <c r="B165" s="1089">
        <v>9</v>
      </c>
      <c r="C165" s="1868" t="s">
        <v>179</v>
      </c>
      <c r="D165" s="1198">
        <v>4</v>
      </c>
      <c r="E165" s="1199" t="s">
        <v>39</v>
      </c>
      <c r="F165" s="1865">
        <v>5.91</v>
      </c>
      <c r="G165" s="1865">
        <v>7.0000000000000007E-2</v>
      </c>
      <c r="H165" s="1866">
        <v>0.04</v>
      </c>
      <c r="I165" s="1865">
        <v>5.8</v>
      </c>
      <c r="J165" s="1200">
        <v>158.1</v>
      </c>
      <c r="K165" s="1865">
        <v>5.8</v>
      </c>
      <c r="L165" s="1200">
        <v>158.1</v>
      </c>
      <c r="M165" s="636">
        <f t="shared" si="15"/>
        <v>3.6685641998734975E-2</v>
      </c>
      <c r="N165" s="1867">
        <v>65.900000000000006</v>
      </c>
      <c r="O165" s="638">
        <f t="shared" si="16"/>
        <v>2.4175838077166349</v>
      </c>
      <c r="P165" s="823">
        <f t="shared" si="17"/>
        <v>2201.1385199240985</v>
      </c>
      <c r="Q165" s="639">
        <f t="shared" si="18"/>
        <v>145.05502846299811</v>
      </c>
    </row>
    <row r="166" spans="1:17" s="10" customFormat="1" ht="12" thickBot="1">
      <c r="A166" s="2138"/>
      <c r="B166" s="1090">
        <v>10</v>
      </c>
      <c r="C166" s="1871" t="s">
        <v>177</v>
      </c>
      <c r="D166" s="1201">
        <v>4</v>
      </c>
      <c r="E166" s="1202" t="s">
        <v>39</v>
      </c>
      <c r="F166" s="1872">
        <v>9.11</v>
      </c>
      <c r="G166" s="1872">
        <v>0.21</v>
      </c>
      <c r="H166" s="1873">
        <v>0.4</v>
      </c>
      <c r="I166" s="1872">
        <v>8.5</v>
      </c>
      <c r="J166" s="1203">
        <v>191.55</v>
      </c>
      <c r="K166" s="1872">
        <v>8.5</v>
      </c>
      <c r="L166" s="1203">
        <v>191.55</v>
      </c>
      <c r="M166" s="924">
        <f t="shared" si="15"/>
        <v>4.4374836857217437E-2</v>
      </c>
      <c r="N166" s="1874">
        <v>65.900000000000006</v>
      </c>
      <c r="O166" s="920">
        <f t="shared" si="16"/>
        <v>2.9243017488906293</v>
      </c>
      <c r="P166" s="920">
        <f t="shared" si="17"/>
        <v>2662.4902114330462</v>
      </c>
      <c r="Q166" s="921">
        <f t="shared" si="18"/>
        <v>175.45810493343774</v>
      </c>
    </row>
    <row r="168" spans="1:17" s="10" customFormat="1" ht="20.25" customHeight="1">
      <c r="A168" s="2054" t="s">
        <v>31</v>
      </c>
      <c r="B168" s="2054"/>
      <c r="C168" s="2054"/>
      <c r="D168" s="2054"/>
      <c r="E168" s="2054"/>
      <c r="F168" s="2054"/>
      <c r="G168" s="2054"/>
      <c r="H168" s="2054"/>
      <c r="I168" s="2054"/>
      <c r="J168" s="2054"/>
      <c r="K168" s="2054"/>
      <c r="L168" s="2054"/>
      <c r="M168" s="2054"/>
      <c r="N168" s="2054"/>
      <c r="O168" s="2054"/>
      <c r="P168" s="2054"/>
      <c r="Q168" s="2054"/>
    </row>
    <row r="169" spans="1:17" s="10" customFormat="1" ht="14.25" customHeight="1" thickBot="1">
      <c r="A169" s="1043"/>
      <c r="B169" s="1043"/>
      <c r="C169" s="1043"/>
      <c r="D169" s="1043"/>
      <c r="E169" s="2038" t="s">
        <v>419</v>
      </c>
      <c r="F169" s="2038"/>
      <c r="G169" s="2038"/>
      <c r="H169" s="2038"/>
      <c r="I169" s="1043">
        <v>-0.8</v>
      </c>
      <c r="J169" s="1043" t="s">
        <v>418</v>
      </c>
      <c r="K169" s="1043" t="s">
        <v>420</v>
      </c>
      <c r="L169" s="1044">
        <v>583</v>
      </c>
      <c r="M169" s="1043"/>
      <c r="N169" s="1043"/>
      <c r="O169" s="1043"/>
      <c r="P169" s="1043"/>
      <c r="Q169" s="1043"/>
    </row>
    <row r="170" spans="1:17" ht="12.75" customHeight="1">
      <c r="A170" s="2033" t="s">
        <v>1</v>
      </c>
      <c r="B170" s="2068" t="s">
        <v>0</v>
      </c>
      <c r="C170" s="2039" t="s">
        <v>2</v>
      </c>
      <c r="D170" s="2039" t="s">
        <v>3</v>
      </c>
      <c r="E170" s="2039" t="s">
        <v>12</v>
      </c>
      <c r="F170" s="2042" t="s">
        <v>13</v>
      </c>
      <c r="G170" s="2043"/>
      <c r="H170" s="2043"/>
      <c r="I170" s="2044"/>
      <c r="J170" s="2039" t="s">
        <v>4</v>
      </c>
      <c r="K170" s="2039" t="s">
        <v>14</v>
      </c>
      <c r="L170" s="2039" t="s">
        <v>5</v>
      </c>
      <c r="M170" s="2039" t="s">
        <v>6</v>
      </c>
      <c r="N170" s="2039" t="s">
        <v>15</v>
      </c>
      <c r="O170" s="2055" t="s">
        <v>16</v>
      </c>
      <c r="P170" s="2055" t="s">
        <v>32</v>
      </c>
      <c r="Q170" s="2025" t="s">
        <v>24</v>
      </c>
    </row>
    <row r="171" spans="1:17" s="2" customFormat="1" ht="33.75">
      <c r="A171" s="2034"/>
      <c r="B171" s="2069"/>
      <c r="C171" s="2040"/>
      <c r="D171" s="2041"/>
      <c r="E171" s="2041"/>
      <c r="F171" s="273" t="s">
        <v>17</v>
      </c>
      <c r="G171" s="273" t="s">
        <v>18</v>
      </c>
      <c r="H171" s="273" t="s">
        <v>19</v>
      </c>
      <c r="I171" s="273" t="s">
        <v>20</v>
      </c>
      <c r="J171" s="2041"/>
      <c r="K171" s="2041"/>
      <c r="L171" s="2041"/>
      <c r="M171" s="2041"/>
      <c r="N171" s="2041"/>
      <c r="O171" s="2056"/>
      <c r="P171" s="2056"/>
      <c r="Q171" s="2026"/>
    </row>
    <row r="172" spans="1:17" s="3" customFormat="1" ht="17.25" customHeight="1" thickBot="1">
      <c r="A172" s="2076"/>
      <c r="B172" s="2077"/>
      <c r="C172" s="2078"/>
      <c r="D172" s="31" t="s">
        <v>7</v>
      </c>
      <c r="E172" s="31" t="s">
        <v>8</v>
      </c>
      <c r="F172" s="31" t="s">
        <v>9</v>
      </c>
      <c r="G172" s="31" t="s">
        <v>9</v>
      </c>
      <c r="H172" s="31" t="s">
        <v>9</v>
      </c>
      <c r="I172" s="31" t="s">
        <v>9</v>
      </c>
      <c r="J172" s="31" t="s">
        <v>21</v>
      </c>
      <c r="K172" s="31" t="s">
        <v>9</v>
      </c>
      <c r="L172" s="31" t="s">
        <v>21</v>
      </c>
      <c r="M172" s="31" t="s">
        <v>71</v>
      </c>
      <c r="N172" s="106" t="s">
        <v>633</v>
      </c>
      <c r="O172" s="106" t="s">
        <v>634</v>
      </c>
      <c r="P172" s="107" t="s">
        <v>25</v>
      </c>
      <c r="Q172" s="108" t="s">
        <v>635</v>
      </c>
    </row>
    <row r="173" spans="1:17">
      <c r="A173" s="2139" t="s">
        <v>235</v>
      </c>
      <c r="B173" s="32">
        <v>1</v>
      </c>
      <c r="C173" s="839" t="s">
        <v>489</v>
      </c>
      <c r="D173" s="788">
        <v>29</v>
      </c>
      <c r="E173" s="788">
        <v>1991</v>
      </c>
      <c r="F173" s="936">
        <v>15.84</v>
      </c>
      <c r="G173" s="937">
        <v>2.8029999999999999</v>
      </c>
      <c r="H173" s="937">
        <v>4.6399999999999997</v>
      </c>
      <c r="I173" s="937">
        <f>F173-G173-H173</f>
        <v>8.3969999999999985</v>
      </c>
      <c r="J173" s="840">
        <v>1509.61</v>
      </c>
      <c r="K173" s="937">
        <v>8.3970000000000002</v>
      </c>
      <c r="L173" s="1003">
        <v>1509.61</v>
      </c>
      <c r="M173" s="790">
        <f>K173/L173</f>
        <v>5.5623637893230703E-3</v>
      </c>
      <c r="N173" s="1003">
        <v>53.41</v>
      </c>
      <c r="O173" s="841">
        <f>M173*N173</f>
        <v>0.29708584998774518</v>
      </c>
      <c r="P173" s="841">
        <f>M173*60*1000</f>
        <v>333.74182735938422</v>
      </c>
      <c r="Q173" s="623">
        <f>P173*N173/1000</f>
        <v>17.825150999264711</v>
      </c>
    </row>
    <row r="174" spans="1:17">
      <c r="A174" s="2139"/>
      <c r="B174" s="32">
        <v>2</v>
      </c>
      <c r="C174" s="842" t="s">
        <v>555</v>
      </c>
      <c r="D174" s="795">
        <v>45</v>
      </c>
      <c r="E174" s="795">
        <v>1989</v>
      </c>
      <c r="F174" s="938">
        <v>26.187000000000001</v>
      </c>
      <c r="G174" s="939">
        <v>3.637</v>
      </c>
      <c r="H174" s="939">
        <v>7.2</v>
      </c>
      <c r="I174" s="937">
        <f>F174-G174-H174</f>
        <v>15.350000000000001</v>
      </c>
      <c r="J174" s="843">
        <v>2332.0100000000002</v>
      </c>
      <c r="K174" s="939">
        <v>15.35</v>
      </c>
      <c r="L174" s="1004">
        <v>2332.0100000000002</v>
      </c>
      <c r="M174" s="625">
        <f t="shared" ref="M174:M182" si="19">K174/L174</f>
        <v>6.5823045355723163E-3</v>
      </c>
      <c r="N174" s="1003">
        <v>53.41</v>
      </c>
      <c r="O174" s="626">
        <f t="shared" ref="O174:O192" si="20">M174*N174</f>
        <v>0.35156088524491741</v>
      </c>
      <c r="P174" s="841">
        <f t="shared" ref="P174:P192" si="21">M174*60*1000</f>
        <v>394.93827213433894</v>
      </c>
      <c r="Q174" s="627">
        <f t="shared" ref="Q174:Q192" si="22">P174*N174/1000</f>
        <v>21.093653114695041</v>
      </c>
    </row>
    <row r="175" spans="1:17">
      <c r="A175" s="2139"/>
      <c r="B175" s="32">
        <v>3</v>
      </c>
      <c r="C175" s="1968" t="s">
        <v>487</v>
      </c>
      <c r="D175" s="795">
        <v>60</v>
      </c>
      <c r="E175" s="795">
        <v>1971</v>
      </c>
      <c r="F175" s="938">
        <v>33.549999999999997</v>
      </c>
      <c r="G175" s="939">
        <v>4.9020000000000001</v>
      </c>
      <c r="H175" s="939">
        <v>9.6</v>
      </c>
      <c r="I175" s="937">
        <f t="shared" ref="I175:I182" si="23">F175-G175-H175</f>
        <v>19.047999999999995</v>
      </c>
      <c r="J175" s="843">
        <v>2799.04</v>
      </c>
      <c r="K175" s="939">
        <v>19.047999999999998</v>
      </c>
      <c r="L175" s="1004">
        <v>2799.04</v>
      </c>
      <c r="M175" s="625">
        <f t="shared" si="19"/>
        <v>6.8051903509774771E-3</v>
      </c>
      <c r="N175" s="1003">
        <v>53.41</v>
      </c>
      <c r="O175" s="626">
        <f t="shared" si="20"/>
        <v>0.36346521664570702</v>
      </c>
      <c r="P175" s="841">
        <f t="shared" si="21"/>
        <v>408.31142105864865</v>
      </c>
      <c r="Q175" s="627">
        <f t="shared" si="22"/>
        <v>21.807912998742424</v>
      </c>
    </row>
    <row r="176" spans="1:17">
      <c r="A176" s="2139"/>
      <c r="B176" s="32">
        <v>4</v>
      </c>
      <c r="C176" s="842" t="s">
        <v>894</v>
      </c>
      <c r="D176" s="795">
        <v>29</v>
      </c>
      <c r="E176" s="795">
        <v>1984</v>
      </c>
      <c r="F176" s="938">
        <v>15.281000000000001</v>
      </c>
      <c r="G176" s="939">
        <v>3.411</v>
      </c>
      <c r="H176" s="939">
        <v>1.232</v>
      </c>
      <c r="I176" s="937">
        <f t="shared" si="23"/>
        <v>10.638000000000002</v>
      </c>
      <c r="J176" s="843">
        <v>1486.56</v>
      </c>
      <c r="K176" s="939">
        <v>10.638</v>
      </c>
      <c r="L176" s="1004">
        <v>1486.56</v>
      </c>
      <c r="M176" s="625">
        <f t="shared" si="19"/>
        <v>7.1561188246690348E-3</v>
      </c>
      <c r="N176" s="1003">
        <v>53.41</v>
      </c>
      <c r="O176" s="626">
        <f t="shared" si="20"/>
        <v>0.38220830642557313</v>
      </c>
      <c r="P176" s="841">
        <f t="shared" si="21"/>
        <v>429.36712948014213</v>
      </c>
      <c r="Q176" s="627">
        <f t="shared" si="22"/>
        <v>22.932498385534387</v>
      </c>
    </row>
    <row r="177" spans="1:17">
      <c r="A177" s="2139"/>
      <c r="B177" s="32">
        <v>5</v>
      </c>
      <c r="C177" s="842" t="s">
        <v>488</v>
      </c>
      <c r="D177" s="795">
        <v>30</v>
      </c>
      <c r="E177" s="795">
        <v>1985</v>
      </c>
      <c r="F177" s="938">
        <v>19.146000000000001</v>
      </c>
      <c r="G177" s="939">
        <v>3.5369999999999999</v>
      </c>
      <c r="H177" s="939">
        <v>4.8</v>
      </c>
      <c r="I177" s="937">
        <f t="shared" si="23"/>
        <v>10.809000000000001</v>
      </c>
      <c r="J177" s="843">
        <v>1495.59</v>
      </c>
      <c r="K177" s="939">
        <v>10.808999999999999</v>
      </c>
      <c r="L177" s="1004">
        <v>1495.59</v>
      </c>
      <c r="M177" s="625">
        <f t="shared" si="19"/>
        <v>7.227248109441759E-3</v>
      </c>
      <c r="N177" s="1003">
        <v>53.41</v>
      </c>
      <c r="O177" s="626">
        <f t="shared" si="20"/>
        <v>0.38600732152528433</v>
      </c>
      <c r="P177" s="841">
        <f t="shared" si="21"/>
        <v>433.63488656650554</v>
      </c>
      <c r="Q177" s="627">
        <f t="shared" si="22"/>
        <v>23.160439291517061</v>
      </c>
    </row>
    <row r="178" spans="1:17">
      <c r="A178" s="2139"/>
      <c r="B178" s="32">
        <v>6</v>
      </c>
      <c r="C178" s="842" t="s">
        <v>895</v>
      </c>
      <c r="D178" s="795">
        <v>31</v>
      </c>
      <c r="E178" s="795">
        <v>1987</v>
      </c>
      <c r="F178" s="938">
        <v>20.16</v>
      </c>
      <c r="G178" s="939">
        <v>3.1040000000000001</v>
      </c>
      <c r="H178" s="939">
        <v>4.8</v>
      </c>
      <c r="I178" s="937">
        <f t="shared" si="23"/>
        <v>12.256</v>
      </c>
      <c r="J178" s="843">
        <v>1594.65</v>
      </c>
      <c r="K178" s="939">
        <v>12.256</v>
      </c>
      <c r="L178" s="1004">
        <v>1594.65</v>
      </c>
      <c r="M178" s="625">
        <f t="shared" si="19"/>
        <v>7.6856990562192331E-3</v>
      </c>
      <c r="N178" s="1003">
        <v>53.41</v>
      </c>
      <c r="O178" s="626">
        <f t="shared" si="20"/>
        <v>0.4104931865926692</v>
      </c>
      <c r="P178" s="841">
        <f t="shared" si="21"/>
        <v>461.14194337315399</v>
      </c>
      <c r="Q178" s="627">
        <f t="shared" si="22"/>
        <v>24.629591195560153</v>
      </c>
    </row>
    <row r="179" spans="1:17">
      <c r="A179" s="2063"/>
      <c r="B179" s="32">
        <v>7</v>
      </c>
      <c r="C179" s="842" t="s">
        <v>896</v>
      </c>
      <c r="D179" s="795">
        <v>35</v>
      </c>
      <c r="E179" s="795">
        <v>1991</v>
      </c>
      <c r="F179" s="938">
        <v>28.283000000000001</v>
      </c>
      <c r="G179" s="939">
        <v>3.9449999999999998</v>
      </c>
      <c r="H179" s="939">
        <v>5.44</v>
      </c>
      <c r="I179" s="937">
        <f t="shared" si="23"/>
        <v>18.898</v>
      </c>
      <c r="J179" s="843">
        <v>2370.19</v>
      </c>
      <c r="K179" s="939">
        <v>17.710999999999999</v>
      </c>
      <c r="L179" s="1004">
        <v>2295.2600000000002</v>
      </c>
      <c r="M179" s="625">
        <f t="shared" si="19"/>
        <v>7.7163371469898823E-3</v>
      </c>
      <c r="N179" s="1003">
        <v>53.41</v>
      </c>
      <c r="O179" s="626">
        <f t="shared" si="20"/>
        <v>0.41212956702072956</v>
      </c>
      <c r="P179" s="841">
        <f t="shared" si="21"/>
        <v>462.98022881939295</v>
      </c>
      <c r="Q179" s="627">
        <f t="shared" si="22"/>
        <v>24.727774021243775</v>
      </c>
    </row>
    <row r="180" spans="1:17">
      <c r="A180" s="2063"/>
      <c r="B180" s="32">
        <v>8</v>
      </c>
      <c r="C180" s="842" t="s">
        <v>556</v>
      </c>
      <c r="D180" s="795">
        <v>45</v>
      </c>
      <c r="E180" s="795">
        <v>1973</v>
      </c>
      <c r="F180" s="938">
        <v>30.658999999999999</v>
      </c>
      <c r="G180" s="939">
        <v>4.5739999999999998</v>
      </c>
      <c r="H180" s="939">
        <v>7.2</v>
      </c>
      <c r="I180" s="937">
        <f t="shared" si="23"/>
        <v>18.885000000000002</v>
      </c>
      <c r="J180" s="843">
        <v>2317.75</v>
      </c>
      <c r="K180" s="939">
        <v>18.885000000000002</v>
      </c>
      <c r="L180" s="1004">
        <v>2317.75</v>
      </c>
      <c r="M180" s="625">
        <f t="shared" si="19"/>
        <v>8.1479883507712229E-3</v>
      </c>
      <c r="N180" s="1003">
        <v>53.41</v>
      </c>
      <c r="O180" s="626">
        <f t="shared" si="20"/>
        <v>0.43518405781469099</v>
      </c>
      <c r="P180" s="841">
        <f t="shared" si="21"/>
        <v>488.87930104627338</v>
      </c>
      <c r="Q180" s="627">
        <f t="shared" si="22"/>
        <v>26.111043468881459</v>
      </c>
    </row>
    <row r="181" spans="1:17">
      <c r="A181" s="2063"/>
      <c r="B181" s="32">
        <v>9</v>
      </c>
      <c r="C181" s="842" t="s">
        <v>897</v>
      </c>
      <c r="D181" s="795">
        <v>32</v>
      </c>
      <c r="E181" s="795">
        <v>1980</v>
      </c>
      <c r="F181" s="938">
        <v>23.07</v>
      </c>
      <c r="G181" s="939">
        <v>3.1819999999999999</v>
      </c>
      <c r="H181" s="939">
        <v>5.12</v>
      </c>
      <c r="I181" s="937">
        <f t="shared" si="23"/>
        <v>14.768000000000001</v>
      </c>
      <c r="J181" s="843">
        <v>1792.6</v>
      </c>
      <c r="K181" s="939">
        <v>14.768000000000001</v>
      </c>
      <c r="L181" s="1004">
        <v>1792.6</v>
      </c>
      <c r="M181" s="625">
        <f t="shared" si="19"/>
        <v>8.2383130648220476E-3</v>
      </c>
      <c r="N181" s="1003">
        <v>53.41</v>
      </c>
      <c r="O181" s="626">
        <f t="shared" si="20"/>
        <v>0.44000830079214553</v>
      </c>
      <c r="P181" s="841">
        <f t="shared" si="21"/>
        <v>494.29878388932286</v>
      </c>
      <c r="Q181" s="627">
        <f t="shared" si="22"/>
        <v>26.400498047528735</v>
      </c>
    </row>
    <row r="182" spans="1:17" ht="12" thickBot="1">
      <c r="A182" s="2063"/>
      <c r="B182" s="32">
        <v>10</v>
      </c>
      <c r="C182" s="907" t="s">
        <v>490</v>
      </c>
      <c r="D182" s="940">
        <v>75</v>
      </c>
      <c r="E182" s="940">
        <v>1976</v>
      </c>
      <c r="F182" s="1005">
        <v>53.03</v>
      </c>
      <c r="G182" s="1006">
        <v>7.1219999999999999</v>
      </c>
      <c r="H182" s="1006">
        <v>12</v>
      </c>
      <c r="I182" s="1006">
        <f t="shared" si="23"/>
        <v>33.908000000000001</v>
      </c>
      <c r="J182" s="928">
        <v>3969.84</v>
      </c>
      <c r="K182" s="1006">
        <v>33.908000000000001</v>
      </c>
      <c r="L182" s="1007">
        <v>3969.84</v>
      </c>
      <c r="M182" s="927">
        <f t="shared" si="19"/>
        <v>8.5414021723797424E-3</v>
      </c>
      <c r="N182" s="1007">
        <v>53.41</v>
      </c>
      <c r="O182" s="980">
        <f t="shared" si="20"/>
        <v>0.45619629002680201</v>
      </c>
      <c r="P182" s="929">
        <f t="shared" si="21"/>
        <v>512.48413034278451</v>
      </c>
      <c r="Q182" s="930">
        <f t="shared" si="22"/>
        <v>27.371777401608121</v>
      </c>
    </row>
    <row r="183" spans="1:17">
      <c r="A183" s="2120" t="s">
        <v>236</v>
      </c>
      <c r="B183" s="14">
        <v>1</v>
      </c>
      <c r="C183" s="1008" t="s">
        <v>898</v>
      </c>
      <c r="D183" s="801">
        <v>60</v>
      </c>
      <c r="E183" s="801">
        <v>1970</v>
      </c>
      <c r="F183" s="947">
        <v>41.031999999999996</v>
      </c>
      <c r="G183" s="947">
        <v>5.8150000000000004</v>
      </c>
      <c r="H183" s="947">
        <v>9.6</v>
      </c>
      <c r="I183" s="1113">
        <f>F183-G183-H183</f>
        <v>25.616999999999997</v>
      </c>
      <c r="J183" s="1009">
        <v>2808.22</v>
      </c>
      <c r="K183" s="947">
        <v>25.617000000000001</v>
      </c>
      <c r="L183" s="1009">
        <v>2808.22</v>
      </c>
      <c r="M183" s="805">
        <f>K183/L183</f>
        <v>9.1221485496150601E-3</v>
      </c>
      <c r="N183" s="1010">
        <v>53.41</v>
      </c>
      <c r="O183" s="806">
        <f t="shared" si="20"/>
        <v>0.48721395403494033</v>
      </c>
      <c r="P183" s="806">
        <f t="shared" si="21"/>
        <v>547.32891297690355</v>
      </c>
      <c r="Q183" s="807">
        <f t="shared" si="22"/>
        <v>29.232837242096416</v>
      </c>
    </row>
    <row r="184" spans="1:17">
      <c r="A184" s="2121"/>
      <c r="B184" s="15">
        <v>2</v>
      </c>
      <c r="C184" s="951" t="s">
        <v>899</v>
      </c>
      <c r="D184" s="801">
        <v>34</v>
      </c>
      <c r="E184" s="801">
        <v>1983</v>
      </c>
      <c r="F184" s="950">
        <v>28.06</v>
      </c>
      <c r="G184" s="950">
        <v>2.8359999999999999</v>
      </c>
      <c r="H184" s="950">
        <v>5.12</v>
      </c>
      <c r="I184" s="1113">
        <f t="shared" ref="I184:I200" si="24">F184-G184-H184</f>
        <v>20.103999999999999</v>
      </c>
      <c r="J184" s="1011">
        <v>2162.61</v>
      </c>
      <c r="K184" s="950">
        <v>16.869</v>
      </c>
      <c r="L184" s="1011">
        <v>1814.61</v>
      </c>
      <c r="M184" s="805">
        <f>K184/L184</f>
        <v>9.2962124092780263E-3</v>
      </c>
      <c r="N184" s="1010">
        <v>53.41</v>
      </c>
      <c r="O184" s="806">
        <f t="shared" si="20"/>
        <v>0.49651070477953935</v>
      </c>
      <c r="P184" s="806">
        <f t="shared" si="21"/>
        <v>557.77274455668157</v>
      </c>
      <c r="Q184" s="807">
        <f t="shared" si="22"/>
        <v>29.790642286772361</v>
      </c>
    </row>
    <row r="185" spans="1:17">
      <c r="A185" s="2121"/>
      <c r="B185" s="15">
        <v>3</v>
      </c>
      <c r="C185" s="951" t="s">
        <v>900</v>
      </c>
      <c r="D185" s="801">
        <v>30</v>
      </c>
      <c r="E185" s="801">
        <v>1990</v>
      </c>
      <c r="F185" s="950">
        <v>23.67</v>
      </c>
      <c r="G185" s="950">
        <v>3.3420000000000001</v>
      </c>
      <c r="H185" s="950">
        <v>4.8</v>
      </c>
      <c r="I185" s="1113">
        <f t="shared" si="24"/>
        <v>15.528000000000002</v>
      </c>
      <c r="J185" s="1011">
        <v>1622.41</v>
      </c>
      <c r="K185" s="950">
        <v>15.223000000000001</v>
      </c>
      <c r="L185" s="1011">
        <v>1590.59</v>
      </c>
      <c r="M185" s="810">
        <f t="shared" ref="M185:M192" si="25">K185/L185</f>
        <v>9.5706624585845512E-3</v>
      </c>
      <c r="N185" s="1010">
        <v>53.41</v>
      </c>
      <c r="O185" s="806">
        <f t="shared" si="20"/>
        <v>0.51116908191300081</v>
      </c>
      <c r="P185" s="806">
        <f t="shared" si="21"/>
        <v>574.23974751507308</v>
      </c>
      <c r="Q185" s="811">
        <f t="shared" si="22"/>
        <v>30.670144914780053</v>
      </c>
    </row>
    <row r="186" spans="1:17">
      <c r="A186" s="2121"/>
      <c r="B186" s="15">
        <v>4</v>
      </c>
      <c r="C186" s="951" t="s">
        <v>901</v>
      </c>
      <c r="D186" s="801">
        <v>109</v>
      </c>
      <c r="E186" s="801">
        <v>1978</v>
      </c>
      <c r="F186" s="950">
        <v>88.334000000000003</v>
      </c>
      <c r="G186" s="950">
        <v>10.489000000000001</v>
      </c>
      <c r="H186" s="950">
        <v>17.2</v>
      </c>
      <c r="I186" s="1113">
        <f t="shared" si="24"/>
        <v>60.644999999999996</v>
      </c>
      <c r="J186" s="1011">
        <v>6168.96</v>
      </c>
      <c r="K186" s="950">
        <v>60.645000000000003</v>
      </c>
      <c r="L186" s="1011">
        <v>6168.96</v>
      </c>
      <c r="M186" s="810">
        <f t="shared" si="25"/>
        <v>9.8306683784624965E-3</v>
      </c>
      <c r="N186" s="1010">
        <v>53.41</v>
      </c>
      <c r="O186" s="952">
        <f t="shared" si="20"/>
        <v>0.52505599809368186</v>
      </c>
      <c r="P186" s="806">
        <f t="shared" si="21"/>
        <v>589.84010270774979</v>
      </c>
      <c r="Q186" s="811">
        <f t="shared" si="22"/>
        <v>31.503359885620913</v>
      </c>
    </row>
    <row r="187" spans="1:17">
      <c r="A187" s="2121"/>
      <c r="B187" s="15">
        <v>5</v>
      </c>
      <c r="C187" s="951" t="s">
        <v>557</v>
      </c>
      <c r="D187" s="801">
        <v>60</v>
      </c>
      <c r="E187" s="801">
        <v>1965</v>
      </c>
      <c r="F187" s="950">
        <v>42.23</v>
      </c>
      <c r="G187" s="950">
        <v>3.73</v>
      </c>
      <c r="H187" s="950">
        <v>9.6</v>
      </c>
      <c r="I187" s="1113">
        <f t="shared" si="24"/>
        <v>28.9</v>
      </c>
      <c r="J187" s="1011">
        <v>2734.52</v>
      </c>
      <c r="K187" s="950">
        <v>28.9</v>
      </c>
      <c r="L187" s="1011">
        <v>2734.52</v>
      </c>
      <c r="M187" s="810">
        <f t="shared" si="25"/>
        <v>1.0568582420315083E-2</v>
      </c>
      <c r="N187" s="1010">
        <v>53.41</v>
      </c>
      <c r="O187" s="952">
        <f t="shared" si="20"/>
        <v>0.56446798706902857</v>
      </c>
      <c r="P187" s="806">
        <f t="shared" si="21"/>
        <v>634.11494521890495</v>
      </c>
      <c r="Q187" s="811">
        <f t="shared" si="22"/>
        <v>33.868079224141717</v>
      </c>
    </row>
    <row r="188" spans="1:17">
      <c r="A188" s="2121"/>
      <c r="B188" s="15">
        <v>6</v>
      </c>
      <c r="C188" s="951" t="s">
        <v>491</v>
      </c>
      <c r="D188" s="801">
        <v>100</v>
      </c>
      <c r="E188" s="801">
        <v>1969</v>
      </c>
      <c r="F188" s="950">
        <v>74.89</v>
      </c>
      <c r="G188" s="950">
        <v>9.1809999999999992</v>
      </c>
      <c r="H188" s="950">
        <v>16</v>
      </c>
      <c r="I188" s="1113">
        <f t="shared" si="24"/>
        <v>49.709000000000003</v>
      </c>
      <c r="J188" s="1011">
        <v>4625.66</v>
      </c>
      <c r="K188" s="950">
        <v>49.709000000000003</v>
      </c>
      <c r="L188" s="1011">
        <v>4625.66</v>
      </c>
      <c r="M188" s="810">
        <f t="shared" si="25"/>
        <v>1.0746358357510064E-2</v>
      </c>
      <c r="N188" s="1010">
        <v>53.41</v>
      </c>
      <c r="O188" s="952">
        <f t="shared" si="20"/>
        <v>0.57396299987461252</v>
      </c>
      <c r="P188" s="806">
        <f t="shared" si="21"/>
        <v>644.78150145060386</v>
      </c>
      <c r="Q188" s="811">
        <f t="shared" si="22"/>
        <v>34.437779992476756</v>
      </c>
    </row>
    <row r="189" spans="1:17">
      <c r="A189" s="2121"/>
      <c r="B189" s="15">
        <v>7</v>
      </c>
      <c r="C189" s="951" t="s">
        <v>558</v>
      </c>
      <c r="D189" s="801">
        <v>60</v>
      </c>
      <c r="E189" s="801">
        <v>1970</v>
      </c>
      <c r="F189" s="950">
        <v>44.49</v>
      </c>
      <c r="G189" s="950">
        <v>5.5049999999999999</v>
      </c>
      <c r="H189" s="950">
        <v>9.6</v>
      </c>
      <c r="I189" s="1113">
        <f t="shared" si="24"/>
        <v>29.384999999999998</v>
      </c>
      <c r="J189" s="1011">
        <v>2722.74</v>
      </c>
      <c r="K189" s="950">
        <v>29.385000000000002</v>
      </c>
      <c r="L189" s="1011">
        <v>2722.74</v>
      </c>
      <c r="M189" s="810">
        <f t="shared" si="25"/>
        <v>1.0792437030344434E-2</v>
      </c>
      <c r="N189" s="1010">
        <v>53.41</v>
      </c>
      <c r="O189" s="952">
        <f t="shared" si="20"/>
        <v>0.57642406179069616</v>
      </c>
      <c r="P189" s="806">
        <f t="shared" si="21"/>
        <v>647.54622182066601</v>
      </c>
      <c r="Q189" s="811">
        <f t="shared" si="22"/>
        <v>34.585443707441769</v>
      </c>
    </row>
    <row r="190" spans="1:17">
      <c r="A190" s="2121"/>
      <c r="B190" s="15">
        <v>8</v>
      </c>
      <c r="C190" s="951" t="s">
        <v>902</v>
      </c>
      <c r="D190" s="801">
        <v>60</v>
      </c>
      <c r="E190" s="801">
        <v>1969</v>
      </c>
      <c r="F190" s="950">
        <v>45.054000000000002</v>
      </c>
      <c r="G190" s="950">
        <v>5.577</v>
      </c>
      <c r="H190" s="950">
        <v>9.6</v>
      </c>
      <c r="I190" s="1113">
        <f t="shared" si="24"/>
        <v>29.877000000000002</v>
      </c>
      <c r="J190" s="1011">
        <v>2716.2</v>
      </c>
      <c r="K190" s="950">
        <v>29.876999999999999</v>
      </c>
      <c r="L190" s="1011">
        <v>2716.2</v>
      </c>
      <c r="M190" s="810">
        <f t="shared" si="25"/>
        <v>1.099955820631765E-2</v>
      </c>
      <c r="N190" s="1010">
        <v>53.41</v>
      </c>
      <c r="O190" s="952">
        <f t="shared" si="20"/>
        <v>0.58748640379942563</v>
      </c>
      <c r="P190" s="806">
        <f t="shared" si="21"/>
        <v>659.97349237905905</v>
      </c>
      <c r="Q190" s="811">
        <f t="shared" si="22"/>
        <v>35.249184227965536</v>
      </c>
    </row>
    <row r="191" spans="1:17">
      <c r="A191" s="2121"/>
      <c r="B191" s="15">
        <v>9</v>
      </c>
      <c r="C191" s="951" t="s">
        <v>903</v>
      </c>
      <c r="D191" s="801">
        <v>100</v>
      </c>
      <c r="E191" s="801">
        <v>1969</v>
      </c>
      <c r="F191" s="950">
        <v>75.754000000000005</v>
      </c>
      <c r="G191" s="950">
        <v>8.609</v>
      </c>
      <c r="H191" s="950">
        <v>15.92</v>
      </c>
      <c r="I191" s="1113">
        <f t="shared" si="24"/>
        <v>51.225000000000009</v>
      </c>
      <c r="J191" s="1011">
        <v>4441.68</v>
      </c>
      <c r="K191" s="950">
        <v>51.225000000000001</v>
      </c>
      <c r="L191" s="1011">
        <v>4441.68</v>
      </c>
      <c r="M191" s="810">
        <f t="shared" si="25"/>
        <v>1.1532798400605176E-2</v>
      </c>
      <c r="N191" s="1010">
        <v>53.41</v>
      </c>
      <c r="O191" s="952">
        <f t="shared" si="20"/>
        <v>0.61596676257632244</v>
      </c>
      <c r="P191" s="806">
        <f t="shared" si="21"/>
        <v>691.96790403631064</v>
      </c>
      <c r="Q191" s="811">
        <f t="shared" si="22"/>
        <v>36.958005754579347</v>
      </c>
    </row>
    <row r="192" spans="1:17" ht="12" thickBot="1">
      <c r="A192" s="2121"/>
      <c r="B192" s="15">
        <v>10</v>
      </c>
      <c r="C192" s="954" t="s">
        <v>904</v>
      </c>
      <c r="D192" s="955">
        <v>60</v>
      </c>
      <c r="E192" s="955">
        <v>1969</v>
      </c>
      <c r="F192" s="957">
        <v>48.44</v>
      </c>
      <c r="G192" s="957">
        <v>5.5880000000000001</v>
      </c>
      <c r="H192" s="957">
        <v>9.6</v>
      </c>
      <c r="I192" s="957">
        <f t="shared" si="24"/>
        <v>33.251999999999995</v>
      </c>
      <c r="J192" s="1012">
        <v>2798.4</v>
      </c>
      <c r="K192" s="957">
        <v>33.252000000000002</v>
      </c>
      <c r="L192" s="1012">
        <v>2798.4</v>
      </c>
      <c r="M192" s="958">
        <f t="shared" si="25"/>
        <v>1.1882504288164666E-2</v>
      </c>
      <c r="N192" s="1012">
        <v>53.41</v>
      </c>
      <c r="O192" s="959">
        <f t="shared" si="20"/>
        <v>0.63464455403087472</v>
      </c>
      <c r="P192" s="959">
        <f t="shared" si="21"/>
        <v>712.95025728987991</v>
      </c>
      <c r="Q192" s="960">
        <f t="shared" si="22"/>
        <v>38.078673241852485</v>
      </c>
    </row>
    <row r="193" spans="1:17" ht="11.25" customHeight="1">
      <c r="A193" s="2122" t="s">
        <v>327</v>
      </c>
      <c r="B193" s="77">
        <v>1</v>
      </c>
      <c r="C193" s="908" t="s">
        <v>905</v>
      </c>
      <c r="D193" s="961">
        <v>69</v>
      </c>
      <c r="E193" s="961">
        <v>1963</v>
      </c>
      <c r="F193" s="963">
        <v>75.802999999999997</v>
      </c>
      <c r="G193" s="963">
        <v>7.0819999999999999</v>
      </c>
      <c r="H193" s="963">
        <v>0.69</v>
      </c>
      <c r="I193" s="1091">
        <f t="shared" si="24"/>
        <v>68.031000000000006</v>
      </c>
      <c r="J193" s="1013">
        <v>3031.55</v>
      </c>
      <c r="K193" s="963">
        <v>68.031000000000006</v>
      </c>
      <c r="L193" s="1014">
        <v>3031.55</v>
      </c>
      <c r="M193" s="814">
        <f>K193/L193</f>
        <v>2.2440995530339267E-2</v>
      </c>
      <c r="N193" s="1014">
        <v>53.41</v>
      </c>
      <c r="O193" s="815">
        <f>M193*N193</f>
        <v>1.1985735712754202</v>
      </c>
      <c r="P193" s="815">
        <f>M193*60*1000</f>
        <v>1346.459731820356</v>
      </c>
      <c r="Q193" s="816">
        <f>P193*N193/1000</f>
        <v>71.914414276525207</v>
      </c>
    </row>
    <row r="194" spans="1:17">
      <c r="A194" s="2089"/>
      <c r="B194" s="78">
        <v>2</v>
      </c>
      <c r="C194" s="910" t="s">
        <v>906</v>
      </c>
      <c r="D194" s="964">
        <v>71</v>
      </c>
      <c r="E194" s="964">
        <v>1963</v>
      </c>
      <c r="F194" s="966">
        <v>74.781000000000006</v>
      </c>
      <c r="G194" s="966">
        <v>5.6909999999999998</v>
      </c>
      <c r="H194" s="966">
        <v>0.7</v>
      </c>
      <c r="I194" s="966">
        <f>F194-G194-H194</f>
        <v>68.39</v>
      </c>
      <c r="J194" s="1015">
        <v>2997.89</v>
      </c>
      <c r="K194" s="966">
        <v>68.39</v>
      </c>
      <c r="L194" s="1015">
        <v>2997.89</v>
      </c>
      <c r="M194" s="632">
        <f t="shared" ref="M194:M202" si="26">K194/L194</f>
        <v>2.2812711607163708E-2</v>
      </c>
      <c r="N194" s="1014">
        <v>53.41</v>
      </c>
      <c r="O194" s="634">
        <f t="shared" ref="O194:O202" si="27">M194*N194</f>
        <v>1.2184269269386137</v>
      </c>
      <c r="P194" s="815">
        <f t="shared" ref="P194:P202" si="28">M194*60*1000</f>
        <v>1368.7626964298224</v>
      </c>
      <c r="Q194" s="635">
        <f t="shared" ref="Q194:Q202" si="29">P194*N194/1000</f>
        <v>73.105615616316811</v>
      </c>
    </row>
    <row r="195" spans="1:17">
      <c r="A195" s="2089"/>
      <c r="B195" s="78">
        <v>3</v>
      </c>
      <c r="C195" s="910" t="s">
        <v>907</v>
      </c>
      <c r="D195" s="964">
        <v>22</v>
      </c>
      <c r="E195" s="964">
        <v>1986</v>
      </c>
      <c r="F195" s="966">
        <v>34.979999999999997</v>
      </c>
      <c r="G195" s="966">
        <v>2.66</v>
      </c>
      <c r="H195" s="966">
        <v>3.52</v>
      </c>
      <c r="I195" s="966">
        <f>F195-G195-H195</f>
        <v>28.799999999999994</v>
      </c>
      <c r="J195" s="1015">
        <v>1240.44</v>
      </c>
      <c r="K195" s="966">
        <v>28.8</v>
      </c>
      <c r="L195" s="1015">
        <v>1240.44</v>
      </c>
      <c r="M195" s="632">
        <f t="shared" si="26"/>
        <v>2.3217567959756213E-2</v>
      </c>
      <c r="N195" s="1014">
        <v>53.41</v>
      </c>
      <c r="O195" s="634">
        <f t="shared" si="27"/>
        <v>1.2400503047305793</v>
      </c>
      <c r="P195" s="815">
        <f t="shared" si="28"/>
        <v>1393.0540775853729</v>
      </c>
      <c r="Q195" s="635">
        <f t="shared" si="29"/>
        <v>74.403018283834754</v>
      </c>
    </row>
    <row r="196" spans="1:17">
      <c r="A196" s="2089"/>
      <c r="B196" s="78">
        <v>4</v>
      </c>
      <c r="C196" s="910" t="s">
        <v>559</v>
      </c>
      <c r="D196" s="964">
        <v>70</v>
      </c>
      <c r="E196" s="964">
        <v>1963</v>
      </c>
      <c r="F196" s="966">
        <v>77.256</v>
      </c>
      <c r="G196" s="966">
        <v>5.399</v>
      </c>
      <c r="H196" s="966">
        <v>0.7</v>
      </c>
      <c r="I196" s="966">
        <f>F196-G196-H196</f>
        <v>71.156999999999996</v>
      </c>
      <c r="J196" s="1015">
        <v>3023.47</v>
      </c>
      <c r="K196" s="966">
        <v>71.156999999999996</v>
      </c>
      <c r="L196" s="1015">
        <v>3023.47</v>
      </c>
      <c r="M196" s="632">
        <f t="shared" si="26"/>
        <v>2.3534878798202066E-2</v>
      </c>
      <c r="N196" s="1014">
        <v>53.41</v>
      </c>
      <c r="O196" s="634">
        <f t="shared" si="27"/>
        <v>1.2569978766119723</v>
      </c>
      <c r="P196" s="815">
        <f t="shared" si="28"/>
        <v>1412.092727892124</v>
      </c>
      <c r="Q196" s="635">
        <f t="shared" si="29"/>
        <v>75.419872596718335</v>
      </c>
    </row>
    <row r="197" spans="1:17">
      <c r="A197" s="2089"/>
      <c r="B197" s="78">
        <v>5</v>
      </c>
      <c r="C197" s="910" t="s">
        <v>908</v>
      </c>
      <c r="D197" s="964">
        <v>20</v>
      </c>
      <c r="E197" s="964">
        <v>1964</v>
      </c>
      <c r="F197" s="966">
        <v>24.777999999999999</v>
      </c>
      <c r="G197" s="966">
        <v>2.7448000000000001</v>
      </c>
      <c r="H197" s="966">
        <v>0.2</v>
      </c>
      <c r="I197" s="966">
        <f t="shared" si="24"/>
        <v>21.833199999999998</v>
      </c>
      <c r="J197" s="1015">
        <v>895.93</v>
      </c>
      <c r="K197" s="966">
        <v>21.832999999999998</v>
      </c>
      <c r="L197" s="1015">
        <v>895.93</v>
      </c>
      <c r="M197" s="632">
        <f t="shared" si="26"/>
        <v>2.4369091335260568E-2</v>
      </c>
      <c r="N197" s="1014">
        <v>53.41</v>
      </c>
      <c r="O197" s="634">
        <f t="shared" si="27"/>
        <v>1.3015531682162669</v>
      </c>
      <c r="P197" s="815">
        <f t="shared" si="28"/>
        <v>1462.1454801156342</v>
      </c>
      <c r="Q197" s="635">
        <f t="shared" si="29"/>
        <v>78.093190092976016</v>
      </c>
    </row>
    <row r="198" spans="1:17">
      <c r="A198" s="2089"/>
      <c r="B198" s="78">
        <v>6</v>
      </c>
      <c r="C198" s="910" t="s">
        <v>909</v>
      </c>
      <c r="D198" s="964">
        <v>12</v>
      </c>
      <c r="E198" s="964">
        <v>1954</v>
      </c>
      <c r="F198" s="966">
        <v>17.928999999999998</v>
      </c>
      <c r="G198" s="966">
        <v>1.425</v>
      </c>
      <c r="H198" s="966">
        <v>1.92</v>
      </c>
      <c r="I198" s="966">
        <f t="shared" si="24"/>
        <v>14.583999999999998</v>
      </c>
      <c r="J198" s="1015">
        <v>574.76</v>
      </c>
      <c r="K198" s="966">
        <v>14.583</v>
      </c>
      <c r="L198" s="1015">
        <v>574.76</v>
      </c>
      <c r="M198" s="632">
        <f t="shared" si="26"/>
        <v>2.5372329320064026E-2</v>
      </c>
      <c r="N198" s="1014">
        <v>53.41</v>
      </c>
      <c r="O198" s="634">
        <f t="shared" si="27"/>
        <v>1.3551361089846197</v>
      </c>
      <c r="P198" s="815">
        <f t="shared" si="28"/>
        <v>1522.3397592038416</v>
      </c>
      <c r="Q198" s="635">
        <f t="shared" si="29"/>
        <v>81.308166539077178</v>
      </c>
    </row>
    <row r="199" spans="1:17">
      <c r="A199" s="2089"/>
      <c r="B199" s="78">
        <v>7</v>
      </c>
      <c r="C199" s="910" t="s">
        <v>910</v>
      </c>
      <c r="D199" s="964">
        <v>8</v>
      </c>
      <c r="E199" s="964">
        <v>1961</v>
      </c>
      <c r="F199" s="966">
        <v>11.478999999999999</v>
      </c>
      <c r="G199" s="966">
        <v>0.61099999999999999</v>
      </c>
      <c r="H199" s="966">
        <v>1.28</v>
      </c>
      <c r="I199" s="966">
        <f t="shared" si="24"/>
        <v>9.5879999999999992</v>
      </c>
      <c r="J199" s="1015">
        <v>361.4</v>
      </c>
      <c r="K199" s="966">
        <v>9.5879999999999992</v>
      </c>
      <c r="L199" s="1015">
        <v>361.4</v>
      </c>
      <c r="M199" s="632">
        <f t="shared" si="26"/>
        <v>2.6530160486995018E-2</v>
      </c>
      <c r="N199" s="1014">
        <v>53.41</v>
      </c>
      <c r="O199" s="634">
        <f t="shared" si="27"/>
        <v>1.4169758716104037</v>
      </c>
      <c r="P199" s="815">
        <f t="shared" si="28"/>
        <v>1591.809629219701</v>
      </c>
      <c r="Q199" s="635">
        <f t="shared" si="29"/>
        <v>85.018552296624222</v>
      </c>
    </row>
    <row r="200" spans="1:17">
      <c r="A200" s="2089"/>
      <c r="B200" s="78">
        <v>8</v>
      </c>
      <c r="C200" s="910" t="s">
        <v>911</v>
      </c>
      <c r="D200" s="964">
        <v>20</v>
      </c>
      <c r="E200" s="964">
        <v>1961</v>
      </c>
      <c r="F200" s="966">
        <v>25.943999999999999</v>
      </c>
      <c r="G200" s="966">
        <v>1.3029999999999999</v>
      </c>
      <c r="H200" s="966">
        <v>0.2</v>
      </c>
      <c r="I200" s="966">
        <f t="shared" si="24"/>
        <v>24.440999999999999</v>
      </c>
      <c r="J200" s="1015">
        <v>885.04</v>
      </c>
      <c r="K200" s="966">
        <v>24.440999999999999</v>
      </c>
      <c r="L200" s="1015">
        <v>885.04</v>
      </c>
      <c r="M200" s="632">
        <f t="shared" si="26"/>
        <v>2.7615700985266202E-2</v>
      </c>
      <c r="N200" s="1014">
        <v>53.41</v>
      </c>
      <c r="O200" s="634">
        <f t="shared" si="27"/>
        <v>1.4749545896230678</v>
      </c>
      <c r="P200" s="815">
        <f t="shared" si="28"/>
        <v>1656.9420591159721</v>
      </c>
      <c r="Q200" s="635">
        <f t="shared" si="29"/>
        <v>88.497275377384071</v>
      </c>
    </row>
    <row r="201" spans="1:17">
      <c r="A201" s="2089"/>
      <c r="B201" s="78">
        <v>9</v>
      </c>
      <c r="C201" s="910" t="s">
        <v>561</v>
      </c>
      <c r="D201" s="964">
        <v>8</v>
      </c>
      <c r="E201" s="964">
        <v>1953</v>
      </c>
      <c r="F201" s="966">
        <v>9.0760000000000005</v>
      </c>
      <c r="G201" s="966">
        <v>1.1160000000000001</v>
      </c>
      <c r="H201" s="966">
        <v>0.08</v>
      </c>
      <c r="I201" s="966">
        <f>F201-G201-H201</f>
        <v>7.8800000000000008</v>
      </c>
      <c r="J201" s="1015">
        <v>273.27999999999997</v>
      </c>
      <c r="K201" s="966">
        <v>5.9189999999999996</v>
      </c>
      <c r="L201" s="1015">
        <v>205.31</v>
      </c>
      <c r="M201" s="632">
        <f t="shared" si="26"/>
        <v>2.8829574789342942E-2</v>
      </c>
      <c r="N201" s="1014">
        <v>53.41</v>
      </c>
      <c r="O201" s="634">
        <f t="shared" si="27"/>
        <v>1.5397875894988065</v>
      </c>
      <c r="P201" s="815">
        <f t="shared" si="28"/>
        <v>1729.7744873605766</v>
      </c>
      <c r="Q201" s="635">
        <f t="shared" si="29"/>
        <v>92.387255369928383</v>
      </c>
    </row>
    <row r="202" spans="1:17" ht="12" thickBot="1">
      <c r="A202" s="2089"/>
      <c r="B202" s="78">
        <v>10</v>
      </c>
      <c r="C202" s="912" t="s">
        <v>912</v>
      </c>
      <c r="D202" s="967">
        <v>15</v>
      </c>
      <c r="E202" s="967">
        <v>1950</v>
      </c>
      <c r="F202" s="969">
        <v>14.461</v>
      </c>
      <c r="G202" s="969"/>
      <c r="H202" s="969"/>
      <c r="I202" s="1016">
        <f>F202-G202-H202</f>
        <v>14.461</v>
      </c>
      <c r="J202" s="1017">
        <v>486.52</v>
      </c>
      <c r="K202" s="969">
        <v>14.461</v>
      </c>
      <c r="L202" s="1017">
        <v>486.52</v>
      </c>
      <c r="M202" s="931">
        <f t="shared" si="26"/>
        <v>2.9723341280933981E-2</v>
      </c>
      <c r="N202" s="1017">
        <v>53.41</v>
      </c>
      <c r="O202" s="913">
        <f t="shared" si="27"/>
        <v>1.5875236578146839</v>
      </c>
      <c r="P202" s="913">
        <f t="shared" si="28"/>
        <v>1783.4004768560389</v>
      </c>
      <c r="Q202" s="914">
        <f t="shared" si="29"/>
        <v>95.251419468881039</v>
      </c>
    </row>
    <row r="203" spans="1:17" ht="12.75" customHeight="1">
      <c r="A203" s="2103" t="s">
        <v>328</v>
      </c>
      <c r="B203" s="18">
        <v>1</v>
      </c>
      <c r="C203" s="818" t="s">
        <v>913</v>
      </c>
      <c r="D203" s="819">
        <v>9</v>
      </c>
      <c r="E203" s="819">
        <v>1958</v>
      </c>
      <c r="F203" s="971">
        <v>17.882999999999999</v>
      </c>
      <c r="G203" s="971">
        <v>0.79764000000000002</v>
      </c>
      <c r="H203" s="971">
        <v>0.56000000000000005</v>
      </c>
      <c r="I203" s="974">
        <f t="shared" ref="I203:I211" si="30">F203-G203-H203</f>
        <v>16.525359999999999</v>
      </c>
      <c r="J203" s="1018">
        <v>533.41</v>
      </c>
      <c r="K203" s="971">
        <v>8.4335400000000007</v>
      </c>
      <c r="L203" s="1019">
        <v>272.22000000000003</v>
      </c>
      <c r="M203" s="822">
        <f>K203/L203</f>
        <v>3.0980603923297333E-2</v>
      </c>
      <c r="N203" s="1019">
        <v>53.41</v>
      </c>
      <c r="O203" s="823">
        <f>M203*N203</f>
        <v>1.6546740555433104</v>
      </c>
      <c r="P203" s="823">
        <f>M203*60*1000</f>
        <v>1858.83623539784</v>
      </c>
      <c r="Q203" s="824">
        <f>P203*N203/1000</f>
        <v>99.280443332598637</v>
      </c>
    </row>
    <row r="204" spans="1:17">
      <c r="A204" s="2104"/>
      <c r="B204" s="20">
        <v>2</v>
      </c>
      <c r="C204" s="918" t="s">
        <v>914</v>
      </c>
      <c r="D204" s="972">
        <v>20</v>
      </c>
      <c r="E204" s="972">
        <v>1962</v>
      </c>
      <c r="F204" s="974">
        <v>30.994</v>
      </c>
      <c r="G204" s="974">
        <v>1.8879999999999999</v>
      </c>
      <c r="H204" s="974">
        <v>0.2</v>
      </c>
      <c r="I204" s="1020">
        <f>F204-G204-H204</f>
        <v>28.906000000000002</v>
      </c>
      <c r="J204" s="1021">
        <v>927.86</v>
      </c>
      <c r="K204" s="974">
        <v>28.905999999999999</v>
      </c>
      <c r="L204" s="1021">
        <v>927.86</v>
      </c>
      <c r="M204" s="636">
        <f t="shared" ref="M204:M212" si="31">K204/L204</f>
        <v>3.1153406763951456E-2</v>
      </c>
      <c r="N204" s="1019">
        <v>53.41</v>
      </c>
      <c r="O204" s="638">
        <f t="shared" ref="O204:O212" si="32">M204*N204</f>
        <v>1.663903455262647</v>
      </c>
      <c r="P204" s="823">
        <f t="shared" ref="P204:P212" si="33">M204*60*1000</f>
        <v>1869.2044058370873</v>
      </c>
      <c r="Q204" s="639">
        <f t="shared" ref="Q204:Q212" si="34">P204*N204/1000</f>
        <v>99.834207315758832</v>
      </c>
    </row>
    <row r="205" spans="1:17">
      <c r="A205" s="2104"/>
      <c r="B205" s="20">
        <v>3</v>
      </c>
      <c r="C205" s="918" t="s">
        <v>560</v>
      </c>
      <c r="D205" s="972">
        <v>6</v>
      </c>
      <c r="E205" s="972">
        <v>1959</v>
      </c>
      <c r="F205" s="974">
        <v>6.6</v>
      </c>
      <c r="G205" s="974">
        <v>0.47888999999999998</v>
      </c>
      <c r="H205" s="974">
        <v>0.06</v>
      </c>
      <c r="I205" s="974">
        <f t="shared" si="30"/>
        <v>6.0611100000000002</v>
      </c>
      <c r="J205" s="1021">
        <v>225.56</v>
      </c>
      <c r="K205" s="974">
        <v>4.6890900000000002</v>
      </c>
      <c r="L205" s="1021">
        <v>149.31</v>
      </c>
      <c r="M205" s="636">
        <f t="shared" si="31"/>
        <v>3.1405063291139242E-2</v>
      </c>
      <c r="N205" s="1019">
        <v>53.41</v>
      </c>
      <c r="O205" s="638">
        <f t="shared" si="32"/>
        <v>1.6773444303797469</v>
      </c>
      <c r="P205" s="823">
        <f t="shared" si="33"/>
        <v>1884.3037974683546</v>
      </c>
      <c r="Q205" s="639">
        <f t="shared" si="34"/>
        <v>100.64066582278481</v>
      </c>
    </row>
    <row r="206" spans="1:17">
      <c r="A206" s="2104"/>
      <c r="B206" s="20">
        <v>4</v>
      </c>
      <c r="C206" s="918" t="s">
        <v>915</v>
      </c>
      <c r="D206" s="972">
        <v>7</v>
      </c>
      <c r="E206" s="972">
        <v>1925</v>
      </c>
      <c r="F206" s="974">
        <v>12.077</v>
      </c>
      <c r="G206" s="974">
        <v>0.10659</v>
      </c>
      <c r="H206" s="974">
        <v>0.06</v>
      </c>
      <c r="I206" s="974">
        <f t="shared" si="30"/>
        <v>11.910409999999999</v>
      </c>
      <c r="J206" s="1021">
        <v>368.39</v>
      </c>
      <c r="K206" s="974">
        <v>4.0439600000000002</v>
      </c>
      <c r="L206" s="1021">
        <v>125.08</v>
      </c>
      <c r="M206" s="636">
        <f t="shared" si="31"/>
        <v>3.2330988167572752E-2</v>
      </c>
      <c r="N206" s="1019">
        <v>53.41</v>
      </c>
      <c r="O206" s="638">
        <f t="shared" si="32"/>
        <v>1.7267980780300607</v>
      </c>
      <c r="P206" s="823">
        <f t="shared" si="33"/>
        <v>1939.8592900543651</v>
      </c>
      <c r="Q206" s="639">
        <f t="shared" si="34"/>
        <v>103.60788468180364</v>
      </c>
    </row>
    <row r="207" spans="1:17">
      <c r="A207" s="2104"/>
      <c r="B207" s="20">
        <v>5</v>
      </c>
      <c r="C207" s="918" t="s">
        <v>916</v>
      </c>
      <c r="D207" s="972">
        <v>81</v>
      </c>
      <c r="E207" s="972">
        <v>1961</v>
      </c>
      <c r="F207" s="974">
        <v>49.372999999999998</v>
      </c>
      <c r="G207" s="974">
        <v>3.7179000000000002</v>
      </c>
      <c r="H207" s="974">
        <v>0.8</v>
      </c>
      <c r="I207" s="1020">
        <f>F207-G207-H207</f>
        <v>44.8551</v>
      </c>
      <c r="J207" s="1021">
        <v>1344.76</v>
      </c>
      <c r="K207" s="974">
        <v>44.854999999999997</v>
      </c>
      <c r="L207" s="1021">
        <v>1344.76</v>
      </c>
      <c r="M207" s="636">
        <f t="shared" si="31"/>
        <v>3.3355394271096697E-2</v>
      </c>
      <c r="N207" s="1019">
        <v>53.41</v>
      </c>
      <c r="O207" s="638">
        <f t="shared" si="32"/>
        <v>1.7815116080192746</v>
      </c>
      <c r="P207" s="823">
        <f t="shared" si="33"/>
        <v>2001.3236562658019</v>
      </c>
      <c r="Q207" s="639">
        <f t="shared" si="34"/>
        <v>106.89069648115647</v>
      </c>
    </row>
    <row r="208" spans="1:17">
      <c r="A208" s="2104"/>
      <c r="B208" s="20">
        <v>6</v>
      </c>
      <c r="C208" s="918" t="s">
        <v>493</v>
      </c>
      <c r="D208" s="972">
        <v>6</v>
      </c>
      <c r="E208" s="972">
        <v>1955</v>
      </c>
      <c r="F208" s="974">
        <v>8.6940000000000008</v>
      </c>
      <c r="G208" s="974">
        <v>0.21267</v>
      </c>
      <c r="H208" s="974">
        <v>0.06</v>
      </c>
      <c r="I208" s="974">
        <f>F208-G208-H208</f>
        <v>8.4213300000000011</v>
      </c>
      <c r="J208" s="1021">
        <v>249.66</v>
      </c>
      <c r="K208" s="974">
        <v>6.9648199999999996</v>
      </c>
      <c r="L208" s="1021">
        <v>206.48</v>
      </c>
      <c r="M208" s="636">
        <f t="shared" si="31"/>
        <v>3.3731208833785352E-2</v>
      </c>
      <c r="N208" s="1019">
        <v>53.41</v>
      </c>
      <c r="O208" s="638">
        <f t="shared" si="32"/>
        <v>1.8015838638124755</v>
      </c>
      <c r="P208" s="823">
        <f t="shared" si="33"/>
        <v>2023.8725300271212</v>
      </c>
      <c r="Q208" s="639">
        <f t="shared" si="34"/>
        <v>108.09503182874855</v>
      </c>
    </row>
    <row r="209" spans="1:17">
      <c r="A209" s="2104"/>
      <c r="B209" s="20">
        <v>7</v>
      </c>
      <c r="C209" s="918" t="s">
        <v>494</v>
      </c>
      <c r="D209" s="972">
        <v>6</v>
      </c>
      <c r="E209" s="972">
        <v>1959</v>
      </c>
      <c r="F209" s="974">
        <v>13.018000000000001</v>
      </c>
      <c r="G209" s="974">
        <v>0.45185999999999998</v>
      </c>
      <c r="H209" s="974">
        <v>0.66</v>
      </c>
      <c r="I209" s="974">
        <f t="shared" si="30"/>
        <v>11.906140000000001</v>
      </c>
      <c r="J209" s="1021">
        <v>311.52</v>
      </c>
      <c r="K209" s="974">
        <v>8.3019999999999996</v>
      </c>
      <c r="L209" s="1021">
        <v>217.22</v>
      </c>
      <c r="M209" s="636">
        <f t="shared" si="31"/>
        <v>3.8219316821655462E-2</v>
      </c>
      <c r="N209" s="1019">
        <v>53.41</v>
      </c>
      <c r="O209" s="638">
        <f t="shared" si="32"/>
        <v>2.0412937114446179</v>
      </c>
      <c r="P209" s="823">
        <f t="shared" si="33"/>
        <v>2293.1590092993279</v>
      </c>
      <c r="Q209" s="639">
        <f t="shared" si="34"/>
        <v>122.47762268667709</v>
      </c>
    </row>
    <row r="210" spans="1:17">
      <c r="A210" s="2104"/>
      <c r="B210" s="20">
        <v>8</v>
      </c>
      <c r="C210" s="918" t="s">
        <v>492</v>
      </c>
      <c r="D210" s="972">
        <v>9</v>
      </c>
      <c r="E210" s="972">
        <v>1925</v>
      </c>
      <c r="F210" s="974">
        <v>27.823</v>
      </c>
      <c r="G210" s="974"/>
      <c r="H210" s="974"/>
      <c r="I210" s="1020">
        <f t="shared" si="30"/>
        <v>27.823</v>
      </c>
      <c r="J210" s="1021">
        <v>684.99</v>
      </c>
      <c r="K210" s="974">
        <v>11.561540000000001</v>
      </c>
      <c r="L210" s="1021">
        <v>284.64</v>
      </c>
      <c r="M210" s="636">
        <f t="shared" si="31"/>
        <v>4.061811410905003E-2</v>
      </c>
      <c r="N210" s="1019">
        <v>53.41</v>
      </c>
      <c r="O210" s="638">
        <f t="shared" si="32"/>
        <v>2.1694134745643621</v>
      </c>
      <c r="P210" s="823">
        <f t="shared" si="33"/>
        <v>2437.0868465430017</v>
      </c>
      <c r="Q210" s="639">
        <f t="shared" si="34"/>
        <v>130.16480847386171</v>
      </c>
    </row>
    <row r="211" spans="1:17">
      <c r="A211" s="2104"/>
      <c r="B211" s="20">
        <v>9</v>
      </c>
      <c r="C211" s="918" t="s">
        <v>495</v>
      </c>
      <c r="D211" s="972">
        <v>23</v>
      </c>
      <c r="E211" s="972">
        <v>1963</v>
      </c>
      <c r="F211" s="974">
        <v>20.853000000000002</v>
      </c>
      <c r="G211" s="974"/>
      <c r="H211" s="974"/>
      <c r="I211" s="974">
        <f t="shared" si="30"/>
        <v>20.853000000000002</v>
      </c>
      <c r="J211" s="1021">
        <v>502.6</v>
      </c>
      <c r="K211" s="974">
        <v>20.853000000000002</v>
      </c>
      <c r="L211" s="1021">
        <v>502.6</v>
      </c>
      <c r="M211" s="636">
        <f t="shared" si="31"/>
        <v>4.1490250696378829E-2</v>
      </c>
      <c r="N211" s="1019">
        <v>53.41</v>
      </c>
      <c r="O211" s="638">
        <f t="shared" si="32"/>
        <v>2.2159942896935929</v>
      </c>
      <c r="P211" s="823">
        <f t="shared" si="33"/>
        <v>2489.41504178273</v>
      </c>
      <c r="Q211" s="639">
        <f t="shared" si="34"/>
        <v>132.95965738161561</v>
      </c>
    </row>
    <row r="212" spans="1:17" ht="12" thickBot="1">
      <c r="A212" s="2105"/>
      <c r="B212" s="21">
        <v>10</v>
      </c>
      <c r="C212" s="1239" t="s">
        <v>496</v>
      </c>
      <c r="D212" s="1969">
        <v>6</v>
      </c>
      <c r="E212" s="1969">
        <v>1926</v>
      </c>
      <c r="F212" s="1237">
        <v>11.881</v>
      </c>
      <c r="G212" s="1237">
        <v>0.30854999999999999</v>
      </c>
      <c r="H212" s="1237">
        <v>0.8</v>
      </c>
      <c r="I212" s="1237">
        <f>F212-G212-H212</f>
        <v>10.772449999999999</v>
      </c>
      <c r="J212" s="1970">
        <v>254.15</v>
      </c>
      <c r="K212" s="1237">
        <v>8.2347900000000003</v>
      </c>
      <c r="L212" s="1970">
        <v>194.28</v>
      </c>
      <c r="M212" s="924">
        <f t="shared" si="31"/>
        <v>4.2386195182211241E-2</v>
      </c>
      <c r="N212" s="1022">
        <v>53.41</v>
      </c>
      <c r="O212" s="920">
        <f t="shared" si="32"/>
        <v>2.2638466846819023</v>
      </c>
      <c r="P212" s="920">
        <f t="shared" si="33"/>
        <v>2543.1717109326746</v>
      </c>
      <c r="Q212" s="921">
        <f t="shared" si="34"/>
        <v>135.83080108091414</v>
      </c>
    </row>
    <row r="216" spans="1:17" s="10" customFormat="1" ht="15">
      <c r="A216" s="2054" t="s">
        <v>33</v>
      </c>
      <c r="B216" s="2054"/>
      <c r="C216" s="2054"/>
      <c r="D216" s="2054"/>
      <c r="E216" s="2054"/>
      <c r="F216" s="2054"/>
      <c r="G216" s="2054"/>
      <c r="H216" s="2054"/>
      <c r="I216" s="2054"/>
      <c r="J216" s="2054"/>
      <c r="K216" s="2054"/>
      <c r="L216" s="2054"/>
      <c r="M216" s="2054"/>
      <c r="N216" s="2054"/>
      <c r="O216" s="2054"/>
      <c r="P216" s="2054"/>
      <c r="Q216" s="2054"/>
    </row>
    <row r="217" spans="1:17" s="10" customFormat="1" ht="13.5" customHeight="1" thickBot="1">
      <c r="A217" s="1043"/>
      <c r="B217" s="1043"/>
      <c r="C217" s="1043"/>
      <c r="D217" s="1043"/>
      <c r="E217" s="2038" t="s">
        <v>419</v>
      </c>
      <c r="F217" s="2038"/>
      <c r="G217" s="2038"/>
      <c r="H217" s="2038"/>
      <c r="I217" s="1043">
        <v>0.4</v>
      </c>
      <c r="J217" s="1043" t="s">
        <v>418</v>
      </c>
      <c r="K217" s="1043" t="s">
        <v>420</v>
      </c>
      <c r="L217" s="1044">
        <v>546</v>
      </c>
      <c r="M217" s="1043"/>
      <c r="N217" s="1043"/>
      <c r="O217" s="1043"/>
      <c r="P217" s="1043"/>
      <c r="Q217" s="1043"/>
    </row>
    <row r="218" spans="1:17" ht="12.75" customHeight="1">
      <c r="A218" s="2033" t="s">
        <v>1</v>
      </c>
      <c r="B218" s="2068" t="s">
        <v>0</v>
      </c>
      <c r="C218" s="2039" t="s">
        <v>2</v>
      </c>
      <c r="D218" s="2039" t="s">
        <v>3</v>
      </c>
      <c r="E218" s="2039" t="s">
        <v>12</v>
      </c>
      <c r="F218" s="2042" t="s">
        <v>13</v>
      </c>
      <c r="G218" s="2043"/>
      <c r="H218" s="2043"/>
      <c r="I218" s="2044"/>
      <c r="J218" s="2039" t="s">
        <v>4</v>
      </c>
      <c r="K218" s="2039" t="s">
        <v>14</v>
      </c>
      <c r="L218" s="2039" t="s">
        <v>5</v>
      </c>
      <c r="M218" s="2039" t="s">
        <v>6</v>
      </c>
      <c r="N218" s="2039" t="s">
        <v>15</v>
      </c>
      <c r="O218" s="2055" t="s">
        <v>16</v>
      </c>
      <c r="P218" s="2039" t="s">
        <v>23</v>
      </c>
      <c r="Q218" s="2025" t="s">
        <v>24</v>
      </c>
    </row>
    <row r="219" spans="1:17" s="2" customFormat="1" ht="33.75">
      <c r="A219" s="2034"/>
      <c r="B219" s="2069"/>
      <c r="C219" s="2040"/>
      <c r="D219" s="2041"/>
      <c r="E219" s="2041"/>
      <c r="F219" s="644" t="s">
        <v>17</v>
      </c>
      <c r="G219" s="644" t="s">
        <v>18</v>
      </c>
      <c r="H219" s="644" t="s">
        <v>19</v>
      </c>
      <c r="I219" s="644" t="s">
        <v>20</v>
      </c>
      <c r="J219" s="2041"/>
      <c r="K219" s="2041"/>
      <c r="L219" s="2041"/>
      <c r="M219" s="2041"/>
      <c r="N219" s="2041"/>
      <c r="O219" s="2056"/>
      <c r="P219" s="2041"/>
      <c r="Q219" s="2026"/>
    </row>
    <row r="220" spans="1:17" s="3" customFormat="1" ht="13.5" customHeight="1" thickBot="1">
      <c r="A220" s="2076"/>
      <c r="B220" s="2077"/>
      <c r="C220" s="2078"/>
      <c r="D220" s="31" t="s">
        <v>7</v>
      </c>
      <c r="E220" s="31" t="s">
        <v>8</v>
      </c>
      <c r="F220" s="31" t="s">
        <v>9</v>
      </c>
      <c r="G220" s="31" t="s">
        <v>9</v>
      </c>
      <c r="H220" s="31" t="s">
        <v>9</v>
      </c>
      <c r="I220" s="31" t="s">
        <v>9</v>
      </c>
      <c r="J220" s="31" t="s">
        <v>21</v>
      </c>
      <c r="K220" s="31" t="s">
        <v>9</v>
      </c>
      <c r="L220" s="31" t="s">
        <v>21</v>
      </c>
      <c r="M220" s="31" t="s">
        <v>60</v>
      </c>
      <c r="N220" s="106" t="s">
        <v>633</v>
      </c>
      <c r="O220" s="106" t="s">
        <v>634</v>
      </c>
      <c r="P220" s="107" t="s">
        <v>25</v>
      </c>
      <c r="Q220" s="108" t="s">
        <v>635</v>
      </c>
    </row>
    <row r="221" spans="1:17" s="46" customFormat="1">
      <c r="A221" s="2126" t="s">
        <v>325</v>
      </c>
      <c r="B221" s="51">
        <v>1</v>
      </c>
      <c r="C221" s="839" t="s">
        <v>785</v>
      </c>
      <c r="D221" s="1071">
        <v>100</v>
      </c>
      <c r="E221" s="788" t="s">
        <v>39</v>
      </c>
      <c r="F221" s="726">
        <f>G221+H221+I221</f>
        <v>45.542062999999999</v>
      </c>
      <c r="G221" s="936">
        <v>8.2908659999999994</v>
      </c>
      <c r="H221" s="936">
        <v>16</v>
      </c>
      <c r="I221" s="936">
        <v>21.251197000000001</v>
      </c>
      <c r="J221" s="840">
        <v>4428.2300000000005</v>
      </c>
      <c r="K221" s="936">
        <v>21.251197000000001</v>
      </c>
      <c r="L221" s="840">
        <v>4428.2300000000005</v>
      </c>
      <c r="M221" s="790">
        <f>K221/L221</f>
        <v>4.7990273766267784E-3</v>
      </c>
      <c r="N221" s="840">
        <v>62.1</v>
      </c>
      <c r="O221" s="841">
        <f>M221*N221</f>
        <v>0.29801960008852296</v>
      </c>
      <c r="P221" s="841">
        <f>M221*60*1000</f>
        <v>287.94164259760669</v>
      </c>
      <c r="Q221" s="623">
        <f>P221*N221/1000</f>
        <v>17.881176005311374</v>
      </c>
    </row>
    <row r="222" spans="1:17" s="46" customFormat="1">
      <c r="A222" s="2063"/>
      <c r="B222" s="45">
        <v>2</v>
      </c>
      <c r="C222" s="842" t="s">
        <v>786</v>
      </c>
      <c r="D222" s="1072">
        <v>76</v>
      </c>
      <c r="E222" s="795" t="s">
        <v>39</v>
      </c>
      <c r="F222" s="726">
        <f t="shared" ref="F222:F230" si="35">G222+H222+I222</f>
        <v>41.590966000000002</v>
      </c>
      <c r="G222" s="938">
        <v>6.7320000000000002</v>
      </c>
      <c r="H222" s="938">
        <v>11.92</v>
      </c>
      <c r="I222" s="938">
        <v>22.938966000000001</v>
      </c>
      <c r="J222" s="843">
        <v>3987.52</v>
      </c>
      <c r="K222" s="938">
        <v>22.938966000000001</v>
      </c>
      <c r="L222" s="843">
        <v>3987.52</v>
      </c>
      <c r="M222" s="625">
        <f t="shared" ref="M222:M230" si="36">K222/L222</f>
        <v>5.7526898924644895E-3</v>
      </c>
      <c r="N222" s="843">
        <v>62.1</v>
      </c>
      <c r="O222" s="626">
        <f t="shared" ref="O222:O240" si="37">M222*N222</f>
        <v>0.35724204232204482</v>
      </c>
      <c r="P222" s="841">
        <f t="shared" ref="P222:P240" si="38">M222*60*1000</f>
        <v>345.16139354786935</v>
      </c>
      <c r="Q222" s="627">
        <f t="shared" ref="Q222:Q240" si="39">P222*N222/1000</f>
        <v>21.434522539322685</v>
      </c>
    </row>
    <row r="223" spans="1:17">
      <c r="A223" s="2063"/>
      <c r="B223" s="13">
        <v>3</v>
      </c>
      <c r="C223" s="842" t="s">
        <v>787</v>
      </c>
      <c r="D223" s="1072">
        <v>102</v>
      </c>
      <c r="E223" s="788" t="s">
        <v>39</v>
      </c>
      <c r="F223" s="726">
        <f t="shared" si="35"/>
        <v>47.4756</v>
      </c>
      <c r="G223" s="938">
        <v>6.0026999999999999</v>
      </c>
      <c r="H223" s="938">
        <v>16</v>
      </c>
      <c r="I223" s="938">
        <v>25.472899999999999</v>
      </c>
      <c r="J223" s="843">
        <v>4426.4800000000005</v>
      </c>
      <c r="K223" s="938">
        <v>25.472899999999999</v>
      </c>
      <c r="L223" s="843">
        <v>4426.4800000000005</v>
      </c>
      <c r="M223" s="625">
        <f t="shared" si="36"/>
        <v>5.7546628472284972E-3</v>
      </c>
      <c r="N223" s="840">
        <v>62.1</v>
      </c>
      <c r="O223" s="626">
        <f t="shared" si="37"/>
        <v>0.3573645628128897</v>
      </c>
      <c r="P223" s="841">
        <f t="shared" si="38"/>
        <v>345.27977083370979</v>
      </c>
      <c r="Q223" s="627">
        <f t="shared" si="39"/>
        <v>21.441873768773377</v>
      </c>
    </row>
    <row r="224" spans="1:17">
      <c r="A224" s="2063"/>
      <c r="B224" s="13">
        <v>4</v>
      </c>
      <c r="C224" s="842" t="s">
        <v>788</v>
      </c>
      <c r="D224" s="1072">
        <v>55</v>
      </c>
      <c r="E224" s="795" t="s">
        <v>39</v>
      </c>
      <c r="F224" s="726">
        <f t="shared" si="35"/>
        <v>27.009999000000001</v>
      </c>
      <c r="G224" s="938">
        <v>3.6210000000000004</v>
      </c>
      <c r="H224" s="938">
        <v>8.56</v>
      </c>
      <c r="I224" s="938">
        <v>14.828999</v>
      </c>
      <c r="J224" s="843">
        <v>2537.7200000000003</v>
      </c>
      <c r="K224" s="938">
        <v>14.828999</v>
      </c>
      <c r="L224" s="843">
        <v>2537.7200000000003</v>
      </c>
      <c r="M224" s="625">
        <f t="shared" si="36"/>
        <v>5.843433869772866E-3</v>
      </c>
      <c r="N224" s="843">
        <v>62.1</v>
      </c>
      <c r="O224" s="626">
        <f t="shared" si="37"/>
        <v>0.362877243312895</v>
      </c>
      <c r="P224" s="841">
        <f t="shared" si="38"/>
        <v>350.60603218637198</v>
      </c>
      <c r="Q224" s="627">
        <f t="shared" si="39"/>
        <v>21.772634598773699</v>
      </c>
    </row>
    <row r="225" spans="1:17">
      <c r="A225" s="2063"/>
      <c r="B225" s="13">
        <v>5</v>
      </c>
      <c r="C225" s="842" t="s">
        <v>789</v>
      </c>
      <c r="D225" s="1072">
        <v>45</v>
      </c>
      <c r="E225" s="788" t="s">
        <v>39</v>
      </c>
      <c r="F225" s="726">
        <f t="shared" si="35"/>
        <v>25.043365000000001</v>
      </c>
      <c r="G225" s="938">
        <v>3.9685649999999999</v>
      </c>
      <c r="H225" s="938">
        <v>7.2</v>
      </c>
      <c r="I225" s="938">
        <v>13.8748</v>
      </c>
      <c r="J225" s="843">
        <v>2328.9</v>
      </c>
      <c r="K225" s="938">
        <v>13.8748</v>
      </c>
      <c r="L225" s="843">
        <v>2328.9</v>
      </c>
      <c r="M225" s="625">
        <f t="shared" si="36"/>
        <v>5.9576624157327493E-3</v>
      </c>
      <c r="N225" s="840">
        <v>62.1</v>
      </c>
      <c r="O225" s="626">
        <f t="shared" si="37"/>
        <v>0.36997083601700376</v>
      </c>
      <c r="P225" s="841">
        <f t="shared" si="38"/>
        <v>357.45974494396495</v>
      </c>
      <c r="Q225" s="627">
        <f t="shared" si="39"/>
        <v>22.198250161020223</v>
      </c>
    </row>
    <row r="226" spans="1:17">
      <c r="A226" s="2063"/>
      <c r="B226" s="13">
        <v>6</v>
      </c>
      <c r="C226" s="842" t="s">
        <v>790</v>
      </c>
      <c r="D226" s="1072">
        <v>45</v>
      </c>
      <c r="E226" s="795" t="s">
        <v>39</v>
      </c>
      <c r="F226" s="726">
        <f t="shared" si="35"/>
        <v>24.440004999999999</v>
      </c>
      <c r="G226" s="938">
        <v>3.2639999999999998</v>
      </c>
      <c r="H226" s="938">
        <v>7.05</v>
      </c>
      <c r="I226" s="938">
        <v>14.126005000000001</v>
      </c>
      <c r="J226" s="843">
        <v>2331.34</v>
      </c>
      <c r="K226" s="938">
        <v>14.126005000000001</v>
      </c>
      <c r="L226" s="843">
        <v>2331.34</v>
      </c>
      <c r="M226" s="625">
        <f t="shared" si="36"/>
        <v>6.0591784124151777E-3</v>
      </c>
      <c r="N226" s="843">
        <v>62.1</v>
      </c>
      <c r="O226" s="626">
        <f t="shared" si="37"/>
        <v>0.37627497941098254</v>
      </c>
      <c r="P226" s="841">
        <f t="shared" si="38"/>
        <v>363.55070474491066</v>
      </c>
      <c r="Q226" s="627">
        <f t="shared" si="39"/>
        <v>22.576498764658954</v>
      </c>
    </row>
    <row r="227" spans="1:17">
      <c r="A227" s="2063"/>
      <c r="B227" s="13">
        <v>7</v>
      </c>
      <c r="C227" s="842" t="s">
        <v>791</v>
      </c>
      <c r="D227" s="1072">
        <v>75</v>
      </c>
      <c r="E227" s="788" t="s">
        <v>39</v>
      </c>
      <c r="F227" s="726">
        <f t="shared" si="35"/>
        <v>44.669004999999999</v>
      </c>
      <c r="G227" s="938">
        <v>7.548</v>
      </c>
      <c r="H227" s="938">
        <v>12</v>
      </c>
      <c r="I227" s="938">
        <v>25.121005</v>
      </c>
      <c r="J227" s="843">
        <v>4068.38</v>
      </c>
      <c r="K227" s="938">
        <v>25.121005</v>
      </c>
      <c r="L227" s="843">
        <v>4068.38</v>
      </c>
      <c r="M227" s="625">
        <f t="shared" si="36"/>
        <v>6.1746948416814551E-3</v>
      </c>
      <c r="N227" s="840">
        <v>62.1</v>
      </c>
      <c r="O227" s="626">
        <f t="shared" si="37"/>
        <v>0.38344854966841835</v>
      </c>
      <c r="P227" s="841">
        <f t="shared" si="38"/>
        <v>370.48169050088728</v>
      </c>
      <c r="Q227" s="627">
        <f t="shared" si="39"/>
        <v>23.006912980105103</v>
      </c>
    </row>
    <row r="228" spans="1:17">
      <c r="A228" s="2063"/>
      <c r="B228" s="13">
        <v>8</v>
      </c>
      <c r="C228" s="842" t="s">
        <v>792</v>
      </c>
      <c r="D228" s="1072">
        <v>75</v>
      </c>
      <c r="E228" s="795" t="s">
        <v>39</v>
      </c>
      <c r="F228" s="726">
        <f t="shared" si="35"/>
        <v>43.802900000000001</v>
      </c>
      <c r="G228" s="938">
        <v>7.1400000000000006</v>
      </c>
      <c r="H228" s="938">
        <v>11.92</v>
      </c>
      <c r="I228" s="938">
        <v>24.742899999999999</v>
      </c>
      <c r="J228" s="843">
        <v>3988.9900000000002</v>
      </c>
      <c r="K228" s="938">
        <v>24.742899999999999</v>
      </c>
      <c r="L228" s="843">
        <v>3988.9900000000002</v>
      </c>
      <c r="M228" s="625">
        <f t="shared" si="36"/>
        <v>6.2027982020511447E-3</v>
      </c>
      <c r="N228" s="843">
        <v>62.1</v>
      </c>
      <c r="O228" s="626">
        <f t="shared" si="37"/>
        <v>0.38519376834737612</v>
      </c>
      <c r="P228" s="841">
        <f t="shared" si="38"/>
        <v>372.16789212306867</v>
      </c>
      <c r="Q228" s="627">
        <f t="shared" si="39"/>
        <v>23.111626100842564</v>
      </c>
    </row>
    <row r="229" spans="1:17">
      <c r="A229" s="2063"/>
      <c r="B229" s="13">
        <v>9</v>
      </c>
      <c r="C229" s="842" t="s">
        <v>793</v>
      </c>
      <c r="D229" s="1072">
        <v>31</v>
      </c>
      <c r="E229" s="788" t="s">
        <v>39</v>
      </c>
      <c r="F229" s="726">
        <f t="shared" si="35"/>
        <v>15.399899999999999</v>
      </c>
      <c r="G229" s="938">
        <v>1.7850000000000001</v>
      </c>
      <c r="H229" s="938">
        <v>4.72</v>
      </c>
      <c r="I229" s="938">
        <v>8.8948999999999998</v>
      </c>
      <c r="J229" s="843">
        <v>1426.8500000000001</v>
      </c>
      <c r="K229" s="938">
        <v>8.8948999999999998</v>
      </c>
      <c r="L229" s="843">
        <v>1426.8500000000001</v>
      </c>
      <c r="M229" s="625">
        <f t="shared" si="36"/>
        <v>6.2339418999894864E-3</v>
      </c>
      <c r="N229" s="840">
        <v>62.1</v>
      </c>
      <c r="O229" s="626">
        <f t="shared" si="37"/>
        <v>0.3871277919893471</v>
      </c>
      <c r="P229" s="841">
        <f t="shared" si="38"/>
        <v>374.03651399936916</v>
      </c>
      <c r="Q229" s="627">
        <f t="shared" si="39"/>
        <v>23.227667519360825</v>
      </c>
    </row>
    <row r="230" spans="1:17" ht="12" thickBot="1">
      <c r="A230" s="2064"/>
      <c r="B230" s="33">
        <v>10</v>
      </c>
      <c r="C230" s="907" t="s">
        <v>794</v>
      </c>
      <c r="D230" s="1073">
        <v>75</v>
      </c>
      <c r="E230" s="940" t="s">
        <v>39</v>
      </c>
      <c r="F230" s="726">
        <f t="shared" si="35"/>
        <v>43.055774</v>
      </c>
      <c r="G230" s="1005">
        <v>6.069</v>
      </c>
      <c r="H230" s="1005">
        <v>11.84</v>
      </c>
      <c r="I230" s="1005">
        <v>25.146774000000001</v>
      </c>
      <c r="J230" s="928">
        <v>3992.51</v>
      </c>
      <c r="K230" s="1005">
        <v>25.146774000000001</v>
      </c>
      <c r="L230" s="928">
        <v>3992.51</v>
      </c>
      <c r="M230" s="927">
        <f t="shared" si="36"/>
        <v>6.2984874176896235E-3</v>
      </c>
      <c r="N230" s="928">
        <v>62.1</v>
      </c>
      <c r="O230" s="980">
        <f t="shared" si="37"/>
        <v>0.39113606863852562</v>
      </c>
      <c r="P230" s="929">
        <f t="shared" si="38"/>
        <v>377.90924506137742</v>
      </c>
      <c r="Q230" s="930">
        <f t="shared" si="39"/>
        <v>23.468164118311538</v>
      </c>
    </row>
    <row r="231" spans="1:17">
      <c r="A231" s="2059" t="s">
        <v>326</v>
      </c>
      <c r="B231" s="221">
        <v>1</v>
      </c>
      <c r="C231" s="951" t="s">
        <v>541</v>
      </c>
      <c r="D231" s="1074">
        <v>54</v>
      </c>
      <c r="E231" s="1117" t="s">
        <v>39</v>
      </c>
      <c r="F231" s="803">
        <f>G231+H231+I231</f>
        <v>36.069996000000003</v>
      </c>
      <c r="G231" s="944">
        <v>5.1000000000000005</v>
      </c>
      <c r="H231" s="944">
        <v>8.64</v>
      </c>
      <c r="I231" s="945">
        <v>22.329996000000001</v>
      </c>
      <c r="J231" s="946">
        <v>2986.4500000000003</v>
      </c>
      <c r="K231" s="1170">
        <v>22.329996000000001</v>
      </c>
      <c r="L231" s="946">
        <v>2986.4500000000003</v>
      </c>
      <c r="M231" s="805">
        <f>K231/L231</f>
        <v>7.4771035845234302E-3</v>
      </c>
      <c r="N231" s="948">
        <v>62.1</v>
      </c>
      <c r="O231" s="806">
        <f t="shared" si="37"/>
        <v>0.46432813259890504</v>
      </c>
      <c r="P231" s="806">
        <f t="shared" si="38"/>
        <v>448.6262150714058</v>
      </c>
      <c r="Q231" s="807">
        <f t="shared" si="39"/>
        <v>27.859687955934298</v>
      </c>
    </row>
    <row r="232" spans="1:17">
      <c r="A232" s="2060"/>
      <c r="B232" s="215">
        <v>2</v>
      </c>
      <c r="C232" s="951" t="s">
        <v>795</v>
      </c>
      <c r="D232" s="1074">
        <v>52</v>
      </c>
      <c r="E232" s="801" t="s">
        <v>39</v>
      </c>
      <c r="F232" s="802">
        <f t="shared" ref="F232:F239" si="40">G232+H232+I232</f>
        <v>34.19</v>
      </c>
      <c r="G232" s="945">
        <v>3.7230000000000003</v>
      </c>
      <c r="H232" s="945">
        <v>8.48</v>
      </c>
      <c r="I232" s="945">
        <v>21.986999999999998</v>
      </c>
      <c r="J232" s="949">
        <v>2928.4</v>
      </c>
      <c r="K232" s="1171">
        <v>21.986999999999998</v>
      </c>
      <c r="L232" s="949">
        <v>2928.4</v>
      </c>
      <c r="M232" s="805">
        <f>K232/L232</f>
        <v>7.5081956016937569E-3</v>
      </c>
      <c r="N232" s="949">
        <v>62.1</v>
      </c>
      <c r="O232" s="806">
        <f t="shared" si="37"/>
        <v>0.46625894686518232</v>
      </c>
      <c r="P232" s="806">
        <f t="shared" si="38"/>
        <v>450.49173610162541</v>
      </c>
      <c r="Q232" s="807">
        <f t="shared" si="39"/>
        <v>27.975536811910938</v>
      </c>
    </row>
    <row r="233" spans="1:17">
      <c r="A233" s="2060"/>
      <c r="B233" s="215">
        <v>3</v>
      </c>
      <c r="C233" s="951" t="s">
        <v>543</v>
      </c>
      <c r="D233" s="1074">
        <v>15</v>
      </c>
      <c r="E233" s="1117" t="s">
        <v>39</v>
      </c>
      <c r="F233" s="953">
        <f t="shared" si="40"/>
        <v>12.412099999999999</v>
      </c>
      <c r="G233" s="945">
        <v>1.4280000000000002</v>
      </c>
      <c r="H233" s="945">
        <v>2.4</v>
      </c>
      <c r="I233" s="945">
        <v>8.5840999999999994</v>
      </c>
      <c r="J233" s="949">
        <v>1122.25</v>
      </c>
      <c r="K233" s="1171">
        <v>8.5840999999999994</v>
      </c>
      <c r="L233" s="949">
        <v>1122.25</v>
      </c>
      <c r="M233" s="810">
        <f t="shared" ref="M233:M240" si="41">K233/L233</f>
        <v>7.649008687903764E-3</v>
      </c>
      <c r="N233" s="948">
        <v>62.1</v>
      </c>
      <c r="O233" s="806">
        <f t="shared" si="37"/>
        <v>0.47500343951882373</v>
      </c>
      <c r="P233" s="806">
        <f t="shared" si="38"/>
        <v>458.94052127422583</v>
      </c>
      <c r="Q233" s="811">
        <f t="shared" si="39"/>
        <v>28.500206371129426</v>
      </c>
    </row>
    <row r="234" spans="1:17">
      <c r="A234" s="2060"/>
      <c r="B234" s="215">
        <v>4</v>
      </c>
      <c r="C234" s="951" t="s">
        <v>796</v>
      </c>
      <c r="D234" s="1074">
        <v>23</v>
      </c>
      <c r="E234" s="801" t="s">
        <v>39</v>
      </c>
      <c r="F234" s="802">
        <f t="shared" si="40"/>
        <v>14.44603</v>
      </c>
      <c r="G234" s="945">
        <v>1.887</v>
      </c>
      <c r="H234" s="945">
        <v>3.6</v>
      </c>
      <c r="I234" s="945">
        <v>8.9590300000000003</v>
      </c>
      <c r="J234" s="949">
        <v>1109.31</v>
      </c>
      <c r="K234" s="1171">
        <v>8.9590300000000003</v>
      </c>
      <c r="L234" s="949">
        <v>1109.31</v>
      </c>
      <c r="M234" s="810">
        <f t="shared" si="41"/>
        <v>8.0762185502699889E-3</v>
      </c>
      <c r="N234" s="949">
        <v>62.1</v>
      </c>
      <c r="O234" s="952">
        <f t="shared" si="37"/>
        <v>0.50153317197176628</v>
      </c>
      <c r="P234" s="806">
        <f t="shared" si="38"/>
        <v>484.57311301619933</v>
      </c>
      <c r="Q234" s="811">
        <f t="shared" si="39"/>
        <v>30.091990318305978</v>
      </c>
    </row>
    <row r="235" spans="1:17">
      <c r="A235" s="2060"/>
      <c r="B235" s="215">
        <v>5</v>
      </c>
      <c r="C235" s="951" t="s">
        <v>797</v>
      </c>
      <c r="D235" s="1074">
        <v>53</v>
      </c>
      <c r="E235" s="1117" t="s">
        <v>39</v>
      </c>
      <c r="F235" s="802">
        <f t="shared" si="40"/>
        <v>32.392200000000003</v>
      </c>
      <c r="G235" s="945">
        <v>3.06</v>
      </c>
      <c r="H235" s="945">
        <v>8.24</v>
      </c>
      <c r="I235" s="945">
        <v>21.092199999999998</v>
      </c>
      <c r="J235" s="949">
        <v>2517.62</v>
      </c>
      <c r="K235" s="1171">
        <v>21.092199999999998</v>
      </c>
      <c r="L235" s="949">
        <v>2517.62</v>
      </c>
      <c r="M235" s="810">
        <f t="shared" si="41"/>
        <v>8.3778330327849322E-3</v>
      </c>
      <c r="N235" s="948">
        <v>62.1</v>
      </c>
      <c r="O235" s="952">
        <f t="shared" si="37"/>
        <v>0.52026343133594433</v>
      </c>
      <c r="P235" s="806">
        <f t="shared" si="38"/>
        <v>502.66998196709591</v>
      </c>
      <c r="Q235" s="811">
        <f t="shared" si="39"/>
        <v>31.215805880156655</v>
      </c>
    </row>
    <row r="236" spans="1:17">
      <c r="A236" s="2060"/>
      <c r="B236" s="215">
        <v>6</v>
      </c>
      <c r="C236" s="951" t="s">
        <v>798</v>
      </c>
      <c r="D236" s="1074">
        <v>43</v>
      </c>
      <c r="E236" s="801" t="s">
        <v>39</v>
      </c>
      <c r="F236" s="953">
        <f t="shared" si="40"/>
        <v>30.3444</v>
      </c>
      <c r="G236" s="945">
        <v>2.3460000000000001</v>
      </c>
      <c r="H236" s="945">
        <v>6.97</v>
      </c>
      <c r="I236" s="945">
        <v>21.028400000000001</v>
      </c>
      <c r="J236" s="949">
        <v>2362.09</v>
      </c>
      <c r="K236" s="1171">
        <v>21.028400000000001</v>
      </c>
      <c r="L236" s="949">
        <v>2362.09</v>
      </c>
      <c r="M236" s="810">
        <f t="shared" si="41"/>
        <v>8.9024550292325869E-3</v>
      </c>
      <c r="N236" s="949">
        <v>62.1</v>
      </c>
      <c r="O236" s="952">
        <f t="shared" si="37"/>
        <v>0.55284245731534365</v>
      </c>
      <c r="P236" s="806">
        <f t="shared" si="38"/>
        <v>534.14730175395516</v>
      </c>
      <c r="Q236" s="811">
        <f t="shared" si="39"/>
        <v>33.170547438920615</v>
      </c>
    </row>
    <row r="237" spans="1:17">
      <c r="A237" s="2060"/>
      <c r="B237" s="215">
        <v>7</v>
      </c>
      <c r="C237" s="951" t="s">
        <v>799</v>
      </c>
      <c r="D237" s="1074">
        <v>22</v>
      </c>
      <c r="E237" s="801" t="s">
        <v>39</v>
      </c>
      <c r="F237" s="802">
        <f t="shared" si="40"/>
        <v>15.829999000000001</v>
      </c>
      <c r="G237" s="945">
        <v>1.581</v>
      </c>
      <c r="H237" s="945">
        <v>3.52</v>
      </c>
      <c r="I237" s="945">
        <v>10.728999</v>
      </c>
      <c r="J237" s="949">
        <v>1131.55</v>
      </c>
      <c r="K237" s="1171">
        <v>10.728999</v>
      </c>
      <c r="L237" s="949">
        <v>1131.55</v>
      </c>
      <c r="M237" s="810">
        <f t="shared" si="41"/>
        <v>9.4816835314391768E-3</v>
      </c>
      <c r="N237" s="948">
        <v>62.1</v>
      </c>
      <c r="O237" s="952">
        <f t="shared" si="37"/>
        <v>0.58881254730237287</v>
      </c>
      <c r="P237" s="806">
        <f t="shared" si="38"/>
        <v>568.9010118863506</v>
      </c>
      <c r="Q237" s="811">
        <f t="shared" si="39"/>
        <v>35.328752838142378</v>
      </c>
    </row>
    <row r="238" spans="1:17">
      <c r="A238" s="2060"/>
      <c r="B238" s="215">
        <v>8</v>
      </c>
      <c r="C238" s="951" t="s">
        <v>800</v>
      </c>
      <c r="D238" s="1074">
        <v>32</v>
      </c>
      <c r="E238" s="1117" t="s">
        <v>39</v>
      </c>
      <c r="F238" s="802">
        <f t="shared" si="40"/>
        <v>16.938000000000002</v>
      </c>
      <c r="G238" s="945">
        <v>3.1110000000000002</v>
      </c>
      <c r="H238" s="945">
        <v>0.32</v>
      </c>
      <c r="I238" s="945">
        <v>13.507000000000001</v>
      </c>
      <c r="J238" s="949">
        <v>1420.48</v>
      </c>
      <c r="K238" s="1171">
        <v>13.507000000000001</v>
      </c>
      <c r="L238" s="949">
        <v>1420.48</v>
      </c>
      <c r="M238" s="810">
        <f t="shared" si="41"/>
        <v>9.5087576030637548E-3</v>
      </c>
      <c r="N238" s="949">
        <v>62.1</v>
      </c>
      <c r="O238" s="952">
        <f t="shared" si="37"/>
        <v>0.59049384715025921</v>
      </c>
      <c r="P238" s="806">
        <f t="shared" si="38"/>
        <v>570.52545618382533</v>
      </c>
      <c r="Q238" s="811">
        <f t="shared" si="39"/>
        <v>35.429630829015551</v>
      </c>
    </row>
    <row r="239" spans="1:17">
      <c r="A239" s="2060"/>
      <c r="B239" s="215">
        <v>9</v>
      </c>
      <c r="C239" s="951" t="s">
        <v>542</v>
      </c>
      <c r="D239" s="1074">
        <v>45</v>
      </c>
      <c r="E239" s="801" t="s">
        <v>39</v>
      </c>
      <c r="F239" s="802">
        <f t="shared" si="40"/>
        <v>41.568002000000007</v>
      </c>
      <c r="G239" s="945">
        <v>5.1510000000000007</v>
      </c>
      <c r="H239" s="945">
        <v>7.2</v>
      </c>
      <c r="I239" s="945">
        <v>29.217002000000004</v>
      </c>
      <c r="J239" s="949">
        <v>2936.83</v>
      </c>
      <c r="K239" s="1171">
        <v>29.217002000000004</v>
      </c>
      <c r="L239" s="949">
        <v>2936.83</v>
      </c>
      <c r="M239" s="810">
        <f t="shared" si="41"/>
        <v>9.9484825475087101E-3</v>
      </c>
      <c r="N239" s="948">
        <v>62.1</v>
      </c>
      <c r="O239" s="952">
        <f t="shared" si="37"/>
        <v>0.6178007662002909</v>
      </c>
      <c r="P239" s="806">
        <f t="shared" si="38"/>
        <v>596.90895285052261</v>
      </c>
      <c r="Q239" s="811">
        <f t="shared" si="39"/>
        <v>37.068045972017458</v>
      </c>
    </row>
    <row r="240" spans="1:17" ht="13.5" customHeight="1" thickBot="1">
      <c r="A240" s="2061"/>
      <c r="B240" s="222">
        <v>10</v>
      </c>
      <c r="C240" s="1223" t="s">
        <v>801</v>
      </c>
      <c r="D240" s="1810">
        <v>119</v>
      </c>
      <c r="E240" s="1224" t="s">
        <v>39</v>
      </c>
      <c r="F240" s="1811">
        <v>94.040452000000016</v>
      </c>
      <c r="G240" s="1225">
        <v>16.057452000000001</v>
      </c>
      <c r="H240" s="1225">
        <v>18.96</v>
      </c>
      <c r="I240" s="1225">
        <v>59.023000000000003</v>
      </c>
      <c r="J240" s="1226">
        <v>5881.32</v>
      </c>
      <c r="K240" s="1812">
        <v>59.023000000000003</v>
      </c>
      <c r="L240" s="1226">
        <v>5881.32</v>
      </c>
      <c r="M240" s="958">
        <f t="shared" si="41"/>
        <v>1.0035672264049568E-2</v>
      </c>
      <c r="N240" s="956">
        <v>62.1</v>
      </c>
      <c r="O240" s="959">
        <f t="shared" si="37"/>
        <v>0.62321524759747815</v>
      </c>
      <c r="P240" s="959">
        <f t="shared" si="38"/>
        <v>602.14033584297408</v>
      </c>
      <c r="Q240" s="960">
        <f t="shared" si="39"/>
        <v>37.392914855848694</v>
      </c>
    </row>
    <row r="241" spans="1:17">
      <c r="A241" s="2088" t="s">
        <v>320</v>
      </c>
      <c r="B241" s="77">
        <v>1</v>
      </c>
      <c r="C241" s="908" t="s">
        <v>802</v>
      </c>
      <c r="D241" s="1075">
        <v>20</v>
      </c>
      <c r="E241" s="1056" t="s">
        <v>39</v>
      </c>
      <c r="F241" s="813">
        <f>G241+H241+I241</f>
        <v>28.43</v>
      </c>
      <c r="G241" s="962">
        <v>2.3460000000000001</v>
      </c>
      <c r="H241" s="962">
        <v>3.2</v>
      </c>
      <c r="I241" s="962">
        <v>22.884</v>
      </c>
      <c r="J241" s="909">
        <v>1145.04</v>
      </c>
      <c r="K241" s="1172">
        <v>22.884</v>
      </c>
      <c r="L241" s="911">
        <v>1145.04</v>
      </c>
      <c r="M241" s="814">
        <f>K241/L241</f>
        <v>1.9985328023475163E-2</v>
      </c>
      <c r="N241" s="911">
        <v>62.1</v>
      </c>
      <c r="O241" s="815">
        <f>M241*N241</f>
        <v>1.2410888702578076</v>
      </c>
      <c r="P241" s="815">
        <f>M241*60*1000</f>
        <v>1199.1196814085097</v>
      </c>
      <c r="Q241" s="816">
        <f>P241*N241/1000</f>
        <v>74.465332215468464</v>
      </c>
    </row>
    <row r="242" spans="1:17">
      <c r="A242" s="2089"/>
      <c r="B242" s="78">
        <v>2</v>
      </c>
      <c r="C242" s="910" t="s">
        <v>803</v>
      </c>
      <c r="D242" s="1076">
        <v>20</v>
      </c>
      <c r="E242" s="964" t="s">
        <v>39</v>
      </c>
      <c r="F242" s="813">
        <f t="shared" ref="F242:F250" si="42">G242+H242+I242</f>
        <v>36.793999999999997</v>
      </c>
      <c r="G242" s="965">
        <v>2.9580000000000002</v>
      </c>
      <c r="H242" s="965">
        <v>3.2</v>
      </c>
      <c r="I242" s="965">
        <v>30.635999999999999</v>
      </c>
      <c r="J242" s="922">
        <v>1514.56</v>
      </c>
      <c r="K242" s="965">
        <v>30.635999999999999</v>
      </c>
      <c r="L242" s="922">
        <v>1514.56</v>
      </c>
      <c r="M242" s="632">
        <f t="shared" ref="M242:M250" si="43">K242/L242</f>
        <v>2.0227656877244878E-2</v>
      </c>
      <c r="N242" s="922">
        <v>62.1</v>
      </c>
      <c r="O242" s="634">
        <f t="shared" ref="O242:O250" si="44">M242*N242</f>
        <v>1.2561374920769068</v>
      </c>
      <c r="P242" s="815">
        <f t="shared" ref="P242:P250" si="45">M242*60*1000</f>
        <v>1213.6594126346927</v>
      </c>
      <c r="Q242" s="635">
        <f t="shared" ref="Q242:Q250" si="46">P242*N242/1000</f>
        <v>75.368249524614413</v>
      </c>
    </row>
    <row r="243" spans="1:17">
      <c r="A243" s="2089"/>
      <c r="B243" s="78">
        <v>3</v>
      </c>
      <c r="C243" s="910" t="s">
        <v>392</v>
      </c>
      <c r="D243" s="1076">
        <v>10</v>
      </c>
      <c r="E243" s="964" t="s">
        <v>39</v>
      </c>
      <c r="F243" s="813">
        <f t="shared" si="42"/>
        <v>13.219999</v>
      </c>
      <c r="G243" s="965">
        <v>0.153</v>
      </c>
      <c r="H243" s="965">
        <v>1.1300000000000001</v>
      </c>
      <c r="I243" s="965">
        <v>11.936999</v>
      </c>
      <c r="J243" s="922">
        <v>584.30000000000007</v>
      </c>
      <c r="K243" s="965">
        <v>11.936999</v>
      </c>
      <c r="L243" s="922">
        <v>584.30000000000007</v>
      </c>
      <c r="M243" s="632">
        <f t="shared" si="43"/>
        <v>2.0429572137600546E-2</v>
      </c>
      <c r="N243" s="911">
        <v>62.1</v>
      </c>
      <c r="O243" s="634">
        <f t="shared" si="44"/>
        <v>1.2686764297449939</v>
      </c>
      <c r="P243" s="815">
        <f t="shared" si="45"/>
        <v>1225.7743282560327</v>
      </c>
      <c r="Q243" s="635">
        <f t="shared" si="46"/>
        <v>76.120585784699642</v>
      </c>
    </row>
    <row r="244" spans="1:17">
      <c r="A244" s="2089"/>
      <c r="B244" s="78">
        <v>4</v>
      </c>
      <c r="C244" s="910" t="s">
        <v>389</v>
      </c>
      <c r="D244" s="1076">
        <v>27</v>
      </c>
      <c r="E244" s="964" t="s">
        <v>39</v>
      </c>
      <c r="F244" s="813">
        <f t="shared" si="42"/>
        <v>30.400001000000003</v>
      </c>
      <c r="G244" s="965">
        <v>1.9890000000000001</v>
      </c>
      <c r="H244" s="965">
        <v>0.27</v>
      </c>
      <c r="I244" s="965">
        <v>28.141001000000003</v>
      </c>
      <c r="J244" s="922">
        <v>1364.56</v>
      </c>
      <c r="K244" s="965">
        <v>28.141001000000003</v>
      </c>
      <c r="L244" s="922">
        <v>1364.56</v>
      </c>
      <c r="M244" s="632">
        <f t="shared" si="43"/>
        <v>2.062276558011374E-2</v>
      </c>
      <c r="N244" s="922">
        <v>62.1</v>
      </c>
      <c r="O244" s="634">
        <f t="shared" si="44"/>
        <v>1.2806737425250632</v>
      </c>
      <c r="P244" s="815">
        <f t="shared" si="45"/>
        <v>1237.3659348068245</v>
      </c>
      <c r="Q244" s="635">
        <f t="shared" si="46"/>
        <v>76.840424551503801</v>
      </c>
    </row>
    <row r="245" spans="1:17">
      <c r="A245" s="2089"/>
      <c r="B245" s="78">
        <v>5</v>
      </c>
      <c r="C245" s="910" t="s">
        <v>361</v>
      </c>
      <c r="D245" s="1076">
        <v>28</v>
      </c>
      <c r="E245" s="964" t="s">
        <v>39</v>
      </c>
      <c r="F245" s="813">
        <f t="shared" si="42"/>
        <v>31.360999000000003</v>
      </c>
      <c r="G245" s="965">
        <v>0</v>
      </c>
      <c r="H245" s="965">
        <v>0</v>
      </c>
      <c r="I245" s="965">
        <v>31.360999000000003</v>
      </c>
      <c r="J245" s="922">
        <v>1512.77</v>
      </c>
      <c r="K245" s="965">
        <v>31.360999000000003</v>
      </c>
      <c r="L245" s="922">
        <v>1512.77</v>
      </c>
      <c r="M245" s="632">
        <f t="shared" si="43"/>
        <v>2.0730844080726087E-2</v>
      </c>
      <c r="N245" s="911">
        <v>62.1</v>
      </c>
      <c r="O245" s="634">
        <f t="shared" si="44"/>
        <v>1.2873854174130901</v>
      </c>
      <c r="P245" s="815">
        <f t="shared" si="45"/>
        <v>1243.8506448435653</v>
      </c>
      <c r="Q245" s="635">
        <f t="shared" si="46"/>
        <v>77.243125044785415</v>
      </c>
    </row>
    <row r="246" spans="1:17">
      <c r="A246" s="2089"/>
      <c r="B246" s="78">
        <v>6</v>
      </c>
      <c r="C246" s="910" t="s">
        <v>474</v>
      </c>
      <c r="D246" s="1076">
        <v>54</v>
      </c>
      <c r="E246" s="964" t="s">
        <v>39</v>
      </c>
      <c r="F246" s="813">
        <f t="shared" si="42"/>
        <v>63.320451999999996</v>
      </c>
      <c r="G246" s="965">
        <v>4.888452</v>
      </c>
      <c r="H246" s="965">
        <v>8.4</v>
      </c>
      <c r="I246" s="965">
        <v>50.031999999999996</v>
      </c>
      <c r="J246" s="922">
        <v>2522.02</v>
      </c>
      <c r="K246" s="965">
        <v>49.65</v>
      </c>
      <c r="L246" s="922">
        <v>2392.67</v>
      </c>
      <c r="M246" s="632">
        <f t="shared" si="43"/>
        <v>2.0750876635724943E-2</v>
      </c>
      <c r="N246" s="922">
        <v>62.1</v>
      </c>
      <c r="O246" s="634">
        <f t="shared" si="44"/>
        <v>1.2886294390785189</v>
      </c>
      <c r="P246" s="815">
        <f t="shared" si="45"/>
        <v>1245.0525981434967</v>
      </c>
      <c r="Q246" s="635">
        <f t="shared" si="46"/>
        <v>77.317766344711146</v>
      </c>
    </row>
    <row r="247" spans="1:17">
      <c r="A247" s="2089"/>
      <c r="B247" s="78">
        <v>7</v>
      </c>
      <c r="C247" s="910" t="s">
        <v>804</v>
      </c>
      <c r="D247" s="1076">
        <v>13</v>
      </c>
      <c r="E247" s="964" t="s">
        <v>39</v>
      </c>
      <c r="F247" s="813">
        <f t="shared" si="42"/>
        <v>54.555001000000004</v>
      </c>
      <c r="G247" s="965">
        <v>0.35700000000000004</v>
      </c>
      <c r="H247" s="965">
        <v>0.12</v>
      </c>
      <c r="I247" s="965">
        <v>54.078001000000008</v>
      </c>
      <c r="J247" s="922">
        <v>2599.5700000000002</v>
      </c>
      <c r="K247" s="965">
        <v>54.078001000000008</v>
      </c>
      <c r="L247" s="922">
        <v>2599.5700000000002</v>
      </c>
      <c r="M247" s="632">
        <f t="shared" si="43"/>
        <v>2.0802671595686981E-2</v>
      </c>
      <c r="N247" s="911">
        <v>62.1</v>
      </c>
      <c r="O247" s="634">
        <f t="shared" si="44"/>
        <v>1.2918459060921614</v>
      </c>
      <c r="P247" s="815">
        <f t="shared" si="45"/>
        <v>1248.1602957412188</v>
      </c>
      <c r="Q247" s="635">
        <f t="shared" si="46"/>
        <v>77.510754365529692</v>
      </c>
    </row>
    <row r="248" spans="1:17">
      <c r="A248" s="2089"/>
      <c r="B248" s="78">
        <v>8</v>
      </c>
      <c r="C248" s="910" t="s">
        <v>183</v>
      </c>
      <c r="D248" s="1076">
        <v>20</v>
      </c>
      <c r="E248" s="964" t="s">
        <v>39</v>
      </c>
      <c r="F248" s="813">
        <f t="shared" si="42"/>
        <v>27.399997999999997</v>
      </c>
      <c r="G248" s="965">
        <v>1.6319999999999999</v>
      </c>
      <c r="H248" s="965">
        <v>3.12</v>
      </c>
      <c r="I248" s="965">
        <v>22.647997999999998</v>
      </c>
      <c r="J248" s="922">
        <v>1076.74</v>
      </c>
      <c r="K248" s="965">
        <v>22.647997999999998</v>
      </c>
      <c r="L248" s="922">
        <v>1076.74</v>
      </c>
      <c r="M248" s="632">
        <f t="shared" si="43"/>
        <v>2.1033859613277112E-2</v>
      </c>
      <c r="N248" s="922">
        <v>62.1</v>
      </c>
      <c r="O248" s="634">
        <f t="shared" si="44"/>
        <v>1.3062026819845087</v>
      </c>
      <c r="P248" s="815">
        <f t="shared" si="45"/>
        <v>1262.0315767966267</v>
      </c>
      <c r="Q248" s="635">
        <f t="shared" si="46"/>
        <v>78.372160919070524</v>
      </c>
    </row>
    <row r="249" spans="1:17">
      <c r="A249" s="2089"/>
      <c r="B249" s="78">
        <v>9</v>
      </c>
      <c r="C249" s="910" t="s">
        <v>544</v>
      </c>
      <c r="D249" s="1076">
        <v>93</v>
      </c>
      <c r="E249" s="964" t="s">
        <v>39</v>
      </c>
      <c r="F249" s="813">
        <f t="shared" si="42"/>
        <v>74.41</v>
      </c>
      <c r="G249" s="965">
        <v>3.6720000000000002</v>
      </c>
      <c r="H249" s="965">
        <v>0.83000000000000007</v>
      </c>
      <c r="I249" s="965">
        <v>69.908000000000001</v>
      </c>
      <c r="J249" s="922">
        <v>3341.34</v>
      </c>
      <c r="K249" s="965">
        <v>69.908000000000001</v>
      </c>
      <c r="L249" s="922">
        <v>3290.77</v>
      </c>
      <c r="M249" s="632">
        <f t="shared" si="43"/>
        <v>2.1243660298349627E-2</v>
      </c>
      <c r="N249" s="911">
        <v>62.1</v>
      </c>
      <c r="O249" s="634">
        <f t="shared" si="44"/>
        <v>1.3192313045275119</v>
      </c>
      <c r="P249" s="815">
        <f t="shared" si="45"/>
        <v>1274.6196179009776</v>
      </c>
      <c r="Q249" s="635">
        <f t="shared" si="46"/>
        <v>79.153878271650711</v>
      </c>
    </row>
    <row r="250" spans="1:17" ht="12" thickBot="1">
      <c r="A250" s="2089"/>
      <c r="B250" s="78">
        <v>10</v>
      </c>
      <c r="C250" s="912" t="s">
        <v>473</v>
      </c>
      <c r="D250" s="1077">
        <v>24</v>
      </c>
      <c r="E250" s="967" t="s">
        <v>39</v>
      </c>
      <c r="F250" s="813">
        <f t="shared" si="42"/>
        <v>26.400002000000001</v>
      </c>
      <c r="G250" s="968">
        <v>1.224</v>
      </c>
      <c r="H250" s="968">
        <v>3.84</v>
      </c>
      <c r="I250" s="968">
        <v>21.336002000000001</v>
      </c>
      <c r="J250" s="932">
        <v>1000.52</v>
      </c>
      <c r="K250" s="968">
        <v>21.336002000000001</v>
      </c>
      <c r="L250" s="932">
        <v>1000.52</v>
      </c>
      <c r="M250" s="931">
        <f t="shared" si="43"/>
        <v>2.1324913045216488E-2</v>
      </c>
      <c r="N250" s="932">
        <v>62.1</v>
      </c>
      <c r="O250" s="913">
        <f t="shared" si="44"/>
        <v>1.3242771001079439</v>
      </c>
      <c r="P250" s="913">
        <f t="shared" si="45"/>
        <v>1279.4947827129893</v>
      </c>
      <c r="Q250" s="914">
        <f t="shared" si="46"/>
        <v>79.45662600647664</v>
      </c>
    </row>
    <row r="251" spans="1:17">
      <c r="A251" s="2109" t="s">
        <v>324</v>
      </c>
      <c r="B251" s="40">
        <v>1</v>
      </c>
      <c r="C251" s="818" t="s">
        <v>390</v>
      </c>
      <c r="D251" s="1078">
        <v>23</v>
      </c>
      <c r="E251" s="825" t="s">
        <v>39</v>
      </c>
      <c r="F251" s="744">
        <f>G251+H251+I251</f>
        <v>28.500001000000005</v>
      </c>
      <c r="G251" s="970">
        <v>2.754</v>
      </c>
      <c r="H251" s="970">
        <v>0.23</v>
      </c>
      <c r="I251" s="970">
        <v>25.516001000000003</v>
      </c>
      <c r="J251" s="917">
        <v>1196.19</v>
      </c>
      <c r="K251" s="970">
        <v>25.516001000000003</v>
      </c>
      <c r="L251" s="791">
        <v>1196.19</v>
      </c>
      <c r="M251" s="822">
        <f>K251/L251</f>
        <v>2.13310602830654E-2</v>
      </c>
      <c r="N251" s="791">
        <v>62.1</v>
      </c>
      <c r="O251" s="823">
        <f>M251*N251</f>
        <v>1.3246588435783613</v>
      </c>
      <c r="P251" s="823">
        <f>M251*60*1000</f>
        <v>1279.863616983924</v>
      </c>
      <c r="Q251" s="824">
        <f>P251*N251/1000</f>
        <v>79.479530614701687</v>
      </c>
    </row>
    <row r="252" spans="1:17">
      <c r="A252" s="2030"/>
      <c r="B252" s="20">
        <v>2</v>
      </c>
      <c r="C252" s="918" t="s">
        <v>805</v>
      </c>
      <c r="D252" s="1079">
        <v>38</v>
      </c>
      <c r="E252" s="972" t="s">
        <v>39</v>
      </c>
      <c r="F252" s="637">
        <f t="shared" ref="F252:F260" si="47">G252+H252+I252</f>
        <v>47.340001000000001</v>
      </c>
      <c r="G252" s="973">
        <v>2.5500000000000003</v>
      </c>
      <c r="H252" s="973">
        <v>0.375</v>
      </c>
      <c r="I252" s="973">
        <v>44.415001000000004</v>
      </c>
      <c r="J252" s="923">
        <v>2071.98</v>
      </c>
      <c r="K252" s="973">
        <v>44.415001000000004</v>
      </c>
      <c r="L252" s="923">
        <v>2071.98</v>
      </c>
      <c r="M252" s="636">
        <f t="shared" ref="M252:M260" si="48">K252/L252</f>
        <v>2.1436018204808928E-2</v>
      </c>
      <c r="N252" s="923">
        <v>62.1</v>
      </c>
      <c r="O252" s="638">
        <f t="shared" ref="O252:O260" si="49">M252*N252</f>
        <v>1.3311767305186344</v>
      </c>
      <c r="P252" s="823">
        <f t="shared" ref="P252:P260" si="50">M252*60*1000</f>
        <v>1286.1610922885357</v>
      </c>
      <c r="Q252" s="639">
        <f t="shared" ref="Q252:Q260" si="51">P252*N252/1000</f>
        <v>79.870603831118061</v>
      </c>
    </row>
    <row r="253" spans="1:17">
      <c r="A253" s="2030"/>
      <c r="B253" s="20">
        <v>3</v>
      </c>
      <c r="C253" s="918" t="s">
        <v>806</v>
      </c>
      <c r="D253" s="1079">
        <v>11</v>
      </c>
      <c r="E253" s="825" t="s">
        <v>39</v>
      </c>
      <c r="F253" s="637">
        <f t="shared" si="47"/>
        <v>26.830999000000002</v>
      </c>
      <c r="G253" s="973">
        <v>0</v>
      </c>
      <c r="H253" s="973">
        <v>0</v>
      </c>
      <c r="I253" s="973">
        <v>26.830999000000002</v>
      </c>
      <c r="J253" s="923">
        <v>1215.32</v>
      </c>
      <c r="K253" s="973">
        <v>26.830999000000002</v>
      </c>
      <c r="L253" s="923">
        <v>1215.32</v>
      </c>
      <c r="M253" s="636">
        <f t="shared" si="48"/>
        <v>2.2077312148240796E-2</v>
      </c>
      <c r="N253" s="791">
        <v>62.1</v>
      </c>
      <c r="O253" s="638">
        <f t="shared" si="49"/>
        <v>1.3710010844057534</v>
      </c>
      <c r="P253" s="823">
        <f t="shared" si="50"/>
        <v>1324.6387288944477</v>
      </c>
      <c r="Q253" s="639">
        <f t="shared" si="51"/>
        <v>82.260065064345213</v>
      </c>
    </row>
    <row r="254" spans="1:17">
      <c r="A254" s="2030"/>
      <c r="B254" s="20">
        <v>4</v>
      </c>
      <c r="C254" s="918" t="s">
        <v>391</v>
      </c>
      <c r="D254" s="1079">
        <v>29</v>
      </c>
      <c r="E254" s="972" t="s">
        <v>39</v>
      </c>
      <c r="F254" s="637">
        <f t="shared" si="47"/>
        <v>29.4</v>
      </c>
      <c r="G254" s="973">
        <v>0.60445199999999999</v>
      </c>
      <c r="H254" s="973">
        <v>0.28000000000000003</v>
      </c>
      <c r="I254" s="973">
        <v>28.515547999999999</v>
      </c>
      <c r="J254" s="923">
        <v>1288.78</v>
      </c>
      <c r="K254" s="973">
        <v>28.515547999999999</v>
      </c>
      <c r="L254" s="923">
        <v>1288.78</v>
      </c>
      <c r="M254" s="636">
        <f t="shared" si="48"/>
        <v>2.212600133459551E-2</v>
      </c>
      <c r="N254" s="923">
        <v>62.1</v>
      </c>
      <c r="O254" s="638">
        <f t="shared" si="49"/>
        <v>1.3740246828783813</v>
      </c>
      <c r="P254" s="823">
        <f t="shared" si="50"/>
        <v>1327.5600800757306</v>
      </c>
      <c r="Q254" s="639">
        <f t="shared" si="51"/>
        <v>82.441480972702877</v>
      </c>
    </row>
    <row r="255" spans="1:17">
      <c r="A255" s="2030"/>
      <c r="B255" s="20">
        <v>5</v>
      </c>
      <c r="C255" s="918" t="s">
        <v>81</v>
      </c>
      <c r="D255" s="1079">
        <v>44</v>
      </c>
      <c r="E255" s="825" t="s">
        <v>39</v>
      </c>
      <c r="F255" s="637">
        <f t="shared" si="47"/>
        <v>42.540005000000001</v>
      </c>
      <c r="G255" s="973">
        <v>0</v>
      </c>
      <c r="H255" s="973">
        <v>0</v>
      </c>
      <c r="I255" s="973">
        <v>42.540005000000001</v>
      </c>
      <c r="J255" s="923">
        <v>1876.15</v>
      </c>
      <c r="K255" s="973">
        <v>42.540005000000001</v>
      </c>
      <c r="L255" s="923">
        <v>1876.15</v>
      </c>
      <c r="M255" s="636">
        <f t="shared" si="48"/>
        <v>2.2674095887855447E-2</v>
      </c>
      <c r="N255" s="791">
        <v>62.1</v>
      </c>
      <c r="O255" s="638">
        <f t="shared" si="49"/>
        <v>1.4080613546358234</v>
      </c>
      <c r="P255" s="823">
        <f t="shared" si="50"/>
        <v>1360.4457532713268</v>
      </c>
      <c r="Q255" s="639">
        <f t="shared" si="51"/>
        <v>84.48368127814939</v>
      </c>
    </row>
    <row r="256" spans="1:17">
      <c r="A256" s="2030"/>
      <c r="B256" s="20">
        <v>6</v>
      </c>
      <c r="C256" s="918" t="s">
        <v>80</v>
      </c>
      <c r="D256" s="1079">
        <v>12</v>
      </c>
      <c r="E256" s="972" t="s">
        <v>39</v>
      </c>
      <c r="F256" s="637">
        <f t="shared" si="47"/>
        <v>15.787999000000001</v>
      </c>
      <c r="G256" s="973">
        <v>0.76500000000000001</v>
      </c>
      <c r="H256" s="973">
        <v>1.92</v>
      </c>
      <c r="I256" s="973">
        <v>13.102999000000001</v>
      </c>
      <c r="J256" s="923">
        <v>540.32000000000005</v>
      </c>
      <c r="K256" s="973">
        <v>13.102999000000001</v>
      </c>
      <c r="L256" s="923">
        <v>540.32000000000005</v>
      </c>
      <c r="M256" s="636">
        <f t="shared" si="48"/>
        <v>2.4250442330470832E-2</v>
      </c>
      <c r="N256" s="923">
        <v>62.1</v>
      </c>
      <c r="O256" s="638">
        <f t="shared" si="49"/>
        <v>1.5059524687222388</v>
      </c>
      <c r="P256" s="823">
        <f t="shared" si="50"/>
        <v>1455.0265398282497</v>
      </c>
      <c r="Q256" s="639">
        <f t="shared" si="51"/>
        <v>90.357148123334312</v>
      </c>
    </row>
    <row r="257" spans="1:17">
      <c r="A257" s="2030"/>
      <c r="B257" s="20">
        <v>7</v>
      </c>
      <c r="C257" s="918" t="s">
        <v>184</v>
      </c>
      <c r="D257" s="1079">
        <v>8</v>
      </c>
      <c r="E257" s="825" t="s">
        <v>39</v>
      </c>
      <c r="F257" s="637">
        <f t="shared" si="47"/>
        <v>10.6</v>
      </c>
      <c r="G257" s="973">
        <v>0.35700000000000004</v>
      </c>
      <c r="H257" s="973">
        <v>0.08</v>
      </c>
      <c r="I257" s="973">
        <v>10.163</v>
      </c>
      <c r="J257" s="923">
        <v>396.8</v>
      </c>
      <c r="K257" s="973">
        <v>10.163</v>
      </c>
      <c r="L257" s="923">
        <v>396.8</v>
      </c>
      <c r="M257" s="636">
        <f t="shared" si="48"/>
        <v>2.5612399193548387E-2</v>
      </c>
      <c r="N257" s="791">
        <v>62.1</v>
      </c>
      <c r="O257" s="638">
        <f t="shared" si="49"/>
        <v>1.5905299899193548</v>
      </c>
      <c r="P257" s="823">
        <f t="shared" si="50"/>
        <v>1536.7439516129032</v>
      </c>
      <c r="Q257" s="639">
        <f t="shared" si="51"/>
        <v>95.431799395161292</v>
      </c>
    </row>
    <row r="258" spans="1:17">
      <c r="A258" s="2030"/>
      <c r="B258" s="20">
        <v>8</v>
      </c>
      <c r="C258" s="918" t="s">
        <v>79</v>
      </c>
      <c r="D258" s="1079">
        <v>109</v>
      </c>
      <c r="E258" s="972" t="s">
        <v>39</v>
      </c>
      <c r="F258" s="637">
        <f t="shared" si="47"/>
        <v>86.890000999999998</v>
      </c>
      <c r="G258" s="973">
        <v>4.2330000000000005</v>
      </c>
      <c r="H258" s="973">
        <v>16.38</v>
      </c>
      <c r="I258" s="973">
        <v>66.277000999999998</v>
      </c>
      <c r="J258" s="923">
        <v>2560.75</v>
      </c>
      <c r="K258" s="973">
        <v>66.277000999999998</v>
      </c>
      <c r="L258" s="923">
        <v>2560.75</v>
      </c>
      <c r="M258" s="636">
        <f t="shared" si="48"/>
        <v>2.5881870936249145E-2</v>
      </c>
      <c r="N258" s="923">
        <v>62.1</v>
      </c>
      <c r="O258" s="638">
        <f t="shared" si="49"/>
        <v>1.6072641851410721</v>
      </c>
      <c r="P258" s="823">
        <f t="shared" si="50"/>
        <v>1552.9122561749487</v>
      </c>
      <c r="Q258" s="639">
        <f t="shared" si="51"/>
        <v>96.435851108464306</v>
      </c>
    </row>
    <row r="259" spans="1:17">
      <c r="A259" s="2030"/>
      <c r="B259" s="20">
        <v>9</v>
      </c>
      <c r="C259" s="975" t="s">
        <v>182</v>
      </c>
      <c r="D259" s="1079">
        <v>12</v>
      </c>
      <c r="E259" s="825" t="s">
        <v>39</v>
      </c>
      <c r="F259" s="637">
        <f t="shared" si="47"/>
        <v>17.200002000000001</v>
      </c>
      <c r="G259" s="973">
        <v>0</v>
      </c>
      <c r="H259" s="973">
        <v>0.12</v>
      </c>
      <c r="I259" s="973">
        <v>17.080002</v>
      </c>
      <c r="J259" s="923">
        <v>600.89</v>
      </c>
      <c r="K259" s="973">
        <v>17.080002</v>
      </c>
      <c r="L259" s="923">
        <v>600.89</v>
      </c>
      <c r="M259" s="636">
        <f t="shared" si="48"/>
        <v>2.8424506981311055E-2</v>
      </c>
      <c r="N259" s="791">
        <v>62.1</v>
      </c>
      <c r="O259" s="638">
        <f t="shared" si="49"/>
        <v>1.7651618835394165</v>
      </c>
      <c r="P259" s="823">
        <f t="shared" si="50"/>
        <v>1705.4704188786634</v>
      </c>
      <c r="Q259" s="639">
        <f t="shared" si="51"/>
        <v>105.909713012365</v>
      </c>
    </row>
    <row r="260" spans="1:17" ht="12" thickBot="1">
      <c r="A260" s="2031"/>
      <c r="B260" s="21">
        <v>10</v>
      </c>
      <c r="C260" s="976" t="s">
        <v>393</v>
      </c>
      <c r="D260" s="1080">
        <v>4</v>
      </c>
      <c r="E260" s="977" t="s">
        <v>39</v>
      </c>
      <c r="F260" s="978">
        <f t="shared" si="47"/>
        <v>6.1000009999999998</v>
      </c>
      <c r="G260" s="979">
        <v>0</v>
      </c>
      <c r="H260" s="979">
        <v>0</v>
      </c>
      <c r="I260" s="979">
        <v>6.1000009999999998</v>
      </c>
      <c r="J260" s="925">
        <v>135.59</v>
      </c>
      <c r="K260" s="979">
        <v>6.1000009999999998</v>
      </c>
      <c r="L260" s="925">
        <v>135.59</v>
      </c>
      <c r="M260" s="924">
        <f t="shared" si="48"/>
        <v>4.4988575853676521E-2</v>
      </c>
      <c r="N260" s="925">
        <v>62.1</v>
      </c>
      <c r="O260" s="920">
        <f t="shared" si="49"/>
        <v>2.7937905605133122</v>
      </c>
      <c r="P260" s="920">
        <f t="shared" si="50"/>
        <v>2699.3145512205911</v>
      </c>
      <c r="Q260" s="921">
        <f t="shared" si="51"/>
        <v>167.62743363079872</v>
      </c>
    </row>
    <row r="262" spans="1:17">
      <c r="C262" s="1"/>
      <c r="D262" s="1"/>
      <c r="E262" s="1"/>
    </row>
    <row r="263" spans="1:17">
      <c r="F263" s="96"/>
      <c r="G263" s="96"/>
      <c r="H263" s="96"/>
      <c r="I263" s="96"/>
    </row>
    <row r="264" spans="1:17">
      <c r="F264" s="96"/>
      <c r="G264" s="96"/>
      <c r="H264" s="96"/>
      <c r="I264" s="96"/>
    </row>
    <row r="265" spans="1:17" ht="15">
      <c r="A265" s="2093" t="s">
        <v>234</v>
      </c>
      <c r="B265" s="2093"/>
      <c r="C265" s="2093"/>
      <c r="D265" s="2093"/>
      <c r="E265" s="2093"/>
      <c r="F265" s="2093"/>
      <c r="G265" s="2093"/>
      <c r="H265" s="2093"/>
      <c r="I265" s="2093"/>
      <c r="J265" s="2093"/>
      <c r="K265" s="2093"/>
      <c r="L265" s="2093"/>
      <c r="M265" s="2093"/>
      <c r="N265" s="2093"/>
      <c r="O265" s="2093"/>
      <c r="P265" s="2093"/>
      <c r="Q265" s="2093"/>
    </row>
    <row r="266" spans="1:17" ht="13.5" thickBot="1">
      <c r="A266" s="1043"/>
      <c r="B266" s="1043"/>
      <c r="C266" s="1043"/>
      <c r="D266" s="1043"/>
      <c r="E266" s="2038" t="s">
        <v>419</v>
      </c>
      <c r="F266" s="2038"/>
      <c r="G266" s="2038"/>
      <c r="H266" s="2038"/>
      <c r="I266" s="1043">
        <v>-0.1</v>
      </c>
      <c r="J266" s="1043" t="s">
        <v>418</v>
      </c>
      <c r="K266" s="1043" t="s">
        <v>420</v>
      </c>
      <c r="L266" s="1044">
        <v>562</v>
      </c>
      <c r="M266" s="1043"/>
      <c r="N266" s="1043"/>
      <c r="O266" s="1043"/>
      <c r="P266" s="1043"/>
      <c r="Q266" s="1043"/>
    </row>
    <row r="267" spans="1:17">
      <c r="A267" s="2095" t="s">
        <v>1</v>
      </c>
      <c r="B267" s="2068" t="s">
        <v>0</v>
      </c>
      <c r="C267" s="2039" t="s">
        <v>2</v>
      </c>
      <c r="D267" s="2039" t="s">
        <v>3</v>
      </c>
      <c r="E267" s="2039" t="s">
        <v>12</v>
      </c>
      <c r="F267" s="2042" t="s">
        <v>13</v>
      </c>
      <c r="G267" s="2043"/>
      <c r="H267" s="2043"/>
      <c r="I267" s="2044"/>
      <c r="J267" s="2039" t="s">
        <v>4</v>
      </c>
      <c r="K267" s="2039" t="s">
        <v>14</v>
      </c>
      <c r="L267" s="2039" t="s">
        <v>5</v>
      </c>
      <c r="M267" s="2039" t="s">
        <v>6</v>
      </c>
      <c r="N267" s="2039" t="s">
        <v>15</v>
      </c>
      <c r="O267" s="2055" t="s">
        <v>16</v>
      </c>
      <c r="P267" s="2039" t="s">
        <v>23</v>
      </c>
      <c r="Q267" s="2025" t="s">
        <v>24</v>
      </c>
    </row>
    <row r="268" spans="1:17" ht="33.75">
      <c r="A268" s="2096"/>
      <c r="B268" s="2069"/>
      <c r="C268" s="2040"/>
      <c r="D268" s="2041"/>
      <c r="E268" s="2041"/>
      <c r="F268" s="16" t="s">
        <v>17</v>
      </c>
      <c r="G268" s="16" t="s">
        <v>18</v>
      </c>
      <c r="H268" s="16" t="s">
        <v>19</v>
      </c>
      <c r="I268" s="16" t="s">
        <v>20</v>
      </c>
      <c r="J268" s="2041"/>
      <c r="K268" s="2041"/>
      <c r="L268" s="2041"/>
      <c r="M268" s="2041"/>
      <c r="N268" s="2041"/>
      <c r="O268" s="2056"/>
      <c r="P268" s="2041"/>
      <c r="Q268" s="2026"/>
    </row>
    <row r="269" spans="1:17">
      <c r="A269" s="2097"/>
      <c r="B269" s="2098"/>
      <c r="C269" s="2041"/>
      <c r="D269" s="106" t="s">
        <v>7</v>
      </c>
      <c r="E269" s="106" t="s">
        <v>8</v>
      </c>
      <c r="F269" s="106" t="s">
        <v>9</v>
      </c>
      <c r="G269" s="106" t="s">
        <v>9</v>
      </c>
      <c r="H269" s="106" t="s">
        <v>9</v>
      </c>
      <c r="I269" s="106" t="s">
        <v>9</v>
      </c>
      <c r="J269" s="106" t="s">
        <v>21</v>
      </c>
      <c r="K269" s="106" t="s">
        <v>9</v>
      </c>
      <c r="L269" s="106" t="s">
        <v>21</v>
      </c>
      <c r="M269" s="106" t="s">
        <v>71</v>
      </c>
      <c r="N269" s="106" t="s">
        <v>633</v>
      </c>
      <c r="O269" s="106" t="s">
        <v>634</v>
      </c>
      <c r="P269" s="107" t="s">
        <v>25</v>
      </c>
      <c r="Q269" s="108" t="s">
        <v>635</v>
      </c>
    </row>
    <row r="270" spans="1:17" ht="12" thickBot="1">
      <c r="A270" s="109">
        <v>1</v>
      </c>
      <c r="B270" s="110">
        <v>2</v>
      </c>
      <c r="C270" s="111">
        <v>3</v>
      </c>
      <c r="D270" s="112">
        <v>4</v>
      </c>
      <c r="E270" s="112">
        <v>5</v>
      </c>
      <c r="F270" s="112">
        <v>6</v>
      </c>
      <c r="G270" s="112">
        <v>7</v>
      </c>
      <c r="H270" s="112">
        <v>8</v>
      </c>
      <c r="I270" s="112">
        <v>9</v>
      </c>
      <c r="J270" s="112">
        <v>10</v>
      </c>
      <c r="K270" s="112">
        <v>11</v>
      </c>
      <c r="L270" s="111">
        <v>12</v>
      </c>
      <c r="M270" s="112">
        <v>13</v>
      </c>
      <c r="N270" s="112">
        <v>14</v>
      </c>
      <c r="O270" s="113">
        <v>15</v>
      </c>
      <c r="P270" s="111">
        <v>16</v>
      </c>
      <c r="Q270" s="114">
        <v>17</v>
      </c>
    </row>
    <row r="271" spans="1:17">
      <c r="A271" s="2110" t="s">
        <v>100</v>
      </c>
      <c r="B271" s="296">
        <v>1</v>
      </c>
      <c r="C271" s="396" t="s">
        <v>211</v>
      </c>
      <c r="D271" s="397">
        <v>34</v>
      </c>
      <c r="E271" s="397">
        <v>2001</v>
      </c>
      <c r="F271" s="398">
        <v>26.088000000000001</v>
      </c>
      <c r="G271" s="399">
        <v>4.782273</v>
      </c>
      <c r="H271" s="399">
        <v>5.44</v>
      </c>
      <c r="I271" s="399">
        <v>10.865901000000001</v>
      </c>
      <c r="J271" s="399">
        <v>1747.92</v>
      </c>
      <c r="K271" s="400">
        <v>10.865901000000001</v>
      </c>
      <c r="L271" s="399">
        <v>1747.92</v>
      </c>
      <c r="M271" s="401">
        <v>6.2164750102979543E-3</v>
      </c>
      <c r="N271" s="402">
        <v>79.232100000000003</v>
      </c>
      <c r="O271" s="403">
        <v>0.49254436966342857</v>
      </c>
      <c r="P271" s="404">
        <v>372.98850061787726</v>
      </c>
      <c r="Q271" s="405">
        <v>29.552662179805711</v>
      </c>
    </row>
    <row r="272" spans="1:17">
      <c r="A272" s="2111"/>
      <c r="B272" s="116">
        <v>2</v>
      </c>
      <c r="C272" s="396" t="s">
        <v>207</v>
      </c>
      <c r="D272" s="397">
        <v>30</v>
      </c>
      <c r="E272" s="397">
        <v>1971</v>
      </c>
      <c r="F272" s="398">
        <v>19.16</v>
      </c>
      <c r="G272" s="399">
        <v>3.3623099999999999</v>
      </c>
      <c r="H272" s="399">
        <v>4.8</v>
      </c>
      <c r="I272" s="399">
        <v>10.997695</v>
      </c>
      <c r="J272" s="399">
        <v>1569.65</v>
      </c>
      <c r="K272" s="400">
        <v>10.997695</v>
      </c>
      <c r="L272" s="399">
        <v>1569.65</v>
      </c>
      <c r="M272" s="401">
        <v>7.0064632242856683E-3</v>
      </c>
      <c r="N272" s="402">
        <v>79.232100000000003</v>
      </c>
      <c r="O272" s="403">
        <v>0.55513679483292455</v>
      </c>
      <c r="P272" s="404">
        <v>420.38779345714011</v>
      </c>
      <c r="Q272" s="406">
        <v>33.308207689975468</v>
      </c>
    </row>
    <row r="273" spans="1:17">
      <c r="A273" s="2111"/>
      <c r="B273" s="116">
        <v>3</v>
      </c>
      <c r="C273" s="396" t="s">
        <v>208</v>
      </c>
      <c r="D273" s="397">
        <v>20</v>
      </c>
      <c r="E273" s="397">
        <v>1976</v>
      </c>
      <c r="F273" s="398">
        <v>21.803000000000001</v>
      </c>
      <c r="G273" s="399">
        <v>4.2329999999999997</v>
      </c>
      <c r="H273" s="399">
        <v>3.04</v>
      </c>
      <c r="I273" s="399">
        <v>14.53</v>
      </c>
      <c r="J273" s="399">
        <v>1720.29</v>
      </c>
      <c r="K273" s="400">
        <v>14.53</v>
      </c>
      <c r="L273" s="399">
        <v>1720.29</v>
      </c>
      <c r="M273" s="401">
        <v>8.4462503415121872E-3</v>
      </c>
      <c r="N273" s="402">
        <v>79.232100000000003</v>
      </c>
      <c r="O273" s="403">
        <v>0.66921415168372778</v>
      </c>
      <c r="P273" s="404">
        <v>506.77502049073121</v>
      </c>
      <c r="Q273" s="406">
        <v>40.152849101023669</v>
      </c>
    </row>
    <row r="274" spans="1:17">
      <c r="A274" s="2111"/>
      <c r="B274" s="116">
        <v>4</v>
      </c>
      <c r="C274" s="396" t="s">
        <v>212</v>
      </c>
      <c r="D274" s="397">
        <v>30</v>
      </c>
      <c r="E274" s="397">
        <v>1973</v>
      </c>
      <c r="F274" s="398">
        <v>22.149000000000001</v>
      </c>
      <c r="G274" s="399">
        <v>3.728097</v>
      </c>
      <c r="H274" s="399">
        <v>4.8</v>
      </c>
      <c r="I274" s="399">
        <v>13.620905</v>
      </c>
      <c r="J274" s="399">
        <v>1569.45</v>
      </c>
      <c r="K274" s="400">
        <v>13.620905</v>
      </c>
      <c r="L274" s="399">
        <v>1569.45</v>
      </c>
      <c r="M274" s="401">
        <v>8.6787760043327278E-3</v>
      </c>
      <c r="N274" s="402">
        <v>79.232100000000003</v>
      </c>
      <c r="O274" s="403">
        <v>0.6876376482528912</v>
      </c>
      <c r="P274" s="404">
        <v>520.72656025996366</v>
      </c>
      <c r="Q274" s="406">
        <v>41.258258895173462</v>
      </c>
    </row>
    <row r="275" spans="1:17">
      <c r="A275" s="2111"/>
      <c r="B275" s="116">
        <v>5</v>
      </c>
      <c r="C275" s="396" t="s">
        <v>209</v>
      </c>
      <c r="D275" s="397">
        <v>36</v>
      </c>
      <c r="E275" s="397">
        <v>1984</v>
      </c>
      <c r="F275" s="398">
        <v>32.189</v>
      </c>
      <c r="G275" s="399">
        <v>3.6107999999999998</v>
      </c>
      <c r="H275" s="399">
        <v>8.64</v>
      </c>
      <c r="I275" s="399">
        <v>19.938199999999998</v>
      </c>
      <c r="J275" s="399">
        <v>2249.59</v>
      </c>
      <c r="K275" s="400">
        <v>19.938199999999998</v>
      </c>
      <c r="L275" s="399">
        <v>2249.59</v>
      </c>
      <c r="M275" s="401">
        <v>8.8630372645682083E-3</v>
      </c>
      <c r="N275" s="402">
        <v>79.232100000000003</v>
      </c>
      <c r="O275" s="403">
        <v>0.70223705484999477</v>
      </c>
      <c r="P275" s="404">
        <v>531.78223587409241</v>
      </c>
      <c r="Q275" s="406">
        <v>42.134223290999685</v>
      </c>
    </row>
    <row r="276" spans="1:17">
      <c r="A276" s="2111"/>
      <c r="B276" s="116">
        <v>6</v>
      </c>
      <c r="C276" s="396" t="s">
        <v>214</v>
      </c>
      <c r="D276" s="397">
        <v>55</v>
      </c>
      <c r="E276" s="397">
        <v>1967</v>
      </c>
      <c r="F276" s="398">
        <v>39.853999999999999</v>
      </c>
      <c r="G276" s="399">
        <v>6.3798500000000002</v>
      </c>
      <c r="H276" s="399">
        <v>8.8000000000000007</v>
      </c>
      <c r="I276" s="399">
        <v>24.674153</v>
      </c>
      <c r="J276" s="399">
        <v>2582.1799999999998</v>
      </c>
      <c r="K276" s="400">
        <v>24.674153</v>
      </c>
      <c r="L276" s="399">
        <v>2582.1799999999998</v>
      </c>
      <c r="M276" s="401">
        <v>9.555551123469317E-3</v>
      </c>
      <c r="N276" s="402">
        <v>79.232100000000003</v>
      </c>
      <c r="O276" s="403">
        <v>0.75710638216983328</v>
      </c>
      <c r="P276" s="404">
        <v>573.33306740815908</v>
      </c>
      <c r="Q276" s="406">
        <v>45.426382930190002</v>
      </c>
    </row>
    <row r="277" spans="1:17">
      <c r="A277" s="2111"/>
      <c r="B277" s="116">
        <v>7</v>
      </c>
      <c r="C277" s="396" t="s">
        <v>210</v>
      </c>
      <c r="D277" s="397">
        <v>10</v>
      </c>
      <c r="E277" s="397">
        <v>1999</v>
      </c>
      <c r="F277" s="398">
        <v>12.086600000000001</v>
      </c>
      <c r="G277" s="399">
        <v>0</v>
      </c>
      <c r="H277" s="399">
        <v>0</v>
      </c>
      <c r="I277" s="399">
        <v>12.086600000000001</v>
      </c>
      <c r="J277" s="399">
        <v>1261.9000000000001</v>
      </c>
      <c r="K277" s="400">
        <v>12.086600000000001</v>
      </c>
      <c r="L277" s="399">
        <v>1261.9000000000001</v>
      </c>
      <c r="M277" s="401">
        <v>9.5780965211189478E-3</v>
      </c>
      <c r="N277" s="402">
        <v>79.232100000000003</v>
      </c>
      <c r="O277" s="403">
        <v>0.75889270137094866</v>
      </c>
      <c r="P277" s="404">
        <v>574.68579126713678</v>
      </c>
      <c r="Q277" s="406">
        <v>45.533562082256914</v>
      </c>
    </row>
    <row r="278" spans="1:17">
      <c r="A278" s="2111"/>
      <c r="B278" s="116">
        <v>8</v>
      </c>
      <c r="C278" s="396" t="s">
        <v>215</v>
      </c>
      <c r="D278" s="397">
        <v>93</v>
      </c>
      <c r="E278" s="397">
        <v>1973</v>
      </c>
      <c r="F278" s="398">
        <v>73.503</v>
      </c>
      <c r="G278" s="399">
        <v>10.841263</v>
      </c>
      <c r="H278" s="399">
        <v>14.4</v>
      </c>
      <c r="I278" s="399">
        <v>48.261736999999997</v>
      </c>
      <c r="J278" s="399">
        <v>4520.3</v>
      </c>
      <c r="K278" s="400">
        <v>48.261736999999997</v>
      </c>
      <c r="L278" s="399">
        <v>4520.3</v>
      </c>
      <c r="M278" s="401">
        <v>1.0676666814149503E-2</v>
      </c>
      <c r="N278" s="402">
        <v>79.232100000000003</v>
      </c>
      <c r="O278" s="403">
        <v>0.84593473268537478</v>
      </c>
      <c r="P278" s="404">
        <v>640.60000884897022</v>
      </c>
      <c r="Q278" s="406">
        <v>50.756083961122492</v>
      </c>
    </row>
    <row r="279" spans="1:17">
      <c r="A279" s="2111"/>
      <c r="B279" s="116">
        <v>9</v>
      </c>
      <c r="C279" s="396" t="s">
        <v>216</v>
      </c>
      <c r="D279" s="397">
        <v>40</v>
      </c>
      <c r="E279" s="397">
        <v>2009</v>
      </c>
      <c r="F279" s="398">
        <v>30.966000000000001</v>
      </c>
      <c r="G279" s="399">
        <v>3.324951</v>
      </c>
      <c r="H279" s="399">
        <v>3.2</v>
      </c>
      <c r="I279" s="399">
        <v>24.441039</v>
      </c>
      <c r="J279" s="399">
        <v>2225.48</v>
      </c>
      <c r="K279" s="400">
        <v>24.441039</v>
      </c>
      <c r="L279" s="399">
        <v>2225.48</v>
      </c>
      <c r="M279" s="401">
        <v>1.0982367399392491E-2</v>
      </c>
      <c r="N279" s="402">
        <v>79.232100000000003</v>
      </c>
      <c r="O279" s="403">
        <v>0.87015603202540581</v>
      </c>
      <c r="P279" s="404">
        <v>658.94204396354951</v>
      </c>
      <c r="Q279" s="406">
        <v>52.209361921524355</v>
      </c>
    </row>
    <row r="280" spans="1:17" ht="12" thickBot="1">
      <c r="A280" s="2111"/>
      <c r="B280" s="116">
        <v>10</v>
      </c>
      <c r="C280" s="396" t="s">
        <v>213</v>
      </c>
      <c r="D280" s="397">
        <v>21</v>
      </c>
      <c r="E280" s="397">
        <v>2000</v>
      </c>
      <c r="F280" s="398">
        <v>17.611999999999998</v>
      </c>
      <c r="G280" s="399">
        <v>2.4164870000000001</v>
      </c>
      <c r="H280" s="399">
        <v>2.64</v>
      </c>
      <c r="I280" s="399">
        <v>12.555512999999999</v>
      </c>
      <c r="J280" s="399">
        <v>1105.27</v>
      </c>
      <c r="K280" s="400">
        <v>12.555512999999999</v>
      </c>
      <c r="L280" s="399">
        <v>1105.27</v>
      </c>
      <c r="M280" s="401">
        <v>1.1359679535317161E-2</v>
      </c>
      <c r="N280" s="402">
        <v>79.232100000000003</v>
      </c>
      <c r="O280" s="403">
        <v>0.90005126491020293</v>
      </c>
      <c r="P280" s="404">
        <v>681.58077211902969</v>
      </c>
      <c r="Q280" s="406">
        <v>54.003075894612174</v>
      </c>
    </row>
    <row r="281" spans="1:17">
      <c r="A281" s="2112" t="s">
        <v>106</v>
      </c>
      <c r="B281" s="12">
        <v>1</v>
      </c>
      <c r="C281" s="407" t="s">
        <v>219</v>
      </c>
      <c r="D281" s="408">
        <v>60</v>
      </c>
      <c r="E281" s="408">
        <v>1974</v>
      </c>
      <c r="F281" s="409">
        <v>32.570999999999998</v>
      </c>
      <c r="G281" s="409">
        <v>5.0490000000000004</v>
      </c>
      <c r="H281" s="409">
        <v>9.6</v>
      </c>
      <c r="I281" s="409">
        <v>17.922003</v>
      </c>
      <c r="J281" s="409">
        <v>3124.65</v>
      </c>
      <c r="K281" s="410">
        <v>17.922003</v>
      </c>
      <c r="L281" s="409">
        <v>3124.65</v>
      </c>
      <c r="M281" s="411">
        <v>5.735683356535932E-3</v>
      </c>
      <c r="N281" s="412">
        <v>79.232100000000003</v>
      </c>
      <c r="O281" s="413">
        <v>0.45445023727339062</v>
      </c>
      <c r="P281" s="414">
        <v>344.14100139215594</v>
      </c>
      <c r="Q281" s="415">
        <v>27.26701423640344</v>
      </c>
    </row>
    <row r="282" spans="1:17">
      <c r="A282" s="2113"/>
      <c r="B282" s="13">
        <v>2</v>
      </c>
      <c r="C282" s="416" t="s">
        <v>220</v>
      </c>
      <c r="D282" s="417">
        <v>60</v>
      </c>
      <c r="E282" s="417">
        <v>1968</v>
      </c>
      <c r="F282" s="418">
        <v>53.841999999999999</v>
      </c>
      <c r="G282" s="418">
        <v>6.2442900000000003</v>
      </c>
      <c r="H282" s="418">
        <v>9.6</v>
      </c>
      <c r="I282" s="418">
        <v>37.997711000000002</v>
      </c>
      <c r="J282" s="418">
        <v>3261.72</v>
      </c>
      <c r="K282" s="419">
        <v>37.997711000000002</v>
      </c>
      <c r="L282" s="418">
        <v>3261.72</v>
      </c>
      <c r="M282" s="420">
        <v>1.1649593159437354E-2</v>
      </c>
      <c r="N282" s="421">
        <v>79.232100000000003</v>
      </c>
      <c r="O282" s="422">
        <v>0.92302173016785638</v>
      </c>
      <c r="P282" s="423">
        <v>698.97558956624118</v>
      </c>
      <c r="Q282" s="424">
        <v>55.38130381007138</v>
      </c>
    </row>
    <row r="283" spans="1:17">
      <c r="A283" s="2113"/>
      <c r="B283" s="13">
        <v>3</v>
      </c>
      <c r="C283" s="416" t="s">
        <v>226</v>
      </c>
      <c r="D283" s="417">
        <v>60</v>
      </c>
      <c r="E283" s="417">
        <v>1969</v>
      </c>
      <c r="F283" s="418">
        <v>52.936999999999998</v>
      </c>
      <c r="G283" s="418">
        <v>6.069</v>
      </c>
      <c r="H283" s="418">
        <v>9.6</v>
      </c>
      <c r="I283" s="418">
        <v>37.268000000000001</v>
      </c>
      <c r="J283" s="418">
        <v>3165.62</v>
      </c>
      <c r="K283" s="419">
        <v>37.268000000000001</v>
      </c>
      <c r="L283" s="418">
        <v>3165.62</v>
      </c>
      <c r="M283" s="420">
        <v>1.1772733303428713E-2</v>
      </c>
      <c r="N283" s="421">
        <v>79.232100000000003</v>
      </c>
      <c r="O283" s="422">
        <v>0.93277838237059418</v>
      </c>
      <c r="P283" s="423">
        <v>706.36399820572285</v>
      </c>
      <c r="Q283" s="424">
        <v>55.966702942235656</v>
      </c>
    </row>
    <row r="284" spans="1:17">
      <c r="A284" s="2113"/>
      <c r="B284" s="13">
        <v>4</v>
      </c>
      <c r="C284" s="416" t="s">
        <v>223</v>
      </c>
      <c r="D284" s="417">
        <v>31</v>
      </c>
      <c r="E284" s="417">
        <v>1972</v>
      </c>
      <c r="F284" s="418">
        <v>31.661999999999999</v>
      </c>
      <c r="G284" s="418">
        <v>6.1231419999999996</v>
      </c>
      <c r="H284" s="418">
        <v>4.8</v>
      </c>
      <c r="I284" s="418">
        <v>20.738862000000001</v>
      </c>
      <c r="J284" s="418">
        <v>1718.52</v>
      </c>
      <c r="K284" s="419">
        <v>20.738862000000001</v>
      </c>
      <c r="L284" s="418">
        <v>1718.52</v>
      </c>
      <c r="M284" s="420">
        <v>1.2067861881153552E-2</v>
      </c>
      <c r="N284" s="421">
        <v>79.232100000000003</v>
      </c>
      <c r="O284" s="422">
        <v>0.95616203935374644</v>
      </c>
      <c r="P284" s="423">
        <v>724.07171286921312</v>
      </c>
      <c r="Q284" s="424">
        <v>57.369722361224781</v>
      </c>
    </row>
    <row r="285" spans="1:17">
      <c r="A285" s="2113"/>
      <c r="B285" s="13">
        <v>5</v>
      </c>
      <c r="C285" s="416" t="s">
        <v>218</v>
      </c>
      <c r="D285" s="417">
        <v>30</v>
      </c>
      <c r="E285" s="417">
        <v>1979</v>
      </c>
      <c r="F285" s="418">
        <v>26.864999999999998</v>
      </c>
      <c r="G285" s="418">
        <v>3.090497</v>
      </c>
      <c r="H285" s="418">
        <v>4.8</v>
      </c>
      <c r="I285" s="418">
        <v>18.974506000000002</v>
      </c>
      <c r="J285" s="418">
        <v>1569.65</v>
      </c>
      <c r="K285" s="419">
        <v>18.974506000000002</v>
      </c>
      <c r="L285" s="418">
        <v>1569.65</v>
      </c>
      <c r="M285" s="420">
        <v>1.2088367470455197E-2</v>
      </c>
      <c r="N285" s="421">
        <v>79.232100000000003</v>
      </c>
      <c r="O285" s="422">
        <v>0.9577867402558532</v>
      </c>
      <c r="P285" s="423">
        <v>725.30204822731184</v>
      </c>
      <c r="Q285" s="424">
        <v>57.467204415351198</v>
      </c>
    </row>
    <row r="286" spans="1:17">
      <c r="A286" s="2113"/>
      <c r="B286" s="13">
        <v>6</v>
      </c>
      <c r="C286" s="416" t="s">
        <v>225</v>
      </c>
      <c r="D286" s="417">
        <v>30</v>
      </c>
      <c r="E286" s="417">
        <v>1973</v>
      </c>
      <c r="F286" s="418">
        <v>30.518000000000001</v>
      </c>
      <c r="G286" s="418">
        <v>3.9693299999999998</v>
      </c>
      <c r="H286" s="418">
        <v>4.8</v>
      </c>
      <c r="I286" s="418">
        <v>21.748670000000001</v>
      </c>
      <c r="J286" s="418">
        <v>1715.3</v>
      </c>
      <c r="K286" s="419">
        <v>21.748670000000001</v>
      </c>
      <c r="L286" s="418">
        <v>1715.3</v>
      </c>
      <c r="M286" s="420">
        <v>1.267922229347636E-2</v>
      </c>
      <c r="N286" s="421">
        <v>79.232100000000003</v>
      </c>
      <c r="O286" s="422">
        <v>1.0046014086789483</v>
      </c>
      <c r="P286" s="423">
        <v>760.75333760858155</v>
      </c>
      <c r="Q286" s="424">
        <v>60.276084520736902</v>
      </c>
    </row>
    <row r="287" spans="1:17">
      <c r="A287" s="2113"/>
      <c r="B287" s="13">
        <v>7</v>
      </c>
      <c r="C287" s="416" t="s">
        <v>217</v>
      </c>
      <c r="D287" s="417">
        <v>8</v>
      </c>
      <c r="E287" s="417">
        <v>1994</v>
      </c>
      <c r="F287" s="418">
        <v>13.282</v>
      </c>
      <c r="G287" s="418">
        <v>1.28088</v>
      </c>
      <c r="H287" s="418">
        <v>1.2</v>
      </c>
      <c r="I287" s="418">
        <v>10.801119999999999</v>
      </c>
      <c r="J287" s="418">
        <v>832.8</v>
      </c>
      <c r="K287" s="419">
        <v>10.801119999999999</v>
      </c>
      <c r="L287" s="418">
        <v>832.8</v>
      </c>
      <c r="M287" s="420">
        <v>1.2969644572526416E-2</v>
      </c>
      <c r="N287" s="421">
        <v>79.232100000000003</v>
      </c>
      <c r="O287" s="422">
        <v>1.0276121757348702</v>
      </c>
      <c r="P287" s="423">
        <v>778.17867435158496</v>
      </c>
      <c r="Q287" s="424">
        <v>61.656730544092213</v>
      </c>
    </row>
    <row r="288" spans="1:17">
      <c r="A288" s="2113"/>
      <c r="B288" s="13">
        <v>8</v>
      </c>
      <c r="C288" s="416" t="s">
        <v>222</v>
      </c>
      <c r="D288" s="417">
        <v>30</v>
      </c>
      <c r="E288" s="417">
        <v>1975</v>
      </c>
      <c r="F288" s="418">
        <v>29.628</v>
      </c>
      <c r="G288" s="418">
        <v>3.57</v>
      </c>
      <c r="H288" s="418">
        <v>4.8</v>
      </c>
      <c r="I288" s="418">
        <v>21.257999000000002</v>
      </c>
      <c r="J288" s="418">
        <v>1582.74</v>
      </c>
      <c r="K288" s="419">
        <v>21.257999000000002</v>
      </c>
      <c r="L288" s="418">
        <v>1582.74</v>
      </c>
      <c r="M288" s="420">
        <v>1.3431137773734158E-2</v>
      </c>
      <c r="N288" s="421">
        <v>79.232100000000003</v>
      </c>
      <c r="O288" s="422">
        <v>1.0641772512022822</v>
      </c>
      <c r="P288" s="423">
        <v>805.86826642404935</v>
      </c>
      <c r="Q288" s="424">
        <v>63.850635072136924</v>
      </c>
    </row>
    <row r="289" spans="1:17">
      <c r="A289" s="2113"/>
      <c r="B289" s="13">
        <v>9</v>
      </c>
      <c r="C289" s="416" t="s">
        <v>224</v>
      </c>
      <c r="D289" s="417">
        <v>79</v>
      </c>
      <c r="E289" s="417">
        <v>1976</v>
      </c>
      <c r="F289" s="418">
        <v>78.113</v>
      </c>
      <c r="G289" s="418">
        <v>9.5348210000000009</v>
      </c>
      <c r="H289" s="418">
        <v>12.64</v>
      </c>
      <c r="I289" s="418">
        <v>55.938183000000002</v>
      </c>
      <c r="J289" s="418">
        <v>3845.02</v>
      </c>
      <c r="K289" s="419">
        <v>55.938183000000002</v>
      </c>
      <c r="L289" s="418">
        <v>3845.02</v>
      </c>
      <c r="M289" s="420">
        <v>1.4548216394193009E-2</v>
      </c>
      <c r="N289" s="421">
        <v>79.232100000000003</v>
      </c>
      <c r="O289" s="422">
        <v>1.1526857361663398</v>
      </c>
      <c r="P289" s="423">
        <v>872.89298365158049</v>
      </c>
      <c r="Q289" s="424">
        <v>69.161144169980403</v>
      </c>
    </row>
    <row r="290" spans="1:17" ht="12" thickBot="1">
      <c r="A290" s="2114"/>
      <c r="B290" s="33">
        <v>10</v>
      </c>
      <c r="C290" s="1523" t="s">
        <v>221</v>
      </c>
      <c r="D290" s="1524">
        <v>30</v>
      </c>
      <c r="E290" s="1524">
        <v>1977</v>
      </c>
      <c r="F290" s="1525">
        <v>31.027999999999999</v>
      </c>
      <c r="G290" s="1525">
        <v>3.468</v>
      </c>
      <c r="H290" s="1525">
        <v>4.8</v>
      </c>
      <c r="I290" s="1525">
        <v>22.76</v>
      </c>
      <c r="J290" s="1525">
        <v>1557.06</v>
      </c>
      <c r="K290" s="1526">
        <v>22.76</v>
      </c>
      <c r="L290" s="1525">
        <v>1557.06</v>
      </c>
      <c r="M290" s="1527">
        <v>1.4617291562303316E-2</v>
      </c>
      <c r="N290" s="1528">
        <v>79.232100000000003</v>
      </c>
      <c r="O290" s="1529">
        <v>1.1581587067935726</v>
      </c>
      <c r="P290" s="1530">
        <v>877.03749373819892</v>
      </c>
      <c r="Q290" s="1491">
        <v>69.489522407614345</v>
      </c>
    </row>
    <row r="291" spans="1:17">
      <c r="A291" s="2115" t="s">
        <v>631</v>
      </c>
      <c r="B291" s="86">
        <v>1</v>
      </c>
      <c r="C291" s="1450" t="s">
        <v>632</v>
      </c>
      <c r="D291" s="1451">
        <v>20</v>
      </c>
      <c r="E291" s="1451">
        <v>1985</v>
      </c>
      <c r="F291" s="1452">
        <v>16.367999999999999</v>
      </c>
      <c r="G291" s="1452">
        <v>2.87663</v>
      </c>
      <c r="H291" s="1452">
        <v>3.2</v>
      </c>
      <c r="I291" s="1452">
        <v>10.291375</v>
      </c>
      <c r="J291" s="1452">
        <v>1084.74</v>
      </c>
      <c r="K291" s="1453">
        <v>10.291375</v>
      </c>
      <c r="L291" s="1452">
        <v>1084.74</v>
      </c>
      <c r="M291" s="1454">
        <v>9.4874117299998152E-3</v>
      </c>
      <c r="N291" s="1455">
        <v>79.232100000000003</v>
      </c>
      <c r="O291" s="1456">
        <v>0.7517075549325184</v>
      </c>
      <c r="P291" s="1457">
        <v>569.24470379998888</v>
      </c>
      <c r="Q291" s="1458">
        <v>45.102453295951101</v>
      </c>
    </row>
    <row r="292" spans="1:17">
      <c r="A292" s="2116"/>
      <c r="B292" s="86">
        <v>2</v>
      </c>
      <c r="C292" s="1450" t="s">
        <v>227</v>
      </c>
      <c r="D292" s="1451">
        <v>20</v>
      </c>
      <c r="E292" s="1451">
        <v>1987</v>
      </c>
      <c r="F292" s="1452">
        <v>23.341000000000001</v>
      </c>
      <c r="G292" s="1452">
        <v>2.6381869999999998</v>
      </c>
      <c r="H292" s="1452">
        <v>3.2</v>
      </c>
      <c r="I292" s="1452">
        <v>17.50281</v>
      </c>
      <c r="J292" s="1452">
        <v>1104.7</v>
      </c>
      <c r="K292" s="1453">
        <v>17.50281</v>
      </c>
      <c r="L292" s="1452">
        <v>1104.7</v>
      </c>
      <c r="M292" s="1454">
        <v>1.5843948583325791E-2</v>
      </c>
      <c r="N292" s="1455">
        <v>79.232100000000003</v>
      </c>
      <c r="O292" s="1456">
        <v>1.2553493185489275</v>
      </c>
      <c r="P292" s="1457">
        <v>950.63691499954734</v>
      </c>
      <c r="Q292" s="1458">
        <v>75.32095911293564</v>
      </c>
    </row>
    <row r="293" spans="1:17">
      <c r="A293" s="2116"/>
      <c r="B293" s="86">
        <v>3</v>
      </c>
      <c r="C293" s="1450" t="s">
        <v>233</v>
      </c>
      <c r="D293" s="1451">
        <v>21</v>
      </c>
      <c r="E293" s="1451">
        <v>1986</v>
      </c>
      <c r="F293" s="1452">
        <v>23.872</v>
      </c>
      <c r="G293" s="1452">
        <v>1.9213199999999999</v>
      </c>
      <c r="H293" s="1452">
        <v>3.2</v>
      </c>
      <c r="I293" s="1452">
        <v>18.750675000000001</v>
      </c>
      <c r="J293" s="1452">
        <v>1090.6500000000001</v>
      </c>
      <c r="K293" s="1453">
        <v>18.750675000000001</v>
      </c>
      <c r="L293" s="1452">
        <v>1090.6500000000001</v>
      </c>
      <c r="M293" s="1454">
        <v>1.7192201897950763E-2</v>
      </c>
      <c r="N293" s="1455">
        <v>79.232100000000003</v>
      </c>
      <c r="O293" s="1456">
        <v>1.3621742599986246</v>
      </c>
      <c r="P293" s="1457">
        <v>1031.5321138770457</v>
      </c>
      <c r="Q293" s="1458">
        <v>81.730455599917477</v>
      </c>
    </row>
    <row r="294" spans="1:17">
      <c r="A294" s="2116"/>
      <c r="B294" s="86">
        <v>4</v>
      </c>
      <c r="C294" s="1450" t="s">
        <v>230</v>
      </c>
      <c r="D294" s="1451">
        <v>20</v>
      </c>
      <c r="E294" s="1451">
        <v>1983</v>
      </c>
      <c r="F294" s="1452">
        <v>24.228999999999999</v>
      </c>
      <c r="G294" s="1452">
        <v>5.5728949999999999</v>
      </c>
      <c r="H294" s="1452">
        <v>3.2</v>
      </c>
      <c r="I294" s="1452">
        <v>15.456105000000001</v>
      </c>
      <c r="J294" s="1452">
        <v>1037.5</v>
      </c>
      <c r="K294" s="1453">
        <v>15.456105000000001</v>
      </c>
      <c r="L294" s="1452">
        <v>1037.5</v>
      </c>
      <c r="M294" s="1454">
        <v>1.4897450602409639E-2</v>
      </c>
      <c r="N294" s="1455">
        <v>79.232100000000003</v>
      </c>
      <c r="O294" s="1456">
        <v>1.1803562958751808</v>
      </c>
      <c r="P294" s="1457">
        <v>893.8470361445784</v>
      </c>
      <c r="Q294" s="1458">
        <v>70.821377752510841</v>
      </c>
    </row>
    <row r="295" spans="1:17">
      <c r="A295" s="2116"/>
      <c r="B295" s="86">
        <v>5</v>
      </c>
      <c r="C295" s="1450" t="s">
        <v>232</v>
      </c>
      <c r="D295" s="1451">
        <v>20</v>
      </c>
      <c r="E295" s="1451">
        <v>1985</v>
      </c>
      <c r="F295" s="1452">
        <v>27.55</v>
      </c>
      <c r="G295" s="1452">
        <v>2.7592289999999999</v>
      </c>
      <c r="H295" s="1452">
        <v>3.2</v>
      </c>
      <c r="I295" s="1452">
        <v>21.590776000000002</v>
      </c>
      <c r="J295" s="1452">
        <v>1099.8</v>
      </c>
      <c r="K295" s="1453">
        <v>21.590776000000002</v>
      </c>
      <c r="L295" s="1452">
        <v>1099.8</v>
      </c>
      <c r="M295" s="1454">
        <v>1.9631547554100747E-2</v>
      </c>
      <c r="N295" s="1455">
        <v>79.232100000000003</v>
      </c>
      <c r="O295" s="1456">
        <v>1.5554487389612659</v>
      </c>
      <c r="P295" s="1457">
        <v>1177.892853246045</v>
      </c>
      <c r="Q295" s="1458">
        <v>93.326924337675976</v>
      </c>
    </row>
    <row r="296" spans="1:17">
      <c r="A296" s="2116"/>
      <c r="B296" s="86">
        <v>6</v>
      </c>
      <c r="C296" s="1450" t="s">
        <v>231</v>
      </c>
      <c r="D296" s="1451">
        <v>20</v>
      </c>
      <c r="E296" s="1451">
        <v>1986</v>
      </c>
      <c r="F296" s="1452">
        <v>26.564599999999999</v>
      </c>
      <c r="G296" s="1452">
        <v>2.0974379999999999</v>
      </c>
      <c r="H296" s="1452">
        <v>3.2</v>
      </c>
      <c r="I296" s="1452">
        <v>21.267161999999999</v>
      </c>
      <c r="J296" s="1452">
        <v>1094.49</v>
      </c>
      <c r="K296" s="1453">
        <v>21.267161999999999</v>
      </c>
      <c r="L296" s="1452">
        <v>1094.49</v>
      </c>
      <c r="M296" s="1454">
        <v>1.9431115862182387E-2</v>
      </c>
      <c r="N296" s="1455">
        <v>79.232100000000003</v>
      </c>
      <c r="O296" s="1456">
        <v>1.539568115104021</v>
      </c>
      <c r="P296" s="1457">
        <v>1165.8669517309431</v>
      </c>
      <c r="Q296" s="1458">
        <v>92.374086906241274</v>
      </c>
    </row>
    <row r="297" spans="1:17">
      <c r="A297" s="2116"/>
      <c r="B297" s="86">
        <v>7</v>
      </c>
      <c r="C297" s="1450" t="s">
        <v>228</v>
      </c>
      <c r="D297" s="1451">
        <v>20</v>
      </c>
      <c r="E297" s="1451">
        <v>1985</v>
      </c>
      <c r="F297" s="1452">
        <v>27.318000000000001</v>
      </c>
      <c r="G297" s="1452">
        <v>2.627084</v>
      </c>
      <c r="H297" s="1452">
        <v>3.2</v>
      </c>
      <c r="I297" s="1452">
        <v>21.490912999999999</v>
      </c>
      <c r="J297" s="1452">
        <v>1045.6199999999999</v>
      </c>
      <c r="K297" s="1453">
        <v>21.490912999999999</v>
      </c>
      <c r="L297" s="1452">
        <v>1045.6199999999999</v>
      </c>
      <c r="M297" s="1454">
        <v>2.0553272699451043E-2</v>
      </c>
      <c r="N297" s="1455">
        <v>79.232100000000003</v>
      </c>
      <c r="O297" s="1456">
        <v>1.628478957850175</v>
      </c>
      <c r="P297" s="1457">
        <v>1233.1963619670626</v>
      </c>
      <c r="Q297" s="1458">
        <v>97.708737471010508</v>
      </c>
    </row>
    <row r="298" spans="1:17">
      <c r="A298" s="2116"/>
      <c r="B298" s="86">
        <v>8</v>
      </c>
      <c r="C298" s="1450" t="s">
        <v>229</v>
      </c>
      <c r="D298" s="1451">
        <v>21</v>
      </c>
      <c r="E298" s="1451">
        <v>1992</v>
      </c>
      <c r="F298" s="1452">
        <v>26.598700000000001</v>
      </c>
      <c r="G298" s="1452">
        <v>2.342943</v>
      </c>
      <c r="H298" s="1452">
        <v>3.2</v>
      </c>
      <c r="I298" s="1452">
        <v>21.055755000000001</v>
      </c>
      <c r="J298" s="1452">
        <v>1077.7</v>
      </c>
      <c r="K298" s="1453">
        <v>21.055755000000001</v>
      </c>
      <c r="L298" s="1452">
        <v>1077.7</v>
      </c>
      <c r="M298" s="1454">
        <v>1.9537677461260092E-2</v>
      </c>
      <c r="N298" s="1455">
        <v>79.232100000000003</v>
      </c>
      <c r="O298" s="1456">
        <v>1.5480112143783058</v>
      </c>
      <c r="P298" s="1457">
        <v>1172.2606476756055</v>
      </c>
      <c r="Q298" s="1458">
        <v>92.880672862698333</v>
      </c>
    </row>
    <row r="299" spans="1:17">
      <c r="A299" s="2116"/>
      <c r="B299" s="86">
        <v>9</v>
      </c>
      <c r="C299" s="1492"/>
      <c r="D299" s="1468"/>
      <c r="E299" s="1468"/>
      <c r="F299" s="1469"/>
      <c r="G299" s="1469"/>
      <c r="H299" s="1469"/>
      <c r="I299" s="1469"/>
      <c r="J299" s="1469"/>
      <c r="K299" s="1470"/>
      <c r="L299" s="1469"/>
      <c r="M299" s="1471"/>
      <c r="N299" s="1472"/>
      <c r="O299" s="1473"/>
      <c r="P299" s="1474"/>
      <c r="Q299" s="1493"/>
    </row>
    <row r="300" spans="1:17" ht="12" thickBot="1">
      <c r="A300" s="2116"/>
      <c r="B300" s="163">
        <v>10</v>
      </c>
      <c r="C300" s="1494"/>
      <c r="D300" s="1495"/>
      <c r="E300" s="1495"/>
      <c r="F300" s="1496"/>
      <c r="G300" s="1496"/>
      <c r="H300" s="1496"/>
      <c r="I300" s="1496"/>
      <c r="J300" s="1496"/>
      <c r="K300" s="1497"/>
      <c r="L300" s="1496"/>
      <c r="M300" s="1498"/>
      <c r="N300" s="1499"/>
      <c r="O300" s="1500"/>
      <c r="P300" s="1501"/>
      <c r="Q300" s="1502"/>
    </row>
    <row r="301" spans="1:17">
      <c r="A301" s="2106" t="s">
        <v>147</v>
      </c>
      <c r="B301" s="18">
        <v>1</v>
      </c>
      <c r="C301" s="1503"/>
      <c r="D301" s="1504"/>
      <c r="E301" s="1504"/>
      <c r="F301" s="1505"/>
      <c r="G301" s="1505"/>
      <c r="H301" s="1505"/>
      <c r="I301" s="1505"/>
      <c r="J301" s="1505"/>
      <c r="K301" s="1506"/>
      <c r="L301" s="1505"/>
      <c r="M301" s="1507"/>
      <c r="N301" s="1508"/>
      <c r="O301" s="1509"/>
      <c r="P301" s="1510"/>
      <c r="Q301" s="1511"/>
    </row>
    <row r="302" spans="1:17">
      <c r="A302" s="2107"/>
      <c r="B302" s="20">
        <v>2</v>
      </c>
      <c r="C302" s="1503"/>
      <c r="D302" s="1504"/>
      <c r="E302" s="1504"/>
      <c r="F302" s="1505"/>
      <c r="G302" s="1505"/>
      <c r="H302" s="1505"/>
      <c r="I302" s="1505"/>
      <c r="J302" s="1505"/>
      <c r="K302" s="1506"/>
      <c r="L302" s="1505"/>
      <c r="M302" s="1507"/>
      <c r="N302" s="1508"/>
      <c r="O302" s="1509"/>
      <c r="P302" s="1510"/>
      <c r="Q302" s="1511"/>
    </row>
    <row r="303" spans="1:17">
      <c r="A303" s="2107"/>
      <c r="B303" s="20">
        <v>3</v>
      </c>
      <c r="C303" s="1503"/>
      <c r="D303" s="1504"/>
      <c r="E303" s="1504"/>
      <c r="F303" s="1505"/>
      <c r="G303" s="1505"/>
      <c r="H303" s="1505"/>
      <c r="I303" s="1505"/>
      <c r="J303" s="1505"/>
      <c r="K303" s="1506"/>
      <c r="L303" s="1505"/>
      <c r="M303" s="1507"/>
      <c r="N303" s="1508"/>
      <c r="O303" s="1509"/>
      <c r="P303" s="1510"/>
      <c r="Q303" s="1511"/>
    </row>
    <row r="304" spans="1:17">
      <c r="A304" s="2107"/>
      <c r="B304" s="20">
        <v>4</v>
      </c>
      <c r="C304" s="1503"/>
      <c r="D304" s="1504"/>
      <c r="E304" s="1504"/>
      <c r="F304" s="1505"/>
      <c r="G304" s="1505"/>
      <c r="H304" s="1505"/>
      <c r="I304" s="1505"/>
      <c r="J304" s="1505"/>
      <c r="K304" s="1506"/>
      <c r="L304" s="1505"/>
      <c r="M304" s="1507"/>
      <c r="N304" s="1508"/>
      <c r="O304" s="1509"/>
      <c r="P304" s="1510"/>
      <c r="Q304" s="1511"/>
    </row>
    <row r="305" spans="1:17">
      <c r="A305" s="2107"/>
      <c r="B305" s="20">
        <v>5</v>
      </c>
      <c r="C305" s="1503"/>
      <c r="D305" s="1504"/>
      <c r="E305" s="1504"/>
      <c r="F305" s="1505"/>
      <c r="G305" s="1505"/>
      <c r="H305" s="1505"/>
      <c r="I305" s="1505"/>
      <c r="J305" s="1505"/>
      <c r="K305" s="1506"/>
      <c r="L305" s="1505"/>
      <c r="M305" s="1507"/>
      <c r="N305" s="1508"/>
      <c r="O305" s="1509"/>
      <c r="P305" s="1510"/>
      <c r="Q305" s="1511"/>
    </row>
    <row r="306" spans="1:17">
      <c r="A306" s="2107"/>
      <c r="B306" s="20">
        <v>6</v>
      </c>
      <c r="C306" s="1503"/>
      <c r="D306" s="1504"/>
      <c r="E306" s="1504"/>
      <c r="F306" s="1505"/>
      <c r="G306" s="1505"/>
      <c r="H306" s="1505"/>
      <c r="I306" s="1505"/>
      <c r="J306" s="1505"/>
      <c r="K306" s="1506"/>
      <c r="L306" s="1505"/>
      <c r="M306" s="1507"/>
      <c r="N306" s="1508"/>
      <c r="O306" s="1509"/>
      <c r="P306" s="1510"/>
      <c r="Q306" s="1511"/>
    </row>
    <row r="307" spans="1:17">
      <c r="A307" s="2107"/>
      <c r="B307" s="20">
        <v>7</v>
      </c>
      <c r="C307" s="1503"/>
      <c r="D307" s="1504"/>
      <c r="E307" s="1504"/>
      <c r="F307" s="1505"/>
      <c r="G307" s="1505"/>
      <c r="H307" s="1505"/>
      <c r="I307" s="1505"/>
      <c r="J307" s="1505"/>
      <c r="K307" s="1506"/>
      <c r="L307" s="1505"/>
      <c r="M307" s="1507"/>
      <c r="N307" s="1508"/>
      <c r="O307" s="1509"/>
      <c r="P307" s="1510"/>
      <c r="Q307" s="1511"/>
    </row>
    <row r="308" spans="1:17">
      <c r="A308" s="2107"/>
      <c r="B308" s="20">
        <v>8</v>
      </c>
      <c r="C308" s="1503"/>
      <c r="D308" s="1504"/>
      <c r="E308" s="1504"/>
      <c r="F308" s="1505"/>
      <c r="G308" s="1505"/>
      <c r="H308" s="1505"/>
      <c r="I308" s="1505"/>
      <c r="J308" s="1505"/>
      <c r="K308" s="1506"/>
      <c r="L308" s="1505"/>
      <c r="M308" s="1507"/>
      <c r="N308" s="1508"/>
      <c r="O308" s="1509"/>
      <c r="P308" s="1510"/>
      <c r="Q308" s="1511"/>
    </row>
    <row r="309" spans="1:17">
      <c r="A309" s="2107"/>
      <c r="B309" s="20">
        <v>9</v>
      </c>
      <c r="C309" s="1512"/>
      <c r="D309" s="1475"/>
      <c r="E309" s="1475"/>
      <c r="F309" s="1476"/>
      <c r="G309" s="1476"/>
      <c r="H309" s="1476"/>
      <c r="I309" s="1476"/>
      <c r="J309" s="1476"/>
      <c r="K309" s="1477"/>
      <c r="L309" s="1476"/>
      <c r="M309" s="1478"/>
      <c r="N309" s="1479"/>
      <c r="O309" s="1480"/>
      <c r="P309" s="1481"/>
      <c r="Q309" s="1513"/>
    </row>
    <row r="310" spans="1:17" ht="12.75" thickBot="1">
      <c r="A310" s="2108"/>
      <c r="B310" s="297">
        <v>10</v>
      </c>
      <c r="C310" s="1514"/>
      <c r="D310" s="1515"/>
      <c r="E310" s="1515"/>
      <c r="F310" s="1516"/>
      <c r="G310" s="1516"/>
      <c r="H310" s="1516"/>
      <c r="I310" s="1516"/>
      <c r="J310" s="1516"/>
      <c r="K310" s="1517"/>
      <c r="L310" s="1516"/>
      <c r="M310" s="1518"/>
      <c r="N310" s="1519"/>
      <c r="O310" s="1520"/>
      <c r="P310" s="1521"/>
      <c r="Q310" s="1522"/>
    </row>
    <row r="311" spans="1:17" ht="12">
      <c r="A311" s="171"/>
      <c r="B311" s="171"/>
      <c r="C311" s="172"/>
      <c r="D311" s="173"/>
      <c r="E311" s="173"/>
      <c r="F311" s="172"/>
      <c r="G311" s="172"/>
      <c r="H311" s="289"/>
      <c r="I311" s="289"/>
      <c r="J311" s="289"/>
      <c r="K311" s="290"/>
      <c r="L311" s="289"/>
      <c r="M311" s="291"/>
      <c r="N311" s="292"/>
      <c r="O311" s="293"/>
      <c r="P311" s="294"/>
      <c r="Q311" s="294"/>
    </row>
    <row r="312" spans="1:17" ht="15">
      <c r="A312" s="2093" t="s">
        <v>434</v>
      </c>
      <c r="B312" s="2093"/>
      <c r="C312" s="2093"/>
      <c r="D312" s="2093"/>
      <c r="E312" s="2093"/>
      <c r="F312" s="2093"/>
      <c r="G312" s="2093"/>
      <c r="H312" s="2093"/>
      <c r="I312" s="2093"/>
      <c r="J312" s="2093"/>
      <c r="K312" s="2093"/>
      <c r="L312" s="2093"/>
      <c r="M312" s="2093"/>
      <c r="N312" s="2093"/>
      <c r="O312" s="2093"/>
      <c r="P312" s="2093"/>
      <c r="Q312" s="2093"/>
    </row>
    <row r="313" spans="1:17" ht="13.5" thickBot="1">
      <c r="A313" s="1043"/>
      <c r="B313" s="1043"/>
      <c r="C313" s="1043"/>
      <c r="D313" s="1043"/>
      <c r="E313" s="2038" t="s">
        <v>419</v>
      </c>
      <c r="F313" s="2038"/>
      <c r="G313" s="2038"/>
      <c r="H313" s="2038"/>
      <c r="I313" s="1043">
        <v>0.4</v>
      </c>
      <c r="J313" s="1043" t="s">
        <v>418</v>
      </c>
      <c r="K313" s="1043" t="s">
        <v>420</v>
      </c>
      <c r="L313" s="1044">
        <v>544.6</v>
      </c>
      <c r="M313" s="1043"/>
      <c r="N313" s="1043"/>
      <c r="O313" s="1043"/>
      <c r="P313" s="1043"/>
      <c r="Q313" s="1043"/>
    </row>
    <row r="314" spans="1:17">
      <c r="A314" s="2095" t="s">
        <v>1</v>
      </c>
      <c r="B314" s="2068" t="s">
        <v>0</v>
      </c>
      <c r="C314" s="2039" t="s">
        <v>2</v>
      </c>
      <c r="D314" s="2039" t="s">
        <v>3</v>
      </c>
      <c r="E314" s="2039" t="s">
        <v>12</v>
      </c>
      <c r="F314" s="2042" t="s">
        <v>13</v>
      </c>
      <c r="G314" s="2043"/>
      <c r="H314" s="2043"/>
      <c r="I314" s="2044"/>
      <c r="J314" s="2039" t="s">
        <v>4</v>
      </c>
      <c r="K314" s="2039" t="s">
        <v>14</v>
      </c>
      <c r="L314" s="2039" t="s">
        <v>5</v>
      </c>
      <c r="M314" s="2039" t="s">
        <v>6</v>
      </c>
      <c r="N314" s="2039" t="s">
        <v>15</v>
      </c>
      <c r="O314" s="2055" t="s">
        <v>16</v>
      </c>
      <c r="P314" s="2039" t="s">
        <v>23</v>
      </c>
      <c r="Q314" s="2025" t="s">
        <v>24</v>
      </c>
    </row>
    <row r="315" spans="1:17" ht="33.75">
      <c r="A315" s="2096"/>
      <c r="B315" s="2069"/>
      <c r="C315" s="2040"/>
      <c r="D315" s="2041"/>
      <c r="E315" s="2041"/>
      <c r="F315" s="1042" t="s">
        <v>17</v>
      </c>
      <c r="G315" s="1042" t="s">
        <v>18</v>
      </c>
      <c r="H315" s="1042" t="s">
        <v>19</v>
      </c>
      <c r="I315" s="1042" t="s">
        <v>20</v>
      </c>
      <c r="J315" s="2041"/>
      <c r="K315" s="2041"/>
      <c r="L315" s="2041"/>
      <c r="M315" s="2041"/>
      <c r="N315" s="2041"/>
      <c r="O315" s="2056"/>
      <c r="P315" s="2041"/>
      <c r="Q315" s="2026"/>
    </row>
    <row r="316" spans="1:17">
      <c r="A316" s="2097"/>
      <c r="B316" s="2098"/>
      <c r="C316" s="2041"/>
      <c r="D316" s="106" t="s">
        <v>7</v>
      </c>
      <c r="E316" s="106" t="s">
        <v>8</v>
      </c>
      <c r="F316" s="106" t="s">
        <v>9</v>
      </c>
      <c r="G316" s="106" t="s">
        <v>9</v>
      </c>
      <c r="H316" s="106" t="s">
        <v>9</v>
      </c>
      <c r="I316" s="106" t="s">
        <v>9</v>
      </c>
      <c r="J316" s="106" t="s">
        <v>21</v>
      </c>
      <c r="K316" s="106" t="s">
        <v>9</v>
      </c>
      <c r="L316" s="106" t="s">
        <v>21</v>
      </c>
      <c r="M316" s="106" t="s">
        <v>71</v>
      </c>
      <c r="N316" s="106" t="s">
        <v>633</v>
      </c>
      <c r="O316" s="106" t="s">
        <v>634</v>
      </c>
      <c r="P316" s="107" t="s">
        <v>25</v>
      </c>
      <c r="Q316" s="108" t="s">
        <v>635</v>
      </c>
    </row>
    <row r="317" spans="1:17" ht="12" thickBot="1">
      <c r="A317" s="109">
        <v>1</v>
      </c>
      <c r="B317" s="110">
        <v>2</v>
      </c>
      <c r="C317" s="111">
        <v>3</v>
      </c>
      <c r="D317" s="112">
        <v>4</v>
      </c>
      <c r="E317" s="112">
        <v>5</v>
      </c>
      <c r="F317" s="112">
        <v>6</v>
      </c>
      <c r="G317" s="112">
        <v>7</v>
      </c>
      <c r="H317" s="112">
        <v>8</v>
      </c>
      <c r="I317" s="112">
        <v>9</v>
      </c>
      <c r="J317" s="112">
        <v>10</v>
      </c>
      <c r="K317" s="112">
        <v>11</v>
      </c>
      <c r="L317" s="111">
        <v>12</v>
      </c>
      <c r="M317" s="112">
        <v>13</v>
      </c>
      <c r="N317" s="112">
        <v>14</v>
      </c>
      <c r="O317" s="113">
        <v>15</v>
      </c>
      <c r="P317" s="111">
        <v>16</v>
      </c>
      <c r="Q317" s="114">
        <v>17</v>
      </c>
    </row>
    <row r="318" spans="1:17">
      <c r="A318" s="2110" t="s">
        <v>100</v>
      </c>
      <c r="B318" s="296">
        <v>1</v>
      </c>
      <c r="C318" s="659" t="s">
        <v>636</v>
      </c>
      <c r="D318" s="660">
        <v>55</v>
      </c>
      <c r="E318" s="660">
        <v>1993</v>
      </c>
      <c r="F318" s="661">
        <v>43.962000000000003</v>
      </c>
      <c r="G318" s="662">
        <v>7.3440000000000003</v>
      </c>
      <c r="H318" s="662">
        <v>8.64</v>
      </c>
      <c r="I318" s="662">
        <v>27.978006000000001</v>
      </c>
      <c r="J318" s="662">
        <v>3524.86</v>
      </c>
      <c r="K318" s="663">
        <v>27.978006000000001</v>
      </c>
      <c r="L318" s="662">
        <v>3524.86</v>
      </c>
      <c r="M318" s="664">
        <v>7.9373382205250708E-3</v>
      </c>
      <c r="N318" s="665">
        <v>76.18010000000001</v>
      </c>
      <c r="O318" s="666">
        <v>0.60466721937342205</v>
      </c>
      <c r="P318" s="1546">
        <v>476.24029323150427</v>
      </c>
      <c r="Q318" s="405">
        <v>36.280033162405324</v>
      </c>
    </row>
    <row r="319" spans="1:17">
      <c r="A319" s="2111"/>
      <c r="B319" s="116">
        <v>2</v>
      </c>
      <c r="C319" s="396" t="s">
        <v>637</v>
      </c>
      <c r="D319" s="397">
        <v>55</v>
      </c>
      <c r="E319" s="397">
        <v>1990</v>
      </c>
      <c r="F319" s="398">
        <v>50.645000000000003</v>
      </c>
      <c r="G319" s="399">
        <v>7.3788330000000002</v>
      </c>
      <c r="H319" s="399">
        <v>12.56</v>
      </c>
      <c r="I319" s="399">
        <v>30.706173</v>
      </c>
      <c r="J319" s="399">
        <v>3527.73</v>
      </c>
      <c r="K319" s="400">
        <v>30.706173</v>
      </c>
      <c r="L319" s="399">
        <v>3527.73</v>
      </c>
      <c r="M319" s="401">
        <v>8.7042299155547613E-3</v>
      </c>
      <c r="N319" s="402">
        <v>76.18010000000001</v>
      </c>
      <c r="O319" s="403">
        <v>0.66308910538995336</v>
      </c>
      <c r="P319" s="1531">
        <v>522.25379493328569</v>
      </c>
      <c r="Q319" s="406">
        <v>39.785346323397199</v>
      </c>
    </row>
    <row r="320" spans="1:17">
      <c r="A320" s="2111"/>
      <c r="B320" s="116">
        <v>3</v>
      </c>
      <c r="C320" s="396" t="s">
        <v>638</v>
      </c>
      <c r="D320" s="397">
        <v>25</v>
      </c>
      <c r="E320" s="397">
        <v>1978</v>
      </c>
      <c r="F320" s="398">
        <v>17.11</v>
      </c>
      <c r="G320" s="399">
        <v>2.3052000000000001</v>
      </c>
      <c r="H320" s="399">
        <v>1</v>
      </c>
      <c r="I320" s="399">
        <v>13.8048</v>
      </c>
      <c r="J320" s="399">
        <v>1284.25</v>
      </c>
      <c r="K320" s="400">
        <v>13.8048</v>
      </c>
      <c r="L320" s="399">
        <v>1284.25</v>
      </c>
      <c r="M320" s="401">
        <v>1.0749308935176173E-2</v>
      </c>
      <c r="N320" s="402">
        <v>76.18010000000001</v>
      </c>
      <c r="O320" s="403">
        <v>0.81888342961261451</v>
      </c>
      <c r="P320" s="1531">
        <v>644.95853611057044</v>
      </c>
      <c r="Q320" s="406">
        <v>49.133005776756875</v>
      </c>
    </row>
    <row r="321" spans="1:17">
      <c r="A321" s="2111"/>
      <c r="B321" s="116">
        <v>4</v>
      </c>
      <c r="C321" s="396" t="s">
        <v>639</v>
      </c>
      <c r="D321" s="397">
        <v>44</v>
      </c>
      <c r="E321" s="397">
        <v>2004</v>
      </c>
      <c r="F321" s="398">
        <v>24.222999999999999</v>
      </c>
      <c r="G321" s="399">
        <v>2.04</v>
      </c>
      <c r="H321" s="399">
        <v>3.52</v>
      </c>
      <c r="I321" s="399">
        <v>18.663001999999999</v>
      </c>
      <c r="J321" s="399">
        <v>1548.41</v>
      </c>
      <c r="K321" s="400">
        <v>18.663001999999999</v>
      </c>
      <c r="L321" s="399">
        <v>1548.41</v>
      </c>
      <c r="M321" s="401">
        <v>1.2053010507552907E-2</v>
      </c>
      <c r="N321" s="402">
        <v>76.18010000000001</v>
      </c>
      <c r="O321" s="403">
        <v>0.91819954576643137</v>
      </c>
      <c r="P321" s="1531">
        <v>723.18063045317433</v>
      </c>
      <c r="Q321" s="406">
        <v>55.091972745985871</v>
      </c>
    </row>
    <row r="322" spans="1:17">
      <c r="A322" s="2111"/>
      <c r="B322" s="116">
        <v>5</v>
      </c>
      <c r="C322" s="396" t="s">
        <v>640</v>
      </c>
      <c r="D322" s="397">
        <v>54</v>
      </c>
      <c r="E322" s="397">
        <v>1992</v>
      </c>
      <c r="F322" s="398">
        <v>45.640999999999998</v>
      </c>
      <c r="G322" s="399">
        <v>1.3057529999999999</v>
      </c>
      <c r="H322" s="399">
        <v>8.64</v>
      </c>
      <c r="I322" s="399">
        <v>35.695242</v>
      </c>
      <c r="J322" s="399">
        <v>2632.94</v>
      </c>
      <c r="K322" s="400">
        <v>35.695242</v>
      </c>
      <c r="L322" s="399">
        <v>2632.94</v>
      </c>
      <c r="M322" s="401">
        <v>1.3557180186407589E-2</v>
      </c>
      <c r="N322" s="402">
        <v>76.18010000000001</v>
      </c>
      <c r="O322" s="403">
        <v>1.032787342318549</v>
      </c>
      <c r="P322" s="1531">
        <v>813.43081118445537</v>
      </c>
      <c r="Q322" s="406">
        <v>61.967240539112936</v>
      </c>
    </row>
    <row r="323" spans="1:17">
      <c r="A323" s="2111"/>
      <c r="B323" s="116">
        <v>6</v>
      </c>
      <c r="C323" s="396"/>
      <c r="D323" s="397"/>
      <c r="E323" s="397"/>
      <c r="F323" s="398"/>
      <c r="G323" s="399"/>
      <c r="H323" s="399"/>
      <c r="I323" s="399"/>
      <c r="J323" s="399"/>
      <c r="K323" s="400"/>
      <c r="L323" s="399"/>
      <c r="M323" s="401"/>
      <c r="N323" s="402"/>
      <c r="O323" s="403"/>
      <c r="P323" s="1531"/>
      <c r="Q323" s="406"/>
    </row>
    <row r="324" spans="1:17">
      <c r="A324" s="2111"/>
      <c r="B324" s="116">
        <v>7</v>
      </c>
      <c r="C324" s="396" t="s">
        <v>435</v>
      </c>
      <c r="D324" s="397"/>
      <c r="E324" s="397"/>
      <c r="F324" s="398"/>
      <c r="G324" s="399"/>
      <c r="H324" s="399"/>
      <c r="I324" s="399"/>
      <c r="J324" s="399"/>
      <c r="K324" s="400"/>
      <c r="L324" s="399"/>
      <c r="M324" s="401"/>
      <c r="N324" s="402"/>
      <c r="O324" s="403"/>
      <c r="P324" s="1531"/>
      <c r="Q324" s="406"/>
    </row>
    <row r="325" spans="1:17">
      <c r="A325" s="2111"/>
      <c r="B325" s="116">
        <v>8</v>
      </c>
      <c r="C325" s="396"/>
      <c r="D325" s="397"/>
      <c r="E325" s="397"/>
      <c r="F325" s="398"/>
      <c r="G325" s="399"/>
      <c r="H325" s="399"/>
      <c r="I325" s="399"/>
      <c r="J325" s="399"/>
      <c r="K325" s="400"/>
      <c r="L325" s="399"/>
      <c r="M325" s="401"/>
      <c r="N325" s="402"/>
      <c r="O325" s="403"/>
      <c r="P325" s="1531"/>
      <c r="Q325" s="406"/>
    </row>
    <row r="326" spans="1:17">
      <c r="A326" s="2111"/>
      <c r="B326" s="116">
        <v>9</v>
      </c>
      <c r="C326" s="396"/>
      <c r="D326" s="397"/>
      <c r="E326" s="397"/>
      <c r="F326" s="398"/>
      <c r="G326" s="399"/>
      <c r="H326" s="399"/>
      <c r="I326" s="399"/>
      <c r="J326" s="399"/>
      <c r="K326" s="400"/>
      <c r="L326" s="399"/>
      <c r="M326" s="401"/>
      <c r="N326" s="402"/>
      <c r="O326" s="403"/>
      <c r="P326" s="1531"/>
      <c r="Q326" s="406"/>
    </row>
    <row r="327" spans="1:17" ht="12" thickBot="1">
      <c r="A327" s="2182"/>
      <c r="B327" s="563">
        <v>10</v>
      </c>
      <c r="C327" s="1482"/>
      <c r="D327" s="1483"/>
      <c r="E327" s="1483"/>
      <c r="F327" s="1484"/>
      <c r="G327" s="1485"/>
      <c r="H327" s="1485"/>
      <c r="I327" s="1485"/>
      <c r="J327" s="1485"/>
      <c r="K327" s="1486"/>
      <c r="L327" s="1485"/>
      <c r="M327" s="1487"/>
      <c r="N327" s="1488"/>
      <c r="O327" s="1489"/>
      <c r="P327" s="1547"/>
      <c r="Q327" s="562"/>
    </row>
    <row r="328" spans="1:17">
      <c r="A328" s="2112" t="s">
        <v>106</v>
      </c>
      <c r="B328" s="12">
        <v>1</v>
      </c>
      <c r="C328" s="407" t="s">
        <v>641</v>
      </c>
      <c r="D328" s="408">
        <v>101</v>
      </c>
      <c r="E328" s="408">
        <v>1966</v>
      </c>
      <c r="F328" s="409">
        <v>80.584000000000003</v>
      </c>
      <c r="G328" s="409">
        <v>17.553792000000001</v>
      </c>
      <c r="H328" s="409">
        <v>15.84</v>
      </c>
      <c r="I328" s="409">
        <v>47.190202999999997</v>
      </c>
      <c r="J328" s="409">
        <v>4481.51</v>
      </c>
      <c r="K328" s="410">
        <v>47.190202999999997</v>
      </c>
      <c r="L328" s="409">
        <v>4481.51</v>
      </c>
      <c r="M328" s="411">
        <v>1.0529978288567915E-2</v>
      </c>
      <c r="N328" s="412">
        <v>76.18010000000001</v>
      </c>
      <c r="O328" s="413">
        <v>0.80217479902093269</v>
      </c>
      <c r="P328" s="1532">
        <v>631.79869731407484</v>
      </c>
      <c r="Q328" s="415">
        <v>48.130487941255957</v>
      </c>
    </row>
    <row r="329" spans="1:17">
      <c r="A329" s="2113"/>
      <c r="B329" s="13">
        <v>2</v>
      </c>
      <c r="C329" s="416" t="s">
        <v>438</v>
      </c>
      <c r="D329" s="417">
        <v>103</v>
      </c>
      <c r="E329" s="417">
        <v>1965</v>
      </c>
      <c r="F329" s="418">
        <v>78.679000000000002</v>
      </c>
      <c r="G329" s="418">
        <v>15.606664</v>
      </c>
      <c r="H329" s="418">
        <v>15.92</v>
      </c>
      <c r="I329" s="418">
        <v>47.152334000000003</v>
      </c>
      <c r="J329" s="418">
        <v>4447.51</v>
      </c>
      <c r="K329" s="419">
        <v>47.152334000000003</v>
      </c>
      <c r="L329" s="418">
        <v>4447.51</v>
      </c>
      <c r="M329" s="420">
        <v>1.0601962446402593E-2</v>
      </c>
      <c r="N329" s="421">
        <v>76.18010000000001</v>
      </c>
      <c r="O329" s="422">
        <v>0.80765855936319431</v>
      </c>
      <c r="P329" s="1533">
        <v>636.11774678415554</v>
      </c>
      <c r="Q329" s="424">
        <v>48.459513561791653</v>
      </c>
    </row>
    <row r="330" spans="1:17">
      <c r="A330" s="2113"/>
      <c r="B330" s="13">
        <v>3</v>
      </c>
      <c r="C330" s="416" t="s">
        <v>610</v>
      </c>
      <c r="D330" s="417">
        <v>101</v>
      </c>
      <c r="E330" s="417">
        <v>1968</v>
      </c>
      <c r="F330" s="418">
        <v>79.222999999999999</v>
      </c>
      <c r="G330" s="418">
        <v>14.773272</v>
      </c>
      <c r="H330" s="418">
        <v>15.92</v>
      </c>
      <c r="I330" s="418">
        <v>48.529722999999997</v>
      </c>
      <c r="J330" s="418">
        <v>4482.08</v>
      </c>
      <c r="K330" s="419">
        <v>48.529722999999997</v>
      </c>
      <c r="L330" s="418">
        <v>4482.08</v>
      </c>
      <c r="M330" s="420">
        <v>1.0827500401599258E-2</v>
      </c>
      <c r="N330" s="421">
        <v>76.18010000000001</v>
      </c>
      <c r="O330" s="422">
        <v>0.82484006334387172</v>
      </c>
      <c r="P330" s="1533">
        <v>649.65002409595547</v>
      </c>
      <c r="Q330" s="424">
        <v>49.490403800632301</v>
      </c>
    </row>
    <row r="331" spans="1:17">
      <c r="A331" s="2113"/>
      <c r="B331" s="13">
        <v>4</v>
      </c>
      <c r="C331" s="416" t="s">
        <v>437</v>
      </c>
      <c r="D331" s="417">
        <v>55</v>
      </c>
      <c r="E331" s="417">
        <v>1995</v>
      </c>
      <c r="F331" s="418">
        <v>55.017000000000003</v>
      </c>
      <c r="G331" s="418">
        <v>6.7348049999999997</v>
      </c>
      <c r="H331" s="418">
        <v>8.7200000000000006</v>
      </c>
      <c r="I331" s="418">
        <v>39.562193999999998</v>
      </c>
      <c r="J331" s="418">
        <v>3308.16</v>
      </c>
      <c r="K331" s="419">
        <v>39.562193999999998</v>
      </c>
      <c r="L331" s="418">
        <v>3308.16</v>
      </c>
      <c r="M331" s="420">
        <v>1.195897235925711E-2</v>
      </c>
      <c r="N331" s="421">
        <v>76.18010000000001</v>
      </c>
      <c r="O331" s="422">
        <v>0.91103571022544272</v>
      </c>
      <c r="P331" s="1533">
        <v>717.53834155542665</v>
      </c>
      <c r="Q331" s="424">
        <v>54.662142613526562</v>
      </c>
    </row>
    <row r="332" spans="1:17">
      <c r="A332" s="2113"/>
      <c r="B332" s="13">
        <v>5</v>
      </c>
      <c r="C332" s="416" t="s">
        <v>611</v>
      </c>
      <c r="D332" s="417">
        <v>80</v>
      </c>
      <c r="E332" s="417">
        <v>1964</v>
      </c>
      <c r="F332" s="418">
        <v>68.715000000000003</v>
      </c>
      <c r="G332" s="418">
        <v>6.8770949999999997</v>
      </c>
      <c r="H332" s="418">
        <v>12.8</v>
      </c>
      <c r="I332" s="418">
        <v>49.037906</v>
      </c>
      <c r="J332" s="418">
        <v>3831.94</v>
      </c>
      <c r="K332" s="419">
        <v>49.037906</v>
      </c>
      <c r="L332" s="418">
        <v>3831.94</v>
      </c>
      <c r="M332" s="420">
        <v>1.2797148702745868E-2</v>
      </c>
      <c r="N332" s="421">
        <v>76.18010000000001</v>
      </c>
      <c r="O332" s="422">
        <v>0.97488806789005067</v>
      </c>
      <c r="P332" s="1533">
        <v>767.82892216475204</v>
      </c>
      <c r="Q332" s="424">
        <v>58.493284073403032</v>
      </c>
    </row>
    <row r="333" spans="1:17">
      <c r="A333" s="2113"/>
      <c r="B333" s="13">
        <v>6</v>
      </c>
      <c r="C333" s="416" t="s">
        <v>439</v>
      </c>
      <c r="D333" s="417">
        <v>100</v>
      </c>
      <c r="E333" s="417">
        <v>1973</v>
      </c>
      <c r="F333" s="418">
        <v>82.409000000000006</v>
      </c>
      <c r="G333" s="418">
        <v>9.6352259999999994</v>
      </c>
      <c r="H333" s="418">
        <v>15.971</v>
      </c>
      <c r="I333" s="418">
        <v>56.802768999999998</v>
      </c>
      <c r="J333" s="418">
        <v>4362.3100000000004</v>
      </c>
      <c r="K333" s="419">
        <v>56.802768999999998</v>
      </c>
      <c r="L333" s="418">
        <v>4362.3100000000004</v>
      </c>
      <c r="M333" s="420">
        <v>1.3021259149395616E-2</v>
      </c>
      <c r="N333" s="421">
        <v>76.18010000000001</v>
      </c>
      <c r="O333" s="422">
        <v>0.99196082412687314</v>
      </c>
      <c r="P333" s="1533">
        <v>781.27554896373692</v>
      </c>
      <c r="Q333" s="424">
        <v>59.517649447612385</v>
      </c>
    </row>
    <row r="334" spans="1:17">
      <c r="A334" s="2113"/>
      <c r="B334" s="13">
        <v>7</v>
      </c>
      <c r="C334" s="416" t="s">
        <v>440</v>
      </c>
      <c r="D334" s="417">
        <v>80</v>
      </c>
      <c r="E334" s="417">
        <v>1964</v>
      </c>
      <c r="F334" s="418">
        <v>71.233000000000004</v>
      </c>
      <c r="G334" s="418">
        <v>5.7629999999999999</v>
      </c>
      <c r="H334" s="418">
        <v>12.72</v>
      </c>
      <c r="I334" s="418">
        <v>52.750000999999997</v>
      </c>
      <c r="J334" s="418">
        <v>3830.86</v>
      </c>
      <c r="K334" s="419">
        <v>52.750000999999997</v>
      </c>
      <c r="L334" s="418">
        <v>3830.86</v>
      </c>
      <c r="M334" s="420">
        <v>1.3769754311042428E-2</v>
      </c>
      <c r="N334" s="421">
        <v>76.18010000000001</v>
      </c>
      <c r="O334" s="422">
        <v>1.0489812603906434</v>
      </c>
      <c r="P334" s="1533">
        <v>826.18525866254561</v>
      </c>
      <c r="Q334" s="424">
        <v>62.938875623438605</v>
      </c>
    </row>
    <row r="335" spans="1:17">
      <c r="A335" s="2113"/>
      <c r="B335" s="13">
        <v>8</v>
      </c>
      <c r="C335" s="416" t="s">
        <v>613</v>
      </c>
      <c r="D335" s="417">
        <v>75</v>
      </c>
      <c r="E335" s="417">
        <v>1987</v>
      </c>
      <c r="F335" s="418">
        <v>76.194000000000003</v>
      </c>
      <c r="G335" s="418">
        <v>7.3682249999999998</v>
      </c>
      <c r="H335" s="418">
        <v>12</v>
      </c>
      <c r="I335" s="418">
        <v>56.825775</v>
      </c>
      <c r="J335" s="418">
        <v>4017.2</v>
      </c>
      <c r="K335" s="419">
        <v>56.825775</v>
      </c>
      <c r="L335" s="418">
        <v>4017.2</v>
      </c>
      <c r="M335" s="420">
        <v>1.414561759434432E-2</v>
      </c>
      <c r="N335" s="421">
        <v>76.18010000000001</v>
      </c>
      <c r="O335" s="422">
        <v>1.0776145628989098</v>
      </c>
      <c r="P335" s="1533">
        <v>848.73705566065917</v>
      </c>
      <c r="Q335" s="424">
        <v>64.656873773934592</v>
      </c>
    </row>
    <row r="336" spans="1:17">
      <c r="A336" s="2113"/>
      <c r="B336" s="13">
        <v>9</v>
      </c>
      <c r="C336" s="416" t="s">
        <v>612</v>
      </c>
      <c r="D336" s="417">
        <v>60</v>
      </c>
      <c r="E336" s="417">
        <v>1988</v>
      </c>
      <c r="F336" s="418">
        <v>49.13</v>
      </c>
      <c r="G336" s="418">
        <v>5.0276310000000004</v>
      </c>
      <c r="H336" s="418">
        <v>9.6</v>
      </c>
      <c r="I336" s="418">
        <v>34.502367999999997</v>
      </c>
      <c r="J336" s="418">
        <v>2363.7600000000002</v>
      </c>
      <c r="K336" s="419">
        <v>34.502367999999997</v>
      </c>
      <c r="L336" s="418">
        <v>2363.7600000000002</v>
      </c>
      <c r="M336" s="420">
        <v>1.459639218871628E-2</v>
      </c>
      <c r="N336" s="421">
        <v>76.18010000000001</v>
      </c>
      <c r="O336" s="422">
        <v>1.1119546165756253</v>
      </c>
      <c r="P336" s="1533">
        <v>875.78353132297684</v>
      </c>
      <c r="Q336" s="424">
        <v>66.717276994537514</v>
      </c>
    </row>
    <row r="337" spans="1:17" ht="12" thickBot="1">
      <c r="A337" s="2165"/>
      <c r="B337" s="44">
        <v>10</v>
      </c>
      <c r="C337" s="416" t="s">
        <v>436</v>
      </c>
      <c r="D337" s="417">
        <v>22</v>
      </c>
      <c r="E337" s="417">
        <v>1994</v>
      </c>
      <c r="F337" s="418">
        <v>24.164000000000001</v>
      </c>
      <c r="G337" s="418">
        <v>2.292195</v>
      </c>
      <c r="H337" s="418">
        <v>3.52</v>
      </c>
      <c r="I337" s="418">
        <v>18.351804999999999</v>
      </c>
      <c r="J337" s="418">
        <v>1162.77</v>
      </c>
      <c r="K337" s="419">
        <v>18.351804999999999</v>
      </c>
      <c r="L337" s="418">
        <v>1162.77</v>
      </c>
      <c r="M337" s="420">
        <v>1.5782833234431571E-2</v>
      </c>
      <c r="N337" s="421">
        <v>76.18010000000001</v>
      </c>
      <c r="O337" s="422">
        <v>1.2023378140823207</v>
      </c>
      <c r="P337" s="1533">
        <v>946.96999406589418</v>
      </c>
      <c r="Q337" s="424">
        <v>72.140268844939229</v>
      </c>
    </row>
    <row r="338" spans="1:17">
      <c r="A338" s="2166" t="s">
        <v>115</v>
      </c>
      <c r="B338" s="134">
        <v>1</v>
      </c>
      <c r="C338" s="425" t="s">
        <v>441</v>
      </c>
      <c r="D338" s="426">
        <v>51</v>
      </c>
      <c r="E338" s="426">
        <v>1988</v>
      </c>
      <c r="F338" s="427">
        <v>40.173999999999999</v>
      </c>
      <c r="G338" s="427">
        <v>1.9287179999999999</v>
      </c>
      <c r="H338" s="427">
        <v>8</v>
      </c>
      <c r="I338" s="427">
        <v>30.245279</v>
      </c>
      <c r="J338" s="427">
        <v>1853.38</v>
      </c>
      <c r="K338" s="428">
        <v>30.245279</v>
      </c>
      <c r="L338" s="427">
        <v>1853.38</v>
      </c>
      <c r="M338" s="429">
        <v>1.6318984234209927E-2</v>
      </c>
      <c r="N338" s="430">
        <v>76.18010000000001</v>
      </c>
      <c r="O338" s="431">
        <v>1.2431818508605359</v>
      </c>
      <c r="P338" s="1534">
        <v>979.13905405259561</v>
      </c>
      <c r="Q338" s="433">
        <v>74.590911051632148</v>
      </c>
    </row>
    <row r="339" spans="1:17">
      <c r="A339" s="2167"/>
      <c r="B339" s="143">
        <v>2</v>
      </c>
      <c r="C339" s="434"/>
      <c r="D339" s="435"/>
      <c r="E339" s="435"/>
      <c r="F339" s="436"/>
      <c r="G339" s="436"/>
      <c r="H339" s="436"/>
      <c r="I339" s="436"/>
      <c r="J339" s="436"/>
      <c r="K339" s="437"/>
      <c r="L339" s="436"/>
      <c r="M339" s="438"/>
      <c r="N339" s="439"/>
      <c r="O339" s="440"/>
      <c r="P339" s="1535"/>
      <c r="Q339" s="442"/>
    </row>
    <row r="340" spans="1:17">
      <c r="A340" s="2167"/>
      <c r="B340" s="143">
        <v>3</v>
      </c>
      <c r="C340" s="434"/>
      <c r="D340" s="435"/>
      <c r="E340" s="435"/>
      <c r="F340" s="436"/>
      <c r="G340" s="436"/>
      <c r="H340" s="436"/>
      <c r="I340" s="436"/>
      <c r="J340" s="436"/>
      <c r="K340" s="437"/>
      <c r="L340" s="436"/>
      <c r="M340" s="438"/>
      <c r="N340" s="439"/>
      <c r="O340" s="440"/>
      <c r="P340" s="1535"/>
      <c r="Q340" s="442"/>
    </row>
    <row r="341" spans="1:17">
      <c r="A341" s="2167"/>
      <c r="B341" s="143">
        <v>4</v>
      </c>
      <c r="C341" s="434"/>
      <c r="D341" s="435"/>
      <c r="E341" s="435"/>
      <c r="F341" s="436"/>
      <c r="G341" s="436"/>
      <c r="H341" s="436"/>
      <c r="I341" s="436"/>
      <c r="J341" s="436"/>
      <c r="K341" s="437"/>
      <c r="L341" s="436"/>
      <c r="M341" s="438"/>
      <c r="N341" s="439"/>
      <c r="O341" s="440"/>
      <c r="P341" s="1535"/>
      <c r="Q341" s="442"/>
    </row>
    <row r="342" spans="1:17">
      <c r="A342" s="2167"/>
      <c r="B342" s="143">
        <v>5</v>
      </c>
      <c r="C342" s="434"/>
      <c r="D342" s="435"/>
      <c r="E342" s="435"/>
      <c r="F342" s="436"/>
      <c r="G342" s="436"/>
      <c r="H342" s="436"/>
      <c r="I342" s="436"/>
      <c r="J342" s="436"/>
      <c r="K342" s="437"/>
      <c r="L342" s="436"/>
      <c r="M342" s="438"/>
      <c r="N342" s="439"/>
      <c r="O342" s="440"/>
      <c r="P342" s="1535"/>
      <c r="Q342" s="442"/>
    </row>
    <row r="343" spans="1:17">
      <c r="A343" s="2167"/>
      <c r="B343" s="143">
        <v>6</v>
      </c>
      <c r="C343" s="434"/>
      <c r="D343" s="435"/>
      <c r="E343" s="435"/>
      <c r="F343" s="436"/>
      <c r="G343" s="436"/>
      <c r="H343" s="436"/>
      <c r="I343" s="436"/>
      <c r="J343" s="436"/>
      <c r="K343" s="437"/>
      <c r="L343" s="436"/>
      <c r="M343" s="438"/>
      <c r="N343" s="439"/>
      <c r="O343" s="440"/>
      <c r="P343" s="1535"/>
      <c r="Q343" s="442"/>
    </row>
    <row r="344" spans="1:17">
      <c r="A344" s="2167"/>
      <c r="B344" s="143">
        <v>7</v>
      </c>
      <c r="C344" s="434"/>
      <c r="D344" s="435"/>
      <c r="E344" s="435"/>
      <c r="F344" s="436"/>
      <c r="G344" s="436"/>
      <c r="H344" s="436"/>
      <c r="I344" s="436"/>
      <c r="J344" s="436"/>
      <c r="K344" s="437"/>
      <c r="L344" s="436"/>
      <c r="M344" s="438"/>
      <c r="N344" s="439"/>
      <c r="O344" s="440"/>
      <c r="P344" s="1535"/>
      <c r="Q344" s="442"/>
    </row>
    <row r="345" spans="1:17">
      <c r="A345" s="2167"/>
      <c r="B345" s="143">
        <v>8</v>
      </c>
      <c r="C345" s="434"/>
      <c r="D345" s="435"/>
      <c r="E345" s="435"/>
      <c r="F345" s="436"/>
      <c r="G345" s="436"/>
      <c r="H345" s="436"/>
      <c r="I345" s="436"/>
      <c r="J345" s="436"/>
      <c r="K345" s="437"/>
      <c r="L345" s="436"/>
      <c r="M345" s="438"/>
      <c r="N345" s="439"/>
      <c r="O345" s="440"/>
      <c r="P345" s="1535"/>
      <c r="Q345" s="442"/>
    </row>
    <row r="346" spans="1:17">
      <c r="A346" s="2167"/>
      <c r="B346" s="143">
        <v>9</v>
      </c>
      <c r="C346" s="434"/>
      <c r="D346" s="435"/>
      <c r="E346" s="435"/>
      <c r="F346" s="436"/>
      <c r="G346" s="436"/>
      <c r="H346" s="436"/>
      <c r="I346" s="436"/>
      <c r="J346" s="436"/>
      <c r="K346" s="437"/>
      <c r="L346" s="436"/>
      <c r="M346" s="438"/>
      <c r="N346" s="439"/>
      <c r="O346" s="440"/>
      <c r="P346" s="1535"/>
      <c r="Q346" s="442"/>
    </row>
    <row r="347" spans="1:17" ht="12" thickBot="1">
      <c r="A347" s="2168"/>
      <c r="B347" s="152">
        <v>10</v>
      </c>
      <c r="C347" s="443"/>
      <c r="D347" s="444"/>
      <c r="E347" s="444"/>
      <c r="F347" s="445"/>
      <c r="G347" s="445"/>
      <c r="H347" s="445"/>
      <c r="I347" s="445"/>
      <c r="J347" s="445"/>
      <c r="K347" s="446"/>
      <c r="L347" s="445"/>
      <c r="M347" s="447"/>
      <c r="N347" s="448"/>
      <c r="O347" s="449"/>
      <c r="P347" s="1536"/>
      <c r="Q347" s="451"/>
    </row>
    <row r="348" spans="1:17">
      <c r="A348" s="2115" t="s">
        <v>126</v>
      </c>
      <c r="B348" s="86">
        <v>1</v>
      </c>
      <c r="C348" s="1537" t="s">
        <v>642</v>
      </c>
      <c r="D348" s="1538">
        <v>12</v>
      </c>
      <c r="E348" s="1538">
        <v>1988</v>
      </c>
      <c r="F348" s="1452">
        <v>8.0721000000000007</v>
      </c>
      <c r="G348" s="1452">
        <v>0.61199999999999999</v>
      </c>
      <c r="H348" s="1452">
        <v>1.04</v>
      </c>
      <c r="I348" s="1452">
        <v>6.420102</v>
      </c>
      <c r="J348" s="1452">
        <v>704.29</v>
      </c>
      <c r="K348" s="1453">
        <v>6.420102</v>
      </c>
      <c r="L348" s="1452">
        <v>704.29</v>
      </c>
      <c r="M348" s="1454">
        <v>9.1157080180039474E-3</v>
      </c>
      <c r="N348" s="1455">
        <v>76.18010000000001</v>
      </c>
      <c r="O348" s="1456">
        <v>0.69443554838234256</v>
      </c>
      <c r="P348" s="1539">
        <v>546.9424810802368</v>
      </c>
      <c r="Q348" s="1458">
        <v>41.666132902940554</v>
      </c>
    </row>
    <row r="349" spans="1:17">
      <c r="A349" s="2116"/>
      <c r="B349" s="86">
        <v>2</v>
      </c>
      <c r="C349" s="1537" t="s">
        <v>614</v>
      </c>
      <c r="D349" s="1538">
        <v>8</v>
      </c>
      <c r="E349" s="1538">
        <v>1975</v>
      </c>
      <c r="F349" s="1452">
        <v>5.5170000000000003</v>
      </c>
      <c r="G349" s="1452">
        <v>0</v>
      </c>
      <c r="H349" s="1452">
        <v>0</v>
      </c>
      <c r="I349" s="1452">
        <v>5.5170000000000003</v>
      </c>
      <c r="J349" s="1452">
        <v>309.07</v>
      </c>
      <c r="K349" s="1453">
        <v>5.5170000000000003</v>
      </c>
      <c r="L349" s="1452">
        <v>309.07</v>
      </c>
      <c r="M349" s="1454">
        <v>1.7850325169055554E-2</v>
      </c>
      <c r="N349" s="1455">
        <v>71.613000000000014</v>
      </c>
      <c r="O349" s="1456">
        <v>1.2783153363315756</v>
      </c>
      <c r="P349" s="1539">
        <v>1071.0195101433333</v>
      </c>
      <c r="Q349" s="1458">
        <v>76.698920179894543</v>
      </c>
    </row>
    <row r="350" spans="1:17">
      <c r="A350" s="2116"/>
      <c r="B350" s="86">
        <v>3</v>
      </c>
      <c r="C350" s="1537" t="s">
        <v>442</v>
      </c>
      <c r="D350" s="1538">
        <v>12</v>
      </c>
      <c r="E350" s="1538">
        <v>1991</v>
      </c>
      <c r="F350" s="1452">
        <v>20.259</v>
      </c>
      <c r="G350" s="1452">
        <v>2.5934520000000001</v>
      </c>
      <c r="H350" s="1452">
        <v>2</v>
      </c>
      <c r="I350" s="1452">
        <v>15.665547</v>
      </c>
      <c r="J350" s="1452">
        <v>818.44</v>
      </c>
      <c r="K350" s="1453">
        <v>15.665547</v>
      </c>
      <c r="L350" s="1452">
        <v>818.44</v>
      </c>
      <c r="M350" s="1454">
        <v>1.9140739699916913E-2</v>
      </c>
      <c r="N350" s="1455">
        <v>76.18010000000001</v>
      </c>
      <c r="O350" s="1456">
        <v>1.4581434644136406</v>
      </c>
      <c r="P350" s="1539">
        <v>1148.4443819950147</v>
      </c>
      <c r="Q350" s="1458">
        <v>87.488607864818434</v>
      </c>
    </row>
    <row r="351" spans="1:17">
      <c r="A351" s="2116"/>
      <c r="B351" s="86">
        <v>4</v>
      </c>
      <c r="C351" s="1537" t="s">
        <v>443</v>
      </c>
      <c r="D351" s="1538">
        <v>5</v>
      </c>
      <c r="E351" s="1538">
        <v>1951</v>
      </c>
      <c r="F351" s="1452">
        <v>4.9332000000000003</v>
      </c>
      <c r="G351" s="1452">
        <v>0.255</v>
      </c>
      <c r="H351" s="1452">
        <v>0.05</v>
      </c>
      <c r="I351" s="1452">
        <v>4.6282009999999998</v>
      </c>
      <c r="J351" s="1452">
        <v>223.63</v>
      </c>
      <c r="K351" s="1453">
        <v>4.6282009999999998</v>
      </c>
      <c r="L351" s="1452">
        <v>223.63</v>
      </c>
      <c r="M351" s="1454">
        <v>2.0695796628359343E-2</v>
      </c>
      <c r="N351" s="1455">
        <v>76.18010000000001</v>
      </c>
      <c r="O351" s="1456">
        <v>1.5766078567280777</v>
      </c>
      <c r="P351" s="1539">
        <v>1241.7477977015606</v>
      </c>
      <c r="Q351" s="1458">
        <v>94.596471403684674</v>
      </c>
    </row>
    <row r="352" spans="1:17">
      <c r="A352" s="2116"/>
      <c r="B352" s="86">
        <v>5</v>
      </c>
      <c r="C352" s="1537" t="s">
        <v>447</v>
      </c>
      <c r="D352" s="1538">
        <v>36</v>
      </c>
      <c r="E352" s="1538">
        <v>1964</v>
      </c>
      <c r="F352" s="1452">
        <v>39.512</v>
      </c>
      <c r="G352" s="1452">
        <v>2.0030760000000001</v>
      </c>
      <c r="H352" s="1452">
        <v>5.6</v>
      </c>
      <c r="I352" s="1452">
        <v>31.908925</v>
      </c>
      <c r="J352" s="1452">
        <v>1514.36</v>
      </c>
      <c r="K352" s="1453">
        <v>31.908925</v>
      </c>
      <c r="L352" s="1452">
        <v>1514.36</v>
      </c>
      <c r="M352" s="1454">
        <v>2.1070897937082333E-2</v>
      </c>
      <c r="N352" s="1455">
        <v>76.18010000000001</v>
      </c>
      <c r="O352" s="1456">
        <v>1.6051831119367261</v>
      </c>
      <c r="P352" s="1539">
        <v>1264.2538762249401</v>
      </c>
      <c r="Q352" s="1458">
        <v>96.310986716203573</v>
      </c>
    </row>
    <row r="353" spans="1:17">
      <c r="A353" s="2116"/>
      <c r="B353" s="86">
        <v>6</v>
      </c>
      <c r="C353" s="1537" t="s">
        <v>643</v>
      </c>
      <c r="D353" s="1538">
        <v>9</v>
      </c>
      <c r="E353" s="1538">
        <v>1986</v>
      </c>
      <c r="F353" s="1452">
        <v>13.083</v>
      </c>
      <c r="G353" s="1452">
        <v>0.488784</v>
      </c>
      <c r="H353" s="1452">
        <v>1.28</v>
      </c>
      <c r="I353" s="1452">
        <v>11.314215000000001</v>
      </c>
      <c r="J353" s="1452">
        <v>536.30999999999995</v>
      </c>
      <c r="K353" s="1453">
        <v>11.314215000000001</v>
      </c>
      <c r="L353" s="1452">
        <v>536.30999999999995</v>
      </c>
      <c r="M353" s="1454">
        <v>2.1096408793421718E-2</v>
      </c>
      <c r="N353" s="1455">
        <v>76.18010000000001</v>
      </c>
      <c r="O353" s="1456">
        <v>1.607126531523746</v>
      </c>
      <c r="P353" s="1539">
        <v>1265.7845276053031</v>
      </c>
      <c r="Q353" s="1458">
        <v>96.427591891424754</v>
      </c>
    </row>
    <row r="354" spans="1:17">
      <c r="A354" s="2116"/>
      <c r="B354" s="86">
        <v>7</v>
      </c>
      <c r="C354" s="1537" t="s">
        <v>444</v>
      </c>
      <c r="D354" s="1538">
        <v>40</v>
      </c>
      <c r="E354" s="1538">
        <v>1988</v>
      </c>
      <c r="F354" s="1452">
        <v>50.08</v>
      </c>
      <c r="G354" s="1452">
        <v>3.2639999999999998</v>
      </c>
      <c r="H354" s="1452">
        <v>3.92</v>
      </c>
      <c r="I354" s="1452">
        <v>42.895997999999999</v>
      </c>
      <c r="J354" s="1452">
        <v>2040.9</v>
      </c>
      <c r="K354" s="1453">
        <v>42.895997999999999</v>
      </c>
      <c r="L354" s="1452">
        <v>2040.9</v>
      </c>
      <c r="M354" s="1454">
        <v>2.1018177274731733E-2</v>
      </c>
      <c r="N354" s="1455">
        <v>78.916000000000011</v>
      </c>
      <c r="O354" s="1456">
        <v>1.6586704778127297</v>
      </c>
      <c r="P354" s="1539">
        <v>1261.0906364839041</v>
      </c>
      <c r="Q354" s="1458">
        <v>99.520228668763778</v>
      </c>
    </row>
    <row r="355" spans="1:17">
      <c r="A355" s="2116"/>
      <c r="B355" s="86">
        <v>8</v>
      </c>
      <c r="C355" s="1537" t="s">
        <v>615</v>
      </c>
      <c r="D355" s="1538">
        <v>41</v>
      </c>
      <c r="E355" s="1538">
        <v>1981</v>
      </c>
      <c r="F355" s="1452">
        <v>55.585999999999999</v>
      </c>
      <c r="G355" s="1452">
        <v>3.881119</v>
      </c>
      <c r="H355" s="1452">
        <v>2.65</v>
      </c>
      <c r="I355" s="1452">
        <v>49.054884000000001</v>
      </c>
      <c r="J355" s="1452">
        <v>2245.19</v>
      </c>
      <c r="K355" s="1453">
        <v>49.054884000000001</v>
      </c>
      <c r="L355" s="1452">
        <v>2245.19</v>
      </c>
      <c r="M355" s="1454">
        <v>2.1848878714050928E-2</v>
      </c>
      <c r="N355" s="1455">
        <v>78.916000000000011</v>
      </c>
      <c r="O355" s="1456">
        <v>1.7242261125980434</v>
      </c>
      <c r="P355" s="1539">
        <v>1310.9327228430557</v>
      </c>
      <c r="Q355" s="1458">
        <v>103.45356675588259</v>
      </c>
    </row>
    <row r="356" spans="1:17">
      <c r="A356" s="2116"/>
      <c r="B356" s="86">
        <v>9</v>
      </c>
      <c r="C356" s="1537" t="s">
        <v>446</v>
      </c>
      <c r="D356" s="1538">
        <v>20</v>
      </c>
      <c r="E356" s="1538">
        <v>1985</v>
      </c>
      <c r="F356" s="1452">
        <v>28.326000000000001</v>
      </c>
      <c r="G356" s="1452">
        <v>0.45905099999999999</v>
      </c>
      <c r="H356" s="1452">
        <v>3.2</v>
      </c>
      <c r="I356" s="1452">
        <v>24.666948999999999</v>
      </c>
      <c r="J356" s="1452">
        <v>1047.19</v>
      </c>
      <c r="K356" s="1453">
        <v>24.666948999999999</v>
      </c>
      <c r="L356" s="1452">
        <v>1047.19</v>
      </c>
      <c r="M356" s="1454">
        <v>2.3555371040594349E-2</v>
      </c>
      <c r="N356" s="1455">
        <v>76.18010000000001</v>
      </c>
      <c r="O356" s="1456">
        <v>1.7944505214095818</v>
      </c>
      <c r="P356" s="1539">
        <v>1413.3222624356611</v>
      </c>
      <c r="Q356" s="1458">
        <v>107.66703128457492</v>
      </c>
    </row>
    <row r="357" spans="1:17" ht="12" thickBot="1">
      <c r="A357" s="2116"/>
      <c r="B357" s="163">
        <v>10</v>
      </c>
      <c r="C357" s="1540" t="s">
        <v>445</v>
      </c>
      <c r="D357" s="1541">
        <v>8</v>
      </c>
      <c r="E357" s="1541">
        <v>1976</v>
      </c>
      <c r="F357" s="1461">
        <v>12.571999999999999</v>
      </c>
      <c r="G357" s="1461">
        <v>1.224</v>
      </c>
      <c r="H357" s="1461">
        <v>0.67</v>
      </c>
      <c r="I357" s="1461">
        <v>10.677999</v>
      </c>
      <c r="J357" s="1461">
        <v>432.82</v>
      </c>
      <c r="K357" s="1462">
        <v>10.677999</v>
      </c>
      <c r="L357" s="1461">
        <v>432.82</v>
      </c>
      <c r="M357" s="1463">
        <v>2.467076151748995E-2</v>
      </c>
      <c r="N357" s="1464">
        <v>76.18010000000001</v>
      </c>
      <c r="O357" s="1465">
        <v>1.8794210794785364</v>
      </c>
      <c r="P357" s="1542">
        <v>1480.245691049397</v>
      </c>
      <c r="Q357" s="1467">
        <v>112.76526476871219</v>
      </c>
    </row>
    <row r="358" spans="1:17">
      <c r="A358" s="2123" t="s">
        <v>136</v>
      </c>
      <c r="B358" s="164">
        <v>1</v>
      </c>
      <c r="C358" s="452" t="s">
        <v>449</v>
      </c>
      <c r="D358" s="453">
        <v>7</v>
      </c>
      <c r="E358" s="453">
        <v>1956</v>
      </c>
      <c r="F358" s="454">
        <v>8.6956000000000007</v>
      </c>
      <c r="G358" s="454">
        <v>0</v>
      </c>
      <c r="H358" s="454">
        <v>0</v>
      </c>
      <c r="I358" s="454">
        <v>8.6956009999999999</v>
      </c>
      <c r="J358" s="454">
        <v>402.24</v>
      </c>
      <c r="K358" s="455">
        <v>8.6956009999999999</v>
      </c>
      <c r="L358" s="454">
        <v>402.24</v>
      </c>
      <c r="M358" s="456">
        <v>2.1617942024661892E-2</v>
      </c>
      <c r="N358" s="457">
        <v>78.916000000000011</v>
      </c>
      <c r="O358" s="458">
        <v>1.706001512818218</v>
      </c>
      <c r="P358" s="1543">
        <v>1297.0765214797136</v>
      </c>
      <c r="Q358" s="460">
        <v>102.36009076909309</v>
      </c>
    </row>
    <row r="359" spans="1:17">
      <c r="A359" s="2124"/>
      <c r="B359" s="165">
        <v>2</v>
      </c>
      <c r="C359" s="461" t="s">
        <v>617</v>
      </c>
      <c r="D359" s="462">
        <v>12</v>
      </c>
      <c r="E359" s="462">
        <v>1972</v>
      </c>
      <c r="F359" s="463">
        <v>12.47</v>
      </c>
      <c r="G359" s="463">
        <v>0</v>
      </c>
      <c r="H359" s="463">
        <v>0</v>
      </c>
      <c r="I359" s="463">
        <v>12.469999</v>
      </c>
      <c r="J359" s="463">
        <v>532.47</v>
      </c>
      <c r="K359" s="464">
        <v>12.469999</v>
      </c>
      <c r="L359" s="463">
        <v>532.47</v>
      </c>
      <c r="M359" s="465">
        <v>2.3419157886829304E-2</v>
      </c>
      <c r="N359" s="466">
        <v>76.18010000000001</v>
      </c>
      <c r="O359" s="467">
        <v>1.7840737897344452</v>
      </c>
      <c r="P359" s="1544">
        <v>1405.1494732097583</v>
      </c>
      <c r="Q359" s="469">
        <v>107.04442738406672</v>
      </c>
    </row>
    <row r="360" spans="1:17">
      <c r="A360" s="2124"/>
      <c r="B360" s="165">
        <v>3</v>
      </c>
      <c r="C360" s="461" t="s">
        <v>448</v>
      </c>
      <c r="D360" s="462">
        <v>20</v>
      </c>
      <c r="E360" s="462">
        <v>1982</v>
      </c>
      <c r="F360" s="463">
        <v>33.665999999999997</v>
      </c>
      <c r="G360" s="463">
        <v>2.0923500000000002</v>
      </c>
      <c r="H360" s="463">
        <v>3.2</v>
      </c>
      <c r="I360" s="463">
        <v>28.373650000000001</v>
      </c>
      <c r="J360" s="463">
        <v>1095.8499999999999</v>
      </c>
      <c r="K360" s="464">
        <v>28.373650000000001</v>
      </c>
      <c r="L360" s="463">
        <v>1095.8499999999999</v>
      </c>
      <c r="M360" s="465">
        <v>2.5891910389195603E-2</v>
      </c>
      <c r="N360" s="466">
        <v>71.613000000000014</v>
      </c>
      <c r="O360" s="467">
        <v>1.8541973787014652</v>
      </c>
      <c r="P360" s="1544">
        <v>1553.5146233517362</v>
      </c>
      <c r="Q360" s="469">
        <v>111.25184272208791</v>
      </c>
    </row>
    <row r="361" spans="1:17">
      <c r="A361" s="2124"/>
      <c r="B361" s="165">
        <v>4</v>
      </c>
      <c r="C361" s="461" t="s">
        <v>450</v>
      </c>
      <c r="D361" s="462">
        <v>12</v>
      </c>
      <c r="E361" s="462">
        <v>1971</v>
      </c>
      <c r="F361" s="463">
        <v>13.233700000000001</v>
      </c>
      <c r="G361" s="463">
        <v>0</v>
      </c>
      <c r="H361" s="463">
        <v>0</v>
      </c>
      <c r="I361" s="463">
        <v>13.233701</v>
      </c>
      <c r="J361" s="463">
        <v>538.79999999999995</v>
      </c>
      <c r="K361" s="464">
        <v>13.233701</v>
      </c>
      <c r="L361" s="463">
        <v>538.79999999999995</v>
      </c>
      <c r="M361" s="465">
        <v>2.4561434669636232E-2</v>
      </c>
      <c r="N361" s="466">
        <v>76.18010000000001</v>
      </c>
      <c r="O361" s="467">
        <v>1.8710925492763553</v>
      </c>
      <c r="P361" s="1544">
        <v>1473.6860801781738</v>
      </c>
      <c r="Q361" s="469">
        <v>112.26555295658132</v>
      </c>
    </row>
    <row r="362" spans="1:17">
      <c r="A362" s="2124"/>
      <c r="B362" s="165">
        <v>5</v>
      </c>
      <c r="C362" s="461" t="s">
        <v>616</v>
      </c>
      <c r="D362" s="462">
        <v>6</v>
      </c>
      <c r="E362" s="462">
        <v>1959</v>
      </c>
      <c r="F362" s="463">
        <v>9.7219999999999995</v>
      </c>
      <c r="G362" s="463">
        <v>0.72720899999999999</v>
      </c>
      <c r="H362" s="463">
        <v>0.96</v>
      </c>
      <c r="I362" s="463">
        <v>8.0347910000000002</v>
      </c>
      <c r="J362" s="463">
        <v>313.25</v>
      </c>
      <c r="K362" s="464">
        <v>8.0347910000000002</v>
      </c>
      <c r="L362" s="463">
        <v>313.25</v>
      </c>
      <c r="M362" s="465">
        <v>2.5649771747805267E-2</v>
      </c>
      <c r="N362" s="466">
        <v>76.18010000000001</v>
      </c>
      <c r="O362" s="467">
        <v>1.9540021767249802</v>
      </c>
      <c r="P362" s="1544">
        <v>1538.9863048683162</v>
      </c>
      <c r="Q362" s="469">
        <v>117.24013060349884</v>
      </c>
    </row>
    <row r="363" spans="1:17">
      <c r="A363" s="2124"/>
      <c r="B363" s="165">
        <v>6</v>
      </c>
      <c r="C363" s="461" t="s">
        <v>452</v>
      </c>
      <c r="D363" s="462">
        <v>8</v>
      </c>
      <c r="E363" s="462">
        <v>1969</v>
      </c>
      <c r="F363" s="463">
        <v>10.729699999999999</v>
      </c>
      <c r="G363" s="463">
        <v>0</v>
      </c>
      <c r="H363" s="463">
        <v>0</v>
      </c>
      <c r="I363" s="463">
        <v>10.729699</v>
      </c>
      <c r="J363" s="463">
        <v>416.7</v>
      </c>
      <c r="K363" s="464">
        <v>10.729699</v>
      </c>
      <c r="L363" s="463">
        <v>416.7</v>
      </c>
      <c r="M363" s="465">
        <v>2.5749217662586994E-2</v>
      </c>
      <c r="N363" s="466">
        <v>78.916000000000011</v>
      </c>
      <c r="O363" s="467">
        <v>2.0320252610607157</v>
      </c>
      <c r="P363" s="1544">
        <v>1544.9530597552198</v>
      </c>
      <c r="Q363" s="469">
        <v>121.92151566364295</v>
      </c>
    </row>
    <row r="364" spans="1:17">
      <c r="A364" s="2124"/>
      <c r="B364" s="165">
        <v>7</v>
      </c>
      <c r="C364" s="461" t="s">
        <v>451</v>
      </c>
      <c r="D364" s="462">
        <v>8</v>
      </c>
      <c r="E364" s="462">
        <v>1956</v>
      </c>
      <c r="F364" s="463">
        <v>12.653</v>
      </c>
      <c r="G364" s="463">
        <v>0</v>
      </c>
      <c r="H364" s="463">
        <v>0</v>
      </c>
      <c r="I364" s="463">
        <v>12.653</v>
      </c>
      <c r="J364" s="463">
        <v>469.85</v>
      </c>
      <c r="K364" s="464">
        <v>12.653</v>
      </c>
      <c r="L364" s="463">
        <v>469.85</v>
      </c>
      <c r="M364" s="465">
        <v>2.6929871235500693E-2</v>
      </c>
      <c r="N364" s="466">
        <v>76.18010000000001</v>
      </c>
      <c r="O364" s="467">
        <v>2.0515202837075668</v>
      </c>
      <c r="P364" s="1544">
        <v>1615.7922741300417</v>
      </c>
      <c r="Q364" s="469">
        <v>123.091217022454</v>
      </c>
    </row>
    <row r="365" spans="1:17">
      <c r="A365" s="2124"/>
      <c r="B365" s="165">
        <v>8</v>
      </c>
      <c r="C365" s="461" t="s">
        <v>644</v>
      </c>
      <c r="D365" s="462">
        <v>8</v>
      </c>
      <c r="E365" s="462">
        <v>1962</v>
      </c>
      <c r="F365" s="463">
        <v>11.663</v>
      </c>
      <c r="G365" s="463">
        <v>0.71399999999999997</v>
      </c>
      <c r="H365" s="463">
        <v>0.97</v>
      </c>
      <c r="I365" s="463">
        <v>9.9789999999999992</v>
      </c>
      <c r="J365" s="463">
        <v>366.73</v>
      </c>
      <c r="K365" s="464">
        <v>9.9789999999999992</v>
      </c>
      <c r="L365" s="463">
        <v>366.73</v>
      </c>
      <c r="M365" s="465">
        <v>2.7210754506039863E-2</v>
      </c>
      <c r="N365" s="466">
        <v>76.18010000000001</v>
      </c>
      <c r="O365" s="467">
        <v>2.0729179993455675</v>
      </c>
      <c r="P365" s="1544">
        <v>1632.6452703623918</v>
      </c>
      <c r="Q365" s="469">
        <v>124.37507996073406</v>
      </c>
    </row>
    <row r="366" spans="1:17">
      <c r="A366" s="2124"/>
      <c r="B366" s="165">
        <v>9</v>
      </c>
      <c r="C366" s="461" t="s">
        <v>645</v>
      </c>
      <c r="D366" s="462">
        <v>8</v>
      </c>
      <c r="E366" s="462">
        <v>1966</v>
      </c>
      <c r="F366" s="463">
        <v>10.364000000000001</v>
      </c>
      <c r="G366" s="463">
        <v>0</v>
      </c>
      <c r="H366" s="463">
        <v>0</v>
      </c>
      <c r="I366" s="463">
        <v>10.364001999999999</v>
      </c>
      <c r="J366" s="463">
        <v>393.89</v>
      </c>
      <c r="K366" s="464">
        <v>10.364001999999999</v>
      </c>
      <c r="L366" s="463">
        <v>393.89</v>
      </c>
      <c r="M366" s="465">
        <v>2.6311919571453957E-2</v>
      </c>
      <c r="N366" s="466">
        <v>78.916000000000011</v>
      </c>
      <c r="O366" s="467">
        <v>2.0764314449008605</v>
      </c>
      <c r="P366" s="1544">
        <v>1578.7151742872375</v>
      </c>
      <c r="Q366" s="469">
        <v>124.58588669405165</v>
      </c>
    </row>
    <row r="367" spans="1:17" ht="12" thickBot="1">
      <c r="A367" s="2125"/>
      <c r="B367" s="166">
        <v>10</v>
      </c>
      <c r="C367" s="470" t="s">
        <v>618</v>
      </c>
      <c r="D367" s="471">
        <v>5</v>
      </c>
      <c r="E367" s="471">
        <v>1935</v>
      </c>
      <c r="F367" s="472">
        <v>10.412000000000001</v>
      </c>
      <c r="G367" s="472">
        <v>0.40799999999999997</v>
      </c>
      <c r="H367" s="472">
        <v>0.32</v>
      </c>
      <c r="I367" s="472">
        <v>9.6840000000000011</v>
      </c>
      <c r="J367" s="472">
        <v>321.79000000000002</v>
      </c>
      <c r="K367" s="473">
        <v>9.6840000000000011</v>
      </c>
      <c r="L367" s="472">
        <v>321.79000000000002</v>
      </c>
      <c r="M367" s="474">
        <v>3.0094160788091615E-2</v>
      </c>
      <c r="N367" s="475">
        <v>76.18010000000001</v>
      </c>
      <c r="O367" s="476">
        <v>2.2925761782528982</v>
      </c>
      <c r="P367" s="1545">
        <v>1805.6496472854967</v>
      </c>
      <c r="Q367" s="478">
        <v>137.55457069517391</v>
      </c>
    </row>
    <row r="368" spans="1:17">
      <c r="A368" s="2117" t="s">
        <v>147</v>
      </c>
      <c r="B368" s="18">
        <v>1</v>
      </c>
      <c r="C368" s="479"/>
      <c r="D368" s="480"/>
      <c r="E368" s="480"/>
      <c r="F368" s="481"/>
      <c r="G368" s="481"/>
      <c r="H368" s="481"/>
      <c r="I368" s="481"/>
      <c r="J368" s="481"/>
      <c r="K368" s="482"/>
      <c r="L368" s="481"/>
      <c r="M368" s="483"/>
      <c r="N368" s="484"/>
      <c r="O368" s="485"/>
      <c r="P368" s="486"/>
      <c r="Q368" s="487"/>
    </row>
    <row r="369" spans="1:17">
      <c r="A369" s="2118"/>
      <c r="B369" s="20">
        <v>2</v>
      </c>
      <c r="C369" s="488"/>
      <c r="D369" s="489"/>
      <c r="E369" s="489"/>
      <c r="F369" s="490"/>
      <c r="G369" s="490"/>
      <c r="H369" s="490"/>
      <c r="I369" s="490"/>
      <c r="J369" s="490"/>
      <c r="K369" s="491"/>
      <c r="L369" s="490"/>
      <c r="M369" s="492"/>
      <c r="N369" s="493"/>
      <c r="O369" s="494"/>
      <c r="P369" s="495"/>
      <c r="Q369" s="496"/>
    </row>
    <row r="370" spans="1:17">
      <c r="A370" s="2118"/>
      <c r="B370" s="20">
        <v>3</v>
      </c>
      <c r="C370" s="488"/>
      <c r="D370" s="489"/>
      <c r="E370" s="489"/>
      <c r="F370" s="490"/>
      <c r="G370" s="490"/>
      <c r="H370" s="490"/>
      <c r="I370" s="490"/>
      <c r="J370" s="490"/>
      <c r="K370" s="491"/>
      <c r="L370" s="490"/>
      <c r="M370" s="492"/>
      <c r="N370" s="493"/>
      <c r="O370" s="494"/>
      <c r="P370" s="495"/>
      <c r="Q370" s="496"/>
    </row>
    <row r="371" spans="1:17">
      <c r="A371" s="2118"/>
      <c r="B371" s="20">
        <v>4</v>
      </c>
      <c r="C371" s="488"/>
      <c r="D371" s="489"/>
      <c r="E371" s="489"/>
      <c r="F371" s="490"/>
      <c r="G371" s="490"/>
      <c r="H371" s="490"/>
      <c r="I371" s="490"/>
      <c r="J371" s="490"/>
      <c r="K371" s="491"/>
      <c r="L371" s="490"/>
      <c r="M371" s="492"/>
      <c r="N371" s="493"/>
      <c r="O371" s="494"/>
      <c r="P371" s="495"/>
      <c r="Q371" s="496"/>
    </row>
    <row r="372" spans="1:17">
      <c r="A372" s="2118"/>
      <c r="B372" s="20">
        <v>5</v>
      </c>
      <c r="C372" s="488"/>
      <c r="D372" s="489"/>
      <c r="E372" s="489"/>
      <c r="F372" s="490"/>
      <c r="G372" s="490"/>
      <c r="H372" s="490"/>
      <c r="I372" s="490"/>
      <c r="J372" s="490"/>
      <c r="K372" s="491"/>
      <c r="L372" s="490"/>
      <c r="M372" s="492"/>
      <c r="N372" s="493"/>
      <c r="O372" s="494"/>
      <c r="P372" s="495"/>
      <c r="Q372" s="496"/>
    </row>
    <row r="373" spans="1:17">
      <c r="A373" s="2118"/>
      <c r="B373" s="20">
        <v>6</v>
      </c>
      <c r="C373" s="488"/>
      <c r="D373" s="489"/>
      <c r="E373" s="489"/>
      <c r="F373" s="490"/>
      <c r="G373" s="490"/>
      <c r="H373" s="490"/>
      <c r="I373" s="490"/>
      <c r="J373" s="490"/>
      <c r="K373" s="491"/>
      <c r="L373" s="490"/>
      <c r="M373" s="492"/>
      <c r="N373" s="493"/>
      <c r="O373" s="494"/>
      <c r="P373" s="495"/>
      <c r="Q373" s="496"/>
    </row>
    <row r="374" spans="1:17">
      <c r="A374" s="2118"/>
      <c r="B374" s="20">
        <v>7</v>
      </c>
      <c r="C374" s="488"/>
      <c r="D374" s="489"/>
      <c r="E374" s="489"/>
      <c r="F374" s="490"/>
      <c r="G374" s="490"/>
      <c r="H374" s="490"/>
      <c r="I374" s="490"/>
      <c r="J374" s="490"/>
      <c r="K374" s="491"/>
      <c r="L374" s="490"/>
      <c r="M374" s="492"/>
      <c r="N374" s="493"/>
      <c r="O374" s="494"/>
      <c r="P374" s="495"/>
      <c r="Q374" s="496"/>
    </row>
    <row r="375" spans="1:17">
      <c r="A375" s="2118"/>
      <c r="B375" s="20">
        <v>8</v>
      </c>
      <c r="C375" s="488"/>
      <c r="D375" s="489"/>
      <c r="E375" s="489"/>
      <c r="F375" s="490"/>
      <c r="G375" s="490"/>
      <c r="H375" s="490"/>
      <c r="I375" s="490"/>
      <c r="J375" s="490"/>
      <c r="K375" s="491"/>
      <c r="L375" s="490"/>
      <c r="M375" s="492"/>
      <c r="N375" s="493"/>
      <c r="O375" s="494"/>
      <c r="P375" s="495"/>
      <c r="Q375" s="496"/>
    </row>
    <row r="376" spans="1:17">
      <c r="A376" s="2118"/>
      <c r="B376" s="20">
        <v>9</v>
      </c>
      <c r="C376" s="488"/>
      <c r="D376" s="489"/>
      <c r="E376" s="489"/>
      <c r="F376" s="490"/>
      <c r="G376" s="490"/>
      <c r="H376" s="490"/>
      <c r="I376" s="490"/>
      <c r="J376" s="490"/>
      <c r="K376" s="491"/>
      <c r="L376" s="490"/>
      <c r="M376" s="492"/>
      <c r="N376" s="493"/>
      <c r="O376" s="494"/>
      <c r="P376" s="495"/>
      <c r="Q376" s="496"/>
    </row>
    <row r="377" spans="1:17" ht="12.75" thickBot="1">
      <c r="A377" s="2119"/>
      <c r="B377" s="297">
        <v>10</v>
      </c>
      <c r="C377" s="497"/>
      <c r="D377" s="498"/>
      <c r="E377" s="498"/>
      <c r="F377" s="499"/>
      <c r="G377" s="499"/>
      <c r="H377" s="499"/>
      <c r="I377" s="499"/>
      <c r="J377" s="499"/>
      <c r="K377" s="500"/>
      <c r="L377" s="499"/>
      <c r="M377" s="501"/>
      <c r="N377" s="502"/>
      <c r="O377" s="503"/>
      <c r="P377" s="504"/>
      <c r="Q377" s="505"/>
    </row>
    <row r="378" spans="1:17" ht="12">
      <c r="A378" s="171"/>
      <c r="B378" s="171"/>
      <c r="C378" s="172"/>
      <c r="D378" s="173"/>
      <c r="E378" s="173"/>
      <c r="F378" s="172"/>
      <c r="G378" s="172"/>
      <c r="H378" s="289"/>
      <c r="I378" s="289"/>
      <c r="J378" s="289"/>
      <c r="K378" s="290"/>
      <c r="L378" s="289"/>
      <c r="M378" s="291"/>
      <c r="N378" s="292"/>
      <c r="O378" s="293"/>
      <c r="P378" s="294"/>
      <c r="Q378" s="294"/>
    </row>
    <row r="379" spans="1:17" ht="15">
      <c r="A379" s="2093" t="s">
        <v>239</v>
      </c>
      <c r="B379" s="2093"/>
      <c r="C379" s="2093"/>
      <c r="D379" s="2093"/>
      <c r="E379" s="2093"/>
      <c r="F379" s="2093"/>
      <c r="G379" s="2093"/>
      <c r="H379" s="2093"/>
      <c r="I379" s="2093"/>
      <c r="J379" s="2093"/>
      <c r="K379" s="2093"/>
      <c r="L379" s="2093"/>
      <c r="M379" s="2093"/>
      <c r="N379" s="2093"/>
      <c r="O379" s="2093"/>
      <c r="P379" s="2093"/>
      <c r="Q379" s="2093"/>
    </row>
    <row r="380" spans="1:17" ht="13.5" thickBot="1">
      <c r="A380" s="1043"/>
      <c r="B380" s="1043"/>
      <c r="C380" s="1043"/>
      <c r="D380" s="1043"/>
      <c r="E380" s="2038" t="s">
        <v>419</v>
      </c>
      <c r="F380" s="2038"/>
      <c r="G380" s="2038"/>
      <c r="H380" s="2038"/>
      <c r="I380" s="1043">
        <v>-0.8</v>
      </c>
      <c r="J380" s="1043" t="s">
        <v>418</v>
      </c>
      <c r="K380" s="1043" t="s">
        <v>420</v>
      </c>
      <c r="L380" s="1044">
        <v>583</v>
      </c>
      <c r="M380" s="1043"/>
      <c r="N380" s="1043"/>
      <c r="O380" s="1043"/>
      <c r="P380" s="1043"/>
      <c r="Q380" s="1043"/>
    </row>
    <row r="381" spans="1:17" ht="12.75" customHeight="1">
      <c r="A381" s="2095" t="s">
        <v>1</v>
      </c>
      <c r="B381" s="2068" t="s">
        <v>0</v>
      </c>
      <c r="C381" s="2039" t="s">
        <v>2</v>
      </c>
      <c r="D381" s="2039" t="s">
        <v>3</v>
      </c>
      <c r="E381" s="2039" t="s">
        <v>12</v>
      </c>
      <c r="F381" s="2042" t="s">
        <v>13</v>
      </c>
      <c r="G381" s="2043"/>
      <c r="H381" s="2043"/>
      <c r="I381" s="2044"/>
      <c r="J381" s="2039" t="s">
        <v>4</v>
      </c>
      <c r="K381" s="2039" t="s">
        <v>14</v>
      </c>
      <c r="L381" s="2039" t="s">
        <v>5</v>
      </c>
      <c r="M381" s="2039" t="s">
        <v>6</v>
      </c>
      <c r="N381" s="2039" t="s">
        <v>15</v>
      </c>
      <c r="O381" s="2055" t="s">
        <v>16</v>
      </c>
      <c r="P381" s="2039" t="s">
        <v>23</v>
      </c>
      <c r="Q381" s="2025" t="s">
        <v>24</v>
      </c>
    </row>
    <row r="382" spans="1:17" ht="33.75">
      <c r="A382" s="2096"/>
      <c r="B382" s="2069"/>
      <c r="C382" s="2040"/>
      <c r="D382" s="2041"/>
      <c r="E382" s="2041"/>
      <c r="F382" s="16" t="s">
        <v>17</v>
      </c>
      <c r="G382" s="16" t="s">
        <v>18</v>
      </c>
      <c r="H382" s="16" t="s">
        <v>19</v>
      </c>
      <c r="I382" s="16" t="s">
        <v>20</v>
      </c>
      <c r="J382" s="2041"/>
      <c r="K382" s="2041"/>
      <c r="L382" s="2041"/>
      <c r="M382" s="2041"/>
      <c r="N382" s="2041"/>
      <c r="O382" s="2056"/>
      <c r="P382" s="2041"/>
      <c r="Q382" s="2026"/>
    </row>
    <row r="383" spans="1:17">
      <c r="A383" s="2097"/>
      <c r="B383" s="2098"/>
      <c r="C383" s="2041"/>
      <c r="D383" s="106" t="s">
        <v>7</v>
      </c>
      <c r="E383" s="106" t="s">
        <v>8</v>
      </c>
      <c r="F383" s="106" t="s">
        <v>9</v>
      </c>
      <c r="G383" s="106" t="s">
        <v>9</v>
      </c>
      <c r="H383" s="106" t="s">
        <v>9</v>
      </c>
      <c r="I383" s="106" t="s">
        <v>9</v>
      </c>
      <c r="J383" s="106" t="s">
        <v>21</v>
      </c>
      <c r="K383" s="106" t="s">
        <v>9</v>
      </c>
      <c r="L383" s="106" t="s">
        <v>21</v>
      </c>
      <c r="M383" s="106" t="s">
        <v>71</v>
      </c>
      <c r="N383" s="106" t="s">
        <v>633</v>
      </c>
      <c r="O383" s="106" t="s">
        <v>634</v>
      </c>
      <c r="P383" s="107" t="s">
        <v>25</v>
      </c>
      <c r="Q383" s="108" t="s">
        <v>635</v>
      </c>
    </row>
    <row r="384" spans="1:17" ht="12" thickBot="1">
      <c r="A384" s="109">
        <v>1</v>
      </c>
      <c r="B384" s="110">
        <v>2</v>
      </c>
      <c r="C384" s="111">
        <v>3</v>
      </c>
      <c r="D384" s="112">
        <v>4</v>
      </c>
      <c r="E384" s="112">
        <v>5</v>
      </c>
      <c r="F384" s="112">
        <v>6</v>
      </c>
      <c r="G384" s="112">
        <v>7</v>
      </c>
      <c r="H384" s="112">
        <v>8</v>
      </c>
      <c r="I384" s="112">
        <v>9</v>
      </c>
      <c r="J384" s="112">
        <v>10</v>
      </c>
      <c r="K384" s="112">
        <v>11</v>
      </c>
      <c r="L384" s="111">
        <v>12</v>
      </c>
      <c r="M384" s="112">
        <v>13</v>
      </c>
      <c r="N384" s="112">
        <v>14</v>
      </c>
      <c r="O384" s="113">
        <v>15</v>
      </c>
      <c r="P384" s="111">
        <v>16</v>
      </c>
      <c r="Q384" s="114">
        <v>17</v>
      </c>
    </row>
    <row r="385" spans="1:17" ht="12.75" customHeight="1">
      <c r="A385" s="2110" t="s">
        <v>100</v>
      </c>
      <c r="B385" s="296">
        <v>1</v>
      </c>
      <c r="C385" s="506"/>
      <c r="D385" s="507"/>
      <c r="E385" s="507"/>
      <c r="F385" s="508"/>
      <c r="G385" s="509"/>
      <c r="H385" s="509"/>
      <c r="I385" s="509"/>
      <c r="J385" s="509"/>
      <c r="K385" s="510"/>
      <c r="L385" s="509"/>
      <c r="M385" s="511"/>
      <c r="N385" s="512"/>
      <c r="O385" s="513"/>
      <c r="P385" s="514"/>
      <c r="Q385" s="515"/>
    </row>
    <row r="386" spans="1:17">
      <c r="A386" s="2111"/>
      <c r="B386" s="116">
        <v>2</v>
      </c>
      <c r="C386" s="506"/>
      <c r="D386" s="507"/>
      <c r="E386" s="507"/>
      <c r="F386" s="508"/>
      <c r="G386" s="509"/>
      <c r="H386" s="509"/>
      <c r="I386" s="509"/>
      <c r="J386" s="509"/>
      <c r="K386" s="510"/>
      <c r="L386" s="509"/>
      <c r="M386" s="511"/>
      <c r="N386" s="512"/>
      <c r="O386" s="513"/>
      <c r="P386" s="514"/>
      <c r="Q386" s="516"/>
    </row>
    <row r="387" spans="1:17">
      <c r="A387" s="2111"/>
      <c r="B387" s="116">
        <v>3</v>
      </c>
      <c r="C387" s="506"/>
      <c r="D387" s="507"/>
      <c r="E387" s="507"/>
      <c r="F387" s="508"/>
      <c r="G387" s="509"/>
      <c r="H387" s="509"/>
      <c r="I387" s="509"/>
      <c r="J387" s="509"/>
      <c r="K387" s="510"/>
      <c r="L387" s="509"/>
      <c r="M387" s="511"/>
      <c r="N387" s="512"/>
      <c r="O387" s="513"/>
      <c r="P387" s="514"/>
      <c r="Q387" s="516"/>
    </row>
    <row r="388" spans="1:17">
      <c r="A388" s="2111"/>
      <c r="B388" s="116">
        <v>4</v>
      </c>
      <c r="C388" s="506"/>
      <c r="D388" s="507"/>
      <c r="E388" s="507"/>
      <c r="F388" s="508"/>
      <c r="G388" s="509"/>
      <c r="H388" s="509"/>
      <c r="I388" s="509"/>
      <c r="J388" s="509"/>
      <c r="K388" s="510"/>
      <c r="L388" s="509"/>
      <c r="M388" s="511"/>
      <c r="N388" s="512"/>
      <c r="O388" s="513"/>
      <c r="P388" s="514"/>
      <c r="Q388" s="516"/>
    </row>
    <row r="389" spans="1:17">
      <c r="A389" s="2111"/>
      <c r="B389" s="116">
        <v>5</v>
      </c>
      <c r="C389" s="506"/>
      <c r="D389" s="507"/>
      <c r="E389" s="507"/>
      <c r="F389" s="508"/>
      <c r="G389" s="509"/>
      <c r="H389" s="509"/>
      <c r="I389" s="509"/>
      <c r="J389" s="509"/>
      <c r="K389" s="510"/>
      <c r="L389" s="509"/>
      <c r="M389" s="511"/>
      <c r="N389" s="512"/>
      <c r="O389" s="513"/>
      <c r="P389" s="514"/>
      <c r="Q389" s="516"/>
    </row>
    <row r="390" spans="1:17">
      <c r="A390" s="2111"/>
      <c r="B390" s="116">
        <v>6</v>
      </c>
      <c r="C390" s="506"/>
      <c r="D390" s="507"/>
      <c r="E390" s="507"/>
      <c r="F390" s="508"/>
      <c r="G390" s="509"/>
      <c r="H390" s="509"/>
      <c r="I390" s="509"/>
      <c r="J390" s="509"/>
      <c r="K390" s="510"/>
      <c r="L390" s="509"/>
      <c r="M390" s="511"/>
      <c r="N390" s="512"/>
      <c r="O390" s="513"/>
      <c r="P390" s="514"/>
      <c r="Q390" s="516"/>
    </row>
    <row r="391" spans="1:17">
      <c r="A391" s="2111"/>
      <c r="B391" s="116">
        <v>7</v>
      </c>
      <c r="C391" s="506"/>
      <c r="D391" s="507"/>
      <c r="E391" s="507"/>
      <c r="F391" s="508"/>
      <c r="G391" s="509"/>
      <c r="H391" s="509"/>
      <c r="I391" s="509"/>
      <c r="J391" s="509"/>
      <c r="K391" s="510"/>
      <c r="L391" s="509"/>
      <c r="M391" s="511"/>
      <c r="N391" s="512"/>
      <c r="O391" s="513"/>
      <c r="P391" s="514"/>
      <c r="Q391" s="516"/>
    </row>
    <row r="392" spans="1:17">
      <c r="A392" s="2111"/>
      <c r="B392" s="116">
        <v>8</v>
      </c>
      <c r="C392" s="506"/>
      <c r="D392" s="507"/>
      <c r="E392" s="507"/>
      <c r="F392" s="508"/>
      <c r="G392" s="509"/>
      <c r="H392" s="509"/>
      <c r="I392" s="509"/>
      <c r="J392" s="509"/>
      <c r="K392" s="510"/>
      <c r="L392" s="509"/>
      <c r="M392" s="511"/>
      <c r="N392" s="512"/>
      <c r="O392" s="513"/>
      <c r="P392" s="514"/>
      <c r="Q392" s="516"/>
    </row>
    <row r="393" spans="1:17">
      <c r="A393" s="2111"/>
      <c r="B393" s="116">
        <v>9</v>
      </c>
      <c r="C393" s="506"/>
      <c r="D393" s="507"/>
      <c r="E393" s="507"/>
      <c r="F393" s="508"/>
      <c r="G393" s="509"/>
      <c r="H393" s="509"/>
      <c r="I393" s="509"/>
      <c r="J393" s="509"/>
      <c r="K393" s="510"/>
      <c r="L393" s="509"/>
      <c r="M393" s="511"/>
      <c r="N393" s="512"/>
      <c r="O393" s="513"/>
      <c r="P393" s="514"/>
      <c r="Q393" s="516"/>
    </row>
    <row r="394" spans="1:17" ht="12" thickBot="1">
      <c r="A394" s="2111"/>
      <c r="B394" s="116">
        <v>10</v>
      </c>
      <c r="C394" s="506"/>
      <c r="D394" s="507"/>
      <c r="E394" s="507"/>
      <c r="F394" s="508"/>
      <c r="G394" s="509"/>
      <c r="H394" s="509"/>
      <c r="I394" s="509"/>
      <c r="J394" s="509"/>
      <c r="K394" s="510"/>
      <c r="L394" s="509"/>
      <c r="M394" s="511"/>
      <c r="N394" s="512"/>
      <c r="O394" s="513"/>
      <c r="P394" s="514"/>
      <c r="Q394" s="516"/>
    </row>
    <row r="395" spans="1:17" ht="12.75" customHeight="1">
      <c r="A395" s="2112" t="s">
        <v>106</v>
      </c>
      <c r="B395" s="12">
        <v>1</v>
      </c>
      <c r="C395" s="517"/>
      <c r="D395" s="518"/>
      <c r="E395" s="518"/>
      <c r="F395" s="519"/>
      <c r="G395" s="519"/>
      <c r="H395" s="519"/>
      <c r="I395" s="519"/>
      <c r="J395" s="519"/>
      <c r="K395" s="520"/>
      <c r="L395" s="519"/>
      <c r="M395" s="521"/>
      <c r="N395" s="522"/>
      <c r="O395" s="523"/>
      <c r="P395" s="524"/>
      <c r="Q395" s="525"/>
    </row>
    <row r="396" spans="1:17">
      <c r="A396" s="2113"/>
      <c r="B396" s="13">
        <v>2</v>
      </c>
      <c r="C396" s="526"/>
      <c r="D396" s="527"/>
      <c r="E396" s="527"/>
      <c r="F396" s="528"/>
      <c r="G396" s="528"/>
      <c r="H396" s="528"/>
      <c r="I396" s="528"/>
      <c r="J396" s="528"/>
      <c r="K396" s="529"/>
      <c r="L396" s="528"/>
      <c r="M396" s="530"/>
      <c r="N396" s="531"/>
      <c r="O396" s="532"/>
      <c r="P396" s="533"/>
      <c r="Q396" s="534"/>
    </row>
    <row r="397" spans="1:17">
      <c r="A397" s="2113"/>
      <c r="B397" s="13">
        <v>3</v>
      </c>
      <c r="C397" s="526"/>
      <c r="D397" s="527"/>
      <c r="E397" s="527"/>
      <c r="F397" s="528"/>
      <c r="G397" s="528"/>
      <c r="H397" s="528"/>
      <c r="I397" s="528"/>
      <c r="J397" s="528"/>
      <c r="K397" s="529"/>
      <c r="L397" s="528"/>
      <c r="M397" s="530"/>
      <c r="N397" s="531"/>
      <c r="O397" s="532"/>
      <c r="P397" s="533"/>
      <c r="Q397" s="534"/>
    </row>
    <row r="398" spans="1:17">
      <c r="A398" s="2113"/>
      <c r="B398" s="13">
        <v>4</v>
      </c>
      <c r="C398" s="526"/>
      <c r="D398" s="527"/>
      <c r="E398" s="527"/>
      <c r="F398" s="528"/>
      <c r="G398" s="528"/>
      <c r="H398" s="528"/>
      <c r="I398" s="528"/>
      <c r="J398" s="528"/>
      <c r="K398" s="529"/>
      <c r="L398" s="528"/>
      <c r="M398" s="530"/>
      <c r="N398" s="531"/>
      <c r="O398" s="532"/>
      <c r="P398" s="533"/>
      <c r="Q398" s="534"/>
    </row>
    <row r="399" spans="1:17">
      <c r="A399" s="2113"/>
      <c r="B399" s="13">
        <v>5</v>
      </c>
      <c r="C399" s="526"/>
      <c r="D399" s="527"/>
      <c r="E399" s="527"/>
      <c r="F399" s="528"/>
      <c r="G399" s="528"/>
      <c r="H399" s="528"/>
      <c r="I399" s="528"/>
      <c r="J399" s="528"/>
      <c r="K399" s="529"/>
      <c r="L399" s="528"/>
      <c r="M399" s="530"/>
      <c r="N399" s="531"/>
      <c r="O399" s="532"/>
      <c r="P399" s="533"/>
      <c r="Q399" s="534"/>
    </row>
    <row r="400" spans="1:17">
      <c r="A400" s="2113"/>
      <c r="B400" s="13">
        <v>6</v>
      </c>
      <c r="C400" s="526"/>
      <c r="D400" s="527"/>
      <c r="E400" s="527"/>
      <c r="F400" s="528"/>
      <c r="G400" s="528"/>
      <c r="H400" s="528"/>
      <c r="I400" s="528"/>
      <c r="J400" s="528"/>
      <c r="K400" s="529"/>
      <c r="L400" s="528"/>
      <c r="M400" s="530"/>
      <c r="N400" s="531"/>
      <c r="O400" s="532"/>
      <c r="P400" s="533"/>
      <c r="Q400" s="534"/>
    </row>
    <row r="401" spans="1:17">
      <c r="A401" s="2113"/>
      <c r="B401" s="13">
        <v>7</v>
      </c>
      <c r="C401" s="526"/>
      <c r="D401" s="527"/>
      <c r="E401" s="527"/>
      <c r="F401" s="528"/>
      <c r="G401" s="528"/>
      <c r="H401" s="528"/>
      <c r="I401" s="528"/>
      <c r="J401" s="528"/>
      <c r="K401" s="529"/>
      <c r="L401" s="528"/>
      <c r="M401" s="530"/>
      <c r="N401" s="531"/>
      <c r="O401" s="532"/>
      <c r="P401" s="533"/>
      <c r="Q401" s="534"/>
    </row>
    <row r="402" spans="1:17">
      <c r="A402" s="2113"/>
      <c r="B402" s="13">
        <v>8</v>
      </c>
      <c r="C402" s="526"/>
      <c r="D402" s="527"/>
      <c r="E402" s="527"/>
      <c r="F402" s="528"/>
      <c r="G402" s="528"/>
      <c r="H402" s="528"/>
      <c r="I402" s="528"/>
      <c r="J402" s="528"/>
      <c r="K402" s="529"/>
      <c r="L402" s="528"/>
      <c r="M402" s="530"/>
      <c r="N402" s="531"/>
      <c r="O402" s="532"/>
      <c r="P402" s="533"/>
      <c r="Q402" s="534"/>
    </row>
    <row r="403" spans="1:17">
      <c r="A403" s="2113"/>
      <c r="B403" s="13">
        <v>9</v>
      </c>
      <c r="C403" s="526"/>
      <c r="D403" s="527"/>
      <c r="E403" s="527"/>
      <c r="F403" s="528"/>
      <c r="G403" s="528"/>
      <c r="H403" s="528"/>
      <c r="I403" s="528"/>
      <c r="J403" s="528"/>
      <c r="K403" s="529"/>
      <c r="L403" s="528"/>
      <c r="M403" s="530"/>
      <c r="N403" s="531"/>
      <c r="O403" s="532"/>
      <c r="P403" s="533"/>
      <c r="Q403" s="534"/>
    </row>
    <row r="404" spans="1:17" ht="12" thickBot="1">
      <c r="A404" s="2165"/>
      <c r="B404" s="44">
        <v>10</v>
      </c>
      <c r="C404" s="526"/>
      <c r="D404" s="527"/>
      <c r="E404" s="527"/>
      <c r="F404" s="528"/>
      <c r="G404" s="528"/>
      <c r="H404" s="528"/>
      <c r="I404" s="528"/>
      <c r="J404" s="528"/>
      <c r="K404" s="529"/>
      <c r="L404" s="528"/>
      <c r="M404" s="530"/>
      <c r="N404" s="531"/>
      <c r="O404" s="532"/>
      <c r="P404" s="533"/>
      <c r="Q404" s="534"/>
    </row>
    <row r="405" spans="1:17">
      <c r="A405" s="2166" t="s">
        <v>115</v>
      </c>
      <c r="B405" s="134">
        <v>1</v>
      </c>
      <c r="C405" s="535"/>
      <c r="D405" s="536"/>
      <c r="E405" s="536"/>
      <c r="F405" s="537"/>
      <c r="G405" s="537"/>
      <c r="H405" s="537"/>
      <c r="I405" s="537"/>
      <c r="J405" s="537"/>
      <c r="K405" s="538"/>
      <c r="L405" s="537"/>
      <c r="M405" s="539"/>
      <c r="N405" s="540"/>
      <c r="O405" s="541"/>
      <c r="P405" s="542"/>
      <c r="Q405" s="543"/>
    </row>
    <row r="406" spans="1:17">
      <c r="A406" s="2167"/>
      <c r="B406" s="143">
        <v>2</v>
      </c>
      <c r="C406" s="544"/>
      <c r="D406" s="545"/>
      <c r="E406" s="545"/>
      <c r="F406" s="546"/>
      <c r="G406" s="546"/>
      <c r="H406" s="546"/>
      <c r="I406" s="546"/>
      <c r="J406" s="546"/>
      <c r="K406" s="547"/>
      <c r="L406" s="546"/>
      <c r="M406" s="548"/>
      <c r="N406" s="549"/>
      <c r="O406" s="550"/>
      <c r="P406" s="551"/>
      <c r="Q406" s="552"/>
    </row>
    <row r="407" spans="1:17">
      <c r="A407" s="2167"/>
      <c r="B407" s="143">
        <v>3</v>
      </c>
      <c r="C407" s="544"/>
      <c r="D407" s="545"/>
      <c r="E407" s="545"/>
      <c r="F407" s="546"/>
      <c r="G407" s="546"/>
      <c r="H407" s="546"/>
      <c r="I407" s="546"/>
      <c r="J407" s="546"/>
      <c r="K407" s="547"/>
      <c r="L407" s="546"/>
      <c r="M407" s="548"/>
      <c r="N407" s="549"/>
      <c r="O407" s="550"/>
      <c r="P407" s="551"/>
      <c r="Q407" s="552"/>
    </row>
    <row r="408" spans="1:17">
      <c r="A408" s="2167"/>
      <c r="B408" s="143">
        <v>4</v>
      </c>
      <c r="C408" s="544"/>
      <c r="D408" s="545"/>
      <c r="E408" s="545"/>
      <c r="F408" s="546"/>
      <c r="G408" s="546"/>
      <c r="H408" s="546"/>
      <c r="I408" s="546"/>
      <c r="J408" s="546"/>
      <c r="K408" s="547"/>
      <c r="L408" s="546"/>
      <c r="M408" s="548"/>
      <c r="N408" s="549"/>
      <c r="O408" s="550"/>
      <c r="P408" s="551"/>
      <c r="Q408" s="552"/>
    </row>
    <row r="409" spans="1:17">
      <c r="A409" s="2167"/>
      <c r="B409" s="143">
        <v>5</v>
      </c>
      <c r="C409" s="544"/>
      <c r="D409" s="545"/>
      <c r="E409" s="545"/>
      <c r="F409" s="546"/>
      <c r="G409" s="546"/>
      <c r="H409" s="546"/>
      <c r="I409" s="546"/>
      <c r="J409" s="546"/>
      <c r="K409" s="547"/>
      <c r="L409" s="546"/>
      <c r="M409" s="548"/>
      <c r="N409" s="549"/>
      <c r="O409" s="550"/>
      <c r="P409" s="551"/>
      <c r="Q409" s="552"/>
    </row>
    <row r="410" spans="1:17">
      <c r="A410" s="2167"/>
      <c r="B410" s="143">
        <v>6</v>
      </c>
      <c r="C410" s="544"/>
      <c r="D410" s="545"/>
      <c r="E410" s="545"/>
      <c r="F410" s="546"/>
      <c r="G410" s="546"/>
      <c r="H410" s="546"/>
      <c r="I410" s="546"/>
      <c r="J410" s="546"/>
      <c r="K410" s="547"/>
      <c r="L410" s="546"/>
      <c r="M410" s="548"/>
      <c r="N410" s="549"/>
      <c r="O410" s="550"/>
      <c r="P410" s="551"/>
      <c r="Q410" s="552"/>
    </row>
    <row r="411" spans="1:17">
      <c r="A411" s="2167"/>
      <c r="B411" s="143">
        <v>7</v>
      </c>
      <c r="C411" s="544"/>
      <c r="D411" s="545"/>
      <c r="E411" s="545"/>
      <c r="F411" s="546"/>
      <c r="G411" s="546"/>
      <c r="H411" s="546"/>
      <c r="I411" s="546"/>
      <c r="J411" s="546"/>
      <c r="K411" s="547"/>
      <c r="L411" s="546"/>
      <c r="M411" s="548"/>
      <c r="N411" s="549"/>
      <c r="O411" s="550"/>
      <c r="P411" s="551"/>
      <c r="Q411" s="552"/>
    </row>
    <row r="412" spans="1:17">
      <c r="A412" s="2167"/>
      <c r="B412" s="143">
        <v>8</v>
      </c>
      <c r="C412" s="544"/>
      <c r="D412" s="545"/>
      <c r="E412" s="545"/>
      <c r="F412" s="546"/>
      <c r="G412" s="546"/>
      <c r="H412" s="546"/>
      <c r="I412" s="546"/>
      <c r="J412" s="546"/>
      <c r="K412" s="547"/>
      <c r="L412" s="546"/>
      <c r="M412" s="548"/>
      <c r="N412" s="549"/>
      <c r="O412" s="550"/>
      <c r="P412" s="551"/>
      <c r="Q412" s="552"/>
    </row>
    <row r="413" spans="1:17">
      <c r="A413" s="2167"/>
      <c r="B413" s="143">
        <v>9</v>
      </c>
      <c r="C413" s="544"/>
      <c r="D413" s="545"/>
      <c r="E413" s="545"/>
      <c r="F413" s="546"/>
      <c r="G413" s="546"/>
      <c r="H413" s="546"/>
      <c r="I413" s="546"/>
      <c r="J413" s="546"/>
      <c r="K413" s="547"/>
      <c r="L413" s="546"/>
      <c r="M413" s="548"/>
      <c r="N413" s="549"/>
      <c r="O413" s="550"/>
      <c r="P413" s="551"/>
      <c r="Q413" s="552"/>
    </row>
    <row r="414" spans="1:17" ht="12" thickBot="1">
      <c r="A414" s="2168"/>
      <c r="B414" s="152">
        <v>10</v>
      </c>
      <c r="C414" s="553"/>
      <c r="D414" s="554"/>
      <c r="E414" s="554"/>
      <c r="F414" s="555"/>
      <c r="G414" s="555"/>
      <c r="H414" s="555"/>
      <c r="I414" s="555"/>
      <c r="J414" s="555"/>
      <c r="K414" s="556"/>
      <c r="L414" s="555"/>
      <c r="M414" s="557"/>
      <c r="N414" s="558"/>
      <c r="O414" s="559"/>
      <c r="P414" s="560"/>
      <c r="Q414" s="561"/>
    </row>
    <row r="415" spans="1:17">
      <c r="A415" s="2115" t="s">
        <v>126</v>
      </c>
      <c r="B415" s="86">
        <v>1</v>
      </c>
      <c r="C415" s="1450" t="s">
        <v>453</v>
      </c>
      <c r="D415" s="1451">
        <v>40</v>
      </c>
      <c r="E415" s="1451">
        <v>1987</v>
      </c>
      <c r="F415" s="1452">
        <v>41.765000000000001</v>
      </c>
      <c r="G415" s="1452">
        <v>3.3660000000000001</v>
      </c>
      <c r="H415" s="1452">
        <v>6.4</v>
      </c>
      <c r="I415" s="1452">
        <v>31.998999000000001</v>
      </c>
      <c r="J415" s="1452">
        <v>2280.42</v>
      </c>
      <c r="K415" s="1453">
        <v>31.998999000000001</v>
      </c>
      <c r="L415" s="1452">
        <v>2280.42</v>
      </c>
      <c r="M415" s="1454">
        <v>1.4032063830347042E-2</v>
      </c>
      <c r="N415" s="1455">
        <v>88.29</v>
      </c>
      <c r="O415" s="1456">
        <v>1.2388909155813403</v>
      </c>
      <c r="P415" s="1457">
        <v>841.92382982082245</v>
      </c>
      <c r="Q415" s="1458">
        <v>74.333454934880407</v>
      </c>
    </row>
    <row r="416" spans="1:17">
      <c r="A416" s="2116"/>
      <c r="B416" s="86">
        <v>2</v>
      </c>
      <c r="C416" s="1450" t="s">
        <v>646</v>
      </c>
      <c r="D416" s="1451">
        <v>41</v>
      </c>
      <c r="E416" s="1451">
        <v>1991</v>
      </c>
      <c r="F416" s="1452">
        <v>42.548000000000002</v>
      </c>
      <c r="G416" s="1452">
        <v>3.5190000000000001</v>
      </c>
      <c r="H416" s="1452">
        <v>6.4</v>
      </c>
      <c r="I416" s="1452">
        <v>32.629001000000002</v>
      </c>
      <c r="J416" s="1452">
        <v>2281.19</v>
      </c>
      <c r="K416" s="1453">
        <v>32.629001000000002</v>
      </c>
      <c r="L416" s="1452">
        <v>2281.19</v>
      </c>
      <c r="M416" s="1454">
        <v>1.4303499927669331E-2</v>
      </c>
      <c r="N416" s="1455">
        <v>88.29</v>
      </c>
      <c r="O416" s="1456">
        <v>1.2628560086139253</v>
      </c>
      <c r="P416" s="1457">
        <v>858.20999566015985</v>
      </c>
      <c r="Q416" s="1458">
        <v>75.771360516835514</v>
      </c>
    </row>
    <row r="417" spans="1:17">
      <c r="A417" s="2116"/>
      <c r="B417" s="86">
        <v>3</v>
      </c>
      <c r="C417" s="1450" t="s">
        <v>607</v>
      </c>
      <c r="D417" s="1451">
        <v>50</v>
      </c>
      <c r="E417" s="1451">
        <v>1974</v>
      </c>
      <c r="F417" s="1452">
        <v>51.393000000000001</v>
      </c>
      <c r="G417" s="1452">
        <v>4.9470000000000001</v>
      </c>
      <c r="H417" s="1452">
        <v>8</v>
      </c>
      <c r="I417" s="1452">
        <v>38.445998000000003</v>
      </c>
      <c r="J417" s="1452">
        <v>2591.85</v>
      </c>
      <c r="K417" s="1453">
        <v>38.445998000000003</v>
      </c>
      <c r="L417" s="1452">
        <v>2591.85</v>
      </c>
      <c r="M417" s="1454">
        <v>1.4833419372263058E-2</v>
      </c>
      <c r="N417" s="1455">
        <v>88.29</v>
      </c>
      <c r="O417" s="1456">
        <v>1.3096425963771055</v>
      </c>
      <c r="P417" s="1457">
        <v>890.00516233578344</v>
      </c>
      <c r="Q417" s="1458">
        <v>78.578555782626324</v>
      </c>
    </row>
    <row r="418" spans="1:17">
      <c r="A418" s="2116"/>
      <c r="B418" s="86">
        <v>4</v>
      </c>
      <c r="C418" s="1450" t="s">
        <v>647</v>
      </c>
      <c r="D418" s="1451">
        <v>46</v>
      </c>
      <c r="E418" s="1451">
        <v>1988</v>
      </c>
      <c r="F418" s="1452">
        <v>36.344000000000001</v>
      </c>
      <c r="G418" s="1452">
        <v>2.3480400000000001</v>
      </c>
      <c r="H418" s="1452">
        <v>0.46</v>
      </c>
      <c r="I418" s="1452">
        <v>33.535960000000003</v>
      </c>
      <c r="J418" s="1452">
        <v>2184.25</v>
      </c>
      <c r="K418" s="1453">
        <v>33.535960000000003</v>
      </c>
      <c r="L418" s="1452">
        <v>2184.25</v>
      </c>
      <c r="M418" s="1454">
        <v>1.5353535538514365E-2</v>
      </c>
      <c r="N418" s="1455">
        <v>88.29</v>
      </c>
      <c r="O418" s="1456">
        <v>1.3555636526954333</v>
      </c>
      <c r="P418" s="1457">
        <v>921.21213231086188</v>
      </c>
      <c r="Q418" s="1458">
        <v>81.333819161725998</v>
      </c>
    </row>
    <row r="419" spans="1:17">
      <c r="A419" s="2116"/>
      <c r="B419" s="86">
        <v>5</v>
      </c>
      <c r="C419" s="1450" t="s">
        <v>648</v>
      </c>
      <c r="D419" s="1451">
        <v>19</v>
      </c>
      <c r="E419" s="1451">
        <v>1984</v>
      </c>
      <c r="F419" s="1452">
        <v>19.591999999999999</v>
      </c>
      <c r="G419" s="1452">
        <v>1.2749999999999999</v>
      </c>
      <c r="H419" s="1452">
        <v>3.04</v>
      </c>
      <c r="I419" s="1452">
        <v>15.277004000000002</v>
      </c>
      <c r="J419" s="1452">
        <v>994.89</v>
      </c>
      <c r="K419" s="1453">
        <v>15.277004000000002</v>
      </c>
      <c r="L419" s="1452">
        <v>994.89</v>
      </c>
      <c r="M419" s="1454">
        <v>1.5355470454020045E-2</v>
      </c>
      <c r="N419" s="1455">
        <v>88.29</v>
      </c>
      <c r="O419" s="1456">
        <v>1.3557344863854299</v>
      </c>
      <c r="P419" s="1457">
        <v>921.32822724120263</v>
      </c>
      <c r="Q419" s="1458">
        <v>81.344069183125782</v>
      </c>
    </row>
    <row r="420" spans="1:17">
      <c r="A420" s="2116"/>
      <c r="B420" s="86">
        <v>6</v>
      </c>
      <c r="C420" s="1450" t="s">
        <v>364</v>
      </c>
      <c r="D420" s="1451">
        <v>40</v>
      </c>
      <c r="E420" s="1451">
        <v>1981</v>
      </c>
      <c r="F420" s="1452">
        <v>45.079000000000001</v>
      </c>
      <c r="G420" s="1452">
        <v>3.8250000000000002</v>
      </c>
      <c r="H420" s="1452">
        <v>6.4</v>
      </c>
      <c r="I420" s="1452">
        <v>34.853997999999997</v>
      </c>
      <c r="J420" s="1452">
        <v>2251.3000000000002</v>
      </c>
      <c r="K420" s="1453">
        <v>34.853997999999997</v>
      </c>
      <c r="L420" s="1452">
        <v>2251.3000000000002</v>
      </c>
      <c r="M420" s="1454">
        <v>1.5481720783547282E-2</v>
      </c>
      <c r="N420" s="1455">
        <v>88.29</v>
      </c>
      <c r="O420" s="1456">
        <v>1.3668811279793895</v>
      </c>
      <c r="P420" s="1457">
        <v>928.90324701283691</v>
      </c>
      <c r="Q420" s="1458">
        <v>82.012867678763371</v>
      </c>
    </row>
    <row r="421" spans="1:17">
      <c r="A421" s="2116"/>
      <c r="B421" s="86">
        <v>7</v>
      </c>
      <c r="C421" s="1450" t="s">
        <v>608</v>
      </c>
      <c r="D421" s="1451">
        <v>50</v>
      </c>
      <c r="E421" s="1451">
        <v>1980</v>
      </c>
      <c r="F421" s="1452">
        <v>62.625999999999998</v>
      </c>
      <c r="G421" s="1452">
        <v>4.59</v>
      </c>
      <c r="H421" s="1452">
        <v>8.1193399999999993</v>
      </c>
      <c r="I421" s="1452">
        <v>49.916657999999998</v>
      </c>
      <c r="J421" s="1452">
        <v>3015.29</v>
      </c>
      <c r="K421" s="1453">
        <v>49.916657999999998</v>
      </c>
      <c r="L421" s="1452">
        <v>3015.29</v>
      </c>
      <c r="M421" s="1454">
        <v>1.6554513164571235E-2</v>
      </c>
      <c r="N421" s="1455">
        <v>88.29</v>
      </c>
      <c r="O421" s="1456">
        <v>1.4615979672999944</v>
      </c>
      <c r="P421" s="1457">
        <v>993.2707898742741</v>
      </c>
      <c r="Q421" s="1458">
        <v>87.695878037999663</v>
      </c>
    </row>
    <row r="422" spans="1:17">
      <c r="A422" s="2116"/>
      <c r="B422" s="86">
        <v>8</v>
      </c>
      <c r="C422" s="1450"/>
      <c r="D422" s="1451"/>
      <c r="E422" s="1451"/>
      <c r="F422" s="1452"/>
      <c r="G422" s="1452"/>
      <c r="H422" s="1452"/>
      <c r="I422" s="1452"/>
      <c r="J422" s="1452"/>
      <c r="K422" s="1453"/>
      <c r="L422" s="1452"/>
      <c r="M422" s="1454"/>
      <c r="N422" s="1455"/>
      <c r="O422" s="1456"/>
      <c r="P422" s="1457"/>
      <c r="Q422" s="1458"/>
    </row>
    <row r="423" spans="1:17">
      <c r="A423" s="2116"/>
      <c r="B423" s="86">
        <v>9</v>
      </c>
      <c r="C423" s="1450"/>
      <c r="D423" s="1451"/>
      <c r="E423" s="1451"/>
      <c r="F423" s="1452"/>
      <c r="G423" s="1452"/>
      <c r="H423" s="1452"/>
      <c r="I423" s="1452"/>
      <c r="J423" s="1452"/>
      <c r="K423" s="1453"/>
      <c r="L423" s="1452"/>
      <c r="M423" s="1454"/>
      <c r="N423" s="1455"/>
      <c r="O423" s="1456"/>
      <c r="P423" s="1457"/>
      <c r="Q423" s="1458"/>
    </row>
    <row r="424" spans="1:17" ht="12" thickBot="1">
      <c r="A424" s="2116"/>
      <c r="B424" s="163">
        <v>10</v>
      </c>
      <c r="C424" s="1459"/>
      <c r="D424" s="1460"/>
      <c r="E424" s="1460"/>
      <c r="F424" s="1452"/>
      <c r="G424" s="1461"/>
      <c r="H424" s="1461"/>
      <c r="I424" s="1461"/>
      <c r="J424" s="1461"/>
      <c r="K424" s="1462"/>
      <c r="L424" s="1461"/>
      <c r="M424" s="1463"/>
      <c r="N424" s="1464"/>
      <c r="O424" s="1465"/>
      <c r="P424" s="1466"/>
      <c r="Q424" s="1467"/>
    </row>
    <row r="425" spans="1:17">
      <c r="A425" s="2123" t="s">
        <v>136</v>
      </c>
      <c r="B425" s="164">
        <v>1</v>
      </c>
      <c r="C425" s="452" t="s">
        <v>649</v>
      </c>
      <c r="D425" s="453">
        <v>45</v>
      </c>
      <c r="E425" s="453">
        <v>1979</v>
      </c>
      <c r="F425" s="454">
        <v>51.508000000000003</v>
      </c>
      <c r="G425" s="454">
        <v>3.4169999999999998</v>
      </c>
      <c r="H425" s="454">
        <v>7.2</v>
      </c>
      <c r="I425" s="454">
        <v>40.890998000000003</v>
      </c>
      <c r="J425" s="454">
        <v>2335.3000000000002</v>
      </c>
      <c r="K425" s="455">
        <v>40.890998000000003</v>
      </c>
      <c r="L425" s="454">
        <v>2335.3000000000002</v>
      </c>
      <c r="M425" s="456">
        <v>1.7509955037896631E-2</v>
      </c>
      <c r="N425" s="457">
        <v>88.29</v>
      </c>
      <c r="O425" s="458">
        <v>1.5459539302958936</v>
      </c>
      <c r="P425" s="459">
        <v>1050.5973022737978</v>
      </c>
      <c r="Q425" s="460">
        <v>92.757235817753624</v>
      </c>
    </row>
    <row r="426" spans="1:17">
      <c r="A426" s="2124"/>
      <c r="B426" s="165">
        <v>2</v>
      </c>
      <c r="C426" s="461" t="s">
        <v>365</v>
      </c>
      <c r="D426" s="462">
        <v>22</v>
      </c>
      <c r="E426" s="462">
        <v>1991</v>
      </c>
      <c r="F426" s="463">
        <v>25.797999999999998</v>
      </c>
      <c r="G426" s="463">
        <v>1.6319999999999999</v>
      </c>
      <c r="H426" s="463">
        <v>3.52</v>
      </c>
      <c r="I426" s="463">
        <v>20.645997999999999</v>
      </c>
      <c r="J426" s="463">
        <v>1164.8399999999999</v>
      </c>
      <c r="K426" s="464">
        <v>20.645997999999999</v>
      </c>
      <c r="L426" s="463">
        <v>1164.8399999999999</v>
      </c>
      <c r="M426" s="465">
        <v>1.7724320936781016E-2</v>
      </c>
      <c r="N426" s="466">
        <v>88.29</v>
      </c>
      <c r="O426" s="467">
        <v>1.564880295508396</v>
      </c>
      <c r="P426" s="468">
        <v>1063.459256206861</v>
      </c>
      <c r="Q426" s="469">
        <v>93.892817730503765</v>
      </c>
    </row>
    <row r="427" spans="1:17">
      <c r="A427" s="2124"/>
      <c r="B427" s="165">
        <v>3</v>
      </c>
      <c r="C427" s="461" t="s">
        <v>650</v>
      </c>
      <c r="D427" s="462">
        <v>40</v>
      </c>
      <c r="E427" s="462">
        <v>1973</v>
      </c>
      <c r="F427" s="463">
        <v>49.789000000000001</v>
      </c>
      <c r="G427" s="463">
        <v>3.2130000000000001</v>
      </c>
      <c r="H427" s="463">
        <v>6.4</v>
      </c>
      <c r="I427" s="463">
        <v>40.176000000000002</v>
      </c>
      <c r="J427" s="463">
        <v>2247.54</v>
      </c>
      <c r="K427" s="464">
        <v>40.176000000000002</v>
      </c>
      <c r="L427" s="463">
        <v>2247.54</v>
      </c>
      <c r="M427" s="465">
        <v>1.7875543928027978E-2</v>
      </c>
      <c r="N427" s="466">
        <v>88.29</v>
      </c>
      <c r="O427" s="467">
        <v>1.5782317734055904</v>
      </c>
      <c r="P427" s="468">
        <v>1072.5326356816786</v>
      </c>
      <c r="Q427" s="469">
        <v>94.693906404335422</v>
      </c>
    </row>
    <row r="428" spans="1:17">
      <c r="A428" s="2124"/>
      <c r="B428" s="165">
        <v>4</v>
      </c>
      <c r="C428" s="461" t="s">
        <v>609</v>
      </c>
      <c r="D428" s="462">
        <v>40</v>
      </c>
      <c r="E428" s="462">
        <v>1972</v>
      </c>
      <c r="F428" s="463">
        <v>50.109000000000002</v>
      </c>
      <c r="G428" s="463">
        <v>3.3149999999999999</v>
      </c>
      <c r="H428" s="463">
        <v>6.4</v>
      </c>
      <c r="I428" s="463">
        <v>40.393996999999999</v>
      </c>
      <c r="J428" s="463">
        <v>2236.87</v>
      </c>
      <c r="K428" s="464">
        <v>40.393996999999999</v>
      </c>
      <c r="L428" s="463">
        <v>2236.87</v>
      </c>
      <c r="M428" s="465">
        <v>1.8058267579251365E-2</v>
      </c>
      <c r="N428" s="466">
        <v>88.29</v>
      </c>
      <c r="O428" s="467">
        <v>1.594364444572103</v>
      </c>
      <c r="P428" s="468">
        <v>1083.4960547550818</v>
      </c>
      <c r="Q428" s="469">
        <v>95.661866674326177</v>
      </c>
    </row>
    <row r="429" spans="1:17">
      <c r="A429" s="2124"/>
      <c r="B429" s="165">
        <v>5</v>
      </c>
      <c r="C429" s="461" t="s">
        <v>454</v>
      </c>
      <c r="D429" s="462">
        <v>46</v>
      </c>
      <c r="E429" s="462">
        <v>1981</v>
      </c>
      <c r="F429" s="463">
        <v>52.982999999999997</v>
      </c>
      <c r="G429" s="463">
        <v>4.3692719999999996</v>
      </c>
      <c r="H429" s="463">
        <v>7.2</v>
      </c>
      <c r="I429" s="463">
        <v>41.413739</v>
      </c>
      <c r="J429" s="463">
        <v>2273.52</v>
      </c>
      <c r="K429" s="464">
        <v>41.413739</v>
      </c>
      <c r="L429" s="463">
        <v>2273.52</v>
      </c>
      <c r="M429" s="465">
        <v>1.8215691526795454E-2</v>
      </c>
      <c r="N429" s="466">
        <v>88.29</v>
      </c>
      <c r="O429" s="467">
        <v>1.6082634049007707</v>
      </c>
      <c r="P429" s="468">
        <v>1092.9414916077271</v>
      </c>
      <c r="Q429" s="469">
        <v>96.495804294046238</v>
      </c>
    </row>
    <row r="430" spans="1:17">
      <c r="A430" s="2124"/>
      <c r="B430" s="165">
        <v>6</v>
      </c>
      <c r="C430" s="461" t="s">
        <v>651</v>
      </c>
      <c r="D430" s="462">
        <v>45</v>
      </c>
      <c r="E430" s="462">
        <v>1985</v>
      </c>
      <c r="F430" s="463">
        <v>54.59</v>
      </c>
      <c r="G430" s="463">
        <v>3.468</v>
      </c>
      <c r="H430" s="463">
        <v>7.2</v>
      </c>
      <c r="I430" s="463">
        <v>43.921996999999998</v>
      </c>
      <c r="J430" s="463">
        <v>2334.15</v>
      </c>
      <c r="K430" s="464">
        <v>43.921996999999998</v>
      </c>
      <c r="L430" s="463">
        <v>2334.15</v>
      </c>
      <c r="M430" s="465">
        <v>1.8817127005548058E-2</v>
      </c>
      <c r="N430" s="466">
        <v>88.29</v>
      </c>
      <c r="O430" s="467">
        <v>1.6613641433198381</v>
      </c>
      <c r="P430" s="468">
        <v>1129.0276203328835</v>
      </c>
      <c r="Q430" s="469">
        <v>99.681848599190303</v>
      </c>
    </row>
    <row r="431" spans="1:17">
      <c r="A431" s="2124"/>
      <c r="B431" s="165">
        <v>7</v>
      </c>
      <c r="C431" s="461" t="s">
        <v>652</v>
      </c>
      <c r="D431" s="462">
        <v>22</v>
      </c>
      <c r="E431" s="462">
        <v>1989</v>
      </c>
      <c r="F431" s="463">
        <v>27.792000000000002</v>
      </c>
      <c r="G431" s="463">
        <v>2.2440000000000002</v>
      </c>
      <c r="H431" s="463">
        <v>3.52</v>
      </c>
      <c r="I431" s="463">
        <v>22.028001</v>
      </c>
      <c r="J431" s="463">
        <v>1148.3</v>
      </c>
      <c r="K431" s="464">
        <v>22.028001</v>
      </c>
      <c r="L431" s="463">
        <v>1148.3</v>
      </c>
      <c r="M431" s="465">
        <v>1.9183141165200732E-2</v>
      </c>
      <c r="N431" s="466">
        <v>88.29</v>
      </c>
      <c r="O431" s="467">
        <v>1.6936795334755728</v>
      </c>
      <c r="P431" s="468">
        <v>1150.9884699120439</v>
      </c>
      <c r="Q431" s="469">
        <v>101.62077200853436</v>
      </c>
    </row>
    <row r="432" spans="1:17">
      <c r="A432" s="2124"/>
      <c r="B432" s="165">
        <v>8</v>
      </c>
      <c r="C432" s="461" t="s">
        <v>382</v>
      </c>
      <c r="D432" s="462">
        <v>55</v>
      </c>
      <c r="E432" s="462">
        <v>1968</v>
      </c>
      <c r="F432" s="463">
        <v>61.472999999999999</v>
      </c>
      <c r="G432" s="463">
        <v>3.6720000000000002</v>
      </c>
      <c r="H432" s="463">
        <v>8.8000000000000007</v>
      </c>
      <c r="I432" s="463">
        <v>49.001002999999997</v>
      </c>
      <c r="J432" s="463">
        <v>2493.39</v>
      </c>
      <c r="K432" s="464">
        <v>49.001002999999997</v>
      </c>
      <c r="L432" s="463">
        <v>2493.39</v>
      </c>
      <c r="M432" s="465">
        <v>1.9652362045247635E-2</v>
      </c>
      <c r="N432" s="466">
        <v>88.29</v>
      </c>
      <c r="O432" s="467">
        <v>1.7351070449749137</v>
      </c>
      <c r="P432" s="468">
        <v>1179.1417227148581</v>
      </c>
      <c r="Q432" s="469">
        <v>104.10642269849484</v>
      </c>
    </row>
    <row r="433" spans="1:17">
      <c r="A433" s="2124"/>
      <c r="B433" s="165">
        <v>9</v>
      </c>
      <c r="C433" s="461" t="s">
        <v>653</v>
      </c>
      <c r="D433" s="462">
        <v>22</v>
      </c>
      <c r="E433" s="462">
        <v>1992</v>
      </c>
      <c r="F433" s="463">
        <v>30.614000000000001</v>
      </c>
      <c r="G433" s="463">
        <v>2.0358179999999999</v>
      </c>
      <c r="H433" s="463">
        <v>3.52</v>
      </c>
      <c r="I433" s="463">
        <v>25.058181999999999</v>
      </c>
      <c r="J433" s="463">
        <v>1158.3800000000001</v>
      </c>
      <c r="K433" s="464">
        <v>25.058181999999999</v>
      </c>
      <c r="L433" s="463">
        <v>1158.3800000000001</v>
      </c>
      <c r="M433" s="465">
        <v>2.1632091368980814E-2</v>
      </c>
      <c r="N433" s="466">
        <v>88.29</v>
      </c>
      <c r="O433" s="467">
        <v>1.9098973469673162</v>
      </c>
      <c r="P433" s="468">
        <v>1297.9254821388488</v>
      </c>
      <c r="Q433" s="469">
        <v>114.59384081803897</v>
      </c>
    </row>
    <row r="434" spans="1:17" ht="12" thickBot="1">
      <c r="A434" s="2125"/>
      <c r="B434" s="166">
        <v>10</v>
      </c>
      <c r="C434" s="470"/>
      <c r="D434" s="471"/>
      <c r="E434" s="471"/>
      <c r="F434" s="463"/>
      <c r="G434" s="472"/>
      <c r="H434" s="472"/>
      <c r="I434" s="472"/>
      <c r="J434" s="472"/>
      <c r="K434" s="473"/>
      <c r="L434" s="472"/>
      <c r="M434" s="474"/>
      <c r="N434" s="475"/>
      <c r="O434" s="476"/>
      <c r="P434" s="477"/>
      <c r="Q434" s="478"/>
    </row>
    <row r="435" spans="1:17">
      <c r="A435" s="2117" t="s">
        <v>147</v>
      </c>
      <c r="B435" s="18">
        <v>1</v>
      </c>
      <c r="C435" s="479" t="s">
        <v>654</v>
      </c>
      <c r="D435" s="480">
        <v>12</v>
      </c>
      <c r="E435" s="480">
        <v>1980</v>
      </c>
      <c r="F435" s="1548">
        <v>13.971</v>
      </c>
      <c r="G435" s="1549">
        <v>1.377</v>
      </c>
      <c r="H435" s="1549">
        <v>1.76</v>
      </c>
      <c r="I435" s="1549">
        <v>10.834</v>
      </c>
      <c r="J435" s="490">
        <v>584.73</v>
      </c>
      <c r="K435" s="491">
        <v>10.834</v>
      </c>
      <c r="L435" s="481">
        <v>584.73</v>
      </c>
      <c r="M435" s="483">
        <v>1.8528209601012431E-2</v>
      </c>
      <c r="N435" s="484">
        <v>88.29</v>
      </c>
      <c r="O435" s="485">
        <v>1.6358556256733876</v>
      </c>
      <c r="P435" s="486">
        <v>1111.692576060746</v>
      </c>
      <c r="Q435" s="487">
        <v>98.151337540403276</v>
      </c>
    </row>
    <row r="436" spans="1:17">
      <c r="A436" s="2118"/>
      <c r="B436" s="20">
        <v>2</v>
      </c>
      <c r="C436" s="488" t="s">
        <v>455</v>
      </c>
      <c r="D436" s="489">
        <v>45</v>
      </c>
      <c r="E436" s="489">
        <v>1983</v>
      </c>
      <c r="F436" s="490">
        <v>54.707000000000001</v>
      </c>
      <c r="G436" s="490">
        <v>3.0089999999999999</v>
      </c>
      <c r="H436" s="490">
        <v>6.88</v>
      </c>
      <c r="I436" s="490">
        <v>44.818002</v>
      </c>
      <c r="J436" s="490">
        <v>2205.25</v>
      </c>
      <c r="K436" s="491">
        <v>44.818002</v>
      </c>
      <c r="L436" s="490">
        <v>2205.25</v>
      </c>
      <c r="M436" s="492">
        <v>2.0323320258474095E-2</v>
      </c>
      <c r="N436" s="493">
        <v>88.29</v>
      </c>
      <c r="O436" s="494">
        <v>1.7943459456206781</v>
      </c>
      <c r="P436" s="495">
        <v>1219.3992155084456</v>
      </c>
      <c r="Q436" s="496">
        <v>107.66075673724067</v>
      </c>
    </row>
    <row r="437" spans="1:17">
      <c r="A437" s="2118"/>
      <c r="B437" s="20">
        <v>3</v>
      </c>
      <c r="C437" s="488" t="s">
        <v>383</v>
      </c>
      <c r="D437" s="489">
        <v>13</v>
      </c>
      <c r="E437" s="489">
        <v>1900</v>
      </c>
      <c r="F437" s="490">
        <v>13.286</v>
      </c>
      <c r="G437" s="490">
        <v>0.61199999999999999</v>
      </c>
      <c r="H437" s="490">
        <v>1.92</v>
      </c>
      <c r="I437" s="490">
        <v>10.754</v>
      </c>
      <c r="J437" s="490">
        <v>485.29</v>
      </c>
      <c r="K437" s="491">
        <v>10.754</v>
      </c>
      <c r="L437" s="490">
        <v>485.29</v>
      </c>
      <c r="M437" s="492">
        <v>2.2159945599538419E-2</v>
      </c>
      <c r="N437" s="493">
        <v>88.29</v>
      </c>
      <c r="O437" s="494">
        <v>1.9565015969832471</v>
      </c>
      <c r="P437" s="495">
        <v>1329.5967359723052</v>
      </c>
      <c r="Q437" s="496">
        <v>117.39009581899482</v>
      </c>
    </row>
    <row r="438" spans="1:17">
      <c r="A438" s="2118"/>
      <c r="B438" s="20">
        <v>4</v>
      </c>
      <c r="C438" s="488" t="s">
        <v>366</v>
      </c>
      <c r="D438" s="489">
        <v>7</v>
      </c>
      <c r="E438" s="489">
        <v>1989</v>
      </c>
      <c r="F438" s="490">
        <v>10.316000000000001</v>
      </c>
      <c r="G438" s="490">
        <v>0</v>
      </c>
      <c r="H438" s="490">
        <v>0</v>
      </c>
      <c r="I438" s="490">
        <v>10.316000000000001</v>
      </c>
      <c r="J438" s="490">
        <v>461.34</v>
      </c>
      <c r="K438" s="491">
        <v>10.316000000000001</v>
      </c>
      <c r="L438" s="490">
        <v>461.34</v>
      </c>
      <c r="M438" s="492">
        <v>2.2360948541206054E-2</v>
      </c>
      <c r="N438" s="493">
        <v>88.29</v>
      </c>
      <c r="O438" s="494">
        <v>1.9742481467030826</v>
      </c>
      <c r="P438" s="495">
        <v>1341.6569124723633</v>
      </c>
      <c r="Q438" s="496">
        <v>118.45488880218495</v>
      </c>
    </row>
    <row r="439" spans="1:17">
      <c r="A439" s="2118"/>
      <c r="B439" s="20">
        <v>5</v>
      </c>
      <c r="C439" s="488" t="s">
        <v>384</v>
      </c>
      <c r="D439" s="489">
        <v>12</v>
      </c>
      <c r="E439" s="489">
        <v>1988</v>
      </c>
      <c r="F439" s="490">
        <v>17.488</v>
      </c>
      <c r="G439" s="490">
        <v>0.91800000000000004</v>
      </c>
      <c r="H439" s="490">
        <v>1.92</v>
      </c>
      <c r="I439" s="490">
        <v>14.649998999999999</v>
      </c>
      <c r="J439" s="490">
        <v>608.15</v>
      </c>
      <c r="K439" s="491">
        <v>14.649998999999999</v>
      </c>
      <c r="L439" s="490">
        <v>608.15</v>
      </c>
      <c r="M439" s="492">
        <v>2.4089449971224204E-2</v>
      </c>
      <c r="N439" s="493">
        <v>88.29</v>
      </c>
      <c r="O439" s="494">
        <v>2.1268575379593853</v>
      </c>
      <c r="P439" s="495">
        <v>1445.3669982734523</v>
      </c>
      <c r="Q439" s="496">
        <v>127.6114522775631</v>
      </c>
    </row>
    <row r="440" spans="1:17">
      <c r="A440" s="2118"/>
      <c r="B440" s="20">
        <v>6</v>
      </c>
      <c r="C440" s="488" t="s">
        <v>456</v>
      </c>
      <c r="D440" s="489">
        <v>12</v>
      </c>
      <c r="E440" s="489">
        <v>1980</v>
      </c>
      <c r="F440" s="490">
        <v>14.292</v>
      </c>
      <c r="G440" s="490">
        <v>0.71399999999999997</v>
      </c>
      <c r="H440" s="490">
        <v>1.6</v>
      </c>
      <c r="I440" s="490">
        <v>11.978</v>
      </c>
      <c r="J440" s="490">
        <v>468.68</v>
      </c>
      <c r="K440" s="491">
        <v>11.978</v>
      </c>
      <c r="L440" s="490">
        <v>468.68</v>
      </c>
      <c r="M440" s="492">
        <v>2.5556883161218742E-2</v>
      </c>
      <c r="N440" s="493">
        <v>88.29</v>
      </c>
      <c r="O440" s="494">
        <v>2.2564172143040029</v>
      </c>
      <c r="P440" s="495">
        <v>1533.4129896731245</v>
      </c>
      <c r="Q440" s="496">
        <v>135.38503285824015</v>
      </c>
    </row>
    <row r="441" spans="1:17">
      <c r="A441" s="2118"/>
      <c r="B441" s="20">
        <v>7</v>
      </c>
      <c r="C441" s="488" t="s">
        <v>655</v>
      </c>
      <c r="D441" s="489">
        <v>6</v>
      </c>
      <c r="E441" s="489">
        <v>1930</v>
      </c>
      <c r="F441" s="490">
        <v>8.4250000000000007</v>
      </c>
      <c r="G441" s="490">
        <v>0</v>
      </c>
      <c r="H441" s="490">
        <v>0.8</v>
      </c>
      <c r="I441" s="490">
        <v>7.6249989999999999</v>
      </c>
      <c r="J441" s="490">
        <v>266.7</v>
      </c>
      <c r="K441" s="491">
        <v>7.6249989999999999</v>
      </c>
      <c r="L441" s="490">
        <v>266.7</v>
      </c>
      <c r="M441" s="492">
        <v>2.8590172478440194E-2</v>
      </c>
      <c r="N441" s="493">
        <v>88.29</v>
      </c>
      <c r="O441" s="494">
        <v>2.5242263281214847</v>
      </c>
      <c r="P441" s="495">
        <v>1715.4103487064117</v>
      </c>
      <c r="Q441" s="496">
        <v>151.45357968728911</v>
      </c>
    </row>
    <row r="442" spans="1:17">
      <c r="A442" s="2118"/>
      <c r="B442" s="20">
        <v>8</v>
      </c>
      <c r="C442" s="488" t="s">
        <v>457</v>
      </c>
      <c r="D442" s="489">
        <v>6</v>
      </c>
      <c r="E442" s="489">
        <v>1910</v>
      </c>
      <c r="F442" s="490">
        <v>10.077</v>
      </c>
      <c r="G442" s="490">
        <v>0.30599999999999999</v>
      </c>
      <c r="H442" s="490">
        <v>0.96</v>
      </c>
      <c r="I442" s="490">
        <v>8.8110009999999992</v>
      </c>
      <c r="J442" s="490">
        <v>303.89999999999998</v>
      </c>
      <c r="K442" s="491">
        <v>8.8110009999999992</v>
      </c>
      <c r="L442" s="490">
        <v>303.89999999999998</v>
      </c>
      <c r="M442" s="492">
        <v>2.8993093122737741E-2</v>
      </c>
      <c r="N442" s="493">
        <v>88.29</v>
      </c>
      <c r="O442" s="494">
        <v>2.5598001918065152</v>
      </c>
      <c r="P442" s="495">
        <v>1739.5855873642645</v>
      </c>
      <c r="Q442" s="496">
        <v>153.58801150839091</v>
      </c>
    </row>
    <row r="443" spans="1:17">
      <c r="A443" s="2118"/>
      <c r="B443" s="20">
        <v>9</v>
      </c>
      <c r="C443" s="488" t="s">
        <v>458</v>
      </c>
      <c r="D443" s="489">
        <v>5</v>
      </c>
      <c r="E443" s="489">
        <v>1962</v>
      </c>
      <c r="F443" s="490">
        <v>5.6520000000000001</v>
      </c>
      <c r="G443" s="490">
        <v>0</v>
      </c>
      <c r="H443" s="490">
        <v>0</v>
      </c>
      <c r="I443" s="490">
        <v>5.6520000000000001</v>
      </c>
      <c r="J443" s="490">
        <v>187.09</v>
      </c>
      <c r="K443" s="491">
        <v>5.6520000000000001</v>
      </c>
      <c r="L443" s="490">
        <v>187.09</v>
      </c>
      <c r="M443" s="492">
        <v>3.0210059329734352E-2</v>
      </c>
      <c r="N443" s="493">
        <v>88.29</v>
      </c>
      <c r="O443" s="494">
        <v>2.6672461382222461</v>
      </c>
      <c r="P443" s="495">
        <v>1812.603559784061</v>
      </c>
      <c r="Q443" s="496">
        <v>160.03476829333476</v>
      </c>
    </row>
    <row r="444" spans="1:17" ht="12.75" thickBot="1">
      <c r="A444" s="2119"/>
      <c r="B444" s="297">
        <v>10</v>
      </c>
      <c r="C444" s="779"/>
      <c r="D444" s="780"/>
      <c r="E444" s="780"/>
      <c r="F444" s="781"/>
      <c r="G444" s="781"/>
      <c r="H444" s="781"/>
      <c r="I444" s="781"/>
      <c r="J444" s="781"/>
      <c r="K444" s="782"/>
      <c r="L444" s="781"/>
      <c r="M444" s="783"/>
      <c r="N444" s="784"/>
      <c r="O444" s="785"/>
      <c r="P444" s="786"/>
      <c r="Q444" s="787"/>
    </row>
    <row r="445" spans="1:17">
      <c r="F445" s="96"/>
      <c r="G445" s="96"/>
      <c r="H445" s="96"/>
      <c r="I445" s="96"/>
    </row>
    <row r="446" spans="1:17" ht="15">
      <c r="A446" s="2093" t="s">
        <v>240</v>
      </c>
      <c r="B446" s="2093"/>
      <c r="C446" s="2093"/>
      <c r="D446" s="2093"/>
      <c r="E446" s="2093"/>
      <c r="F446" s="2093"/>
      <c r="G446" s="2093"/>
      <c r="H446" s="2093"/>
      <c r="I446" s="2093"/>
      <c r="J446" s="2093"/>
      <c r="K446" s="2093"/>
      <c r="L446" s="2093"/>
      <c r="M446" s="2093"/>
      <c r="N446" s="2093"/>
      <c r="O446" s="2093"/>
      <c r="P446" s="2093"/>
      <c r="Q446" s="2093"/>
    </row>
    <row r="447" spans="1:17" ht="13.5" thickBot="1">
      <c r="A447" s="1043"/>
      <c r="B447" s="1043"/>
      <c r="C447" s="1043"/>
      <c r="D447" s="1043"/>
      <c r="E447" s="2038" t="s">
        <v>419</v>
      </c>
      <c r="F447" s="2038"/>
      <c r="G447" s="2038"/>
      <c r="H447" s="2038"/>
      <c r="I447" s="1043">
        <v>0.6</v>
      </c>
      <c r="J447" s="1043" t="s">
        <v>418</v>
      </c>
      <c r="K447" s="1043" t="s">
        <v>420</v>
      </c>
      <c r="L447" s="1044">
        <v>539</v>
      </c>
      <c r="M447" s="1043"/>
      <c r="N447" s="1043"/>
      <c r="O447" s="1043"/>
      <c r="P447" s="1043"/>
      <c r="Q447" s="1043"/>
    </row>
    <row r="448" spans="1:17">
      <c r="A448" s="2095" t="s">
        <v>1</v>
      </c>
      <c r="B448" s="2068" t="s">
        <v>0</v>
      </c>
      <c r="C448" s="2039" t="s">
        <v>2</v>
      </c>
      <c r="D448" s="2039" t="s">
        <v>3</v>
      </c>
      <c r="E448" s="2039" t="s">
        <v>12</v>
      </c>
      <c r="F448" s="2042" t="s">
        <v>13</v>
      </c>
      <c r="G448" s="2043"/>
      <c r="H448" s="2043"/>
      <c r="I448" s="2044"/>
      <c r="J448" s="2039" t="s">
        <v>4</v>
      </c>
      <c r="K448" s="2039" t="s">
        <v>14</v>
      </c>
      <c r="L448" s="2039" t="s">
        <v>5</v>
      </c>
      <c r="M448" s="2039" t="s">
        <v>6</v>
      </c>
      <c r="N448" s="2039" t="s">
        <v>15</v>
      </c>
      <c r="O448" s="2055" t="s">
        <v>16</v>
      </c>
      <c r="P448" s="2039" t="s">
        <v>23</v>
      </c>
      <c r="Q448" s="2025" t="s">
        <v>24</v>
      </c>
    </row>
    <row r="449" spans="1:17" ht="33.75">
      <c r="A449" s="2096"/>
      <c r="B449" s="2069"/>
      <c r="C449" s="2040"/>
      <c r="D449" s="2041"/>
      <c r="E449" s="2041"/>
      <c r="F449" s="16" t="s">
        <v>17</v>
      </c>
      <c r="G449" s="16" t="s">
        <v>18</v>
      </c>
      <c r="H449" s="16" t="s">
        <v>19</v>
      </c>
      <c r="I449" s="16" t="s">
        <v>20</v>
      </c>
      <c r="J449" s="2041"/>
      <c r="K449" s="2041"/>
      <c r="L449" s="2041"/>
      <c r="M449" s="2041"/>
      <c r="N449" s="2041"/>
      <c r="O449" s="2056"/>
      <c r="P449" s="2041"/>
      <c r="Q449" s="2026"/>
    </row>
    <row r="450" spans="1:17">
      <c r="A450" s="2097"/>
      <c r="B450" s="2098"/>
      <c r="C450" s="2041"/>
      <c r="D450" s="106" t="s">
        <v>7</v>
      </c>
      <c r="E450" s="106" t="s">
        <v>8</v>
      </c>
      <c r="F450" s="106" t="s">
        <v>9</v>
      </c>
      <c r="G450" s="106" t="s">
        <v>9</v>
      </c>
      <c r="H450" s="106" t="s">
        <v>9</v>
      </c>
      <c r="I450" s="106" t="s">
        <v>9</v>
      </c>
      <c r="J450" s="106" t="s">
        <v>21</v>
      </c>
      <c r="K450" s="106" t="s">
        <v>9</v>
      </c>
      <c r="L450" s="106" t="s">
        <v>21</v>
      </c>
      <c r="M450" s="106" t="s">
        <v>71</v>
      </c>
      <c r="N450" s="106" t="s">
        <v>633</v>
      </c>
      <c r="O450" s="106" t="s">
        <v>634</v>
      </c>
      <c r="P450" s="107" t="s">
        <v>25</v>
      </c>
      <c r="Q450" s="108" t="s">
        <v>635</v>
      </c>
    </row>
    <row r="451" spans="1:17" ht="12" thickBot="1">
      <c r="A451" s="109">
        <v>1</v>
      </c>
      <c r="B451" s="110">
        <v>2</v>
      </c>
      <c r="C451" s="111">
        <v>3</v>
      </c>
      <c r="D451" s="112">
        <v>4</v>
      </c>
      <c r="E451" s="112">
        <v>5</v>
      </c>
      <c r="F451" s="112">
        <v>6</v>
      </c>
      <c r="G451" s="112">
        <v>7</v>
      </c>
      <c r="H451" s="112">
        <v>8</v>
      </c>
      <c r="I451" s="112">
        <v>9</v>
      </c>
      <c r="J451" s="112">
        <v>10</v>
      </c>
      <c r="K451" s="112">
        <v>11</v>
      </c>
      <c r="L451" s="111">
        <v>12</v>
      </c>
      <c r="M451" s="112">
        <v>13</v>
      </c>
      <c r="N451" s="112">
        <v>14</v>
      </c>
      <c r="O451" s="113">
        <v>15</v>
      </c>
      <c r="P451" s="111">
        <v>16</v>
      </c>
      <c r="Q451" s="114">
        <v>17</v>
      </c>
    </row>
    <row r="452" spans="1:17">
      <c r="A452" s="2110" t="s">
        <v>100</v>
      </c>
      <c r="B452" s="296">
        <v>1</v>
      </c>
      <c r="C452" s="659"/>
      <c r="D452" s="660"/>
      <c r="E452" s="660"/>
      <c r="F452" s="661"/>
      <c r="G452" s="662"/>
      <c r="H452" s="662"/>
      <c r="I452" s="662"/>
      <c r="J452" s="662"/>
      <c r="K452" s="663"/>
      <c r="L452" s="662"/>
      <c r="M452" s="664"/>
      <c r="N452" s="665"/>
      <c r="O452" s="666"/>
      <c r="P452" s="667"/>
      <c r="Q452" s="405"/>
    </row>
    <row r="453" spans="1:17">
      <c r="A453" s="2111"/>
      <c r="B453" s="116">
        <v>2</v>
      </c>
      <c r="C453" s="396"/>
      <c r="D453" s="397"/>
      <c r="E453" s="397"/>
      <c r="F453" s="398"/>
      <c r="G453" s="399"/>
      <c r="H453" s="399"/>
      <c r="I453" s="399"/>
      <c r="J453" s="399"/>
      <c r="K453" s="400"/>
      <c r="L453" s="399"/>
      <c r="M453" s="401"/>
      <c r="N453" s="402"/>
      <c r="O453" s="403"/>
      <c r="P453" s="404"/>
      <c r="Q453" s="406"/>
    </row>
    <row r="454" spans="1:17">
      <c r="A454" s="2111"/>
      <c r="B454" s="116">
        <v>3</v>
      </c>
      <c r="C454" s="396"/>
      <c r="D454" s="397"/>
      <c r="E454" s="397"/>
      <c r="F454" s="398"/>
      <c r="G454" s="399"/>
      <c r="H454" s="399"/>
      <c r="I454" s="399"/>
      <c r="J454" s="399"/>
      <c r="K454" s="400"/>
      <c r="L454" s="399"/>
      <c r="M454" s="401"/>
      <c r="N454" s="402"/>
      <c r="O454" s="403"/>
      <c r="P454" s="404"/>
      <c r="Q454" s="406"/>
    </row>
    <row r="455" spans="1:17">
      <c r="A455" s="2111"/>
      <c r="B455" s="116">
        <v>4</v>
      </c>
      <c r="C455" s="396"/>
      <c r="D455" s="397"/>
      <c r="E455" s="397"/>
      <c r="F455" s="398"/>
      <c r="G455" s="399"/>
      <c r="H455" s="399"/>
      <c r="I455" s="399"/>
      <c r="J455" s="399"/>
      <c r="K455" s="400"/>
      <c r="L455" s="399"/>
      <c r="M455" s="401"/>
      <c r="N455" s="402"/>
      <c r="O455" s="403"/>
      <c r="P455" s="404"/>
      <c r="Q455" s="406"/>
    </row>
    <row r="456" spans="1:17">
      <c r="A456" s="2111"/>
      <c r="B456" s="116">
        <v>5</v>
      </c>
      <c r="C456" s="396"/>
      <c r="D456" s="397"/>
      <c r="E456" s="397"/>
      <c r="F456" s="398"/>
      <c r="G456" s="399"/>
      <c r="H456" s="399"/>
      <c r="I456" s="399"/>
      <c r="J456" s="399"/>
      <c r="K456" s="400"/>
      <c r="L456" s="399"/>
      <c r="M456" s="401"/>
      <c r="N456" s="402"/>
      <c r="O456" s="403"/>
      <c r="P456" s="404"/>
      <c r="Q456" s="406"/>
    </row>
    <row r="457" spans="1:17">
      <c r="A457" s="2111"/>
      <c r="B457" s="116">
        <v>6</v>
      </c>
      <c r="C457" s="396"/>
      <c r="D457" s="397"/>
      <c r="E457" s="397"/>
      <c r="F457" s="398"/>
      <c r="G457" s="399"/>
      <c r="H457" s="399"/>
      <c r="I457" s="399"/>
      <c r="J457" s="399"/>
      <c r="K457" s="400"/>
      <c r="L457" s="399"/>
      <c r="M457" s="401"/>
      <c r="N457" s="402"/>
      <c r="O457" s="403"/>
      <c r="P457" s="404"/>
      <c r="Q457" s="406"/>
    </row>
    <row r="458" spans="1:17">
      <c r="A458" s="2111"/>
      <c r="B458" s="116">
        <v>7</v>
      </c>
      <c r="C458" s="396"/>
      <c r="D458" s="397"/>
      <c r="E458" s="397"/>
      <c r="F458" s="398"/>
      <c r="G458" s="399"/>
      <c r="H458" s="399"/>
      <c r="I458" s="399"/>
      <c r="J458" s="399"/>
      <c r="K458" s="400"/>
      <c r="L458" s="399"/>
      <c r="M458" s="401"/>
      <c r="N458" s="402"/>
      <c r="O458" s="403"/>
      <c r="P458" s="404"/>
      <c r="Q458" s="406"/>
    </row>
    <row r="459" spans="1:17">
      <c r="A459" s="2111"/>
      <c r="B459" s="116">
        <v>8</v>
      </c>
      <c r="C459" s="396"/>
      <c r="D459" s="397"/>
      <c r="E459" s="397"/>
      <c r="F459" s="398"/>
      <c r="G459" s="399"/>
      <c r="H459" s="399"/>
      <c r="I459" s="399"/>
      <c r="J459" s="399"/>
      <c r="K459" s="400"/>
      <c r="L459" s="399"/>
      <c r="M459" s="401"/>
      <c r="N459" s="402"/>
      <c r="O459" s="403"/>
      <c r="P459" s="404"/>
      <c r="Q459" s="406"/>
    </row>
    <row r="460" spans="1:17">
      <c r="A460" s="2111"/>
      <c r="B460" s="116">
        <v>9</v>
      </c>
      <c r="C460" s="396"/>
      <c r="D460" s="397"/>
      <c r="E460" s="397"/>
      <c r="F460" s="398"/>
      <c r="G460" s="399"/>
      <c r="H460" s="399"/>
      <c r="I460" s="399"/>
      <c r="J460" s="399"/>
      <c r="K460" s="400"/>
      <c r="L460" s="399"/>
      <c r="M460" s="401"/>
      <c r="N460" s="402"/>
      <c r="O460" s="403"/>
      <c r="P460" s="404"/>
      <c r="Q460" s="406"/>
    </row>
    <row r="461" spans="1:17" ht="12" thickBot="1">
      <c r="A461" s="2111"/>
      <c r="B461" s="116">
        <v>10</v>
      </c>
      <c r="C461" s="396"/>
      <c r="D461" s="397"/>
      <c r="E461" s="397"/>
      <c r="F461" s="398"/>
      <c r="G461" s="399"/>
      <c r="H461" s="399"/>
      <c r="I461" s="399"/>
      <c r="J461" s="399"/>
      <c r="K461" s="400"/>
      <c r="L461" s="399"/>
      <c r="M461" s="401"/>
      <c r="N461" s="402"/>
      <c r="O461" s="403"/>
      <c r="P461" s="404"/>
      <c r="Q461" s="562"/>
    </row>
    <row r="462" spans="1:17">
      <c r="A462" s="2112" t="s">
        <v>106</v>
      </c>
      <c r="B462" s="12">
        <v>1</v>
      </c>
      <c r="C462" s="407"/>
      <c r="D462" s="408"/>
      <c r="E462" s="408"/>
      <c r="F462" s="409"/>
      <c r="G462" s="409"/>
      <c r="H462" s="409"/>
      <c r="I462" s="409"/>
      <c r="J462" s="409"/>
      <c r="K462" s="410"/>
      <c r="L462" s="409"/>
      <c r="M462" s="411"/>
      <c r="N462" s="412"/>
      <c r="O462" s="413"/>
      <c r="P462" s="414"/>
      <c r="Q462" s="415"/>
    </row>
    <row r="463" spans="1:17">
      <c r="A463" s="2113"/>
      <c r="B463" s="13">
        <v>2</v>
      </c>
      <c r="C463" s="416"/>
      <c r="D463" s="417"/>
      <c r="E463" s="417"/>
      <c r="F463" s="418"/>
      <c r="G463" s="418"/>
      <c r="H463" s="418"/>
      <c r="I463" s="418"/>
      <c r="J463" s="418"/>
      <c r="K463" s="419"/>
      <c r="L463" s="418"/>
      <c r="M463" s="420"/>
      <c r="N463" s="421"/>
      <c r="O463" s="422"/>
      <c r="P463" s="423"/>
      <c r="Q463" s="424"/>
    </row>
    <row r="464" spans="1:17">
      <c r="A464" s="2113"/>
      <c r="B464" s="13">
        <v>3</v>
      </c>
      <c r="C464" s="416"/>
      <c r="D464" s="417"/>
      <c r="E464" s="417"/>
      <c r="F464" s="418"/>
      <c r="G464" s="418"/>
      <c r="H464" s="418"/>
      <c r="I464" s="418"/>
      <c r="J464" s="418"/>
      <c r="K464" s="419"/>
      <c r="L464" s="418"/>
      <c r="M464" s="420"/>
      <c r="N464" s="421"/>
      <c r="O464" s="422"/>
      <c r="P464" s="423"/>
      <c r="Q464" s="424"/>
    </row>
    <row r="465" spans="1:17">
      <c r="A465" s="2113"/>
      <c r="B465" s="13">
        <v>4</v>
      </c>
      <c r="C465" s="416"/>
      <c r="D465" s="417"/>
      <c r="E465" s="417"/>
      <c r="F465" s="418"/>
      <c r="G465" s="418"/>
      <c r="H465" s="418"/>
      <c r="I465" s="418"/>
      <c r="J465" s="418"/>
      <c r="K465" s="419"/>
      <c r="L465" s="418"/>
      <c r="M465" s="420"/>
      <c r="N465" s="421"/>
      <c r="O465" s="422"/>
      <c r="P465" s="423"/>
      <c r="Q465" s="424"/>
    </row>
    <row r="466" spans="1:17">
      <c r="A466" s="2113"/>
      <c r="B466" s="13">
        <v>5</v>
      </c>
      <c r="C466" s="416"/>
      <c r="D466" s="417"/>
      <c r="E466" s="417"/>
      <c r="F466" s="418"/>
      <c r="G466" s="418"/>
      <c r="H466" s="418"/>
      <c r="I466" s="418"/>
      <c r="J466" s="418"/>
      <c r="K466" s="419"/>
      <c r="L466" s="418"/>
      <c r="M466" s="420"/>
      <c r="N466" s="421"/>
      <c r="O466" s="422"/>
      <c r="P466" s="423"/>
      <c r="Q466" s="424"/>
    </row>
    <row r="467" spans="1:17">
      <c r="A467" s="2113"/>
      <c r="B467" s="13">
        <v>6</v>
      </c>
      <c r="C467" s="416"/>
      <c r="D467" s="417"/>
      <c r="E467" s="417"/>
      <c r="F467" s="418"/>
      <c r="G467" s="418"/>
      <c r="H467" s="418"/>
      <c r="I467" s="418"/>
      <c r="J467" s="418"/>
      <c r="K467" s="419"/>
      <c r="L467" s="418"/>
      <c r="M467" s="420"/>
      <c r="N467" s="421"/>
      <c r="O467" s="422"/>
      <c r="P467" s="423"/>
      <c r="Q467" s="424"/>
    </row>
    <row r="468" spans="1:17">
      <c r="A468" s="2113"/>
      <c r="B468" s="13">
        <v>7</v>
      </c>
      <c r="C468" s="416"/>
      <c r="D468" s="417"/>
      <c r="E468" s="417"/>
      <c r="F468" s="418"/>
      <c r="G468" s="418"/>
      <c r="H468" s="418"/>
      <c r="I468" s="418"/>
      <c r="J468" s="418"/>
      <c r="K468" s="419"/>
      <c r="L468" s="418"/>
      <c r="M468" s="420"/>
      <c r="N468" s="421"/>
      <c r="O468" s="422"/>
      <c r="P468" s="423"/>
      <c r="Q468" s="424"/>
    </row>
    <row r="469" spans="1:17">
      <c r="A469" s="2113"/>
      <c r="B469" s="13">
        <v>8</v>
      </c>
      <c r="C469" s="416"/>
      <c r="D469" s="417"/>
      <c r="E469" s="417"/>
      <c r="F469" s="418"/>
      <c r="G469" s="418"/>
      <c r="H469" s="418"/>
      <c r="I469" s="418"/>
      <c r="J469" s="418"/>
      <c r="K469" s="419"/>
      <c r="L469" s="418"/>
      <c r="M469" s="420"/>
      <c r="N469" s="421"/>
      <c r="O469" s="422"/>
      <c r="P469" s="423"/>
      <c r="Q469" s="424"/>
    </row>
    <row r="470" spans="1:17">
      <c r="A470" s="2113"/>
      <c r="B470" s="13">
        <v>9</v>
      </c>
      <c r="C470" s="416"/>
      <c r="D470" s="417"/>
      <c r="E470" s="417"/>
      <c r="F470" s="418"/>
      <c r="G470" s="418"/>
      <c r="H470" s="418"/>
      <c r="I470" s="418"/>
      <c r="J470" s="418"/>
      <c r="K470" s="419"/>
      <c r="L470" s="418"/>
      <c r="M470" s="420"/>
      <c r="N470" s="421"/>
      <c r="O470" s="422"/>
      <c r="P470" s="423"/>
      <c r="Q470" s="424"/>
    </row>
    <row r="471" spans="1:17" ht="12" thickBot="1">
      <c r="A471" s="2165"/>
      <c r="B471" s="44">
        <v>10</v>
      </c>
      <c r="C471" s="416"/>
      <c r="D471" s="417"/>
      <c r="E471" s="417"/>
      <c r="F471" s="418"/>
      <c r="G471" s="418"/>
      <c r="H471" s="418"/>
      <c r="I471" s="418"/>
      <c r="J471" s="418"/>
      <c r="K471" s="419"/>
      <c r="L471" s="418"/>
      <c r="M471" s="420"/>
      <c r="N471" s="421"/>
      <c r="O471" s="422"/>
      <c r="P471" s="423"/>
      <c r="Q471" s="424"/>
    </row>
    <row r="472" spans="1:17">
      <c r="A472" s="2166" t="s">
        <v>115</v>
      </c>
      <c r="B472" s="134">
        <v>1</v>
      </c>
      <c r="C472" s="425"/>
      <c r="D472" s="426"/>
      <c r="E472" s="426"/>
      <c r="F472" s="427"/>
      <c r="G472" s="427"/>
      <c r="H472" s="427"/>
      <c r="I472" s="427"/>
      <c r="J472" s="427"/>
      <c r="K472" s="428"/>
      <c r="L472" s="427"/>
      <c r="M472" s="429"/>
      <c r="N472" s="430"/>
      <c r="O472" s="431"/>
      <c r="P472" s="432"/>
      <c r="Q472" s="433"/>
    </row>
    <row r="473" spans="1:17">
      <c r="A473" s="2167"/>
      <c r="B473" s="143">
        <v>2</v>
      </c>
      <c r="C473" s="434"/>
      <c r="D473" s="435"/>
      <c r="E473" s="435"/>
      <c r="F473" s="436"/>
      <c r="G473" s="436"/>
      <c r="H473" s="436"/>
      <c r="I473" s="436"/>
      <c r="J473" s="436"/>
      <c r="K473" s="437"/>
      <c r="L473" s="436"/>
      <c r="M473" s="438"/>
      <c r="N473" s="439"/>
      <c r="O473" s="440"/>
      <c r="P473" s="441"/>
      <c r="Q473" s="442"/>
    </row>
    <row r="474" spans="1:17">
      <c r="A474" s="2167"/>
      <c r="B474" s="143">
        <v>3</v>
      </c>
      <c r="C474" s="434"/>
      <c r="D474" s="435"/>
      <c r="E474" s="435"/>
      <c r="F474" s="436"/>
      <c r="G474" s="436"/>
      <c r="H474" s="436"/>
      <c r="I474" s="436"/>
      <c r="J474" s="436"/>
      <c r="K474" s="437"/>
      <c r="L474" s="436"/>
      <c r="M474" s="438"/>
      <c r="N474" s="439"/>
      <c r="O474" s="440"/>
      <c r="P474" s="441"/>
      <c r="Q474" s="442"/>
    </row>
    <row r="475" spans="1:17">
      <c r="A475" s="2167"/>
      <c r="B475" s="143">
        <v>4</v>
      </c>
      <c r="C475" s="434"/>
      <c r="D475" s="435"/>
      <c r="E475" s="435"/>
      <c r="F475" s="436"/>
      <c r="G475" s="436"/>
      <c r="H475" s="436"/>
      <c r="I475" s="436"/>
      <c r="J475" s="436"/>
      <c r="K475" s="437"/>
      <c r="L475" s="436"/>
      <c r="M475" s="438"/>
      <c r="N475" s="439"/>
      <c r="O475" s="440"/>
      <c r="P475" s="441"/>
      <c r="Q475" s="442"/>
    </row>
    <row r="476" spans="1:17">
      <c r="A476" s="2167"/>
      <c r="B476" s="143">
        <v>5</v>
      </c>
      <c r="C476" s="434"/>
      <c r="D476" s="435"/>
      <c r="E476" s="435"/>
      <c r="F476" s="436"/>
      <c r="G476" s="436"/>
      <c r="H476" s="436"/>
      <c r="I476" s="436"/>
      <c r="J476" s="436"/>
      <c r="K476" s="437"/>
      <c r="L476" s="436"/>
      <c r="M476" s="438"/>
      <c r="N476" s="439"/>
      <c r="O476" s="440"/>
      <c r="P476" s="441"/>
      <c r="Q476" s="442"/>
    </row>
    <row r="477" spans="1:17">
      <c r="A477" s="2167"/>
      <c r="B477" s="143">
        <v>6</v>
      </c>
      <c r="C477" s="434"/>
      <c r="D477" s="435"/>
      <c r="E477" s="435"/>
      <c r="F477" s="436"/>
      <c r="G477" s="436"/>
      <c r="H477" s="436"/>
      <c r="I477" s="436"/>
      <c r="J477" s="436"/>
      <c r="K477" s="437"/>
      <c r="L477" s="436"/>
      <c r="M477" s="438"/>
      <c r="N477" s="439"/>
      <c r="O477" s="440"/>
      <c r="P477" s="441"/>
      <c r="Q477" s="442"/>
    </row>
    <row r="478" spans="1:17">
      <c r="A478" s="2167"/>
      <c r="B478" s="143">
        <v>7</v>
      </c>
      <c r="C478" s="434"/>
      <c r="D478" s="435"/>
      <c r="E478" s="435"/>
      <c r="F478" s="436"/>
      <c r="G478" s="436"/>
      <c r="H478" s="436"/>
      <c r="I478" s="436"/>
      <c r="J478" s="436"/>
      <c r="K478" s="437"/>
      <c r="L478" s="436"/>
      <c r="M478" s="438"/>
      <c r="N478" s="439"/>
      <c r="O478" s="440"/>
      <c r="P478" s="441"/>
      <c r="Q478" s="442"/>
    </row>
    <row r="479" spans="1:17">
      <c r="A479" s="2167"/>
      <c r="B479" s="143">
        <v>8</v>
      </c>
      <c r="C479" s="434"/>
      <c r="D479" s="435"/>
      <c r="E479" s="435"/>
      <c r="F479" s="436"/>
      <c r="G479" s="436"/>
      <c r="H479" s="436"/>
      <c r="I479" s="436"/>
      <c r="J479" s="436"/>
      <c r="K479" s="437"/>
      <c r="L479" s="436"/>
      <c r="M479" s="438"/>
      <c r="N479" s="439"/>
      <c r="O479" s="440"/>
      <c r="P479" s="441"/>
      <c r="Q479" s="442"/>
    </row>
    <row r="480" spans="1:17">
      <c r="A480" s="2167"/>
      <c r="B480" s="143">
        <v>9</v>
      </c>
      <c r="C480" s="434"/>
      <c r="D480" s="435"/>
      <c r="E480" s="435"/>
      <c r="F480" s="436"/>
      <c r="G480" s="436"/>
      <c r="H480" s="436"/>
      <c r="I480" s="436"/>
      <c r="J480" s="436"/>
      <c r="K480" s="437"/>
      <c r="L480" s="436"/>
      <c r="M480" s="438"/>
      <c r="N480" s="439"/>
      <c r="O480" s="440"/>
      <c r="P480" s="441"/>
      <c r="Q480" s="442"/>
    </row>
    <row r="481" spans="1:17" ht="12" thickBot="1">
      <c r="A481" s="2168"/>
      <c r="B481" s="152">
        <v>10</v>
      </c>
      <c r="C481" s="443"/>
      <c r="D481" s="444"/>
      <c r="E481" s="444"/>
      <c r="F481" s="445"/>
      <c r="G481" s="445"/>
      <c r="H481" s="445"/>
      <c r="I481" s="445"/>
      <c r="J481" s="445"/>
      <c r="K481" s="446"/>
      <c r="L481" s="445"/>
      <c r="M481" s="447"/>
      <c r="N481" s="448"/>
      <c r="O481" s="449"/>
      <c r="P481" s="450"/>
      <c r="Q481" s="451"/>
    </row>
    <row r="482" spans="1:17">
      <c r="A482" s="2115" t="s">
        <v>126</v>
      </c>
      <c r="B482" s="86">
        <v>1</v>
      </c>
      <c r="C482" s="1550" t="s">
        <v>656</v>
      </c>
      <c r="D482" s="1551">
        <v>39</v>
      </c>
      <c r="E482" s="1551">
        <v>1990</v>
      </c>
      <c r="F482" s="1552">
        <v>42.533000000000001</v>
      </c>
      <c r="G482" s="1552">
        <v>4.0631700000000004</v>
      </c>
      <c r="H482" s="1552">
        <v>6.4</v>
      </c>
      <c r="I482" s="1552">
        <v>32.069828999999999</v>
      </c>
      <c r="J482" s="1552">
        <v>2294.0500000000002</v>
      </c>
      <c r="K482" s="1553">
        <v>32.069828999999999</v>
      </c>
      <c r="L482" s="1552">
        <v>2294.0500000000002</v>
      </c>
      <c r="M482" s="1554">
        <v>1.3979568448813233E-2</v>
      </c>
      <c r="N482" s="1555">
        <v>81.205000000000013</v>
      </c>
      <c r="O482" s="1556">
        <v>1.1352108558858787</v>
      </c>
      <c r="P482" s="1557">
        <v>838.77410692879391</v>
      </c>
      <c r="Q482" s="1558">
        <v>68.112651353152714</v>
      </c>
    </row>
    <row r="483" spans="1:17">
      <c r="A483" s="2116"/>
      <c r="B483" s="86">
        <v>2</v>
      </c>
      <c r="C483" s="1550" t="s">
        <v>657</v>
      </c>
      <c r="D483" s="1551">
        <v>39</v>
      </c>
      <c r="E483" s="1551">
        <v>1990</v>
      </c>
      <c r="F483" s="1552">
        <v>42.615000000000002</v>
      </c>
      <c r="G483" s="1552">
        <v>3.941586</v>
      </c>
      <c r="H483" s="1552">
        <v>6.32</v>
      </c>
      <c r="I483" s="1552">
        <v>32.353422999999999</v>
      </c>
      <c r="J483" s="1552">
        <v>2218.0300000000002</v>
      </c>
      <c r="K483" s="1553">
        <v>32.353422999999999</v>
      </c>
      <c r="L483" s="1552">
        <v>2218.0300000000002</v>
      </c>
      <c r="M483" s="1554">
        <v>1.4586557891462243E-2</v>
      </c>
      <c r="N483" s="1555">
        <v>81.205000000000013</v>
      </c>
      <c r="O483" s="1556">
        <v>1.1845014335761916</v>
      </c>
      <c r="P483" s="1557">
        <v>875.19347348773454</v>
      </c>
      <c r="Q483" s="1558">
        <v>71.070086014571501</v>
      </c>
    </row>
    <row r="484" spans="1:17">
      <c r="A484" s="2116"/>
      <c r="B484" s="86">
        <v>3</v>
      </c>
      <c r="C484" s="1550" t="s">
        <v>658</v>
      </c>
      <c r="D484" s="1551">
        <v>59</v>
      </c>
      <c r="E484" s="1551">
        <v>1975</v>
      </c>
      <c r="F484" s="1552">
        <v>55.436</v>
      </c>
      <c r="G484" s="1552">
        <v>5.6174970000000002</v>
      </c>
      <c r="H484" s="1552">
        <v>9.6</v>
      </c>
      <c r="I484" s="1552">
        <v>40.218496999999999</v>
      </c>
      <c r="J484" s="1552">
        <v>2729.69</v>
      </c>
      <c r="K484" s="1553">
        <v>40.218496999999999</v>
      </c>
      <c r="L484" s="1552">
        <v>2729.69</v>
      </c>
      <c r="M484" s="1554">
        <v>1.4733723243298689E-2</v>
      </c>
      <c r="N484" s="1555">
        <v>81.205000000000013</v>
      </c>
      <c r="O484" s="1556">
        <v>1.1964519959720703</v>
      </c>
      <c r="P484" s="1557">
        <v>884.02339459792131</v>
      </c>
      <c r="Q484" s="1558">
        <v>71.787119758324224</v>
      </c>
    </row>
    <row r="485" spans="1:17">
      <c r="A485" s="2116"/>
      <c r="B485" s="86">
        <v>4</v>
      </c>
      <c r="C485" s="1550" t="s">
        <v>659</v>
      </c>
      <c r="D485" s="1551">
        <v>58</v>
      </c>
      <c r="E485" s="1551">
        <v>1991</v>
      </c>
      <c r="F485" s="1552">
        <v>50.284999999999997</v>
      </c>
      <c r="G485" s="1552">
        <v>4.5020759999999997</v>
      </c>
      <c r="H485" s="1552">
        <v>9.44</v>
      </c>
      <c r="I485" s="1552">
        <v>36.342922999999999</v>
      </c>
      <c r="J485" s="1552">
        <v>2439.79</v>
      </c>
      <c r="K485" s="1553">
        <v>36.342922999999999</v>
      </c>
      <c r="L485" s="1552">
        <v>2439.79</v>
      </c>
      <c r="M485" s="1554">
        <v>1.4895922599895892E-2</v>
      </c>
      <c r="N485" s="1555">
        <v>81.205000000000013</v>
      </c>
      <c r="O485" s="1556">
        <v>1.2096233947245461</v>
      </c>
      <c r="P485" s="1557">
        <v>893.7553559937536</v>
      </c>
      <c r="Q485" s="1558">
        <v>72.577403683472781</v>
      </c>
    </row>
    <row r="486" spans="1:17">
      <c r="A486" s="2116"/>
      <c r="B486" s="86">
        <v>5</v>
      </c>
      <c r="C486" s="1550" t="s">
        <v>660</v>
      </c>
      <c r="D486" s="1551">
        <v>30</v>
      </c>
      <c r="E486" s="1551">
        <v>1974</v>
      </c>
      <c r="F486" s="1552">
        <v>33.704999999999998</v>
      </c>
      <c r="G486" s="1552">
        <v>2.3551799999999998</v>
      </c>
      <c r="H486" s="1552">
        <v>4.8</v>
      </c>
      <c r="I486" s="1552">
        <v>26.549821000000001</v>
      </c>
      <c r="J486" s="1552">
        <v>1743.53</v>
      </c>
      <c r="K486" s="1553">
        <v>26.549821000000001</v>
      </c>
      <c r="L486" s="1552">
        <v>1743.53</v>
      </c>
      <c r="M486" s="1554">
        <v>1.5227624990679828E-2</v>
      </c>
      <c r="N486" s="1555">
        <v>81.205000000000013</v>
      </c>
      <c r="O486" s="1556">
        <v>1.2365592873681557</v>
      </c>
      <c r="P486" s="1557">
        <v>913.65749944078971</v>
      </c>
      <c r="Q486" s="1558">
        <v>74.193557242089341</v>
      </c>
    </row>
    <row r="487" spans="1:17">
      <c r="A487" s="2116"/>
      <c r="B487" s="86">
        <v>6</v>
      </c>
      <c r="C487" s="1550" t="s">
        <v>661</v>
      </c>
      <c r="D487" s="1551">
        <v>50</v>
      </c>
      <c r="E487" s="1551">
        <v>1971</v>
      </c>
      <c r="F487" s="1552">
        <v>51.280999999999999</v>
      </c>
      <c r="G487" s="1552">
        <v>3.4130219999999998</v>
      </c>
      <c r="H487" s="1552">
        <v>8</v>
      </c>
      <c r="I487" s="1552">
        <v>39.867980000000003</v>
      </c>
      <c r="J487" s="1552">
        <v>2564.8000000000002</v>
      </c>
      <c r="K487" s="1553">
        <v>39.867980000000003</v>
      </c>
      <c r="L487" s="1552">
        <v>2564.8000000000002</v>
      </c>
      <c r="M487" s="1554">
        <v>1.5544284154709919E-2</v>
      </c>
      <c r="N487" s="1555">
        <v>81.205000000000013</v>
      </c>
      <c r="O487" s="1556">
        <v>1.2622735947832191</v>
      </c>
      <c r="P487" s="1557">
        <v>932.65704928259504</v>
      </c>
      <c r="Q487" s="1558">
        <v>75.736415686993141</v>
      </c>
    </row>
    <row r="488" spans="1:17">
      <c r="A488" s="2116"/>
      <c r="B488" s="86">
        <v>7</v>
      </c>
      <c r="C488" s="1550" t="s">
        <v>662</v>
      </c>
      <c r="D488" s="1551">
        <v>30</v>
      </c>
      <c r="E488" s="1551">
        <v>1990</v>
      </c>
      <c r="F488" s="1552">
        <v>33.238999999999997</v>
      </c>
      <c r="G488" s="1552">
        <v>3.2678759999999998</v>
      </c>
      <c r="H488" s="1552">
        <v>4.8</v>
      </c>
      <c r="I488" s="1552">
        <v>25.171119000000001</v>
      </c>
      <c r="J488" s="1552">
        <v>1613.04</v>
      </c>
      <c r="K488" s="1553">
        <v>25.171119000000001</v>
      </c>
      <c r="L488" s="1552">
        <v>1613.04</v>
      </c>
      <c r="M488" s="1554">
        <v>1.5604770495461986E-2</v>
      </c>
      <c r="N488" s="1555">
        <v>81.205000000000013</v>
      </c>
      <c r="O488" s="1556">
        <v>1.2671853880839907</v>
      </c>
      <c r="P488" s="1557">
        <v>936.28622972771916</v>
      </c>
      <c r="Q488" s="1558">
        <v>76.031123285039442</v>
      </c>
    </row>
    <row r="489" spans="1:17">
      <c r="A489" s="2116"/>
      <c r="B489" s="86">
        <v>8</v>
      </c>
      <c r="C489" s="1550" t="s">
        <v>663</v>
      </c>
      <c r="D489" s="1551">
        <v>51</v>
      </c>
      <c r="E489" s="1551">
        <v>1972</v>
      </c>
      <c r="F489" s="1552">
        <v>54.64</v>
      </c>
      <c r="G489" s="1552">
        <v>5.2771229999999996</v>
      </c>
      <c r="H489" s="1552">
        <v>8</v>
      </c>
      <c r="I489" s="1552">
        <v>41.362876</v>
      </c>
      <c r="J489" s="1552">
        <v>2608.15</v>
      </c>
      <c r="K489" s="1553">
        <v>41.362876</v>
      </c>
      <c r="L489" s="1552">
        <v>2608.15</v>
      </c>
      <c r="M489" s="1554">
        <v>1.5859086325556427E-2</v>
      </c>
      <c r="N489" s="1555">
        <v>81.205000000000013</v>
      </c>
      <c r="O489" s="1556">
        <v>1.2878371050668098</v>
      </c>
      <c r="P489" s="1557">
        <v>951.54517953338552</v>
      </c>
      <c r="Q489" s="1558">
        <v>77.270226304008588</v>
      </c>
    </row>
    <row r="490" spans="1:17">
      <c r="A490" s="2116"/>
      <c r="B490" s="86">
        <v>9</v>
      </c>
      <c r="C490" s="1550" t="s">
        <v>664</v>
      </c>
      <c r="D490" s="1551">
        <v>50</v>
      </c>
      <c r="E490" s="1551">
        <v>1972</v>
      </c>
      <c r="F490" s="1552">
        <v>56.188000000000002</v>
      </c>
      <c r="G490" s="1552">
        <v>5.1543659999999996</v>
      </c>
      <c r="H490" s="1552">
        <v>8</v>
      </c>
      <c r="I490" s="1552">
        <v>43.033634999999997</v>
      </c>
      <c r="J490" s="1552">
        <v>2601.9</v>
      </c>
      <c r="K490" s="1553">
        <v>43.033634999999997</v>
      </c>
      <c r="L490" s="1552">
        <v>2601.9</v>
      </c>
      <c r="M490" s="1554">
        <v>1.6539311656866135E-2</v>
      </c>
      <c r="N490" s="1555">
        <v>81.205000000000013</v>
      </c>
      <c r="O490" s="1556">
        <v>1.3430748030958148</v>
      </c>
      <c r="P490" s="1557">
        <v>992.35869941196813</v>
      </c>
      <c r="Q490" s="1558">
        <v>80.584488185748882</v>
      </c>
    </row>
    <row r="491" spans="1:17" ht="12" thickBot="1">
      <c r="A491" s="2116"/>
      <c r="B491" s="163">
        <v>10</v>
      </c>
      <c r="C491" s="1559" t="s">
        <v>665</v>
      </c>
      <c r="D491" s="1560">
        <v>59</v>
      </c>
      <c r="E491" s="1560">
        <v>1991</v>
      </c>
      <c r="F491" s="1561">
        <v>54.878</v>
      </c>
      <c r="G491" s="1561">
        <v>4.4936610000000003</v>
      </c>
      <c r="H491" s="1561">
        <v>9.6</v>
      </c>
      <c r="I491" s="1561">
        <v>40.784336000000003</v>
      </c>
      <c r="J491" s="1561">
        <v>2442.5500000000002</v>
      </c>
      <c r="K491" s="1562">
        <v>40.784336000000003</v>
      </c>
      <c r="L491" s="1561">
        <v>2442.5500000000002</v>
      </c>
      <c r="M491" s="1563">
        <v>1.6697441608155412E-2</v>
      </c>
      <c r="N491" s="1564">
        <v>81.205000000000013</v>
      </c>
      <c r="O491" s="1565">
        <v>1.3559157457902604</v>
      </c>
      <c r="P491" s="1566">
        <v>1001.8464964893247</v>
      </c>
      <c r="Q491" s="1567">
        <v>81.35494474741563</v>
      </c>
    </row>
    <row r="492" spans="1:17">
      <c r="A492" s="2123" t="s">
        <v>136</v>
      </c>
      <c r="B492" s="164">
        <v>1</v>
      </c>
      <c r="C492" s="1568" t="s">
        <v>666</v>
      </c>
      <c r="D492" s="1569">
        <v>40</v>
      </c>
      <c r="E492" s="1569">
        <v>1985</v>
      </c>
      <c r="F492" s="1570">
        <v>38.061999999999998</v>
      </c>
      <c r="G492" s="1570">
        <v>4.7068409999999998</v>
      </c>
      <c r="H492" s="1570">
        <v>6.4</v>
      </c>
      <c r="I492" s="1570">
        <v>26.955161</v>
      </c>
      <c r="J492" s="1570">
        <v>2285.42</v>
      </c>
      <c r="K492" s="1571">
        <v>26.955161</v>
      </c>
      <c r="L492" s="1570">
        <v>2285.42</v>
      </c>
      <c r="M492" s="1572">
        <v>1.1794401466688836E-2</v>
      </c>
      <c r="N492" s="1573">
        <v>81.205000000000013</v>
      </c>
      <c r="O492" s="1574">
        <v>0.95776437110246715</v>
      </c>
      <c r="P492" s="1575">
        <v>707.66408800133013</v>
      </c>
      <c r="Q492" s="1576">
        <v>57.465862266148015</v>
      </c>
    </row>
    <row r="493" spans="1:17">
      <c r="A493" s="2124"/>
      <c r="B493" s="165">
        <v>2</v>
      </c>
      <c r="C493" s="1577" t="s">
        <v>242</v>
      </c>
      <c r="D493" s="1578">
        <v>16</v>
      </c>
      <c r="E493" s="1578">
        <v>1989</v>
      </c>
      <c r="F493" s="1579">
        <v>19.983000000000001</v>
      </c>
      <c r="G493" s="1579">
        <v>0</v>
      </c>
      <c r="H493" s="1579">
        <v>0</v>
      </c>
      <c r="I493" s="1579">
        <v>19.982997999999998</v>
      </c>
      <c r="J493" s="1579">
        <v>1072.46</v>
      </c>
      <c r="K493" s="1580">
        <v>19.982997999999998</v>
      </c>
      <c r="L493" s="1579">
        <v>1072.46</v>
      </c>
      <c r="M493" s="1581">
        <v>1.8632860899240995E-2</v>
      </c>
      <c r="N493" s="1582">
        <v>81.205000000000013</v>
      </c>
      <c r="O493" s="1583">
        <v>1.5130814693228654</v>
      </c>
      <c r="P493" s="1584">
        <v>1117.9716539544597</v>
      </c>
      <c r="Q493" s="1585">
        <v>90.784888159371917</v>
      </c>
    </row>
    <row r="494" spans="1:17">
      <c r="A494" s="2124"/>
      <c r="B494" s="165">
        <v>3</v>
      </c>
      <c r="C494" s="1577" t="s">
        <v>667</v>
      </c>
      <c r="D494" s="1578">
        <v>40</v>
      </c>
      <c r="E494" s="1578">
        <v>1982</v>
      </c>
      <c r="F494" s="1579">
        <v>47.962000000000003</v>
      </c>
      <c r="G494" s="1579">
        <v>4.2266250000000003</v>
      </c>
      <c r="H494" s="1579">
        <v>6.4</v>
      </c>
      <c r="I494" s="1579">
        <v>37.335369999999998</v>
      </c>
      <c r="J494" s="1579">
        <v>1944.42</v>
      </c>
      <c r="K494" s="1580">
        <v>37.335369999999998</v>
      </c>
      <c r="L494" s="1579">
        <v>1944.42</v>
      </c>
      <c r="M494" s="1581">
        <v>1.9201288816202259E-2</v>
      </c>
      <c r="N494" s="1582">
        <v>81.205000000000013</v>
      </c>
      <c r="O494" s="1583">
        <v>1.5592406583197047</v>
      </c>
      <c r="P494" s="1584">
        <v>1152.0773289721355</v>
      </c>
      <c r="Q494" s="1585">
        <v>93.55443949918228</v>
      </c>
    </row>
    <row r="495" spans="1:17">
      <c r="A495" s="2124"/>
      <c r="B495" s="165">
        <v>4</v>
      </c>
      <c r="C495" s="1577" t="s">
        <v>668</v>
      </c>
      <c r="D495" s="1578">
        <v>45</v>
      </c>
      <c r="E495" s="1578">
        <v>1978</v>
      </c>
      <c r="F495" s="1579">
        <v>54.645000000000003</v>
      </c>
      <c r="G495" s="1579">
        <v>3.770022</v>
      </c>
      <c r="H495" s="1579">
        <v>7.2</v>
      </c>
      <c r="I495" s="1579">
        <v>43.674976000000001</v>
      </c>
      <c r="J495" s="1579">
        <v>2206.29</v>
      </c>
      <c r="K495" s="1580">
        <v>43.674976000000001</v>
      </c>
      <c r="L495" s="1579">
        <v>2206.29</v>
      </c>
      <c r="M495" s="1581">
        <v>1.9795664214586478E-2</v>
      </c>
      <c r="N495" s="1582">
        <v>81.205000000000013</v>
      </c>
      <c r="O495" s="1583">
        <v>1.6075069125454953</v>
      </c>
      <c r="P495" s="1584">
        <v>1187.7398528751887</v>
      </c>
      <c r="Q495" s="1585">
        <v>96.450414752729714</v>
      </c>
    </row>
    <row r="496" spans="1:17">
      <c r="A496" s="2124"/>
      <c r="B496" s="165">
        <v>5</v>
      </c>
      <c r="C496" s="1577" t="s">
        <v>241</v>
      </c>
      <c r="D496" s="1578">
        <v>26</v>
      </c>
      <c r="E496" s="1578">
        <v>1985</v>
      </c>
      <c r="F496" s="1579">
        <v>28.093</v>
      </c>
      <c r="G496" s="1579">
        <v>0</v>
      </c>
      <c r="H496" s="1579">
        <v>0</v>
      </c>
      <c r="I496" s="1579">
        <v>28.092998000000001</v>
      </c>
      <c r="J496" s="1579">
        <v>1415.92</v>
      </c>
      <c r="K496" s="1580">
        <v>28.092998000000001</v>
      </c>
      <c r="L496" s="1579">
        <v>1415.92</v>
      </c>
      <c r="M496" s="1581">
        <v>1.9840808802757216E-2</v>
      </c>
      <c r="N496" s="1582">
        <v>81.205000000000013</v>
      </c>
      <c r="O496" s="1583">
        <v>1.6111728788279001</v>
      </c>
      <c r="P496" s="1584">
        <v>1190.4485281654329</v>
      </c>
      <c r="Q496" s="1585">
        <v>96.670372729674</v>
      </c>
    </row>
    <row r="497" spans="1:17">
      <c r="A497" s="2124"/>
      <c r="B497" s="165">
        <v>6</v>
      </c>
      <c r="C497" s="1577" t="s">
        <v>669</v>
      </c>
      <c r="D497" s="1578">
        <v>24</v>
      </c>
      <c r="E497" s="1578">
        <v>1969</v>
      </c>
      <c r="F497" s="1579">
        <v>25.602</v>
      </c>
      <c r="G497" s="1579">
        <v>1.1342399999999999</v>
      </c>
      <c r="H497" s="1579">
        <v>3.84</v>
      </c>
      <c r="I497" s="1579">
        <v>20.627758</v>
      </c>
      <c r="J497" s="1579">
        <v>1020.69</v>
      </c>
      <c r="K497" s="1580">
        <v>20.627758</v>
      </c>
      <c r="L497" s="1579">
        <v>1020.69</v>
      </c>
      <c r="M497" s="1581">
        <v>2.0209620942695627E-2</v>
      </c>
      <c r="N497" s="1582">
        <v>81.205000000000013</v>
      </c>
      <c r="O497" s="1583">
        <v>1.6411222686515987</v>
      </c>
      <c r="P497" s="1584">
        <v>1212.5772565617376</v>
      </c>
      <c r="Q497" s="1585">
        <v>98.467336119095904</v>
      </c>
    </row>
    <row r="498" spans="1:17">
      <c r="A498" s="2124"/>
      <c r="B498" s="165">
        <v>7</v>
      </c>
      <c r="C498" s="1577" t="s">
        <v>670</v>
      </c>
      <c r="D498" s="1578">
        <v>36</v>
      </c>
      <c r="E498" s="1578">
        <v>1972</v>
      </c>
      <c r="F498" s="1579">
        <v>39.57</v>
      </c>
      <c r="G498" s="1579">
        <v>2.6520000000000001</v>
      </c>
      <c r="H498" s="1579">
        <v>5.76</v>
      </c>
      <c r="I498" s="1579">
        <v>31.158000000000001</v>
      </c>
      <c r="J498" s="1579">
        <v>1508.84</v>
      </c>
      <c r="K498" s="1580">
        <v>31.158000000000001</v>
      </c>
      <c r="L498" s="1579">
        <v>1508.84</v>
      </c>
      <c r="M498" s="1581">
        <v>2.0650300893401554E-2</v>
      </c>
      <c r="N498" s="1582">
        <v>81.205000000000013</v>
      </c>
      <c r="O498" s="1583">
        <v>1.6769076840486734</v>
      </c>
      <c r="P498" s="1584">
        <v>1239.0180536040934</v>
      </c>
      <c r="Q498" s="1585">
        <v>100.61446104292042</v>
      </c>
    </row>
    <row r="499" spans="1:17">
      <c r="A499" s="2124"/>
      <c r="B499" s="165">
        <v>8</v>
      </c>
      <c r="C499" s="1577" t="s">
        <v>367</v>
      </c>
      <c r="D499" s="1578">
        <v>37</v>
      </c>
      <c r="E499" s="1578">
        <v>1970</v>
      </c>
      <c r="F499" s="1579">
        <v>41.832000000000001</v>
      </c>
      <c r="G499" s="1579">
        <v>2.6538870000000001</v>
      </c>
      <c r="H499" s="1579">
        <v>5.76</v>
      </c>
      <c r="I499" s="1579">
        <v>33.418115999999998</v>
      </c>
      <c r="J499" s="1579">
        <v>1579.46</v>
      </c>
      <c r="K499" s="1580">
        <v>33.418115999999998</v>
      </c>
      <c r="L499" s="1579">
        <v>1579.46</v>
      </c>
      <c r="M499" s="1581">
        <v>2.1157937522950879E-2</v>
      </c>
      <c r="N499" s="1582">
        <v>81.205000000000013</v>
      </c>
      <c r="O499" s="1583">
        <v>1.7181303165512263</v>
      </c>
      <c r="P499" s="1584">
        <v>1269.4762513770527</v>
      </c>
      <c r="Q499" s="1585">
        <v>103.08781899307358</v>
      </c>
    </row>
    <row r="500" spans="1:17">
      <c r="A500" s="2124"/>
      <c r="B500" s="165">
        <v>9</v>
      </c>
      <c r="C500" s="1577" t="s">
        <v>368</v>
      </c>
      <c r="D500" s="1578">
        <v>20</v>
      </c>
      <c r="E500" s="1578">
        <v>1990</v>
      </c>
      <c r="F500" s="1579">
        <v>29.864000000000001</v>
      </c>
      <c r="G500" s="1579">
        <v>1.9213739999999999</v>
      </c>
      <c r="H500" s="1579">
        <v>3.2</v>
      </c>
      <c r="I500" s="1579">
        <v>24.742626000000001</v>
      </c>
      <c r="J500" s="1579">
        <v>1074.54</v>
      </c>
      <c r="K500" s="1580">
        <v>24.742626000000001</v>
      </c>
      <c r="L500" s="1579">
        <v>1074.54</v>
      </c>
      <c r="M500" s="1581">
        <v>2.3026249371824223E-2</v>
      </c>
      <c r="N500" s="1582">
        <v>81.205000000000013</v>
      </c>
      <c r="O500" s="1583">
        <v>1.8698465802389863</v>
      </c>
      <c r="P500" s="1584">
        <v>1381.5749623094532</v>
      </c>
      <c r="Q500" s="1585">
        <v>112.19079481433917</v>
      </c>
    </row>
    <row r="501" spans="1:17" ht="12" thickBot="1">
      <c r="A501" s="2125"/>
      <c r="B501" s="166">
        <v>10</v>
      </c>
      <c r="C501" s="1586"/>
      <c r="D501" s="1587"/>
      <c r="E501" s="1587"/>
      <c r="F501" s="1588"/>
      <c r="G501" s="1588"/>
      <c r="H501" s="1588"/>
      <c r="I501" s="1588"/>
      <c r="J501" s="1588"/>
      <c r="K501" s="1589"/>
      <c r="L501" s="1588"/>
      <c r="M501" s="1590"/>
      <c r="N501" s="1591"/>
      <c r="O501" s="1592"/>
      <c r="P501" s="1593"/>
      <c r="Q501" s="1594"/>
    </row>
    <row r="502" spans="1:17">
      <c r="A502" s="2117" t="s">
        <v>147</v>
      </c>
      <c r="B502" s="18">
        <v>1</v>
      </c>
      <c r="C502" s="1595" t="s">
        <v>377</v>
      </c>
      <c r="D502" s="1596">
        <v>11</v>
      </c>
      <c r="E502" s="1596">
        <v>1976</v>
      </c>
      <c r="F502" s="1597">
        <v>11.198</v>
      </c>
      <c r="G502" s="1597">
        <v>0</v>
      </c>
      <c r="H502" s="1597">
        <v>0</v>
      </c>
      <c r="I502" s="1597">
        <v>11.198</v>
      </c>
      <c r="J502" s="1597">
        <v>496.05</v>
      </c>
      <c r="K502" s="1598">
        <v>11.198</v>
      </c>
      <c r="L502" s="1597">
        <v>496.05</v>
      </c>
      <c r="M502" s="1599">
        <v>2.2574337264388671E-2</v>
      </c>
      <c r="N502" s="1600">
        <v>81.205000000000013</v>
      </c>
      <c r="O502" s="1601">
        <v>1.8331490575546823</v>
      </c>
      <c r="P502" s="1602">
        <v>1354.4602358633201</v>
      </c>
      <c r="Q502" s="1603">
        <v>109.98894345328092</v>
      </c>
    </row>
    <row r="503" spans="1:17">
      <c r="A503" s="2118"/>
      <c r="B503" s="20">
        <v>2</v>
      </c>
      <c r="C503" s="1604" t="s">
        <v>369</v>
      </c>
      <c r="D503" s="1605">
        <v>24</v>
      </c>
      <c r="E503" s="1605">
        <v>1962</v>
      </c>
      <c r="F503" s="1606">
        <v>28.082999999999998</v>
      </c>
      <c r="G503" s="1606">
        <v>1.7304299999999999</v>
      </c>
      <c r="H503" s="1606">
        <v>0</v>
      </c>
      <c r="I503" s="1606">
        <v>26.35257</v>
      </c>
      <c r="J503" s="1606">
        <v>1108.08</v>
      </c>
      <c r="K503" s="1607">
        <v>26.35257</v>
      </c>
      <c r="L503" s="1606">
        <v>1108.08</v>
      </c>
      <c r="M503" s="1608">
        <v>2.3782190816547543E-2</v>
      </c>
      <c r="N503" s="1609">
        <v>81.205000000000013</v>
      </c>
      <c r="O503" s="1610">
        <v>1.9312328052577434</v>
      </c>
      <c r="P503" s="1611">
        <v>1426.9314489928527</v>
      </c>
      <c r="Q503" s="1612">
        <v>115.87396831546462</v>
      </c>
    </row>
    <row r="504" spans="1:17">
      <c r="A504" s="2118"/>
      <c r="B504" s="20">
        <v>3</v>
      </c>
      <c r="C504" s="1604" t="s">
        <v>371</v>
      </c>
      <c r="D504" s="1605">
        <v>18</v>
      </c>
      <c r="E504" s="1605">
        <v>1989</v>
      </c>
      <c r="F504" s="1606">
        <v>23.899000000000001</v>
      </c>
      <c r="G504" s="1606">
        <v>0.95676000000000005</v>
      </c>
      <c r="H504" s="1606">
        <v>0</v>
      </c>
      <c r="I504" s="1606">
        <v>22.942240000000002</v>
      </c>
      <c r="J504" s="1606">
        <v>937.87</v>
      </c>
      <c r="K504" s="1607">
        <v>22.942240000000002</v>
      </c>
      <c r="L504" s="1606">
        <v>937.87</v>
      </c>
      <c r="M504" s="1608">
        <v>2.4462068303709471E-2</v>
      </c>
      <c r="N504" s="1609">
        <v>81.205000000000013</v>
      </c>
      <c r="O504" s="1610">
        <v>1.9864422566027278</v>
      </c>
      <c r="P504" s="1611">
        <v>1467.7240982225683</v>
      </c>
      <c r="Q504" s="1612">
        <v>119.18653539616368</v>
      </c>
    </row>
    <row r="505" spans="1:17">
      <c r="A505" s="2118"/>
      <c r="B505" s="20">
        <v>4</v>
      </c>
      <c r="C505" s="1604" t="s">
        <v>370</v>
      </c>
      <c r="D505" s="1605">
        <v>17</v>
      </c>
      <c r="E505" s="1605">
        <v>1983</v>
      </c>
      <c r="F505" s="1606">
        <v>34.225000000000001</v>
      </c>
      <c r="G505" s="1606">
        <v>1.1369940000000001</v>
      </c>
      <c r="H505" s="1606">
        <v>2.88</v>
      </c>
      <c r="I505" s="1606">
        <v>30.208006999999998</v>
      </c>
      <c r="J505" s="1606">
        <v>1153.81</v>
      </c>
      <c r="K505" s="1607">
        <v>30.208006999999998</v>
      </c>
      <c r="L505" s="1606">
        <v>1153.81</v>
      </c>
      <c r="M505" s="1608">
        <v>2.6181093074249661E-2</v>
      </c>
      <c r="N505" s="1609">
        <v>81.205000000000013</v>
      </c>
      <c r="O505" s="1610">
        <v>2.1260356630944441</v>
      </c>
      <c r="P505" s="1611">
        <v>1570.8655844549796</v>
      </c>
      <c r="Q505" s="1612">
        <v>127.56213978566664</v>
      </c>
    </row>
    <row r="506" spans="1:17">
      <c r="A506" s="2118"/>
      <c r="B506" s="20">
        <v>5</v>
      </c>
      <c r="C506" s="1604" t="s">
        <v>373</v>
      </c>
      <c r="D506" s="1605">
        <v>8</v>
      </c>
      <c r="E506" s="1605">
        <v>1972</v>
      </c>
      <c r="F506" s="1606">
        <v>13.255000000000001</v>
      </c>
      <c r="G506" s="1606">
        <v>0.43344899999999997</v>
      </c>
      <c r="H506" s="1606">
        <v>0.67</v>
      </c>
      <c r="I506" s="1606">
        <v>12.151551</v>
      </c>
      <c r="J506" s="1606">
        <v>440.39</v>
      </c>
      <c r="K506" s="1607">
        <v>12.151551</v>
      </c>
      <c r="L506" s="1606">
        <v>440.39</v>
      </c>
      <c r="M506" s="1608">
        <v>2.7592704194009856E-2</v>
      </c>
      <c r="N506" s="1609">
        <v>81.205000000000013</v>
      </c>
      <c r="O506" s="1610">
        <v>2.2406655440745706</v>
      </c>
      <c r="P506" s="1611">
        <v>1655.5622516405915</v>
      </c>
      <c r="Q506" s="1612">
        <v>134.43993264447425</v>
      </c>
    </row>
    <row r="507" spans="1:17">
      <c r="A507" s="2118"/>
      <c r="B507" s="20">
        <v>6</v>
      </c>
      <c r="C507" s="1604" t="s">
        <v>372</v>
      </c>
      <c r="D507" s="1605">
        <v>12</v>
      </c>
      <c r="E507" s="1605">
        <v>1968</v>
      </c>
      <c r="F507" s="1606">
        <v>15.736000000000001</v>
      </c>
      <c r="G507" s="1606">
        <v>0.476136</v>
      </c>
      <c r="H507" s="1606">
        <v>0.12</v>
      </c>
      <c r="I507" s="1606">
        <v>15.139865</v>
      </c>
      <c r="J507" s="1606">
        <v>536.53</v>
      </c>
      <c r="K507" s="1607">
        <v>15.139865</v>
      </c>
      <c r="L507" s="1606">
        <v>536.53</v>
      </c>
      <c r="M507" s="1608">
        <v>2.8218114550910483E-2</v>
      </c>
      <c r="N507" s="1609">
        <v>81.205000000000013</v>
      </c>
      <c r="O507" s="1610">
        <v>2.291451992106686</v>
      </c>
      <c r="P507" s="1611">
        <v>1693.086873054629</v>
      </c>
      <c r="Q507" s="1612">
        <v>137.48711952640116</v>
      </c>
    </row>
    <row r="508" spans="1:17">
      <c r="A508" s="2118"/>
      <c r="B508" s="20">
        <v>7</v>
      </c>
      <c r="C508" s="1604" t="s">
        <v>376</v>
      </c>
      <c r="D508" s="1605">
        <v>5</v>
      </c>
      <c r="E508" s="1605">
        <v>1961</v>
      </c>
      <c r="F508" s="1606">
        <v>6.3559999999999999</v>
      </c>
      <c r="G508" s="1606">
        <v>0</v>
      </c>
      <c r="H508" s="1606">
        <v>0</v>
      </c>
      <c r="I508" s="1606">
        <v>6.3559990000000006</v>
      </c>
      <c r="J508" s="1606">
        <v>223.64</v>
      </c>
      <c r="K508" s="1607">
        <v>6.3559990000000006</v>
      </c>
      <c r="L508" s="1606">
        <v>223.64</v>
      </c>
      <c r="M508" s="1608">
        <v>2.8420671615095695E-2</v>
      </c>
      <c r="N508" s="1609">
        <v>81.205000000000013</v>
      </c>
      <c r="O508" s="1610">
        <v>2.3079006385038463</v>
      </c>
      <c r="P508" s="1611">
        <v>1705.2402969057416</v>
      </c>
      <c r="Q508" s="1612">
        <v>138.47403831023078</v>
      </c>
    </row>
    <row r="509" spans="1:17">
      <c r="A509" s="2118"/>
      <c r="B509" s="20">
        <v>8</v>
      </c>
      <c r="C509" s="1604" t="s">
        <v>374</v>
      </c>
      <c r="D509" s="1605">
        <v>6</v>
      </c>
      <c r="E509" s="1605">
        <v>1968</v>
      </c>
      <c r="F509" s="1606">
        <v>7.2</v>
      </c>
      <c r="G509" s="1606">
        <v>0</v>
      </c>
      <c r="H509" s="1606">
        <v>0</v>
      </c>
      <c r="I509" s="1606">
        <v>7.2000010000000003</v>
      </c>
      <c r="J509" s="1606">
        <v>252.14</v>
      </c>
      <c r="K509" s="1607">
        <v>7.2000010000000003</v>
      </c>
      <c r="L509" s="1606">
        <v>252.14</v>
      </c>
      <c r="M509" s="1608">
        <v>2.8555568335051958E-2</v>
      </c>
      <c r="N509" s="1609">
        <v>81.205000000000013</v>
      </c>
      <c r="O509" s="1610">
        <v>2.3188549266478948</v>
      </c>
      <c r="P509" s="1611">
        <v>1713.3341001031174</v>
      </c>
      <c r="Q509" s="1612">
        <v>139.13129559887366</v>
      </c>
    </row>
    <row r="510" spans="1:17">
      <c r="A510" s="2118"/>
      <c r="B510" s="20">
        <v>9</v>
      </c>
      <c r="C510" s="1604" t="s">
        <v>375</v>
      </c>
      <c r="D510" s="1605">
        <v>6</v>
      </c>
      <c r="E510" s="1605">
        <v>1961</v>
      </c>
      <c r="F510" s="1606">
        <v>12.096</v>
      </c>
      <c r="G510" s="1606">
        <v>0</v>
      </c>
      <c r="H510" s="1606">
        <v>0</v>
      </c>
      <c r="I510" s="1606">
        <v>12.096</v>
      </c>
      <c r="J510" s="1606">
        <v>362.24</v>
      </c>
      <c r="K510" s="1607">
        <v>12.096</v>
      </c>
      <c r="L510" s="1606">
        <v>362.24</v>
      </c>
      <c r="M510" s="1608">
        <v>3.3392226148409893E-2</v>
      </c>
      <c r="N510" s="1609">
        <v>81.205000000000013</v>
      </c>
      <c r="O510" s="1610">
        <v>2.7116157243816259</v>
      </c>
      <c r="P510" s="1611">
        <v>2003.5335689045937</v>
      </c>
      <c r="Q510" s="1612">
        <v>162.69694346289756</v>
      </c>
    </row>
    <row r="511" spans="1:17" ht="12.75" thickBot="1">
      <c r="A511" s="2119"/>
      <c r="B511" s="297">
        <v>10</v>
      </c>
      <c r="C511" s="763"/>
      <c r="D511" s="764"/>
      <c r="E511" s="764"/>
      <c r="F511" s="765"/>
      <c r="G511" s="765"/>
      <c r="H511" s="765"/>
      <c r="I511" s="765"/>
      <c r="J511" s="765"/>
      <c r="K511" s="766"/>
      <c r="L511" s="765"/>
      <c r="M511" s="767"/>
      <c r="N511" s="768"/>
      <c r="O511" s="769"/>
      <c r="P511" s="770"/>
      <c r="Q511" s="771"/>
    </row>
    <row r="512" spans="1:17">
      <c r="F512" s="96"/>
      <c r="G512" s="96"/>
      <c r="H512" s="96"/>
      <c r="I512" s="96"/>
    </row>
    <row r="513" spans="1:17">
      <c r="F513" s="96"/>
      <c r="G513" s="96"/>
      <c r="H513" s="96"/>
      <c r="I513" s="96"/>
    </row>
    <row r="514" spans="1:17" ht="16.5" customHeight="1">
      <c r="A514" s="2093" t="s">
        <v>243</v>
      </c>
      <c r="B514" s="2093"/>
      <c r="C514" s="2093"/>
      <c r="D514" s="2093"/>
      <c r="E514" s="2093"/>
      <c r="F514" s="2093"/>
      <c r="G514" s="2093"/>
      <c r="H514" s="2093"/>
      <c r="I514" s="2093"/>
      <c r="J514" s="2093"/>
      <c r="K514" s="2093"/>
      <c r="L514" s="2093"/>
      <c r="M514" s="2093"/>
      <c r="N514" s="2093"/>
      <c r="O514" s="2093"/>
      <c r="P514" s="2093"/>
      <c r="Q514" s="2093"/>
    </row>
    <row r="515" spans="1:17" ht="13.5" thickBot="1">
      <c r="A515" s="1043"/>
      <c r="B515" s="1043"/>
      <c r="C515" s="1043"/>
      <c r="D515" s="1043"/>
      <c r="E515" s="2038" t="s">
        <v>419</v>
      </c>
      <c r="F515" s="2038"/>
      <c r="G515" s="2038"/>
      <c r="H515" s="2038"/>
      <c r="I515" s="1043">
        <v>-0.4</v>
      </c>
      <c r="J515" s="1043" t="s">
        <v>418</v>
      </c>
      <c r="K515" s="1043" t="s">
        <v>420</v>
      </c>
      <c r="L515" s="1044">
        <v>570</v>
      </c>
      <c r="M515" s="1043"/>
      <c r="N515" s="1043"/>
      <c r="O515" s="1043"/>
      <c r="P515" s="1043"/>
      <c r="Q515" s="1043"/>
    </row>
    <row r="516" spans="1:17">
      <c r="A516" s="2095" t="s">
        <v>1</v>
      </c>
      <c r="B516" s="2068" t="s">
        <v>0</v>
      </c>
      <c r="C516" s="2039" t="s">
        <v>2</v>
      </c>
      <c r="D516" s="2039" t="s">
        <v>3</v>
      </c>
      <c r="E516" s="2039" t="s">
        <v>12</v>
      </c>
      <c r="F516" s="2042" t="s">
        <v>13</v>
      </c>
      <c r="G516" s="2043"/>
      <c r="H516" s="2043"/>
      <c r="I516" s="2044"/>
      <c r="J516" s="2039" t="s">
        <v>4</v>
      </c>
      <c r="K516" s="2039" t="s">
        <v>14</v>
      </c>
      <c r="L516" s="2039" t="s">
        <v>5</v>
      </c>
      <c r="M516" s="2039" t="s">
        <v>6</v>
      </c>
      <c r="N516" s="2039" t="s">
        <v>15</v>
      </c>
      <c r="O516" s="2055" t="s">
        <v>16</v>
      </c>
      <c r="P516" s="2039" t="s">
        <v>23</v>
      </c>
      <c r="Q516" s="2025" t="s">
        <v>24</v>
      </c>
    </row>
    <row r="517" spans="1:17" ht="33.75">
      <c r="A517" s="2096"/>
      <c r="B517" s="2069"/>
      <c r="C517" s="2040"/>
      <c r="D517" s="2041"/>
      <c r="E517" s="2041"/>
      <c r="F517" s="16" t="s">
        <v>17</v>
      </c>
      <c r="G517" s="16" t="s">
        <v>18</v>
      </c>
      <c r="H517" s="16" t="s">
        <v>19</v>
      </c>
      <c r="I517" s="16" t="s">
        <v>20</v>
      </c>
      <c r="J517" s="2041"/>
      <c r="K517" s="2041"/>
      <c r="L517" s="2041"/>
      <c r="M517" s="2041"/>
      <c r="N517" s="2041"/>
      <c r="O517" s="2056"/>
      <c r="P517" s="2041"/>
      <c r="Q517" s="2026"/>
    </row>
    <row r="518" spans="1:17">
      <c r="A518" s="2097"/>
      <c r="B518" s="2098"/>
      <c r="C518" s="2041"/>
      <c r="D518" s="106" t="s">
        <v>7</v>
      </c>
      <c r="E518" s="106" t="s">
        <v>8</v>
      </c>
      <c r="F518" s="106" t="s">
        <v>9</v>
      </c>
      <c r="G518" s="106" t="s">
        <v>9</v>
      </c>
      <c r="H518" s="106" t="s">
        <v>9</v>
      </c>
      <c r="I518" s="106" t="s">
        <v>9</v>
      </c>
      <c r="J518" s="106" t="s">
        <v>21</v>
      </c>
      <c r="K518" s="106" t="s">
        <v>9</v>
      </c>
      <c r="L518" s="106" t="s">
        <v>21</v>
      </c>
      <c r="M518" s="106" t="s">
        <v>71</v>
      </c>
      <c r="N518" s="106" t="s">
        <v>633</v>
      </c>
      <c r="O518" s="106" t="s">
        <v>634</v>
      </c>
      <c r="P518" s="107" t="s">
        <v>25</v>
      </c>
      <c r="Q518" s="108" t="s">
        <v>635</v>
      </c>
    </row>
    <row r="519" spans="1:17" ht="12" thickBot="1">
      <c r="A519" s="109">
        <v>1</v>
      </c>
      <c r="B519" s="110">
        <v>2</v>
      </c>
      <c r="C519" s="111">
        <v>3</v>
      </c>
      <c r="D519" s="112">
        <v>4</v>
      </c>
      <c r="E519" s="112">
        <v>5</v>
      </c>
      <c r="F519" s="112">
        <v>6</v>
      </c>
      <c r="G519" s="112">
        <v>7</v>
      </c>
      <c r="H519" s="112">
        <v>8</v>
      </c>
      <c r="I519" s="112">
        <v>9</v>
      </c>
      <c r="J519" s="112">
        <v>10</v>
      </c>
      <c r="K519" s="112">
        <v>11</v>
      </c>
      <c r="L519" s="111">
        <v>12</v>
      </c>
      <c r="M519" s="112">
        <v>13</v>
      </c>
      <c r="N519" s="112">
        <v>14</v>
      </c>
      <c r="O519" s="113">
        <v>15</v>
      </c>
      <c r="P519" s="111">
        <v>16</v>
      </c>
      <c r="Q519" s="114">
        <v>17</v>
      </c>
    </row>
    <row r="520" spans="1:17">
      <c r="A520" s="2110" t="s">
        <v>100</v>
      </c>
      <c r="B520" s="296">
        <v>1</v>
      </c>
      <c r="C520" s="1758" t="s">
        <v>688</v>
      </c>
      <c r="D520" s="1758">
        <v>45</v>
      </c>
      <c r="E520" s="1758">
        <v>1975</v>
      </c>
      <c r="F520" s="1758">
        <v>25.527999999999999</v>
      </c>
      <c r="G520" s="1758">
        <v>4.383705</v>
      </c>
      <c r="H520" s="1758">
        <v>7.2</v>
      </c>
      <c r="I520" s="1625">
        <v>13.944293999999999</v>
      </c>
      <c r="J520" s="1758">
        <v>2325.2199999999998</v>
      </c>
      <c r="K520" s="1627">
        <v>13.944293999999999</v>
      </c>
      <c r="L520" s="1758">
        <v>2325.2199999999998</v>
      </c>
      <c r="M520" s="1759">
        <v>5.996978350435658E-3</v>
      </c>
      <c r="N520" s="1760">
        <v>77.248300000000015</v>
      </c>
      <c r="O520" s="1629">
        <v>0.46325638270795894</v>
      </c>
      <c r="P520" s="1629">
        <v>359.81870102613948</v>
      </c>
      <c r="Q520" s="1700">
        <v>27.795382962477536</v>
      </c>
    </row>
    <row r="521" spans="1:17">
      <c r="A521" s="2111"/>
      <c r="B521" s="116">
        <v>2</v>
      </c>
      <c r="C521" s="1761" t="s">
        <v>689</v>
      </c>
      <c r="D521" s="1761">
        <v>44</v>
      </c>
      <c r="E521" s="1761">
        <v>1985</v>
      </c>
      <c r="F521" s="1761">
        <v>26.6</v>
      </c>
      <c r="G521" s="1761">
        <v>4.1614469999999999</v>
      </c>
      <c r="H521" s="1761">
        <v>6.32</v>
      </c>
      <c r="I521" s="1762">
        <v>16.118552999999999</v>
      </c>
      <c r="J521" s="1761">
        <v>2285.27</v>
      </c>
      <c r="K521" s="1621">
        <v>16.118552999999999</v>
      </c>
      <c r="L521" s="1758">
        <v>2285.27</v>
      </c>
      <c r="M521" s="1763">
        <v>7.0532379106188758E-3</v>
      </c>
      <c r="N521" s="1764">
        <v>77.248300000000015</v>
      </c>
      <c r="O521" s="1623">
        <v>0.54485063809086021</v>
      </c>
      <c r="P521" s="1623">
        <v>423.19427463713254</v>
      </c>
      <c r="Q521" s="1624">
        <v>32.691038285451612</v>
      </c>
    </row>
    <row r="522" spans="1:17">
      <c r="A522" s="2111"/>
      <c r="B522" s="116">
        <v>3</v>
      </c>
      <c r="C522" s="1707"/>
      <c r="D522" s="1708"/>
      <c r="E522" s="1708"/>
      <c r="F522" s="1709"/>
      <c r="G522" s="1710"/>
      <c r="H522" s="1710"/>
      <c r="I522" s="1710"/>
      <c r="J522" s="1710"/>
      <c r="K522" s="1711"/>
      <c r="L522" s="1711"/>
      <c r="M522" s="1711"/>
      <c r="N522" s="1712"/>
      <c r="O522" s="1713"/>
      <c r="P522" s="1438"/>
      <c r="Q522" s="1449"/>
    </row>
    <row r="523" spans="1:17">
      <c r="A523" s="2111"/>
      <c r="B523" s="116">
        <v>4</v>
      </c>
      <c r="C523" s="1707"/>
      <c r="D523" s="1708"/>
      <c r="E523" s="1708"/>
      <c r="F523" s="1709"/>
      <c r="G523" s="1710"/>
      <c r="H523" s="1710"/>
      <c r="I523" s="1710"/>
      <c r="J523" s="1710"/>
      <c r="K523" s="1711"/>
      <c r="L523" s="1711"/>
      <c r="M523" s="1711"/>
      <c r="N523" s="1712"/>
      <c r="O523" s="1713"/>
      <c r="P523" s="1438"/>
      <c r="Q523" s="1449"/>
    </row>
    <row r="524" spans="1:17">
      <c r="A524" s="2111"/>
      <c r="B524" s="116">
        <v>5</v>
      </c>
      <c r="C524" s="1707"/>
      <c r="D524" s="1708"/>
      <c r="E524" s="1708"/>
      <c r="F524" s="1709"/>
      <c r="G524" s="1710"/>
      <c r="H524" s="1710"/>
      <c r="I524" s="1710"/>
      <c r="J524" s="1710"/>
      <c r="K524" s="1711"/>
      <c r="L524" s="1711"/>
      <c r="M524" s="1711"/>
      <c r="N524" s="1712"/>
      <c r="O524" s="1713"/>
      <c r="P524" s="1438"/>
      <c r="Q524" s="1714"/>
    </row>
    <row r="525" spans="1:17">
      <c r="A525" s="2111"/>
      <c r="B525" s="116">
        <v>6</v>
      </c>
      <c r="C525" s="1430"/>
      <c r="D525" s="1431"/>
      <c r="E525" s="1431"/>
      <c r="F525" s="1432"/>
      <c r="G525" s="1433"/>
      <c r="H525" s="1433"/>
      <c r="I525" s="1433"/>
      <c r="J525" s="1433"/>
      <c r="K525" s="1434"/>
      <c r="L525" s="1711"/>
      <c r="M525" s="1435"/>
      <c r="N525" s="1436"/>
      <c r="O525" s="1437"/>
      <c r="P525" s="1438"/>
      <c r="Q525" s="1449"/>
    </row>
    <row r="526" spans="1:17">
      <c r="A526" s="2111"/>
      <c r="B526" s="116">
        <v>7</v>
      </c>
      <c r="C526" s="1430"/>
      <c r="D526" s="1431"/>
      <c r="E526" s="1431"/>
      <c r="F526" s="1432"/>
      <c r="G526" s="1433"/>
      <c r="H526" s="1433"/>
      <c r="I526" s="1433"/>
      <c r="J526" s="1433"/>
      <c r="K526" s="1434"/>
      <c r="L526" s="1711"/>
      <c r="M526" s="1435"/>
      <c r="N526" s="1436"/>
      <c r="O526" s="1437"/>
      <c r="P526" s="1438"/>
      <c r="Q526" s="1449"/>
    </row>
    <row r="527" spans="1:17">
      <c r="A527" s="2111"/>
      <c r="B527" s="116">
        <v>8</v>
      </c>
      <c r="C527" s="1430"/>
      <c r="D527" s="1431"/>
      <c r="E527" s="1431"/>
      <c r="F527" s="1432"/>
      <c r="G527" s="1433"/>
      <c r="H527" s="1433"/>
      <c r="I527" s="1433"/>
      <c r="J527" s="1433"/>
      <c r="K527" s="1434"/>
      <c r="L527" s="1711"/>
      <c r="M527" s="1435"/>
      <c r="N527" s="1436"/>
      <c r="O527" s="1437"/>
      <c r="P527" s="1438"/>
      <c r="Q527" s="1449"/>
    </row>
    <row r="528" spans="1:17">
      <c r="A528" s="2111"/>
      <c r="B528" s="116">
        <v>9</v>
      </c>
      <c r="C528" s="1430"/>
      <c r="D528" s="1431"/>
      <c r="E528" s="1431"/>
      <c r="F528" s="1432"/>
      <c r="G528" s="1433"/>
      <c r="H528" s="1433"/>
      <c r="I528" s="1433"/>
      <c r="J528" s="1433"/>
      <c r="K528" s="1434"/>
      <c r="L528" s="1711"/>
      <c r="M528" s="1435"/>
      <c r="N528" s="1436"/>
      <c r="O528" s="1437"/>
      <c r="P528" s="1438"/>
      <c r="Q528" s="1449"/>
    </row>
    <row r="529" spans="1:17" ht="12" thickBot="1">
      <c r="A529" s="2111"/>
      <c r="B529" s="116">
        <v>10</v>
      </c>
      <c r="C529" s="1430"/>
      <c r="D529" s="1431"/>
      <c r="E529" s="1431"/>
      <c r="F529" s="1432"/>
      <c r="G529" s="1433"/>
      <c r="H529" s="1433"/>
      <c r="I529" s="1433"/>
      <c r="J529" s="1433"/>
      <c r="K529" s="1434"/>
      <c r="L529" s="1711"/>
      <c r="M529" s="1435"/>
      <c r="N529" s="1436"/>
      <c r="O529" s="1437"/>
      <c r="P529" s="1438"/>
      <c r="Q529" s="1715"/>
    </row>
    <row r="530" spans="1:17">
      <c r="A530" s="2112" t="s">
        <v>106</v>
      </c>
      <c r="B530" s="12">
        <v>1</v>
      </c>
      <c r="C530" s="1716"/>
      <c r="D530" s="1717"/>
      <c r="E530" s="1717"/>
      <c r="F530" s="1718"/>
      <c r="G530" s="1718"/>
      <c r="H530" s="1718"/>
      <c r="I530" s="1718"/>
      <c r="J530" s="1718"/>
      <c r="K530" s="1719"/>
      <c r="L530" s="1719"/>
      <c r="M530" s="1719"/>
      <c r="N530" s="1720"/>
      <c r="O530" s="1721"/>
      <c r="P530" s="1722"/>
      <c r="Q530" s="1723"/>
    </row>
    <row r="531" spans="1:17">
      <c r="A531" s="2113"/>
      <c r="B531" s="13">
        <v>2</v>
      </c>
      <c r="C531" s="1724"/>
      <c r="D531" s="1725"/>
      <c r="E531" s="1725"/>
      <c r="F531" s="1726"/>
      <c r="G531" s="1726"/>
      <c r="H531" s="1726"/>
      <c r="I531" s="1726"/>
      <c r="J531" s="1726"/>
      <c r="K531" s="1727"/>
      <c r="L531" s="1727"/>
      <c r="M531" s="1727"/>
      <c r="N531" s="1728"/>
      <c r="O531" s="1729"/>
      <c r="P531" s="1730"/>
      <c r="Q531" s="1731"/>
    </row>
    <row r="532" spans="1:17">
      <c r="A532" s="2113"/>
      <c r="B532" s="13">
        <v>3</v>
      </c>
      <c r="C532" s="1724"/>
      <c r="D532" s="1725"/>
      <c r="E532" s="1725"/>
      <c r="F532" s="1726"/>
      <c r="G532" s="1726"/>
      <c r="H532" s="1726"/>
      <c r="I532" s="1726"/>
      <c r="J532" s="1726"/>
      <c r="K532" s="1727"/>
      <c r="L532" s="1727"/>
      <c r="M532" s="1727"/>
      <c r="N532" s="1728"/>
      <c r="O532" s="1729"/>
      <c r="P532" s="1730"/>
      <c r="Q532" s="1731"/>
    </row>
    <row r="533" spans="1:17">
      <c r="A533" s="2113"/>
      <c r="B533" s="13">
        <v>4</v>
      </c>
      <c r="C533" s="1724"/>
      <c r="D533" s="1725"/>
      <c r="E533" s="1725"/>
      <c r="F533" s="1726"/>
      <c r="G533" s="1726"/>
      <c r="H533" s="1726"/>
      <c r="I533" s="1726"/>
      <c r="J533" s="1726"/>
      <c r="K533" s="1727"/>
      <c r="L533" s="1727"/>
      <c r="M533" s="1727"/>
      <c r="N533" s="1728"/>
      <c r="O533" s="1729"/>
      <c r="P533" s="1730"/>
      <c r="Q533" s="1731"/>
    </row>
    <row r="534" spans="1:17">
      <c r="A534" s="2113"/>
      <c r="B534" s="13">
        <v>5</v>
      </c>
      <c r="C534" s="1724"/>
      <c r="D534" s="1725"/>
      <c r="E534" s="1725"/>
      <c r="F534" s="1726"/>
      <c r="G534" s="1726"/>
      <c r="H534" s="1726"/>
      <c r="I534" s="1726"/>
      <c r="J534" s="1726"/>
      <c r="K534" s="1727"/>
      <c r="L534" s="1727"/>
      <c r="M534" s="1727"/>
      <c r="N534" s="1728"/>
      <c r="O534" s="1729"/>
      <c r="P534" s="1730"/>
      <c r="Q534" s="1731"/>
    </row>
    <row r="535" spans="1:17">
      <c r="A535" s="2113"/>
      <c r="B535" s="13">
        <v>6</v>
      </c>
      <c r="C535" s="1724"/>
      <c r="D535" s="1725"/>
      <c r="E535" s="1725"/>
      <c r="F535" s="1726"/>
      <c r="G535" s="1726"/>
      <c r="H535" s="1726"/>
      <c r="I535" s="1726"/>
      <c r="J535" s="1726"/>
      <c r="K535" s="1727"/>
      <c r="L535" s="1727"/>
      <c r="M535" s="1727"/>
      <c r="N535" s="1728"/>
      <c r="O535" s="1729"/>
      <c r="P535" s="1730"/>
      <c r="Q535" s="1731"/>
    </row>
    <row r="536" spans="1:17">
      <c r="A536" s="2113"/>
      <c r="B536" s="13">
        <v>7</v>
      </c>
      <c r="C536" s="1724"/>
      <c r="D536" s="1725"/>
      <c r="E536" s="1725"/>
      <c r="F536" s="1726"/>
      <c r="G536" s="1726"/>
      <c r="H536" s="1726"/>
      <c r="I536" s="1726"/>
      <c r="J536" s="1726"/>
      <c r="K536" s="1727"/>
      <c r="L536" s="1727"/>
      <c r="M536" s="1727"/>
      <c r="N536" s="1728"/>
      <c r="O536" s="1729"/>
      <c r="P536" s="1730"/>
      <c r="Q536" s="1731"/>
    </row>
    <row r="537" spans="1:17">
      <c r="A537" s="2113"/>
      <c r="B537" s="13">
        <v>8</v>
      </c>
      <c r="C537" s="1724"/>
      <c r="D537" s="1725"/>
      <c r="E537" s="1725"/>
      <c r="F537" s="1726"/>
      <c r="G537" s="1726"/>
      <c r="H537" s="1726"/>
      <c r="I537" s="1726"/>
      <c r="J537" s="1726"/>
      <c r="K537" s="1727"/>
      <c r="L537" s="1727"/>
      <c r="M537" s="1727"/>
      <c r="N537" s="1728"/>
      <c r="O537" s="1729"/>
      <c r="P537" s="1730"/>
      <c r="Q537" s="1731"/>
    </row>
    <row r="538" spans="1:17">
      <c r="A538" s="2113"/>
      <c r="B538" s="13">
        <v>9</v>
      </c>
      <c r="C538" s="1724"/>
      <c r="D538" s="1725"/>
      <c r="E538" s="1725"/>
      <c r="F538" s="1726"/>
      <c r="G538" s="1726"/>
      <c r="H538" s="1726"/>
      <c r="I538" s="1726"/>
      <c r="J538" s="1726"/>
      <c r="K538" s="1727"/>
      <c r="L538" s="1727"/>
      <c r="M538" s="1727"/>
      <c r="N538" s="1728"/>
      <c r="O538" s="1729"/>
      <c r="P538" s="1730"/>
      <c r="Q538" s="1731"/>
    </row>
    <row r="539" spans="1:17" ht="12" thickBot="1">
      <c r="A539" s="2165"/>
      <c r="B539" s="44">
        <v>10</v>
      </c>
      <c r="C539" s="1724"/>
      <c r="D539" s="1725"/>
      <c r="E539" s="1725"/>
      <c r="F539" s="1726"/>
      <c r="G539" s="1726"/>
      <c r="H539" s="1726"/>
      <c r="I539" s="1726"/>
      <c r="J539" s="1726"/>
      <c r="K539" s="1727"/>
      <c r="L539" s="1727"/>
      <c r="M539" s="1727"/>
      <c r="N539" s="1728"/>
      <c r="O539" s="1729"/>
      <c r="P539" s="1730"/>
      <c r="Q539" s="1731"/>
    </row>
    <row r="540" spans="1:17">
      <c r="A540" s="2166" t="s">
        <v>115</v>
      </c>
      <c r="B540" s="134">
        <v>1</v>
      </c>
      <c r="C540" s="1732"/>
      <c r="D540" s="1733"/>
      <c r="E540" s="1733"/>
      <c r="F540" s="1734"/>
      <c r="G540" s="1734"/>
      <c r="H540" s="1734"/>
      <c r="I540" s="1734"/>
      <c r="J540" s="1734"/>
      <c r="K540" s="1735"/>
      <c r="L540" s="1735"/>
      <c r="M540" s="1735"/>
      <c r="N540" s="1736"/>
      <c r="O540" s="1737"/>
      <c r="P540" s="1738"/>
      <c r="Q540" s="1739"/>
    </row>
    <row r="541" spans="1:17">
      <c r="A541" s="2167"/>
      <c r="B541" s="143">
        <v>2</v>
      </c>
      <c r="C541" s="1740"/>
      <c r="D541" s="1741"/>
      <c r="E541" s="1741"/>
      <c r="F541" s="1742"/>
      <c r="G541" s="1742"/>
      <c r="H541" s="1742"/>
      <c r="I541" s="1742"/>
      <c r="J541" s="1742"/>
      <c r="K541" s="1743"/>
      <c r="L541" s="1743"/>
      <c r="M541" s="1743"/>
      <c r="N541" s="1744"/>
      <c r="O541" s="1745"/>
      <c r="P541" s="1746"/>
      <c r="Q541" s="1747"/>
    </row>
    <row r="542" spans="1:17">
      <c r="A542" s="2167"/>
      <c r="B542" s="143">
        <v>3</v>
      </c>
      <c r="C542" s="1740"/>
      <c r="D542" s="1741"/>
      <c r="E542" s="1741"/>
      <c r="F542" s="1742"/>
      <c r="G542" s="1742"/>
      <c r="H542" s="1742"/>
      <c r="I542" s="1742"/>
      <c r="J542" s="1742"/>
      <c r="K542" s="1743"/>
      <c r="L542" s="1743"/>
      <c r="M542" s="1748"/>
      <c r="N542" s="1744"/>
      <c r="O542" s="1745"/>
      <c r="P542" s="1746"/>
      <c r="Q542" s="1747"/>
    </row>
    <row r="543" spans="1:17">
      <c r="A543" s="2167"/>
      <c r="B543" s="143">
        <v>4</v>
      </c>
      <c r="C543" s="1740"/>
      <c r="D543" s="1741"/>
      <c r="E543" s="1741"/>
      <c r="F543" s="1742"/>
      <c r="G543" s="1742"/>
      <c r="H543" s="1742"/>
      <c r="I543" s="1742"/>
      <c r="J543" s="1742"/>
      <c r="K543" s="1743"/>
      <c r="L543" s="1743"/>
      <c r="M543" s="1748"/>
      <c r="N543" s="1744"/>
      <c r="O543" s="1745"/>
      <c r="P543" s="1746"/>
      <c r="Q543" s="1747"/>
    </row>
    <row r="544" spans="1:17">
      <c r="A544" s="2167"/>
      <c r="B544" s="143">
        <v>5</v>
      </c>
      <c r="C544" s="1740"/>
      <c r="D544" s="1741"/>
      <c r="E544" s="1741"/>
      <c r="F544" s="1742"/>
      <c r="G544" s="1742"/>
      <c r="H544" s="1742"/>
      <c r="I544" s="1742"/>
      <c r="J544" s="1742"/>
      <c r="K544" s="1743"/>
      <c r="L544" s="1743"/>
      <c r="M544" s="1748"/>
      <c r="N544" s="1744"/>
      <c r="O544" s="1745"/>
      <c r="P544" s="1746"/>
      <c r="Q544" s="1747"/>
    </row>
    <row r="545" spans="1:17">
      <c r="A545" s="2167"/>
      <c r="B545" s="143">
        <v>6</v>
      </c>
      <c r="C545" s="1740"/>
      <c r="D545" s="1741"/>
      <c r="E545" s="1741"/>
      <c r="F545" s="1742"/>
      <c r="G545" s="1742"/>
      <c r="H545" s="1742"/>
      <c r="I545" s="1742"/>
      <c r="J545" s="1742"/>
      <c r="K545" s="1743"/>
      <c r="L545" s="1743"/>
      <c r="M545" s="1748"/>
      <c r="N545" s="1744"/>
      <c r="O545" s="1745"/>
      <c r="P545" s="1746"/>
      <c r="Q545" s="1747"/>
    </row>
    <row r="546" spans="1:17">
      <c r="A546" s="2167"/>
      <c r="B546" s="143">
        <v>7</v>
      </c>
      <c r="C546" s="1740"/>
      <c r="D546" s="1741"/>
      <c r="E546" s="1741"/>
      <c r="F546" s="1742"/>
      <c r="G546" s="1742"/>
      <c r="H546" s="1742"/>
      <c r="I546" s="1742"/>
      <c r="J546" s="1742"/>
      <c r="K546" s="1743"/>
      <c r="L546" s="1743"/>
      <c r="M546" s="1748"/>
      <c r="N546" s="1744"/>
      <c r="O546" s="1745"/>
      <c r="P546" s="1746"/>
      <c r="Q546" s="1747"/>
    </row>
    <row r="547" spans="1:17">
      <c r="A547" s="2167"/>
      <c r="B547" s="143">
        <v>8</v>
      </c>
      <c r="C547" s="1740"/>
      <c r="D547" s="1741"/>
      <c r="E547" s="1741"/>
      <c r="F547" s="1742"/>
      <c r="G547" s="1742"/>
      <c r="H547" s="1742"/>
      <c r="I547" s="1742"/>
      <c r="J547" s="1742"/>
      <c r="K547" s="1743"/>
      <c r="L547" s="1743"/>
      <c r="M547" s="1748"/>
      <c r="N547" s="1744"/>
      <c r="O547" s="1745"/>
      <c r="P547" s="1746"/>
      <c r="Q547" s="1747"/>
    </row>
    <row r="548" spans="1:17">
      <c r="A548" s="2167"/>
      <c r="B548" s="143">
        <v>9</v>
      </c>
      <c r="C548" s="1740"/>
      <c r="D548" s="1741"/>
      <c r="E548" s="1741"/>
      <c r="F548" s="1742"/>
      <c r="G548" s="1742"/>
      <c r="H548" s="1742"/>
      <c r="I548" s="1742"/>
      <c r="J548" s="1742"/>
      <c r="K548" s="1743"/>
      <c r="L548" s="1743"/>
      <c r="M548" s="1748"/>
      <c r="N548" s="1744"/>
      <c r="O548" s="1745"/>
      <c r="P548" s="1746"/>
      <c r="Q548" s="1747"/>
    </row>
    <row r="549" spans="1:17" ht="12" thickBot="1">
      <c r="A549" s="2168"/>
      <c r="B549" s="152">
        <v>10</v>
      </c>
      <c r="C549" s="1749"/>
      <c r="D549" s="1750"/>
      <c r="E549" s="1750"/>
      <c r="F549" s="1751"/>
      <c r="G549" s="1751"/>
      <c r="H549" s="1751"/>
      <c r="I549" s="1751"/>
      <c r="J549" s="1751"/>
      <c r="K549" s="1752"/>
      <c r="L549" s="1752"/>
      <c r="M549" s="1753"/>
      <c r="N549" s="1754"/>
      <c r="O549" s="1755"/>
      <c r="P549" s="1756"/>
      <c r="Q549" s="1757"/>
    </row>
    <row r="550" spans="1:17">
      <c r="A550" s="2115" t="s">
        <v>126</v>
      </c>
      <c r="B550" s="86">
        <v>1</v>
      </c>
      <c r="C550" s="668" t="s">
        <v>245</v>
      </c>
      <c r="D550" s="669">
        <v>43</v>
      </c>
      <c r="E550" s="669">
        <v>1971</v>
      </c>
      <c r="F550" s="670">
        <v>36.35</v>
      </c>
      <c r="G550" s="670">
        <v>0</v>
      </c>
      <c r="H550" s="670">
        <v>0</v>
      </c>
      <c r="I550" s="670">
        <v>36.35</v>
      </c>
      <c r="J550" s="670">
        <v>1764.69</v>
      </c>
      <c r="K550" s="671">
        <v>36.35</v>
      </c>
      <c r="L550" s="670">
        <v>1764.69</v>
      </c>
      <c r="M550" s="672">
        <v>2.0598518720001815E-2</v>
      </c>
      <c r="N550" s="673">
        <v>77.248300000000015</v>
      </c>
      <c r="O550" s="674">
        <v>1.5912005536383165</v>
      </c>
      <c r="P550" s="675">
        <v>1235.9111232001089</v>
      </c>
      <c r="Q550" s="676">
        <v>95.472033218298989</v>
      </c>
    </row>
    <row r="551" spans="1:17">
      <c r="A551" s="2116"/>
      <c r="B551" s="86">
        <v>2</v>
      </c>
      <c r="C551" s="668" t="s">
        <v>244</v>
      </c>
      <c r="D551" s="669">
        <v>20</v>
      </c>
      <c r="E551" s="669">
        <v>1973</v>
      </c>
      <c r="F551" s="670">
        <v>24.6</v>
      </c>
      <c r="G551" s="670">
        <v>1.591863</v>
      </c>
      <c r="H551" s="670">
        <v>3.2</v>
      </c>
      <c r="I551" s="670">
        <v>19.808139000000001</v>
      </c>
      <c r="J551" s="670">
        <v>929.05</v>
      </c>
      <c r="K551" s="671">
        <v>19.808139000000001</v>
      </c>
      <c r="L551" s="670">
        <v>929.05</v>
      </c>
      <c r="M551" s="672">
        <v>2.1320853560088265E-2</v>
      </c>
      <c r="N551" s="673">
        <v>77.248300000000015</v>
      </c>
      <c r="O551" s="674">
        <v>1.6469996920657666</v>
      </c>
      <c r="P551" s="675">
        <v>1279.2512136052958</v>
      </c>
      <c r="Q551" s="676">
        <v>98.819981523945984</v>
      </c>
    </row>
    <row r="552" spans="1:17">
      <c r="A552" s="2116"/>
      <c r="B552" s="86">
        <v>3</v>
      </c>
      <c r="C552" s="668" t="s">
        <v>246</v>
      </c>
      <c r="D552" s="669">
        <v>44</v>
      </c>
      <c r="E552" s="669">
        <v>1964</v>
      </c>
      <c r="F552" s="670">
        <v>48.2</v>
      </c>
      <c r="G552" s="670">
        <v>3.1168140000000002</v>
      </c>
      <c r="H552" s="670">
        <v>4.8</v>
      </c>
      <c r="I552" s="670">
        <v>40.283181999999996</v>
      </c>
      <c r="J552" s="670">
        <v>1865.95</v>
      </c>
      <c r="K552" s="671">
        <v>40.283181999999996</v>
      </c>
      <c r="L552" s="670">
        <v>1865.95</v>
      </c>
      <c r="M552" s="672">
        <v>2.1588564538170901E-2</v>
      </c>
      <c r="N552" s="673">
        <v>77.248300000000015</v>
      </c>
      <c r="O552" s="674">
        <v>1.6676799100139876</v>
      </c>
      <c r="P552" s="675">
        <v>1295.313872290254</v>
      </c>
      <c r="Q552" s="676">
        <v>100.06079460083924</v>
      </c>
    </row>
    <row r="553" spans="1:17">
      <c r="A553" s="2116"/>
      <c r="B553" s="86">
        <v>4</v>
      </c>
      <c r="C553" s="668" t="s">
        <v>248</v>
      </c>
      <c r="D553" s="669">
        <v>50</v>
      </c>
      <c r="E553" s="669">
        <v>1971</v>
      </c>
      <c r="F553" s="670">
        <v>69.7</v>
      </c>
      <c r="G553" s="670">
        <v>3.92598</v>
      </c>
      <c r="H553" s="670">
        <v>8</v>
      </c>
      <c r="I553" s="670">
        <v>57.774017000000001</v>
      </c>
      <c r="J553" s="670">
        <v>2518.19</v>
      </c>
      <c r="K553" s="671">
        <v>57.774017000000001</v>
      </c>
      <c r="L553" s="670">
        <v>2518.19</v>
      </c>
      <c r="M553" s="672">
        <v>2.2942675890222738E-2</v>
      </c>
      <c r="N553" s="673">
        <v>77.248300000000015</v>
      </c>
      <c r="O553" s="674">
        <v>1.7722827099706935</v>
      </c>
      <c r="P553" s="675">
        <v>1376.5605534133642</v>
      </c>
      <c r="Q553" s="676">
        <v>106.3369625982416</v>
      </c>
    </row>
    <row r="554" spans="1:17">
      <c r="A554" s="2116"/>
      <c r="B554" s="86">
        <v>5</v>
      </c>
      <c r="C554" s="668" t="s">
        <v>247</v>
      </c>
      <c r="D554" s="669">
        <v>32</v>
      </c>
      <c r="E554" s="669">
        <v>1967</v>
      </c>
      <c r="F554" s="670">
        <v>35.520000000000003</v>
      </c>
      <c r="G554" s="670">
        <v>0</v>
      </c>
      <c r="H554" s="670">
        <v>0</v>
      </c>
      <c r="I554" s="670">
        <v>35.520000000000003</v>
      </c>
      <c r="J554" s="670">
        <v>1535</v>
      </c>
      <c r="K554" s="671">
        <v>35.520000000000003</v>
      </c>
      <c r="L554" s="670">
        <v>1535</v>
      </c>
      <c r="M554" s="672">
        <v>2.3140065146579805E-2</v>
      </c>
      <c r="N554" s="673">
        <v>77.248300000000015</v>
      </c>
      <c r="O554" s="674">
        <v>1.7875306944625411</v>
      </c>
      <c r="P554" s="675">
        <v>1388.4039087947883</v>
      </c>
      <c r="Q554" s="676">
        <v>107.25184166775247</v>
      </c>
    </row>
    <row r="555" spans="1:17">
      <c r="A555" s="2116"/>
      <c r="B555" s="86">
        <v>6</v>
      </c>
      <c r="C555" s="668"/>
      <c r="D555" s="669"/>
      <c r="E555" s="669"/>
      <c r="F555" s="670"/>
      <c r="G555" s="670"/>
      <c r="H555" s="670"/>
      <c r="I555" s="670"/>
      <c r="J555" s="670"/>
      <c r="K555" s="671"/>
      <c r="L555" s="670"/>
      <c r="M555" s="672"/>
      <c r="N555" s="673"/>
      <c r="O555" s="674"/>
      <c r="P555" s="675"/>
      <c r="Q555" s="676"/>
    </row>
    <row r="556" spans="1:17">
      <c r="A556" s="2116"/>
      <c r="B556" s="86">
        <v>7</v>
      </c>
      <c r="C556" s="668"/>
      <c r="D556" s="669"/>
      <c r="E556" s="669"/>
      <c r="F556" s="670"/>
      <c r="G556" s="670"/>
      <c r="H556" s="670"/>
      <c r="I556" s="670"/>
      <c r="J556" s="670"/>
      <c r="K556" s="671"/>
      <c r="L556" s="670"/>
      <c r="M556" s="672"/>
      <c r="N556" s="673"/>
      <c r="O556" s="674"/>
      <c r="P556" s="675"/>
      <c r="Q556" s="676"/>
    </row>
    <row r="557" spans="1:17">
      <c r="A557" s="2116"/>
      <c r="B557" s="86">
        <v>8</v>
      </c>
      <c r="C557" s="668"/>
      <c r="D557" s="669"/>
      <c r="E557" s="669"/>
      <c r="F557" s="670"/>
      <c r="G557" s="670"/>
      <c r="H557" s="670"/>
      <c r="I557" s="670"/>
      <c r="J557" s="670"/>
      <c r="K557" s="671"/>
      <c r="L557" s="670"/>
      <c r="M557" s="672"/>
      <c r="N557" s="673"/>
      <c r="O557" s="674"/>
      <c r="P557" s="675"/>
      <c r="Q557" s="676"/>
    </row>
    <row r="558" spans="1:17" ht="12.75" customHeight="1">
      <c r="A558" s="2116"/>
      <c r="B558" s="86">
        <v>9</v>
      </c>
      <c r="C558" s="668"/>
      <c r="D558" s="669"/>
      <c r="E558" s="669"/>
      <c r="F558" s="670"/>
      <c r="G558" s="670"/>
      <c r="H558" s="670"/>
      <c r="I558" s="670"/>
      <c r="J558" s="670"/>
      <c r="K558" s="671"/>
      <c r="L558" s="670"/>
      <c r="M558" s="672"/>
      <c r="N558" s="673"/>
      <c r="O558" s="674"/>
      <c r="P558" s="675"/>
      <c r="Q558" s="676"/>
    </row>
    <row r="559" spans="1:17" ht="12" thickBot="1">
      <c r="A559" s="2116"/>
      <c r="B559" s="163">
        <v>10</v>
      </c>
      <c r="C559" s="713"/>
      <c r="D559" s="714"/>
      <c r="E559" s="714"/>
      <c r="F559" s="715"/>
      <c r="G559" s="715"/>
      <c r="H559" s="715"/>
      <c r="I559" s="715"/>
      <c r="J559" s="715"/>
      <c r="K559" s="716"/>
      <c r="L559" s="715"/>
      <c r="M559" s="717"/>
      <c r="N559" s="718"/>
      <c r="O559" s="719"/>
      <c r="P559" s="720"/>
      <c r="Q559" s="721"/>
    </row>
    <row r="560" spans="1:17">
      <c r="A560" s="2123" t="s">
        <v>136</v>
      </c>
      <c r="B560" s="164">
        <v>1</v>
      </c>
      <c r="C560" s="1440" t="s">
        <v>252</v>
      </c>
      <c r="D560" s="1441">
        <v>45</v>
      </c>
      <c r="E560" s="1441">
        <v>1982</v>
      </c>
      <c r="F560" s="1442">
        <v>40.576999999999998</v>
      </c>
      <c r="G560" s="1442">
        <v>3.6844950000000001</v>
      </c>
      <c r="H560" s="1442">
        <v>0.44500000000000001</v>
      </c>
      <c r="I560" s="1442">
        <v>36.447507000000002</v>
      </c>
      <c r="J560" s="1442">
        <v>1563.22</v>
      </c>
      <c r="K560" s="1443">
        <v>36.447507000000002</v>
      </c>
      <c r="L560" s="1442">
        <v>1563.22</v>
      </c>
      <c r="M560" s="1444">
        <v>2.3315660623584651E-2</v>
      </c>
      <c r="N560" s="1445">
        <v>77.248300000000015</v>
      </c>
      <c r="O560" s="1446">
        <v>1.8010951465488545</v>
      </c>
      <c r="P560" s="1447">
        <v>1398.939637415079</v>
      </c>
      <c r="Q560" s="1448">
        <v>108.06570879293128</v>
      </c>
    </row>
    <row r="561" spans="1:17">
      <c r="A561" s="2124"/>
      <c r="B561" s="165">
        <v>2</v>
      </c>
      <c r="C561" s="677" t="s">
        <v>250</v>
      </c>
      <c r="D561" s="678">
        <v>29</v>
      </c>
      <c r="E561" s="678">
        <v>1960</v>
      </c>
      <c r="F561" s="679">
        <v>28.7</v>
      </c>
      <c r="G561" s="679">
        <v>0</v>
      </c>
      <c r="H561" s="679">
        <v>0</v>
      </c>
      <c r="I561" s="679">
        <v>28.699998999999998</v>
      </c>
      <c r="J561" s="679">
        <v>1187.67</v>
      </c>
      <c r="K561" s="680">
        <v>28.699998999999998</v>
      </c>
      <c r="L561" s="679">
        <v>1187.67</v>
      </c>
      <c r="M561" s="681">
        <v>2.4164960805610983E-2</v>
      </c>
      <c r="N561" s="682">
        <v>77.248300000000015</v>
      </c>
      <c r="O561" s="683">
        <v>1.8667021418000793</v>
      </c>
      <c r="P561" s="684">
        <v>1449.8976483366591</v>
      </c>
      <c r="Q561" s="685">
        <v>112.00212850800477</v>
      </c>
    </row>
    <row r="562" spans="1:17">
      <c r="A562" s="2124"/>
      <c r="B562" s="165">
        <v>3</v>
      </c>
      <c r="C562" s="677" t="s">
        <v>251</v>
      </c>
      <c r="D562" s="678">
        <v>32</v>
      </c>
      <c r="E562" s="678">
        <v>1965</v>
      </c>
      <c r="F562" s="679">
        <v>35.1</v>
      </c>
      <c r="G562" s="679">
        <v>0</v>
      </c>
      <c r="H562" s="679">
        <v>0</v>
      </c>
      <c r="I562" s="679">
        <v>35.100003000000001</v>
      </c>
      <c r="J562" s="679">
        <v>1419.59</v>
      </c>
      <c r="K562" s="680">
        <v>35.100003000000001</v>
      </c>
      <c r="L562" s="679">
        <v>1419.59</v>
      </c>
      <c r="M562" s="681">
        <v>2.4725451010503035E-2</v>
      </c>
      <c r="N562" s="682">
        <v>77.248300000000015</v>
      </c>
      <c r="O562" s="683">
        <v>1.9099990572946419</v>
      </c>
      <c r="P562" s="684">
        <v>1483.5270606301819</v>
      </c>
      <c r="Q562" s="685">
        <v>114.5999434376785</v>
      </c>
    </row>
    <row r="563" spans="1:17">
      <c r="A563" s="2124"/>
      <c r="B563" s="165">
        <v>4</v>
      </c>
      <c r="C563" s="677" t="s">
        <v>249</v>
      </c>
      <c r="D563" s="678">
        <v>6</v>
      </c>
      <c r="E563" s="678">
        <v>1956</v>
      </c>
      <c r="F563" s="679">
        <v>10.49</v>
      </c>
      <c r="G563" s="679">
        <v>0.76311300000000004</v>
      </c>
      <c r="H563" s="679">
        <v>0.96</v>
      </c>
      <c r="I563" s="679">
        <v>8.7668870000000005</v>
      </c>
      <c r="J563" s="679">
        <v>327.26</v>
      </c>
      <c r="K563" s="680">
        <v>8.7668870000000005</v>
      </c>
      <c r="L563" s="679">
        <v>327.26</v>
      </c>
      <c r="M563" s="681">
        <v>2.6788752062580214E-2</v>
      </c>
      <c r="N563" s="682">
        <v>77.248300000000015</v>
      </c>
      <c r="O563" s="683">
        <v>2.0693855559558156</v>
      </c>
      <c r="P563" s="684">
        <v>1607.3251237548129</v>
      </c>
      <c r="Q563" s="685">
        <v>124.16313335734894</v>
      </c>
    </row>
    <row r="564" spans="1:17">
      <c r="A564" s="2124"/>
      <c r="B564" s="165">
        <v>5</v>
      </c>
      <c r="C564" s="677"/>
      <c r="D564" s="678"/>
      <c r="E564" s="678"/>
      <c r="F564" s="679"/>
      <c r="G564" s="679"/>
      <c r="H564" s="679"/>
      <c r="I564" s="679"/>
      <c r="J564" s="679"/>
      <c r="K564" s="680"/>
      <c r="L564" s="679"/>
      <c r="M564" s="681"/>
      <c r="N564" s="682"/>
      <c r="O564" s="683"/>
      <c r="P564" s="684"/>
      <c r="Q564" s="685"/>
    </row>
    <row r="565" spans="1:17">
      <c r="A565" s="2124"/>
      <c r="B565" s="165">
        <v>6</v>
      </c>
      <c r="C565" s="677"/>
      <c r="D565" s="678"/>
      <c r="E565" s="678"/>
      <c r="F565" s="679"/>
      <c r="G565" s="679"/>
      <c r="H565" s="679"/>
      <c r="I565" s="679"/>
      <c r="J565" s="679"/>
      <c r="K565" s="680"/>
      <c r="L565" s="679"/>
      <c r="M565" s="681"/>
      <c r="N565" s="682"/>
      <c r="O565" s="683"/>
      <c r="P565" s="684"/>
      <c r="Q565" s="685"/>
    </row>
    <row r="566" spans="1:17">
      <c r="A566" s="2124"/>
      <c r="B566" s="165">
        <v>7</v>
      </c>
      <c r="C566" s="677"/>
      <c r="D566" s="678"/>
      <c r="E566" s="678"/>
      <c r="F566" s="679"/>
      <c r="G566" s="679"/>
      <c r="H566" s="679"/>
      <c r="I566" s="679"/>
      <c r="J566" s="679"/>
      <c r="K566" s="680"/>
      <c r="L566" s="679"/>
      <c r="M566" s="681"/>
      <c r="N566" s="682"/>
      <c r="O566" s="683"/>
      <c r="P566" s="684"/>
      <c r="Q566" s="685"/>
    </row>
    <row r="567" spans="1:17">
      <c r="A567" s="2124"/>
      <c r="B567" s="165">
        <v>8</v>
      </c>
      <c r="C567" s="677"/>
      <c r="D567" s="678"/>
      <c r="E567" s="678"/>
      <c r="F567" s="679"/>
      <c r="G567" s="679"/>
      <c r="H567" s="679"/>
      <c r="I567" s="679"/>
      <c r="J567" s="679"/>
      <c r="K567" s="680"/>
      <c r="L567" s="679"/>
      <c r="M567" s="681"/>
      <c r="N567" s="682"/>
      <c r="O567" s="683"/>
      <c r="P567" s="684"/>
      <c r="Q567" s="685"/>
    </row>
    <row r="568" spans="1:17" ht="12.75" customHeight="1">
      <c r="A568" s="2124"/>
      <c r="B568" s="165">
        <v>9</v>
      </c>
      <c r="C568" s="677"/>
      <c r="D568" s="678"/>
      <c r="E568" s="678"/>
      <c r="F568" s="679"/>
      <c r="G568" s="679"/>
      <c r="H568" s="679"/>
      <c r="I568" s="679"/>
      <c r="J568" s="679"/>
      <c r="K568" s="680"/>
      <c r="L568" s="679"/>
      <c r="M568" s="681"/>
      <c r="N568" s="682"/>
      <c r="O568" s="683"/>
      <c r="P568" s="684"/>
      <c r="Q568" s="685"/>
    </row>
    <row r="569" spans="1:17" ht="12" thickBot="1">
      <c r="A569" s="2125"/>
      <c r="B569" s="166">
        <v>10</v>
      </c>
      <c r="C569" s="686"/>
      <c r="D569" s="687"/>
      <c r="E569" s="687"/>
      <c r="F569" s="688"/>
      <c r="G569" s="688"/>
      <c r="H569" s="688"/>
      <c r="I569" s="688"/>
      <c r="J569" s="688"/>
      <c r="K569" s="689"/>
      <c r="L569" s="688"/>
      <c r="M569" s="690"/>
      <c r="N569" s="691"/>
      <c r="O569" s="692"/>
      <c r="P569" s="693"/>
      <c r="Q569" s="694"/>
    </row>
    <row r="570" spans="1:17">
      <c r="A570" s="2117" t="s">
        <v>147</v>
      </c>
      <c r="B570" s="18">
        <v>1</v>
      </c>
      <c r="C570" s="695"/>
      <c r="D570" s="696"/>
      <c r="E570" s="696"/>
      <c r="F570" s="697"/>
      <c r="G570" s="697"/>
      <c r="H570" s="697"/>
      <c r="I570" s="697"/>
      <c r="J570" s="697"/>
      <c r="K570" s="698"/>
      <c r="L570" s="697"/>
      <c r="M570" s="699"/>
      <c r="N570" s="700"/>
      <c r="O570" s="701"/>
      <c r="P570" s="702"/>
      <c r="Q570" s="703"/>
    </row>
    <row r="571" spans="1:17">
      <c r="A571" s="2118"/>
      <c r="B571" s="20">
        <v>2</v>
      </c>
      <c r="C571" s="704"/>
      <c r="D571" s="705"/>
      <c r="E571" s="705"/>
      <c r="F571" s="706"/>
      <c r="G571" s="706"/>
      <c r="H571" s="706"/>
      <c r="I571" s="706"/>
      <c r="J571" s="706"/>
      <c r="K571" s="707"/>
      <c r="L571" s="706"/>
      <c r="M571" s="708"/>
      <c r="N571" s="709"/>
      <c r="O571" s="710"/>
      <c r="P571" s="711"/>
      <c r="Q571" s="712"/>
    </row>
    <row r="572" spans="1:17">
      <c r="A572" s="2118"/>
      <c r="B572" s="20">
        <v>3</v>
      </c>
      <c r="C572" s="275"/>
      <c r="D572" s="276"/>
      <c r="E572" s="276"/>
      <c r="F572" s="168"/>
      <c r="G572" s="168"/>
      <c r="H572" s="168"/>
      <c r="I572" s="168"/>
      <c r="J572" s="168"/>
      <c r="K572" s="277"/>
      <c r="L572" s="168"/>
      <c r="M572" s="278"/>
      <c r="N572" s="279"/>
      <c r="O572" s="66"/>
      <c r="P572" s="280"/>
      <c r="Q572" s="281"/>
    </row>
    <row r="573" spans="1:17">
      <c r="A573" s="2118"/>
      <c r="B573" s="20">
        <v>4</v>
      </c>
      <c r="C573" s="275"/>
      <c r="D573" s="276"/>
      <c r="E573" s="276"/>
      <c r="F573" s="168"/>
      <c r="G573" s="168"/>
      <c r="H573" s="168"/>
      <c r="I573" s="168"/>
      <c r="J573" s="168"/>
      <c r="K573" s="277"/>
      <c r="L573" s="168"/>
      <c r="M573" s="278"/>
      <c r="N573" s="279"/>
      <c r="O573" s="66"/>
      <c r="P573" s="280"/>
      <c r="Q573" s="281"/>
    </row>
    <row r="574" spans="1:17">
      <c r="A574" s="2118"/>
      <c r="B574" s="20">
        <v>5</v>
      </c>
      <c r="C574" s="275"/>
      <c r="D574" s="276"/>
      <c r="E574" s="276"/>
      <c r="F574" s="168"/>
      <c r="G574" s="168"/>
      <c r="H574" s="168"/>
      <c r="I574" s="168"/>
      <c r="J574" s="168"/>
      <c r="K574" s="277"/>
      <c r="L574" s="168"/>
      <c r="M574" s="278"/>
      <c r="N574" s="279"/>
      <c r="O574" s="66"/>
      <c r="P574" s="280"/>
      <c r="Q574" s="281"/>
    </row>
    <row r="575" spans="1:17">
      <c r="A575" s="2118"/>
      <c r="B575" s="20">
        <v>6</v>
      </c>
      <c r="C575" s="275"/>
      <c r="D575" s="276"/>
      <c r="E575" s="276"/>
      <c r="F575" s="168"/>
      <c r="G575" s="168"/>
      <c r="H575" s="168"/>
      <c r="I575" s="168"/>
      <c r="J575" s="168"/>
      <c r="K575" s="277"/>
      <c r="L575" s="168"/>
      <c r="M575" s="278"/>
      <c r="N575" s="279"/>
      <c r="O575" s="66"/>
      <c r="P575" s="280"/>
      <c r="Q575" s="281"/>
    </row>
    <row r="576" spans="1:17">
      <c r="A576" s="2118"/>
      <c r="B576" s="20">
        <v>7</v>
      </c>
      <c r="C576" s="275"/>
      <c r="D576" s="276"/>
      <c r="E576" s="276"/>
      <c r="F576" s="168"/>
      <c r="G576" s="168"/>
      <c r="H576" s="168"/>
      <c r="I576" s="168"/>
      <c r="J576" s="168"/>
      <c r="K576" s="277"/>
      <c r="L576" s="168"/>
      <c r="M576" s="278"/>
      <c r="N576" s="279"/>
      <c r="O576" s="66"/>
      <c r="P576" s="280"/>
      <c r="Q576" s="281"/>
    </row>
    <row r="577" spans="1:17">
      <c r="A577" s="2118"/>
      <c r="B577" s="20">
        <v>8</v>
      </c>
      <c r="C577" s="275"/>
      <c r="D577" s="276"/>
      <c r="E577" s="276"/>
      <c r="F577" s="168"/>
      <c r="G577" s="168"/>
      <c r="H577" s="168"/>
      <c r="I577" s="168"/>
      <c r="J577" s="168"/>
      <c r="K577" s="277"/>
      <c r="L577" s="168"/>
      <c r="M577" s="278"/>
      <c r="N577" s="279"/>
      <c r="O577" s="66"/>
      <c r="P577" s="280"/>
      <c r="Q577" s="281"/>
    </row>
    <row r="578" spans="1:17" ht="12.75" customHeight="1">
      <c r="A578" s="2118"/>
      <c r="B578" s="20">
        <v>9</v>
      </c>
      <c r="C578" s="275"/>
      <c r="D578" s="276"/>
      <c r="E578" s="276"/>
      <c r="F578" s="168"/>
      <c r="G578" s="168"/>
      <c r="H578" s="168"/>
      <c r="I578" s="168"/>
      <c r="J578" s="168"/>
      <c r="K578" s="277"/>
      <c r="L578" s="168"/>
      <c r="M578" s="278"/>
      <c r="N578" s="279"/>
      <c r="O578" s="66"/>
      <c r="P578" s="280"/>
      <c r="Q578" s="281"/>
    </row>
    <row r="579" spans="1:17" ht="12.75" thickBot="1">
      <c r="A579" s="2119"/>
      <c r="B579" s="297">
        <v>10</v>
      </c>
      <c r="C579" s="282"/>
      <c r="D579" s="283"/>
      <c r="E579" s="283"/>
      <c r="F579" s="169"/>
      <c r="G579" s="169"/>
      <c r="H579" s="169"/>
      <c r="I579" s="169"/>
      <c r="J579" s="169"/>
      <c r="K579" s="284"/>
      <c r="L579" s="169"/>
      <c r="M579" s="285"/>
      <c r="N579" s="286"/>
      <c r="O579" s="287"/>
      <c r="P579" s="288"/>
      <c r="Q579" s="170"/>
    </row>
    <row r="580" spans="1:17">
      <c r="F580" s="96"/>
      <c r="G580" s="96"/>
      <c r="H580" s="96"/>
      <c r="I580" s="96"/>
    </row>
    <row r="581" spans="1:17">
      <c r="F581" s="96"/>
      <c r="G581" s="96"/>
      <c r="H581" s="96"/>
      <c r="I581" s="96"/>
    </row>
    <row r="582" spans="1:17" ht="15">
      <c r="A582" s="2093" t="s">
        <v>253</v>
      </c>
      <c r="B582" s="2093"/>
      <c r="C582" s="2093"/>
      <c r="D582" s="2093"/>
      <c r="E582" s="2093"/>
      <c r="F582" s="2093"/>
      <c r="G582" s="2093"/>
      <c r="H582" s="2093"/>
      <c r="I582" s="2093"/>
      <c r="J582" s="2093"/>
      <c r="K582" s="2093"/>
      <c r="L582" s="2093"/>
      <c r="M582" s="2093"/>
      <c r="N582" s="2093"/>
      <c r="O582" s="2093"/>
      <c r="P582" s="2093"/>
      <c r="Q582" s="2093"/>
    </row>
    <row r="583" spans="1:17" ht="13.5" thickBot="1">
      <c r="A583" s="1043"/>
      <c r="B583" s="1043"/>
      <c r="C583" s="1043"/>
      <c r="D583" s="1043"/>
      <c r="E583" s="2038" t="s">
        <v>419</v>
      </c>
      <c r="F583" s="2038"/>
      <c r="G583" s="2038"/>
      <c r="H583" s="2038"/>
      <c r="I583" s="1043">
        <v>1</v>
      </c>
      <c r="J583" s="1043" t="s">
        <v>418</v>
      </c>
      <c r="K583" s="1043" t="s">
        <v>420</v>
      </c>
      <c r="L583" s="1044">
        <v>528</v>
      </c>
      <c r="M583" s="1043"/>
      <c r="N583" s="1043"/>
      <c r="O583" s="1043"/>
      <c r="P583" s="1043"/>
      <c r="Q583" s="1043"/>
    </row>
    <row r="584" spans="1:17">
      <c r="A584" s="2095" t="s">
        <v>1</v>
      </c>
      <c r="B584" s="2068" t="s">
        <v>0</v>
      </c>
      <c r="C584" s="2039" t="s">
        <v>2</v>
      </c>
      <c r="D584" s="2039" t="s">
        <v>3</v>
      </c>
      <c r="E584" s="2039" t="s">
        <v>12</v>
      </c>
      <c r="F584" s="2042" t="s">
        <v>13</v>
      </c>
      <c r="G584" s="2043"/>
      <c r="H584" s="2043"/>
      <c r="I584" s="2044"/>
      <c r="J584" s="2039" t="s">
        <v>4</v>
      </c>
      <c r="K584" s="2039" t="s">
        <v>14</v>
      </c>
      <c r="L584" s="2039" t="s">
        <v>5</v>
      </c>
      <c r="M584" s="2039" t="s">
        <v>6</v>
      </c>
      <c r="N584" s="2039" t="s">
        <v>15</v>
      </c>
      <c r="O584" s="2055" t="s">
        <v>16</v>
      </c>
      <c r="P584" s="2039" t="s">
        <v>23</v>
      </c>
      <c r="Q584" s="2025" t="s">
        <v>24</v>
      </c>
    </row>
    <row r="585" spans="1:17" ht="33.75">
      <c r="A585" s="2096"/>
      <c r="B585" s="2069"/>
      <c r="C585" s="2040"/>
      <c r="D585" s="2041"/>
      <c r="E585" s="2041"/>
      <c r="F585" s="16" t="s">
        <v>17</v>
      </c>
      <c r="G585" s="16" t="s">
        <v>18</v>
      </c>
      <c r="H585" s="16" t="s">
        <v>19</v>
      </c>
      <c r="I585" s="16" t="s">
        <v>20</v>
      </c>
      <c r="J585" s="2041"/>
      <c r="K585" s="2041"/>
      <c r="L585" s="2041"/>
      <c r="M585" s="2041"/>
      <c r="N585" s="2041"/>
      <c r="O585" s="2056"/>
      <c r="P585" s="2041"/>
      <c r="Q585" s="2026"/>
    </row>
    <row r="586" spans="1:17">
      <c r="A586" s="2097"/>
      <c r="B586" s="2098"/>
      <c r="C586" s="2041"/>
      <c r="D586" s="106" t="s">
        <v>7</v>
      </c>
      <c r="E586" s="106" t="s">
        <v>8</v>
      </c>
      <c r="F586" s="106" t="s">
        <v>9</v>
      </c>
      <c r="G586" s="106" t="s">
        <v>9</v>
      </c>
      <c r="H586" s="106" t="s">
        <v>9</v>
      </c>
      <c r="I586" s="106" t="s">
        <v>9</v>
      </c>
      <c r="J586" s="106" t="s">
        <v>21</v>
      </c>
      <c r="K586" s="106" t="s">
        <v>9</v>
      </c>
      <c r="L586" s="106" t="s">
        <v>21</v>
      </c>
      <c r="M586" s="106" t="s">
        <v>71</v>
      </c>
      <c r="N586" s="106" t="s">
        <v>633</v>
      </c>
      <c r="O586" s="106" t="s">
        <v>634</v>
      </c>
      <c r="P586" s="107" t="s">
        <v>25</v>
      </c>
      <c r="Q586" s="108" t="s">
        <v>635</v>
      </c>
    </row>
    <row r="587" spans="1:17" ht="12" thickBot="1">
      <c r="A587" s="981">
        <v>1</v>
      </c>
      <c r="B587" s="982">
        <v>2</v>
      </c>
      <c r="C587" s="983">
        <v>3</v>
      </c>
      <c r="D587" s="984">
        <v>4</v>
      </c>
      <c r="E587" s="984">
        <v>5</v>
      </c>
      <c r="F587" s="984">
        <v>6</v>
      </c>
      <c r="G587" s="984">
        <v>7</v>
      </c>
      <c r="H587" s="984">
        <v>8</v>
      </c>
      <c r="I587" s="984">
        <v>9</v>
      </c>
      <c r="J587" s="984">
        <v>10</v>
      </c>
      <c r="K587" s="984">
        <v>11</v>
      </c>
      <c r="L587" s="983">
        <v>12</v>
      </c>
      <c r="M587" s="984">
        <v>13</v>
      </c>
      <c r="N587" s="984">
        <v>14</v>
      </c>
      <c r="O587" s="985">
        <v>15</v>
      </c>
      <c r="P587" s="983">
        <v>16</v>
      </c>
      <c r="Q587" s="986">
        <v>17</v>
      </c>
    </row>
    <row r="588" spans="1:17">
      <c r="A588" s="2172" t="s">
        <v>100</v>
      </c>
      <c r="B588" s="296">
        <v>1</v>
      </c>
      <c r="C588" s="2005" t="s">
        <v>254</v>
      </c>
      <c r="D588" s="2006">
        <v>50</v>
      </c>
      <c r="E588" s="2006">
        <v>1993</v>
      </c>
      <c r="F588" s="2007">
        <v>37.685000000000002</v>
      </c>
      <c r="G588" s="2008">
        <v>3.5448599999999999</v>
      </c>
      <c r="H588" s="2008">
        <v>7.84</v>
      </c>
      <c r="I588" s="2008">
        <v>26.300139000000001</v>
      </c>
      <c r="J588" s="2008">
        <v>2469.6799999999998</v>
      </c>
      <c r="K588" s="2009">
        <v>26.300139000000001</v>
      </c>
      <c r="L588" s="2008">
        <v>2469.6799999999998</v>
      </c>
      <c r="M588" s="2010">
        <v>1.0649209209290274E-2</v>
      </c>
      <c r="N588" s="2011">
        <v>79.548200000000008</v>
      </c>
      <c r="O588" s="2012">
        <v>0.84712542402246471</v>
      </c>
      <c r="P588" s="2013">
        <v>638.95255255741642</v>
      </c>
      <c r="Q588" s="1439">
        <v>50.827525441347873</v>
      </c>
    </row>
    <row r="589" spans="1:17">
      <c r="A589" s="2173"/>
      <c r="B589" s="116">
        <v>2</v>
      </c>
      <c r="C589" s="1761" t="s">
        <v>472</v>
      </c>
      <c r="D589" s="1431">
        <v>12</v>
      </c>
      <c r="E589" s="1431">
        <v>1965</v>
      </c>
      <c r="F589" s="1433">
        <v>8.6530000000000005</v>
      </c>
      <c r="G589" s="1433">
        <v>0</v>
      </c>
      <c r="H589" s="1433">
        <v>0</v>
      </c>
      <c r="I589" s="1433">
        <v>8.6529980000000002</v>
      </c>
      <c r="J589" s="1433">
        <v>722.22</v>
      </c>
      <c r="K589" s="1434">
        <v>8.6529980000000002</v>
      </c>
      <c r="L589" s="1433">
        <v>722.22</v>
      </c>
      <c r="M589" s="1435">
        <v>1.1981111018803135E-2</v>
      </c>
      <c r="N589" s="1436">
        <v>79.548200000000008</v>
      </c>
      <c r="O589" s="1437">
        <v>0.95307581554595566</v>
      </c>
      <c r="P589" s="1438">
        <v>718.86666112818807</v>
      </c>
      <c r="Q589" s="1714">
        <v>57.184548932757338</v>
      </c>
    </row>
    <row r="590" spans="1:17">
      <c r="A590" s="2173"/>
      <c r="B590" s="116">
        <v>3</v>
      </c>
      <c r="C590" s="115"/>
      <c r="D590" s="116"/>
      <c r="E590" s="116"/>
      <c r="F590" s="117"/>
      <c r="G590" s="118"/>
      <c r="H590" s="118"/>
      <c r="I590" s="118"/>
      <c r="J590" s="118"/>
      <c r="K590" s="119"/>
      <c r="L590" s="118"/>
      <c r="M590" s="120"/>
      <c r="N590" s="121"/>
      <c r="O590" s="122"/>
      <c r="P590" s="123"/>
      <c r="Q590" s="1982"/>
    </row>
    <row r="591" spans="1:17">
      <c r="A591" s="2173"/>
      <c r="B591" s="116">
        <v>4</v>
      </c>
      <c r="C591" s="115"/>
      <c r="D591" s="116"/>
      <c r="E591" s="116"/>
      <c r="F591" s="117"/>
      <c r="G591" s="118"/>
      <c r="H591" s="118"/>
      <c r="I591" s="118"/>
      <c r="J591" s="118"/>
      <c r="K591" s="119"/>
      <c r="L591" s="118"/>
      <c r="M591" s="120"/>
      <c r="N591" s="121"/>
      <c r="O591" s="122"/>
      <c r="P591" s="123"/>
      <c r="Q591" s="1982"/>
    </row>
    <row r="592" spans="1:17">
      <c r="A592" s="2173"/>
      <c r="B592" s="116">
        <v>5</v>
      </c>
      <c r="C592" s="115"/>
      <c r="D592" s="116"/>
      <c r="E592" s="116"/>
      <c r="F592" s="117"/>
      <c r="G592" s="118"/>
      <c r="H592" s="118"/>
      <c r="I592" s="118"/>
      <c r="J592" s="118"/>
      <c r="K592" s="119"/>
      <c r="L592" s="118"/>
      <c r="M592" s="120"/>
      <c r="N592" s="121"/>
      <c r="O592" s="122"/>
      <c r="P592" s="123"/>
      <c r="Q592" s="1982"/>
    </row>
    <row r="593" spans="1:17">
      <c r="A593" s="2173"/>
      <c r="B593" s="116">
        <v>6</v>
      </c>
      <c r="C593" s="115"/>
      <c r="D593" s="116"/>
      <c r="E593" s="116"/>
      <c r="F593" s="117"/>
      <c r="G593" s="118"/>
      <c r="H593" s="118"/>
      <c r="I593" s="118"/>
      <c r="J593" s="118"/>
      <c r="K593" s="119"/>
      <c r="L593" s="118"/>
      <c r="M593" s="120"/>
      <c r="N593" s="121"/>
      <c r="O593" s="122"/>
      <c r="P593" s="123"/>
      <c r="Q593" s="1982"/>
    </row>
    <row r="594" spans="1:17">
      <c r="A594" s="2173"/>
      <c r="B594" s="116">
        <v>7</v>
      </c>
      <c r="C594" s="115"/>
      <c r="D594" s="116"/>
      <c r="E594" s="116"/>
      <c r="F594" s="117"/>
      <c r="G594" s="118"/>
      <c r="H594" s="118"/>
      <c r="I594" s="118"/>
      <c r="J594" s="118"/>
      <c r="K594" s="119"/>
      <c r="L594" s="118"/>
      <c r="M594" s="120"/>
      <c r="N594" s="121"/>
      <c r="O594" s="122"/>
      <c r="P594" s="123"/>
      <c r="Q594" s="1982"/>
    </row>
    <row r="595" spans="1:17">
      <c r="A595" s="2173"/>
      <c r="B595" s="116">
        <v>8</v>
      </c>
      <c r="C595" s="115"/>
      <c r="D595" s="116"/>
      <c r="E595" s="116"/>
      <c r="F595" s="117"/>
      <c r="G595" s="118"/>
      <c r="H595" s="118"/>
      <c r="I595" s="118"/>
      <c r="J595" s="118"/>
      <c r="K595" s="119"/>
      <c r="L595" s="118"/>
      <c r="M595" s="120"/>
      <c r="N595" s="121"/>
      <c r="O595" s="122"/>
      <c r="P595" s="123"/>
      <c r="Q595" s="1982"/>
    </row>
    <row r="596" spans="1:17">
      <c r="A596" s="2173"/>
      <c r="B596" s="116">
        <v>9</v>
      </c>
      <c r="C596" s="115"/>
      <c r="D596" s="116"/>
      <c r="E596" s="116"/>
      <c r="F596" s="117"/>
      <c r="G596" s="118"/>
      <c r="H596" s="118"/>
      <c r="I596" s="118"/>
      <c r="J596" s="118"/>
      <c r="K596" s="119"/>
      <c r="L596" s="118"/>
      <c r="M596" s="120"/>
      <c r="N596" s="121"/>
      <c r="O596" s="122"/>
      <c r="P596" s="123"/>
      <c r="Q596" s="1982"/>
    </row>
    <row r="597" spans="1:17" ht="12" thickBot="1">
      <c r="A597" s="2174"/>
      <c r="B597" s="563">
        <v>10</v>
      </c>
      <c r="C597" s="2014"/>
      <c r="D597" s="563"/>
      <c r="E597" s="563"/>
      <c r="F597" s="2015"/>
      <c r="G597" s="2016"/>
      <c r="H597" s="2016"/>
      <c r="I597" s="2016"/>
      <c r="J597" s="2016"/>
      <c r="K597" s="2017"/>
      <c r="L597" s="2016"/>
      <c r="M597" s="2018"/>
      <c r="N597" s="2019"/>
      <c r="O597" s="2020"/>
      <c r="P597" s="2021"/>
      <c r="Q597" s="2022"/>
    </row>
    <row r="598" spans="1:17">
      <c r="A598" s="2175" t="s">
        <v>106</v>
      </c>
      <c r="B598" s="32">
        <v>1</v>
      </c>
      <c r="C598" s="2000"/>
      <c r="D598" s="32"/>
      <c r="E598" s="32"/>
      <c r="F598" s="2001"/>
      <c r="G598" s="2001"/>
      <c r="H598" s="2001"/>
      <c r="I598" s="2001"/>
      <c r="J598" s="2001"/>
      <c r="K598" s="2002"/>
      <c r="L598" s="2001"/>
      <c r="M598" s="2003"/>
      <c r="N598" s="1910"/>
      <c r="O598" s="2004"/>
      <c r="P598" s="1911"/>
      <c r="Q598" s="1912"/>
    </row>
    <row r="599" spans="1:17">
      <c r="A599" s="2113"/>
      <c r="B599" s="13">
        <v>2</v>
      </c>
      <c r="C599" s="9"/>
      <c r="D599" s="13"/>
      <c r="E599" s="13"/>
      <c r="F599" s="129"/>
      <c r="G599" s="129"/>
      <c r="H599" s="129"/>
      <c r="I599" s="129"/>
      <c r="J599" s="129"/>
      <c r="K599" s="67"/>
      <c r="L599" s="129"/>
      <c r="M599" s="130"/>
      <c r="N599" s="131"/>
      <c r="O599" s="57"/>
      <c r="P599" s="132"/>
      <c r="Q599" s="133"/>
    </row>
    <row r="600" spans="1:17">
      <c r="A600" s="2113"/>
      <c r="B600" s="13">
        <v>3</v>
      </c>
      <c r="C600" s="9"/>
      <c r="D600" s="13"/>
      <c r="E600" s="13"/>
      <c r="F600" s="129"/>
      <c r="G600" s="129"/>
      <c r="H600" s="129"/>
      <c r="I600" s="129"/>
      <c r="J600" s="129"/>
      <c r="K600" s="67"/>
      <c r="L600" s="129"/>
      <c r="M600" s="130"/>
      <c r="N600" s="131"/>
      <c r="O600" s="57"/>
      <c r="P600" s="132"/>
      <c r="Q600" s="133"/>
    </row>
    <row r="601" spans="1:17">
      <c r="A601" s="2113"/>
      <c r="B601" s="13">
        <v>4</v>
      </c>
      <c r="C601" s="9"/>
      <c r="D601" s="13"/>
      <c r="E601" s="13"/>
      <c r="F601" s="129"/>
      <c r="G601" s="129"/>
      <c r="H601" s="129"/>
      <c r="I601" s="129"/>
      <c r="J601" s="129"/>
      <c r="K601" s="67"/>
      <c r="L601" s="129"/>
      <c r="M601" s="130"/>
      <c r="N601" s="131"/>
      <c r="O601" s="57"/>
      <c r="P601" s="132"/>
      <c r="Q601" s="133"/>
    </row>
    <row r="602" spans="1:17">
      <c r="A602" s="2113"/>
      <c r="B602" s="13">
        <v>5</v>
      </c>
      <c r="C602" s="9"/>
      <c r="D602" s="13"/>
      <c r="E602" s="13"/>
      <c r="F602" s="129"/>
      <c r="G602" s="129"/>
      <c r="H602" s="129"/>
      <c r="I602" s="129"/>
      <c r="J602" s="129"/>
      <c r="K602" s="67"/>
      <c r="L602" s="129"/>
      <c r="M602" s="130"/>
      <c r="N602" s="131"/>
      <c r="O602" s="57"/>
      <c r="P602" s="132"/>
      <c r="Q602" s="133"/>
    </row>
    <row r="603" spans="1:17">
      <c r="A603" s="2113"/>
      <c r="B603" s="13">
        <v>6</v>
      </c>
      <c r="C603" s="9"/>
      <c r="D603" s="13"/>
      <c r="E603" s="13"/>
      <c r="F603" s="129"/>
      <c r="G603" s="129"/>
      <c r="H603" s="129"/>
      <c r="I603" s="129"/>
      <c r="J603" s="129"/>
      <c r="K603" s="67"/>
      <c r="L603" s="129"/>
      <c r="M603" s="130"/>
      <c r="N603" s="131"/>
      <c r="O603" s="57"/>
      <c r="P603" s="132"/>
      <c r="Q603" s="133"/>
    </row>
    <row r="604" spans="1:17">
      <c r="A604" s="2113"/>
      <c r="B604" s="13">
        <v>7</v>
      </c>
      <c r="C604" s="9"/>
      <c r="D604" s="13"/>
      <c r="E604" s="13"/>
      <c r="F604" s="129"/>
      <c r="G604" s="129"/>
      <c r="H604" s="129"/>
      <c r="I604" s="129"/>
      <c r="J604" s="129"/>
      <c r="K604" s="67"/>
      <c r="L604" s="129"/>
      <c r="M604" s="130"/>
      <c r="N604" s="131"/>
      <c r="O604" s="57"/>
      <c r="P604" s="132"/>
      <c r="Q604" s="133"/>
    </row>
    <row r="605" spans="1:17">
      <c r="A605" s="2113"/>
      <c r="B605" s="13">
        <v>8</v>
      </c>
      <c r="C605" s="9"/>
      <c r="D605" s="13"/>
      <c r="E605" s="13"/>
      <c r="F605" s="129"/>
      <c r="G605" s="129"/>
      <c r="H605" s="129"/>
      <c r="I605" s="129"/>
      <c r="J605" s="129"/>
      <c r="K605" s="67"/>
      <c r="L605" s="129"/>
      <c r="M605" s="130"/>
      <c r="N605" s="131"/>
      <c r="O605" s="57"/>
      <c r="P605" s="132"/>
      <c r="Q605" s="133"/>
    </row>
    <row r="606" spans="1:17">
      <c r="A606" s="2113"/>
      <c r="B606" s="13">
        <v>9</v>
      </c>
      <c r="C606" s="9"/>
      <c r="D606" s="13"/>
      <c r="E606" s="13"/>
      <c r="F606" s="129"/>
      <c r="G606" s="129"/>
      <c r="H606" s="129"/>
      <c r="I606" s="129"/>
      <c r="J606" s="129"/>
      <c r="K606" s="67"/>
      <c r="L606" s="129"/>
      <c r="M606" s="130"/>
      <c r="N606" s="131"/>
      <c r="O606" s="57"/>
      <c r="P606" s="132"/>
      <c r="Q606" s="133"/>
    </row>
    <row r="607" spans="1:17" ht="12" thickBot="1">
      <c r="A607" s="2165"/>
      <c r="B607" s="44">
        <v>10</v>
      </c>
      <c r="C607" s="9"/>
      <c r="D607" s="13"/>
      <c r="E607" s="13"/>
      <c r="F607" s="129"/>
      <c r="G607" s="129"/>
      <c r="H607" s="129"/>
      <c r="I607" s="129"/>
      <c r="J607" s="129"/>
      <c r="K607" s="67"/>
      <c r="L607" s="129"/>
      <c r="M607" s="130"/>
      <c r="N607" s="131"/>
      <c r="O607" s="57"/>
      <c r="P607" s="132"/>
      <c r="Q607" s="133"/>
    </row>
    <row r="608" spans="1:17">
      <c r="A608" s="2166" t="s">
        <v>115</v>
      </c>
      <c r="B608" s="134">
        <v>1</v>
      </c>
      <c r="C608" s="135"/>
      <c r="D608" s="134"/>
      <c r="E608" s="134"/>
      <c r="F608" s="136"/>
      <c r="G608" s="136"/>
      <c r="H608" s="136"/>
      <c r="I608" s="136"/>
      <c r="J608" s="136"/>
      <c r="K608" s="137"/>
      <c r="L608" s="136"/>
      <c r="M608" s="138"/>
      <c r="N608" s="139"/>
      <c r="O608" s="140"/>
      <c r="P608" s="141"/>
      <c r="Q608" s="142"/>
    </row>
    <row r="609" spans="1:17">
      <c r="A609" s="2167"/>
      <c r="B609" s="143">
        <v>2</v>
      </c>
      <c r="C609" s="144"/>
      <c r="D609" s="143"/>
      <c r="E609" s="143"/>
      <c r="F609" s="145"/>
      <c r="G609" s="145"/>
      <c r="H609" s="145"/>
      <c r="I609" s="145"/>
      <c r="J609" s="145"/>
      <c r="K609" s="146"/>
      <c r="L609" s="145"/>
      <c r="M609" s="147"/>
      <c r="N609" s="148"/>
      <c r="O609" s="149"/>
      <c r="P609" s="150"/>
      <c r="Q609" s="151"/>
    </row>
    <row r="610" spans="1:17">
      <c r="A610" s="2167"/>
      <c r="B610" s="143">
        <v>3</v>
      </c>
      <c r="C610" s="144"/>
      <c r="D610" s="143"/>
      <c r="E610" s="143"/>
      <c r="F610" s="145"/>
      <c r="G610" s="145"/>
      <c r="H610" s="145"/>
      <c r="I610" s="145"/>
      <c r="J610" s="145"/>
      <c r="K610" s="146"/>
      <c r="L610" s="145"/>
      <c r="M610" s="147"/>
      <c r="N610" s="148"/>
      <c r="O610" s="149"/>
      <c r="P610" s="150"/>
      <c r="Q610" s="151"/>
    </row>
    <row r="611" spans="1:17">
      <c r="A611" s="2167"/>
      <c r="B611" s="143">
        <v>4</v>
      </c>
      <c r="C611" s="144"/>
      <c r="D611" s="143"/>
      <c r="E611" s="143"/>
      <c r="F611" s="145"/>
      <c r="G611" s="145"/>
      <c r="H611" s="145"/>
      <c r="I611" s="145"/>
      <c r="J611" s="145"/>
      <c r="K611" s="146"/>
      <c r="L611" s="145"/>
      <c r="M611" s="147"/>
      <c r="N611" s="148"/>
      <c r="O611" s="149"/>
      <c r="P611" s="150"/>
      <c r="Q611" s="151"/>
    </row>
    <row r="612" spans="1:17">
      <c r="A612" s="2167"/>
      <c r="B612" s="143">
        <v>5</v>
      </c>
      <c r="C612" s="144"/>
      <c r="D612" s="143"/>
      <c r="E612" s="143"/>
      <c r="F612" s="145"/>
      <c r="G612" s="145"/>
      <c r="H612" s="145"/>
      <c r="I612" s="145"/>
      <c r="J612" s="145"/>
      <c r="K612" s="146"/>
      <c r="L612" s="145"/>
      <c r="M612" s="147"/>
      <c r="N612" s="148"/>
      <c r="O612" s="149"/>
      <c r="P612" s="150"/>
      <c r="Q612" s="151"/>
    </row>
    <row r="613" spans="1:17">
      <c r="A613" s="2167"/>
      <c r="B613" s="143">
        <v>6</v>
      </c>
      <c r="C613" s="144"/>
      <c r="D613" s="143"/>
      <c r="E613" s="143"/>
      <c r="F613" s="145"/>
      <c r="G613" s="145"/>
      <c r="H613" s="145"/>
      <c r="I613" s="145"/>
      <c r="J613" s="145"/>
      <c r="K613" s="146"/>
      <c r="L613" s="145"/>
      <c r="M613" s="147"/>
      <c r="N613" s="148"/>
      <c r="O613" s="149"/>
      <c r="P613" s="150"/>
      <c r="Q613" s="151"/>
    </row>
    <row r="614" spans="1:17">
      <c r="A614" s="2167"/>
      <c r="B614" s="143">
        <v>7</v>
      </c>
      <c r="C614" s="144"/>
      <c r="D614" s="143"/>
      <c r="E614" s="143"/>
      <c r="F614" s="145"/>
      <c r="G614" s="145"/>
      <c r="H614" s="145"/>
      <c r="I614" s="145"/>
      <c r="J614" s="145"/>
      <c r="K614" s="146"/>
      <c r="L614" s="145"/>
      <c r="M614" s="147"/>
      <c r="N614" s="148"/>
      <c r="O614" s="149"/>
      <c r="P614" s="150"/>
      <c r="Q614" s="151"/>
    </row>
    <row r="615" spans="1:17">
      <c r="A615" s="2167"/>
      <c r="B615" s="143">
        <v>8</v>
      </c>
      <c r="C615" s="144"/>
      <c r="D615" s="143"/>
      <c r="E615" s="143"/>
      <c r="F615" s="145"/>
      <c r="G615" s="145"/>
      <c r="H615" s="145"/>
      <c r="I615" s="145"/>
      <c r="J615" s="145"/>
      <c r="K615" s="146"/>
      <c r="L615" s="145"/>
      <c r="M615" s="147"/>
      <c r="N615" s="148"/>
      <c r="O615" s="149"/>
      <c r="P615" s="150"/>
      <c r="Q615" s="151"/>
    </row>
    <row r="616" spans="1:17">
      <c r="A616" s="2167"/>
      <c r="B616" s="143">
        <v>9</v>
      </c>
      <c r="C616" s="144"/>
      <c r="D616" s="143"/>
      <c r="E616" s="143"/>
      <c r="F616" s="145"/>
      <c r="G616" s="145"/>
      <c r="H616" s="145"/>
      <c r="I616" s="145"/>
      <c r="J616" s="145"/>
      <c r="K616" s="146"/>
      <c r="L616" s="145"/>
      <c r="M616" s="147"/>
      <c r="N616" s="148"/>
      <c r="O616" s="149"/>
      <c r="P616" s="150"/>
      <c r="Q616" s="151"/>
    </row>
    <row r="617" spans="1:17" ht="12" thickBot="1">
      <c r="A617" s="2168"/>
      <c r="B617" s="152">
        <v>10</v>
      </c>
      <c r="C617" s="153"/>
      <c r="D617" s="152"/>
      <c r="E617" s="152"/>
      <c r="F617" s="154"/>
      <c r="G617" s="154"/>
      <c r="H617" s="154"/>
      <c r="I617" s="154"/>
      <c r="J617" s="154"/>
      <c r="K617" s="155"/>
      <c r="L617" s="154"/>
      <c r="M617" s="156"/>
      <c r="N617" s="157"/>
      <c r="O617" s="158"/>
      <c r="P617" s="159"/>
      <c r="Q617" s="160"/>
    </row>
    <row r="618" spans="1:17">
      <c r="A618" s="2115" t="s">
        <v>126</v>
      </c>
      <c r="B618" s="86">
        <v>1</v>
      </c>
      <c r="C618" s="668" t="s">
        <v>256</v>
      </c>
      <c r="D618" s="669">
        <v>52</v>
      </c>
      <c r="E618" s="669">
        <v>1985</v>
      </c>
      <c r="F618" s="670">
        <v>64.540000000000006</v>
      </c>
      <c r="G618" s="670">
        <v>7.6268200000000004</v>
      </c>
      <c r="H618" s="670">
        <v>7.6783999999999999</v>
      </c>
      <c r="I618" s="670">
        <v>49.234783</v>
      </c>
      <c r="J618" s="670">
        <v>2741.26</v>
      </c>
      <c r="K618" s="671">
        <v>49.234783</v>
      </c>
      <c r="L618" s="670">
        <v>2741.26</v>
      </c>
      <c r="M618" s="672">
        <v>1.7960639632869556E-2</v>
      </c>
      <c r="N618" s="673">
        <v>79.548200000000008</v>
      </c>
      <c r="O618" s="674">
        <v>1.4287365536434342</v>
      </c>
      <c r="P618" s="675">
        <v>1077.6383779721734</v>
      </c>
      <c r="Q618" s="676">
        <v>85.724193218606061</v>
      </c>
    </row>
    <row r="619" spans="1:17">
      <c r="A619" s="2116"/>
      <c r="B619" s="86">
        <v>2</v>
      </c>
      <c r="C619" s="668" t="s">
        <v>258</v>
      </c>
      <c r="D619" s="669">
        <v>15</v>
      </c>
      <c r="E619" s="669">
        <v>1979</v>
      </c>
      <c r="F619" s="670">
        <v>17.128</v>
      </c>
      <c r="G619" s="670">
        <v>2.4706600000000001</v>
      </c>
      <c r="H619" s="670">
        <v>1.93</v>
      </c>
      <c r="I619" s="670">
        <v>12.727340999999999</v>
      </c>
      <c r="J619" s="670">
        <v>706.88</v>
      </c>
      <c r="K619" s="671">
        <v>12.727340999999999</v>
      </c>
      <c r="L619" s="670">
        <v>706.88</v>
      </c>
      <c r="M619" s="672">
        <v>1.8004952750113171E-2</v>
      </c>
      <c r="N619" s="673">
        <v>79.548200000000008</v>
      </c>
      <c r="O619" s="674">
        <v>1.4322615823565528</v>
      </c>
      <c r="P619" s="675">
        <v>1080.2971650067902</v>
      </c>
      <c r="Q619" s="676">
        <v>85.935694941393152</v>
      </c>
    </row>
    <row r="620" spans="1:17">
      <c r="A620" s="2116"/>
      <c r="B620" s="86">
        <v>3</v>
      </c>
      <c r="C620" s="668" t="s">
        <v>264</v>
      </c>
      <c r="D620" s="669">
        <v>26</v>
      </c>
      <c r="E620" s="669">
        <v>1982</v>
      </c>
      <c r="F620" s="670">
        <v>30.983000000000001</v>
      </c>
      <c r="G620" s="670">
        <v>2.3301020000000001</v>
      </c>
      <c r="H620" s="670">
        <v>3.84</v>
      </c>
      <c r="I620" s="670">
        <v>24.812901</v>
      </c>
      <c r="J620" s="670">
        <v>1351.11</v>
      </c>
      <c r="K620" s="671">
        <v>24.812901</v>
      </c>
      <c r="L620" s="670">
        <v>1351.11</v>
      </c>
      <c r="M620" s="672">
        <v>1.8364826698048273E-2</v>
      </c>
      <c r="N620" s="673">
        <v>79.548200000000008</v>
      </c>
      <c r="O620" s="674">
        <v>1.4608889071416837</v>
      </c>
      <c r="P620" s="675">
        <v>1101.8896018828964</v>
      </c>
      <c r="Q620" s="676">
        <v>87.653334428501026</v>
      </c>
    </row>
    <row r="621" spans="1:17">
      <c r="A621" s="2116"/>
      <c r="B621" s="86">
        <v>4</v>
      </c>
      <c r="C621" s="668" t="s">
        <v>257</v>
      </c>
      <c r="D621" s="669">
        <v>37</v>
      </c>
      <c r="E621" s="669">
        <v>1983</v>
      </c>
      <c r="F621" s="670">
        <v>49.664999999999999</v>
      </c>
      <c r="G621" s="670">
        <v>3.8089010000000001</v>
      </c>
      <c r="H621" s="670">
        <v>5.76</v>
      </c>
      <c r="I621" s="670">
        <v>40.0961</v>
      </c>
      <c r="J621" s="670">
        <v>2108.85</v>
      </c>
      <c r="K621" s="671">
        <v>40.0961</v>
      </c>
      <c r="L621" s="670">
        <v>2108.85</v>
      </c>
      <c r="M621" s="672">
        <v>1.9013253669061338E-2</v>
      </c>
      <c r="N621" s="673">
        <v>79.548200000000008</v>
      </c>
      <c r="O621" s="674">
        <v>1.5124701055172254</v>
      </c>
      <c r="P621" s="675">
        <v>1140.7952201436804</v>
      </c>
      <c r="Q621" s="676">
        <v>90.748206331033515</v>
      </c>
    </row>
    <row r="622" spans="1:17">
      <c r="A622" s="2116"/>
      <c r="B622" s="86">
        <v>5</v>
      </c>
      <c r="C622" s="668" t="s">
        <v>261</v>
      </c>
      <c r="D622" s="669">
        <v>37</v>
      </c>
      <c r="E622" s="669">
        <v>1987</v>
      </c>
      <c r="F622" s="670">
        <v>42.316000000000003</v>
      </c>
      <c r="G622" s="670">
        <v>2.4169499999999999</v>
      </c>
      <c r="H622" s="670">
        <v>4.84</v>
      </c>
      <c r="I622" s="670">
        <v>35.059052000000001</v>
      </c>
      <c r="J622" s="670">
        <v>1832.06</v>
      </c>
      <c r="K622" s="671">
        <v>35.059052000000001</v>
      </c>
      <c r="L622" s="670">
        <v>1832.06</v>
      </c>
      <c r="M622" s="672">
        <v>1.9136410379572723E-2</v>
      </c>
      <c r="N622" s="673">
        <v>79.548200000000008</v>
      </c>
      <c r="O622" s="674">
        <v>1.522267000156327</v>
      </c>
      <c r="P622" s="675">
        <v>1148.1846227743636</v>
      </c>
      <c r="Q622" s="676">
        <v>91.336020009379624</v>
      </c>
    </row>
    <row r="623" spans="1:17">
      <c r="A623" s="2116"/>
      <c r="B623" s="86">
        <v>6</v>
      </c>
      <c r="C623" s="668" t="s">
        <v>259</v>
      </c>
      <c r="D623" s="669">
        <v>25</v>
      </c>
      <c r="E623" s="669">
        <v>1982</v>
      </c>
      <c r="F623" s="670">
        <v>31.954000000000001</v>
      </c>
      <c r="G623" s="670">
        <v>2.2021099999999998</v>
      </c>
      <c r="H623" s="670">
        <v>3.84</v>
      </c>
      <c r="I623" s="670">
        <v>25.911888000000001</v>
      </c>
      <c r="J623" s="670">
        <v>1353.96</v>
      </c>
      <c r="K623" s="671">
        <v>25.911888000000001</v>
      </c>
      <c r="L623" s="670">
        <v>1353.96</v>
      </c>
      <c r="M623" s="672">
        <v>1.9137853407781617E-2</v>
      </c>
      <c r="N623" s="673">
        <v>79.548200000000008</v>
      </c>
      <c r="O623" s="674">
        <v>1.5223817904528938</v>
      </c>
      <c r="P623" s="675">
        <v>1148.271204466897</v>
      </c>
      <c r="Q623" s="676">
        <v>91.342907427173614</v>
      </c>
    </row>
    <row r="624" spans="1:17">
      <c r="A624" s="2116"/>
      <c r="B624" s="86">
        <v>7</v>
      </c>
      <c r="C624" s="668" t="s">
        <v>260</v>
      </c>
      <c r="D624" s="669">
        <v>26</v>
      </c>
      <c r="E624" s="669">
        <v>1984</v>
      </c>
      <c r="F624" s="670">
        <v>32.652999999999999</v>
      </c>
      <c r="G624" s="670">
        <v>2.0488789999999999</v>
      </c>
      <c r="H624" s="670">
        <v>3.76</v>
      </c>
      <c r="I624" s="670">
        <v>26.844124999999998</v>
      </c>
      <c r="J624" s="670">
        <v>1357.72</v>
      </c>
      <c r="K624" s="671">
        <v>26.844124999999998</v>
      </c>
      <c r="L624" s="670">
        <v>1357.72</v>
      </c>
      <c r="M624" s="672">
        <v>1.9771473499690655E-2</v>
      </c>
      <c r="N624" s="673">
        <v>79.548200000000008</v>
      </c>
      <c r="O624" s="674">
        <v>1.5727851282480922</v>
      </c>
      <c r="P624" s="675">
        <v>1186.2884099814391</v>
      </c>
      <c r="Q624" s="676">
        <v>94.367107694885533</v>
      </c>
    </row>
    <row r="625" spans="1:17">
      <c r="A625" s="2116"/>
      <c r="B625" s="86">
        <v>8</v>
      </c>
      <c r="C625" s="668" t="s">
        <v>263</v>
      </c>
      <c r="D625" s="669">
        <v>30</v>
      </c>
      <c r="E625" s="669">
        <v>1980</v>
      </c>
      <c r="F625" s="670">
        <v>35.548999999999999</v>
      </c>
      <c r="G625" s="670">
        <v>2.4169499999999999</v>
      </c>
      <c r="H625" s="670">
        <v>3.84</v>
      </c>
      <c r="I625" s="670">
        <v>29.292049000000002</v>
      </c>
      <c r="J625" s="670">
        <v>1363.59</v>
      </c>
      <c r="K625" s="671">
        <v>29.292049000000002</v>
      </c>
      <c r="L625" s="670">
        <v>1363.59</v>
      </c>
      <c r="M625" s="672">
        <v>2.1481566306587759E-2</v>
      </c>
      <c r="N625" s="673">
        <v>79.548200000000008</v>
      </c>
      <c r="O625" s="674">
        <v>1.7088199328697045</v>
      </c>
      <c r="P625" s="675">
        <v>1288.8939783952655</v>
      </c>
      <c r="Q625" s="676">
        <v>102.52919597218228</v>
      </c>
    </row>
    <row r="626" spans="1:17">
      <c r="A626" s="2116"/>
      <c r="B626" s="86">
        <v>9</v>
      </c>
      <c r="C626" s="668" t="s">
        <v>262</v>
      </c>
      <c r="D626" s="669">
        <v>12</v>
      </c>
      <c r="E626" s="669">
        <v>1981</v>
      </c>
      <c r="F626" s="670">
        <v>18.420000000000002</v>
      </c>
      <c r="G626" s="670">
        <v>1.0204899999999999</v>
      </c>
      <c r="H626" s="670">
        <v>1.84</v>
      </c>
      <c r="I626" s="670">
        <v>15.55951</v>
      </c>
      <c r="J626" s="670">
        <v>716.05</v>
      </c>
      <c r="K626" s="671">
        <v>15.55951</v>
      </c>
      <c r="L626" s="670">
        <v>716.05</v>
      </c>
      <c r="M626" s="672">
        <v>2.1729641784791566E-2</v>
      </c>
      <c r="N626" s="673">
        <v>79.548200000000008</v>
      </c>
      <c r="O626" s="674">
        <v>1.7285538906249567</v>
      </c>
      <c r="P626" s="675">
        <v>1303.7785070874938</v>
      </c>
      <c r="Q626" s="676">
        <v>103.71323343749739</v>
      </c>
    </row>
    <row r="627" spans="1:17" ht="12" thickBot="1">
      <c r="A627" s="2116"/>
      <c r="B627" s="163">
        <v>10</v>
      </c>
      <c r="C627" s="713" t="s">
        <v>255</v>
      </c>
      <c r="D627" s="714">
        <v>14</v>
      </c>
      <c r="E627" s="714">
        <v>1981</v>
      </c>
      <c r="F627" s="715">
        <v>21.135999999999999</v>
      </c>
      <c r="G627" s="715">
        <v>1.23533</v>
      </c>
      <c r="H627" s="715">
        <v>2.08</v>
      </c>
      <c r="I627" s="715">
        <v>17.820669000000002</v>
      </c>
      <c r="J627" s="715">
        <v>779.03</v>
      </c>
      <c r="K627" s="716">
        <v>17.820669000000002</v>
      </c>
      <c r="L627" s="715">
        <v>779.03</v>
      </c>
      <c r="M627" s="717">
        <v>2.2875459224933576E-2</v>
      </c>
      <c r="N627" s="718">
        <v>79.548200000000008</v>
      </c>
      <c r="O627" s="719">
        <v>1.8197016055168613</v>
      </c>
      <c r="P627" s="720">
        <v>1372.5275534960147</v>
      </c>
      <c r="Q627" s="721">
        <v>109.18209633101168</v>
      </c>
    </row>
    <row r="628" spans="1:17">
      <c r="A628" s="2123" t="s">
        <v>136</v>
      </c>
      <c r="B628" s="164">
        <v>1</v>
      </c>
      <c r="C628" s="677" t="s">
        <v>265</v>
      </c>
      <c r="D628" s="678">
        <v>47</v>
      </c>
      <c r="E628" s="678">
        <v>1969</v>
      </c>
      <c r="F628" s="679">
        <v>51.57</v>
      </c>
      <c r="G628" s="679">
        <v>3.92083</v>
      </c>
      <c r="H628" s="679">
        <v>7.44</v>
      </c>
      <c r="I628" s="679">
        <v>40.209169000000003</v>
      </c>
      <c r="J628" s="679">
        <v>1893.25</v>
      </c>
      <c r="K628" s="680">
        <v>40.209169000000003</v>
      </c>
      <c r="L628" s="679">
        <v>1893.25</v>
      </c>
      <c r="M628" s="681">
        <v>2.1238171926581277E-2</v>
      </c>
      <c r="N628" s="682">
        <v>79.548200000000008</v>
      </c>
      <c r="O628" s="683">
        <v>1.6894583480500729</v>
      </c>
      <c r="P628" s="684">
        <v>1274.2903155948766</v>
      </c>
      <c r="Q628" s="685">
        <v>101.36750088300437</v>
      </c>
    </row>
    <row r="629" spans="1:17">
      <c r="A629" s="2124"/>
      <c r="B629" s="165">
        <v>2</v>
      </c>
      <c r="C629" s="677" t="s">
        <v>270</v>
      </c>
      <c r="D629" s="678">
        <v>16</v>
      </c>
      <c r="E629" s="678">
        <v>1988</v>
      </c>
      <c r="F629" s="679">
        <v>24.805</v>
      </c>
      <c r="G629" s="679">
        <v>2.2558199999999999</v>
      </c>
      <c r="H629" s="679">
        <v>2.4</v>
      </c>
      <c r="I629" s="679">
        <v>20.149180999999999</v>
      </c>
      <c r="J629" s="679">
        <v>937.26</v>
      </c>
      <c r="K629" s="680">
        <v>20.149180999999999</v>
      </c>
      <c r="L629" s="679">
        <v>937.26</v>
      </c>
      <c r="M629" s="681">
        <v>2.1497963211915584E-2</v>
      </c>
      <c r="N629" s="682">
        <v>79.548200000000008</v>
      </c>
      <c r="O629" s="683">
        <v>1.7101242771741034</v>
      </c>
      <c r="P629" s="684">
        <v>1289.8777927149349</v>
      </c>
      <c r="Q629" s="685">
        <v>102.60745663044619</v>
      </c>
    </row>
    <row r="630" spans="1:17">
      <c r="A630" s="2124"/>
      <c r="B630" s="165">
        <v>3</v>
      </c>
      <c r="C630" s="677" t="s">
        <v>266</v>
      </c>
      <c r="D630" s="678">
        <v>17</v>
      </c>
      <c r="E630" s="678">
        <v>1980</v>
      </c>
      <c r="F630" s="679">
        <v>21.44</v>
      </c>
      <c r="G630" s="679">
        <v>1.8261400000000001</v>
      </c>
      <c r="H630" s="679">
        <v>2.08</v>
      </c>
      <c r="I630" s="679">
        <v>17.533860999999998</v>
      </c>
      <c r="J630" s="679">
        <v>757.14</v>
      </c>
      <c r="K630" s="680">
        <v>17.533860999999998</v>
      </c>
      <c r="L630" s="679">
        <v>757.14</v>
      </c>
      <c r="M630" s="681">
        <v>2.3158017011384948E-2</v>
      </c>
      <c r="N630" s="682">
        <v>79.548200000000008</v>
      </c>
      <c r="O630" s="683">
        <v>1.8421785688250523</v>
      </c>
      <c r="P630" s="684">
        <v>1389.4810206830971</v>
      </c>
      <c r="Q630" s="685">
        <v>110.53071412950317</v>
      </c>
    </row>
    <row r="631" spans="1:17">
      <c r="A631" s="2124"/>
      <c r="B631" s="165">
        <v>4</v>
      </c>
      <c r="C631" s="677" t="s">
        <v>268</v>
      </c>
      <c r="D631" s="678">
        <v>14</v>
      </c>
      <c r="E631" s="678">
        <v>1983</v>
      </c>
      <c r="F631" s="679">
        <v>21.619</v>
      </c>
      <c r="G631" s="679">
        <v>0.56395499999999998</v>
      </c>
      <c r="H631" s="679">
        <v>2.08</v>
      </c>
      <c r="I631" s="679">
        <v>18.975044</v>
      </c>
      <c r="J631" s="679">
        <v>786.5</v>
      </c>
      <c r="K631" s="680">
        <v>18.975044</v>
      </c>
      <c r="L631" s="679">
        <v>786.5</v>
      </c>
      <c r="M631" s="681">
        <v>2.4125930069930069E-2</v>
      </c>
      <c r="N631" s="682">
        <v>79.548200000000008</v>
      </c>
      <c r="O631" s="683">
        <v>1.9191743103888113</v>
      </c>
      <c r="P631" s="684">
        <v>1447.5558041958041</v>
      </c>
      <c r="Q631" s="685">
        <v>115.15045862332867</v>
      </c>
    </row>
    <row r="632" spans="1:17">
      <c r="A632" s="2124"/>
      <c r="B632" s="165">
        <v>5</v>
      </c>
      <c r="C632" s="677" t="s">
        <v>269</v>
      </c>
      <c r="D632" s="678">
        <v>11</v>
      </c>
      <c r="E632" s="678">
        <v>1984</v>
      </c>
      <c r="F632" s="679">
        <v>16.521000000000001</v>
      </c>
      <c r="G632" s="679">
        <v>0.48338999999999999</v>
      </c>
      <c r="H632" s="679">
        <v>1.1399999999999999</v>
      </c>
      <c r="I632" s="679">
        <v>14.897612000000001</v>
      </c>
      <c r="J632" s="679">
        <v>597.67999999999995</v>
      </c>
      <c r="K632" s="680">
        <v>14.897612000000001</v>
      </c>
      <c r="L632" s="679">
        <v>597.67999999999995</v>
      </c>
      <c r="M632" s="681">
        <v>2.4925732833623346E-2</v>
      </c>
      <c r="N632" s="682">
        <v>79.548200000000008</v>
      </c>
      <c r="O632" s="683">
        <v>1.9827971805956368</v>
      </c>
      <c r="P632" s="684">
        <v>1495.5439700174006</v>
      </c>
      <c r="Q632" s="685">
        <v>118.9678308357382</v>
      </c>
    </row>
    <row r="633" spans="1:17">
      <c r="A633" s="2124"/>
      <c r="B633" s="165">
        <v>6</v>
      </c>
      <c r="C633" s="677" t="s">
        <v>267</v>
      </c>
      <c r="D633" s="678">
        <v>14</v>
      </c>
      <c r="E633" s="678">
        <v>1984</v>
      </c>
      <c r="F633" s="679">
        <v>22.95</v>
      </c>
      <c r="G633" s="679">
        <v>0.95872400000000002</v>
      </c>
      <c r="H633" s="679">
        <v>2.0680000000000001</v>
      </c>
      <c r="I633" s="679">
        <v>19.923276999999999</v>
      </c>
      <c r="J633" s="679">
        <v>744.57</v>
      </c>
      <c r="K633" s="680">
        <v>19.923276999999999</v>
      </c>
      <c r="L633" s="679">
        <v>744.57</v>
      </c>
      <c r="M633" s="681">
        <v>2.6758097962582425E-2</v>
      </c>
      <c r="N633" s="682">
        <v>79.548200000000008</v>
      </c>
      <c r="O633" s="683">
        <v>2.1285585283470994</v>
      </c>
      <c r="P633" s="684">
        <v>1605.4858777549455</v>
      </c>
      <c r="Q633" s="685">
        <v>127.71351170082598</v>
      </c>
    </row>
    <row r="634" spans="1:17">
      <c r="A634" s="2124"/>
      <c r="B634" s="165">
        <v>7</v>
      </c>
      <c r="C634" s="677"/>
      <c r="D634" s="678"/>
      <c r="E634" s="678"/>
      <c r="F634" s="679"/>
      <c r="G634" s="679"/>
      <c r="H634" s="679"/>
      <c r="I634" s="679"/>
      <c r="J634" s="679"/>
      <c r="K634" s="680"/>
      <c r="L634" s="679"/>
      <c r="M634" s="681"/>
      <c r="N634" s="682"/>
      <c r="O634" s="683"/>
      <c r="P634" s="684"/>
      <c r="Q634" s="685"/>
    </row>
    <row r="635" spans="1:17">
      <c r="A635" s="2124"/>
      <c r="B635" s="165">
        <v>8</v>
      </c>
      <c r="C635" s="677"/>
      <c r="D635" s="678"/>
      <c r="E635" s="678"/>
      <c r="F635" s="679"/>
      <c r="G635" s="679"/>
      <c r="H635" s="679"/>
      <c r="I635" s="679"/>
      <c r="J635" s="679"/>
      <c r="K635" s="680"/>
      <c r="L635" s="679"/>
      <c r="M635" s="681"/>
      <c r="N635" s="682"/>
      <c r="O635" s="683"/>
      <c r="P635" s="684"/>
      <c r="Q635" s="685"/>
    </row>
    <row r="636" spans="1:17">
      <c r="A636" s="2124"/>
      <c r="B636" s="165">
        <v>9</v>
      </c>
      <c r="C636" s="677"/>
      <c r="D636" s="678"/>
      <c r="E636" s="678"/>
      <c r="F636" s="679"/>
      <c r="G636" s="679"/>
      <c r="H636" s="679"/>
      <c r="I636" s="679"/>
      <c r="J636" s="679"/>
      <c r="K636" s="680"/>
      <c r="L636" s="679"/>
      <c r="M636" s="681"/>
      <c r="N636" s="682"/>
      <c r="O636" s="683"/>
      <c r="P636" s="684"/>
      <c r="Q636" s="685"/>
    </row>
    <row r="637" spans="1:17" ht="12" thickBot="1">
      <c r="A637" s="2125"/>
      <c r="B637" s="166">
        <v>10</v>
      </c>
      <c r="C637" s="686"/>
      <c r="D637" s="687"/>
      <c r="E637" s="687"/>
      <c r="F637" s="688"/>
      <c r="G637" s="688"/>
      <c r="H637" s="688"/>
      <c r="I637" s="688"/>
      <c r="J637" s="688"/>
      <c r="K637" s="689"/>
      <c r="L637" s="688"/>
      <c r="M637" s="681"/>
      <c r="N637" s="691"/>
      <c r="O637" s="692"/>
      <c r="P637" s="693"/>
      <c r="Q637" s="694"/>
    </row>
    <row r="638" spans="1:17">
      <c r="A638" s="2117" t="s">
        <v>147</v>
      </c>
      <c r="B638" s="18">
        <v>1</v>
      </c>
      <c r="C638" s="704" t="s">
        <v>273</v>
      </c>
      <c r="D638" s="705">
        <v>9</v>
      </c>
      <c r="E638" s="705">
        <v>1959</v>
      </c>
      <c r="F638" s="706">
        <v>11.222</v>
      </c>
      <c r="G638" s="706">
        <v>0.42968000000000001</v>
      </c>
      <c r="H638" s="706">
        <v>0</v>
      </c>
      <c r="I638" s="706">
        <v>10.792319000000001</v>
      </c>
      <c r="J638" s="706">
        <v>321.39999999999998</v>
      </c>
      <c r="K638" s="707">
        <v>10.792319000000001</v>
      </c>
      <c r="L638" s="706">
        <v>321.39999999999998</v>
      </c>
      <c r="M638" s="1999">
        <v>3.3579088363410087E-2</v>
      </c>
      <c r="N638" s="709">
        <v>79.548200000000008</v>
      </c>
      <c r="O638" s="710">
        <v>2.6711560369502187</v>
      </c>
      <c r="P638" s="711">
        <v>2014.7453018046053</v>
      </c>
      <c r="Q638" s="712">
        <v>160.26936221701311</v>
      </c>
    </row>
    <row r="639" spans="1:17">
      <c r="A639" s="2118"/>
      <c r="B639" s="20">
        <v>2</v>
      </c>
      <c r="C639" s="704" t="s">
        <v>272</v>
      </c>
      <c r="D639" s="705">
        <v>6</v>
      </c>
      <c r="E639" s="705">
        <v>1961</v>
      </c>
      <c r="F639" s="706">
        <v>4.3609999999999998</v>
      </c>
      <c r="G639" s="706">
        <v>0</v>
      </c>
      <c r="H639" s="706">
        <v>0</v>
      </c>
      <c r="I639" s="706">
        <v>4.3609999999999998</v>
      </c>
      <c r="J639" s="706">
        <v>120.27</v>
      </c>
      <c r="K639" s="707">
        <v>4.3609999999999998</v>
      </c>
      <c r="L639" s="706">
        <v>120.27</v>
      </c>
      <c r="M639" s="708">
        <v>3.6260081483329175E-2</v>
      </c>
      <c r="N639" s="709">
        <v>79.548200000000008</v>
      </c>
      <c r="O639" s="710">
        <v>2.8844242138521663</v>
      </c>
      <c r="P639" s="711">
        <v>2175.6048889997505</v>
      </c>
      <c r="Q639" s="712">
        <v>173.06545283112999</v>
      </c>
    </row>
    <row r="640" spans="1:17">
      <c r="A640" s="2118"/>
      <c r="B640" s="20">
        <v>3</v>
      </c>
      <c r="C640" s="704" t="s">
        <v>271</v>
      </c>
      <c r="D640" s="705">
        <v>6</v>
      </c>
      <c r="E640" s="705">
        <v>1977</v>
      </c>
      <c r="F640" s="706">
        <v>14.031000000000001</v>
      </c>
      <c r="G640" s="706">
        <v>0.48338999999999999</v>
      </c>
      <c r="H640" s="706">
        <v>0.05</v>
      </c>
      <c r="I640" s="706">
        <v>13.497609000000001</v>
      </c>
      <c r="J640" s="706">
        <v>371.33</v>
      </c>
      <c r="K640" s="707">
        <v>13.497609000000001</v>
      </c>
      <c r="L640" s="706">
        <v>371.33</v>
      </c>
      <c r="M640" s="708">
        <v>3.6349363100207366E-2</v>
      </c>
      <c r="N640" s="709">
        <v>79.548200000000008</v>
      </c>
      <c r="O640" s="710">
        <v>2.891526405767916</v>
      </c>
      <c r="P640" s="711">
        <v>2180.9617860124417</v>
      </c>
      <c r="Q640" s="712">
        <v>173.49158434607494</v>
      </c>
    </row>
    <row r="641" spans="1:17">
      <c r="A641" s="2118"/>
      <c r="B641" s="20">
        <v>4</v>
      </c>
      <c r="C641" s="275"/>
      <c r="D641" s="276"/>
      <c r="E641" s="276"/>
      <c r="F641" s="168"/>
      <c r="G641" s="168"/>
      <c r="H641" s="168"/>
      <c r="I641" s="168"/>
      <c r="J641" s="168"/>
      <c r="K641" s="277"/>
      <c r="L641" s="168"/>
      <c r="M641" s="278"/>
      <c r="N641" s="279"/>
      <c r="O641" s="66"/>
      <c r="P641" s="280"/>
      <c r="Q641" s="281"/>
    </row>
    <row r="642" spans="1:17">
      <c r="A642" s="2118"/>
      <c r="B642" s="20">
        <v>5</v>
      </c>
      <c r="C642" s="275"/>
      <c r="D642" s="276"/>
      <c r="E642" s="276"/>
      <c r="F642" s="168"/>
      <c r="G642" s="168"/>
      <c r="H642" s="168"/>
      <c r="I642" s="168"/>
      <c r="J642" s="168"/>
      <c r="K642" s="277"/>
      <c r="L642" s="168"/>
      <c r="M642" s="278"/>
      <c r="N642" s="279"/>
      <c r="O642" s="66"/>
      <c r="P642" s="280"/>
      <c r="Q642" s="281"/>
    </row>
    <row r="643" spans="1:17">
      <c r="A643" s="2118"/>
      <c r="B643" s="20">
        <v>6</v>
      </c>
      <c r="C643" s="275"/>
      <c r="D643" s="276"/>
      <c r="E643" s="276"/>
      <c r="F643" s="168"/>
      <c r="G643" s="168"/>
      <c r="H643" s="168"/>
      <c r="I643" s="168"/>
      <c r="J643" s="168"/>
      <c r="K643" s="277"/>
      <c r="L643" s="168"/>
      <c r="M643" s="278"/>
      <c r="N643" s="279"/>
      <c r="O643" s="66"/>
      <c r="P643" s="280"/>
      <c r="Q643" s="281"/>
    </row>
    <row r="644" spans="1:17">
      <c r="A644" s="2118"/>
      <c r="B644" s="20">
        <v>7</v>
      </c>
      <c r="C644" s="275"/>
      <c r="D644" s="276"/>
      <c r="E644" s="276"/>
      <c r="F644" s="168"/>
      <c r="G644" s="168"/>
      <c r="H644" s="168"/>
      <c r="I644" s="168"/>
      <c r="J644" s="168"/>
      <c r="K644" s="277"/>
      <c r="L644" s="168"/>
      <c r="M644" s="278"/>
      <c r="N644" s="279"/>
      <c r="O644" s="66"/>
      <c r="P644" s="280"/>
      <c r="Q644" s="281"/>
    </row>
    <row r="645" spans="1:17">
      <c r="A645" s="2118"/>
      <c r="B645" s="20">
        <v>8</v>
      </c>
      <c r="C645" s="275"/>
      <c r="D645" s="276"/>
      <c r="E645" s="276"/>
      <c r="F645" s="168"/>
      <c r="G645" s="168"/>
      <c r="H645" s="168"/>
      <c r="I645" s="168"/>
      <c r="J645" s="168"/>
      <c r="K645" s="277"/>
      <c r="L645" s="168"/>
      <c r="M645" s="278"/>
      <c r="N645" s="279"/>
      <c r="O645" s="66"/>
      <c r="P645" s="280"/>
      <c r="Q645" s="281"/>
    </row>
    <row r="646" spans="1:17">
      <c r="A646" s="2118"/>
      <c r="B646" s="20">
        <v>9</v>
      </c>
      <c r="C646" s="275"/>
      <c r="D646" s="276"/>
      <c r="E646" s="276"/>
      <c r="F646" s="168"/>
      <c r="G646" s="168"/>
      <c r="H646" s="168"/>
      <c r="I646" s="168"/>
      <c r="J646" s="168"/>
      <c r="K646" s="277"/>
      <c r="L646" s="168"/>
      <c r="M646" s="278"/>
      <c r="N646" s="279"/>
      <c r="O646" s="66"/>
      <c r="P646" s="280"/>
      <c r="Q646" s="281"/>
    </row>
    <row r="647" spans="1:17" ht="12.75" thickBot="1">
      <c r="A647" s="2119"/>
      <c r="B647" s="297">
        <v>10</v>
      </c>
      <c r="C647" s="282"/>
      <c r="D647" s="283"/>
      <c r="E647" s="283"/>
      <c r="F647" s="169"/>
      <c r="G647" s="169"/>
      <c r="H647" s="169"/>
      <c r="I647" s="169"/>
      <c r="J647" s="169"/>
      <c r="K647" s="284"/>
      <c r="L647" s="169"/>
      <c r="M647" s="285"/>
      <c r="N647" s="286"/>
      <c r="O647" s="287"/>
      <c r="P647" s="288"/>
      <c r="Q647" s="170"/>
    </row>
    <row r="648" spans="1:17">
      <c r="F648" s="96"/>
      <c r="G648" s="96"/>
      <c r="H648" s="96"/>
      <c r="I648" s="96"/>
    </row>
    <row r="649" spans="1:17">
      <c r="F649" s="96"/>
      <c r="G649" s="96"/>
      <c r="H649" s="96"/>
      <c r="I649" s="96"/>
    </row>
    <row r="650" spans="1:17" ht="15">
      <c r="A650" s="2093" t="s">
        <v>274</v>
      </c>
      <c r="B650" s="2093"/>
      <c r="C650" s="2093"/>
      <c r="D650" s="2093"/>
      <c r="E650" s="2093"/>
      <c r="F650" s="2093"/>
      <c r="G650" s="2093"/>
      <c r="H650" s="2093"/>
      <c r="I650" s="2093"/>
      <c r="J650" s="2093"/>
      <c r="K650" s="2093"/>
      <c r="L650" s="2093"/>
      <c r="M650" s="2093"/>
      <c r="N650" s="2093"/>
      <c r="O650" s="2093"/>
      <c r="P650" s="2093"/>
      <c r="Q650" s="2093"/>
    </row>
    <row r="651" spans="1:17" ht="13.5" thickBot="1">
      <c r="A651" s="1043"/>
      <c r="B651" s="1043"/>
      <c r="C651" s="1043"/>
      <c r="D651" s="1043"/>
      <c r="E651" s="2038" t="s">
        <v>419</v>
      </c>
      <c r="F651" s="2038"/>
      <c r="G651" s="2038"/>
      <c r="H651" s="2038"/>
      <c r="I651" s="1043">
        <v>-0.8</v>
      </c>
      <c r="J651" s="1043" t="s">
        <v>418</v>
      </c>
      <c r="K651" s="1043" t="s">
        <v>420</v>
      </c>
      <c r="L651" s="1044">
        <v>583</v>
      </c>
      <c r="M651" s="1043"/>
      <c r="N651" s="1043"/>
      <c r="O651" s="1043"/>
      <c r="P651" s="1043"/>
      <c r="Q651" s="1043"/>
    </row>
    <row r="652" spans="1:17">
      <c r="A652" s="2095" t="s">
        <v>1</v>
      </c>
      <c r="B652" s="2068" t="s">
        <v>0</v>
      </c>
      <c r="C652" s="2039" t="s">
        <v>2</v>
      </c>
      <c r="D652" s="2039" t="s">
        <v>3</v>
      </c>
      <c r="E652" s="2039" t="s">
        <v>12</v>
      </c>
      <c r="F652" s="2042" t="s">
        <v>13</v>
      </c>
      <c r="G652" s="2043"/>
      <c r="H652" s="2043"/>
      <c r="I652" s="2044"/>
      <c r="J652" s="2039" t="s">
        <v>4</v>
      </c>
      <c r="K652" s="2039" t="s">
        <v>14</v>
      </c>
      <c r="L652" s="2039" t="s">
        <v>5</v>
      </c>
      <c r="M652" s="2039" t="s">
        <v>6</v>
      </c>
      <c r="N652" s="2039" t="s">
        <v>15</v>
      </c>
      <c r="O652" s="2055" t="s">
        <v>16</v>
      </c>
      <c r="P652" s="2039" t="s">
        <v>23</v>
      </c>
      <c r="Q652" s="2025" t="s">
        <v>24</v>
      </c>
    </row>
    <row r="653" spans="1:17" ht="33.75">
      <c r="A653" s="2096"/>
      <c r="B653" s="2069"/>
      <c r="C653" s="2040"/>
      <c r="D653" s="2041"/>
      <c r="E653" s="2041"/>
      <c r="F653" s="16" t="s">
        <v>17</v>
      </c>
      <c r="G653" s="16" t="s">
        <v>18</v>
      </c>
      <c r="H653" s="16" t="s">
        <v>19</v>
      </c>
      <c r="I653" s="16" t="s">
        <v>20</v>
      </c>
      <c r="J653" s="2041"/>
      <c r="K653" s="2041"/>
      <c r="L653" s="2041"/>
      <c r="M653" s="2041"/>
      <c r="N653" s="2041"/>
      <c r="O653" s="2056"/>
      <c r="P653" s="2041"/>
      <c r="Q653" s="2026"/>
    </row>
    <row r="654" spans="1:17">
      <c r="A654" s="2097"/>
      <c r="B654" s="2098"/>
      <c r="C654" s="2041"/>
      <c r="D654" s="106" t="s">
        <v>7</v>
      </c>
      <c r="E654" s="106" t="s">
        <v>8</v>
      </c>
      <c r="F654" s="106" t="s">
        <v>9</v>
      </c>
      <c r="G654" s="106" t="s">
        <v>9</v>
      </c>
      <c r="H654" s="106" t="s">
        <v>9</v>
      </c>
      <c r="I654" s="106" t="s">
        <v>9</v>
      </c>
      <c r="J654" s="106" t="s">
        <v>21</v>
      </c>
      <c r="K654" s="106" t="s">
        <v>9</v>
      </c>
      <c r="L654" s="106" t="s">
        <v>21</v>
      </c>
      <c r="M654" s="106" t="s">
        <v>71</v>
      </c>
      <c r="N654" s="106" t="s">
        <v>633</v>
      </c>
      <c r="O654" s="106" t="s">
        <v>634</v>
      </c>
      <c r="P654" s="107" t="s">
        <v>25</v>
      </c>
      <c r="Q654" s="108" t="s">
        <v>635</v>
      </c>
    </row>
    <row r="655" spans="1:17" ht="12" thickBot="1">
      <c r="A655" s="109">
        <v>1</v>
      </c>
      <c r="B655" s="110">
        <v>2</v>
      </c>
      <c r="C655" s="111">
        <v>3</v>
      </c>
      <c r="D655" s="112">
        <v>4</v>
      </c>
      <c r="E655" s="112">
        <v>5</v>
      </c>
      <c r="F655" s="112">
        <v>6</v>
      </c>
      <c r="G655" s="112">
        <v>7</v>
      </c>
      <c r="H655" s="112">
        <v>8</v>
      </c>
      <c r="I655" s="112">
        <v>9</v>
      </c>
      <c r="J655" s="112">
        <v>10</v>
      </c>
      <c r="K655" s="112">
        <v>11</v>
      </c>
      <c r="L655" s="111">
        <v>12</v>
      </c>
      <c r="M655" s="112">
        <v>13</v>
      </c>
      <c r="N655" s="112">
        <v>14</v>
      </c>
      <c r="O655" s="113">
        <v>15</v>
      </c>
      <c r="P655" s="111">
        <v>16</v>
      </c>
      <c r="Q655" s="114">
        <v>17</v>
      </c>
    </row>
    <row r="656" spans="1:17">
      <c r="A656" s="2110" t="s">
        <v>100</v>
      </c>
      <c r="B656" s="296">
        <v>1</v>
      </c>
      <c r="C656" s="1695" t="s">
        <v>465</v>
      </c>
      <c r="D656" s="1696">
        <v>50</v>
      </c>
      <c r="E656" s="1696">
        <v>1973</v>
      </c>
      <c r="F656" s="1697">
        <v>32.701999999999998</v>
      </c>
      <c r="G656" s="1697">
        <v>3.6684299999999999</v>
      </c>
      <c r="H656" s="1697">
        <v>8.01</v>
      </c>
      <c r="I656" s="1697">
        <v>21.023568000000001</v>
      </c>
      <c r="J656" s="1697">
        <v>2622.52</v>
      </c>
      <c r="K656" s="1697">
        <v>21.023568000000001</v>
      </c>
      <c r="L656" s="1697">
        <v>2622.52</v>
      </c>
      <c r="M656" s="1698">
        <v>8.016552018669066E-3</v>
      </c>
      <c r="N656" s="1699">
        <v>70.087000000000003</v>
      </c>
      <c r="O656" s="1699">
        <v>0.5618560813324589</v>
      </c>
      <c r="P656" s="1699">
        <v>480.993121120144</v>
      </c>
      <c r="Q656" s="1700">
        <v>33.711364879947531</v>
      </c>
    </row>
    <row r="657" spans="1:17">
      <c r="A657" s="2111"/>
      <c r="B657" s="116">
        <v>2</v>
      </c>
      <c r="C657" s="1619" t="s">
        <v>622</v>
      </c>
      <c r="D657" s="1620">
        <v>40</v>
      </c>
      <c r="E657" s="1620">
        <v>1984</v>
      </c>
      <c r="F657" s="1621">
        <v>30.36</v>
      </c>
      <c r="G657" s="1621">
        <v>2.7317640000000001</v>
      </c>
      <c r="H657" s="1621">
        <v>6.4</v>
      </c>
      <c r="I657" s="1621">
        <v>21.228237</v>
      </c>
      <c r="J657" s="1621">
        <v>2262.7800000000002</v>
      </c>
      <c r="K657" s="1621">
        <v>21.228237</v>
      </c>
      <c r="L657" s="1621">
        <v>2262.7800000000002</v>
      </c>
      <c r="M657" s="1622">
        <v>9.3814851642669631E-3</v>
      </c>
      <c r="N657" s="1623">
        <v>70.087000000000003</v>
      </c>
      <c r="O657" s="1623">
        <v>0.65752015070797865</v>
      </c>
      <c r="P657" s="1623">
        <v>562.88910985601785</v>
      </c>
      <c r="Q657" s="1630">
        <v>39.451209042478723</v>
      </c>
    </row>
    <row r="658" spans="1:17">
      <c r="A658" s="2111"/>
      <c r="B658" s="116">
        <v>3</v>
      </c>
      <c r="C658" s="1619" t="s">
        <v>466</v>
      </c>
      <c r="D658" s="1620">
        <v>32</v>
      </c>
      <c r="E658" s="1620">
        <v>1973</v>
      </c>
      <c r="F658" s="1621">
        <v>24.041</v>
      </c>
      <c r="G658" s="1621">
        <v>2.3261609999999999</v>
      </c>
      <c r="H658" s="1621">
        <v>5.13</v>
      </c>
      <c r="I658" s="1621">
        <v>16.584841999999998</v>
      </c>
      <c r="J658" s="1621">
        <v>1758.16</v>
      </c>
      <c r="K658" s="1621">
        <v>16.584841999999998</v>
      </c>
      <c r="L658" s="1621">
        <v>1758.16</v>
      </c>
      <c r="M658" s="1622">
        <v>9.4330675251399175E-3</v>
      </c>
      <c r="N658" s="1623">
        <v>70.087000000000003</v>
      </c>
      <c r="O658" s="1623">
        <v>0.66113540363448142</v>
      </c>
      <c r="P658" s="1623">
        <v>565.98405150839505</v>
      </c>
      <c r="Q658" s="1630">
        <v>39.668124218068883</v>
      </c>
    </row>
    <row r="659" spans="1:17">
      <c r="A659" s="2111"/>
      <c r="B659" s="116">
        <v>4</v>
      </c>
      <c r="C659" s="1619" t="s">
        <v>620</v>
      </c>
      <c r="D659" s="1620">
        <v>21</v>
      </c>
      <c r="E659" s="1620">
        <v>1988</v>
      </c>
      <c r="F659" s="1621">
        <v>14.722</v>
      </c>
      <c r="G659" s="1621">
        <v>1.3612919999999999</v>
      </c>
      <c r="H659" s="1621">
        <v>3.2</v>
      </c>
      <c r="I659" s="1621">
        <v>10.160709000000001</v>
      </c>
      <c r="J659" s="1621">
        <v>1072.1099999999999</v>
      </c>
      <c r="K659" s="1621">
        <v>10.160709000000001</v>
      </c>
      <c r="L659" s="1621">
        <v>1072.1099999999999</v>
      </c>
      <c r="M659" s="1622">
        <v>9.4773008366678801E-3</v>
      </c>
      <c r="N659" s="1623">
        <v>70.087000000000003</v>
      </c>
      <c r="O659" s="1623">
        <v>0.66423558373954172</v>
      </c>
      <c r="P659" s="1623">
        <v>568.63805020007283</v>
      </c>
      <c r="Q659" s="1630">
        <v>39.854135024372503</v>
      </c>
    </row>
    <row r="660" spans="1:17">
      <c r="A660" s="2111"/>
      <c r="B660" s="116">
        <v>5</v>
      </c>
      <c r="C660" s="1619" t="s">
        <v>623</v>
      </c>
      <c r="D660" s="1620">
        <v>19</v>
      </c>
      <c r="E660" s="1620">
        <v>1978</v>
      </c>
      <c r="F660" s="1621">
        <v>15.054</v>
      </c>
      <c r="G660" s="1621">
        <v>1.4587019999999999</v>
      </c>
      <c r="H660" s="1621">
        <v>3.2</v>
      </c>
      <c r="I660" s="1621">
        <v>10.395296</v>
      </c>
      <c r="J660" s="1621">
        <v>1059.1500000000001</v>
      </c>
      <c r="K660" s="1621">
        <v>10.395296</v>
      </c>
      <c r="L660" s="1621">
        <v>1059.1500000000001</v>
      </c>
      <c r="M660" s="1622">
        <v>9.8147533399424065E-3</v>
      </c>
      <c r="N660" s="1623">
        <v>70.087000000000003</v>
      </c>
      <c r="O660" s="1623">
        <v>0.68788661733654344</v>
      </c>
      <c r="P660" s="1623">
        <v>588.88520039654441</v>
      </c>
      <c r="Q660" s="1630">
        <v>41.273197040192606</v>
      </c>
    </row>
    <row r="661" spans="1:17">
      <c r="A661" s="2111"/>
      <c r="B661" s="116">
        <v>6</v>
      </c>
      <c r="C661" s="1619" t="s">
        <v>467</v>
      </c>
      <c r="D661" s="1620">
        <v>29</v>
      </c>
      <c r="E661" s="1620">
        <v>1987</v>
      </c>
      <c r="F661" s="1621">
        <v>21.594000000000001</v>
      </c>
      <c r="G661" s="1621">
        <v>2.4348930000000002</v>
      </c>
      <c r="H661" s="1621">
        <v>4.8</v>
      </c>
      <c r="I661" s="1621">
        <v>14.359116999999999</v>
      </c>
      <c r="J661" s="1621">
        <v>1510.61</v>
      </c>
      <c r="K661" s="1621">
        <v>14.359116999999999</v>
      </c>
      <c r="L661" s="1621">
        <v>1454.7299999999998</v>
      </c>
      <c r="M661" s="1622">
        <v>9.8706405999738796E-3</v>
      </c>
      <c r="N661" s="1623">
        <v>70.087000000000003</v>
      </c>
      <c r="O661" s="1623">
        <v>0.69180358773036932</v>
      </c>
      <c r="P661" s="1623">
        <v>592.23843599843269</v>
      </c>
      <c r="Q661" s="1630">
        <v>41.508215263822152</v>
      </c>
    </row>
    <row r="662" spans="1:17">
      <c r="A662" s="2111"/>
      <c r="B662" s="116">
        <v>7</v>
      </c>
      <c r="C662" s="1619" t="s">
        <v>621</v>
      </c>
      <c r="D662" s="1620">
        <v>20</v>
      </c>
      <c r="E662" s="1620">
        <v>1978</v>
      </c>
      <c r="F662" s="1621">
        <v>15.625999999999999</v>
      </c>
      <c r="G662" s="1621">
        <v>1.6115489999999999</v>
      </c>
      <c r="H662" s="1621">
        <v>3.2</v>
      </c>
      <c r="I662" s="1621">
        <v>10.814453</v>
      </c>
      <c r="J662" s="1621">
        <v>1050.01</v>
      </c>
      <c r="K662" s="1621">
        <v>10.814453</v>
      </c>
      <c r="L662" s="1621">
        <v>1050.01</v>
      </c>
      <c r="M662" s="1622">
        <v>1.0299380958276589E-2</v>
      </c>
      <c r="N662" s="1623">
        <v>70.087000000000003</v>
      </c>
      <c r="O662" s="1623">
        <v>0.72185271322273126</v>
      </c>
      <c r="P662" s="1623">
        <v>617.96285749659535</v>
      </c>
      <c r="Q662" s="1630">
        <v>43.311162793363884</v>
      </c>
    </row>
    <row r="663" spans="1:17">
      <c r="A663" s="2111"/>
      <c r="B663" s="116">
        <v>8</v>
      </c>
      <c r="C663" s="1619" t="s">
        <v>468</v>
      </c>
      <c r="D663" s="1620">
        <v>13</v>
      </c>
      <c r="E663" s="1620">
        <v>1962</v>
      </c>
      <c r="F663" s="1621">
        <v>9.6050000000000004</v>
      </c>
      <c r="G663" s="1621">
        <v>0.89979299999999995</v>
      </c>
      <c r="H663" s="1621">
        <v>2.56</v>
      </c>
      <c r="I663" s="1621">
        <v>6.1452100000000005</v>
      </c>
      <c r="J663" s="1621">
        <v>583.82000000000005</v>
      </c>
      <c r="K663" s="1621">
        <v>6.1452100000000005</v>
      </c>
      <c r="L663" s="1621">
        <v>583.82000000000005</v>
      </c>
      <c r="M663" s="1622">
        <v>1.0525864136206365E-2</v>
      </c>
      <c r="N663" s="1623">
        <v>70.087000000000003</v>
      </c>
      <c r="O663" s="1623">
        <v>0.73772623971429552</v>
      </c>
      <c r="P663" s="1623">
        <v>631.55184817238182</v>
      </c>
      <c r="Q663" s="1630">
        <v>44.263574382857726</v>
      </c>
    </row>
    <row r="664" spans="1:17">
      <c r="A664" s="2111"/>
      <c r="B664" s="116">
        <v>9</v>
      </c>
      <c r="C664" s="1619" t="s">
        <v>469</v>
      </c>
      <c r="D664" s="1620">
        <v>10</v>
      </c>
      <c r="E664" s="1620">
        <v>1984</v>
      </c>
      <c r="F664" s="1621">
        <v>17.439</v>
      </c>
      <c r="G664" s="1621">
        <v>1.6121099999999999</v>
      </c>
      <c r="H664" s="1621">
        <v>4.32</v>
      </c>
      <c r="I664" s="1621">
        <v>11.506893</v>
      </c>
      <c r="J664" s="1621">
        <v>609.70000000000005</v>
      </c>
      <c r="K664" s="1621">
        <v>11.506893</v>
      </c>
      <c r="L664" s="1621">
        <v>609.70000000000005</v>
      </c>
      <c r="M664" s="1622">
        <v>1.8873040839757257E-2</v>
      </c>
      <c r="N664" s="1623">
        <v>70.087000000000003</v>
      </c>
      <c r="O664" s="1623">
        <v>1.3227548133360669</v>
      </c>
      <c r="P664" s="1623">
        <v>1132.3824503854353</v>
      </c>
      <c r="Q664" s="1630">
        <v>79.365288800164009</v>
      </c>
    </row>
    <row r="665" spans="1:17" ht="12" thickBot="1">
      <c r="A665" s="2111"/>
      <c r="B665" s="116">
        <v>10</v>
      </c>
      <c r="C665" s="1661"/>
      <c r="D665" s="1662"/>
      <c r="E665" s="1662"/>
      <c r="F665" s="1662"/>
      <c r="G665" s="1662"/>
      <c r="H665" s="1662"/>
      <c r="I665" s="1662"/>
      <c r="J665" s="1662"/>
      <c r="K665" s="1662"/>
      <c r="L665" s="1662"/>
      <c r="M665" s="1662"/>
      <c r="N665" s="1662"/>
      <c r="O665" s="1662"/>
      <c r="P665" s="1662"/>
      <c r="Q665" s="1663"/>
    </row>
    <row r="666" spans="1:17">
      <c r="A666" s="2112" t="s">
        <v>106</v>
      </c>
      <c r="B666" s="12">
        <v>1</v>
      </c>
      <c r="C666" s="1701" t="s">
        <v>470</v>
      </c>
      <c r="D666" s="1702">
        <v>12</v>
      </c>
      <c r="E666" s="1702">
        <v>1963</v>
      </c>
      <c r="F666" s="1703">
        <v>9.1449999999999996</v>
      </c>
      <c r="G666" s="1703">
        <v>0.80243399999999998</v>
      </c>
      <c r="H666" s="1703">
        <v>1.92</v>
      </c>
      <c r="I666" s="1703">
        <v>6.4225660000000007</v>
      </c>
      <c r="J666" s="1703">
        <v>528.35</v>
      </c>
      <c r="K666" s="1703">
        <v>6.4225660000000007</v>
      </c>
      <c r="L666" s="1703">
        <v>528.35</v>
      </c>
      <c r="M666" s="1704">
        <v>1.2155892874041828E-2</v>
      </c>
      <c r="N666" s="1705">
        <v>70.087000000000003</v>
      </c>
      <c r="O666" s="1705">
        <v>0.8519700638629697</v>
      </c>
      <c r="P666" s="1705">
        <v>729.35357244250963</v>
      </c>
      <c r="Q666" s="1706">
        <v>51.118203831778175</v>
      </c>
    </row>
    <row r="667" spans="1:17">
      <c r="A667" s="2113"/>
      <c r="B667" s="13">
        <v>2</v>
      </c>
      <c r="C667" s="1631" t="s">
        <v>471</v>
      </c>
      <c r="D667" s="1632">
        <v>9</v>
      </c>
      <c r="E667" s="1632">
        <v>1960</v>
      </c>
      <c r="F667" s="1633">
        <v>8.3829999999999991</v>
      </c>
      <c r="G667" s="1633">
        <v>0.63632699999999998</v>
      </c>
      <c r="H667" s="1633">
        <v>1.84</v>
      </c>
      <c r="I667" s="1633">
        <v>5.9066709999999993</v>
      </c>
      <c r="J667" s="1633">
        <v>536.88</v>
      </c>
      <c r="K667" s="1633">
        <v>5.9066709999999993</v>
      </c>
      <c r="L667" s="1633">
        <v>400.83</v>
      </c>
      <c r="M667" s="1634">
        <v>1.473610009230846E-2</v>
      </c>
      <c r="N667" s="1635">
        <v>70.087000000000003</v>
      </c>
      <c r="O667" s="1635">
        <v>1.032809047169623</v>
      </c>
      <c r="P667" s="1635">
        <v>884.16600553850753</v>
      </c>
      <c r="Q667" s="1636">
        <v>61.968542830177377</v>
      </c>
    </row>
    <row r="668" spans="1:17">
      <c r="A668" s="2113"/>
      <c r="B668" s="13">
        <v>3</v>
      </c>
      <c r="C668" s="1631" t="s">
        <v>686</v>
      </c>
      <c r="D668" s="1632">
        <v>10</v>
      </c>
      <c r="E668" s="1632">
        <v>1959</v>
      </c>
      <c r="F668" s="1633">
        <v>10.108000000000001</v>
      </c>
      <c r="G668" s="1633">
        <v>0.95619900000000002</v>
      </c>
      <c r="H668" s="1633">
        <v>1.92</v>
      </c>
      <c r="I668" s="1633">
        <v>7.2318010000000008</v>
      </c>
      <c r="J668" s="1633">
        <v>543.35</v>
      </c>
      <c r="K668" s="1633">
        <v>7.2318010000000008</v>
      </c>
      <c r="L668" s="1633">
        <v>446.8</v>
      </c>
      <c r="M668" s="1634">
        <v>1.6185767681289168E-2</v>
      </c>
      <c r="N668" s="1635">
        <v>70.087000000000003</v>
      </c>
      <c r="O668" s="1635">
        <v>1.134411899478514</v>
      </c>
      <c r="P668" s="1635">
        <v>971.14606087735012</v>
      </c>
      <c r="Q668" s="1636">
        <v>68.064713968710848</v>
      </c>
    </row>
    <row r="669" spans="1:17">
      <c r="A669" s="2113"/>
      <c r="B669" s="13">
        <v>4</v>
      </c>
      <c r="C669" s="1664"/>
      <c r="D669" s="1635"/>
      <c r="E669" s="1635"/>
      <c r="F669" s="1635"/>
      <c r="G669" s="1635"/>
      <c r="H669" s="1635"/>
      <c r="I669" s="1635"/>
      <c r="J669" s="1635"/>
      <c r="K669" s="1635"/>
      <c r="L669" s="1635"/>
      <c r="M669" s="1635"/>
      <c r="N669" s="1635"/>
      <c r="O669" s="1635"/>
      <c r="P669" s="1635"/>
      <c r="Q669" s="1636"/>
    </row>
    <row r="670" spans="1:17">
      <c r="A670" s="2113"/>
      <c r="B670" s="13">
        <v>5</v>
      </c>
      <c r="C670" s="1664"/>
      <c r="D670" s="1635"/>
      <c r="E670" s="1635"/>
      <c r="F670" s="1635"/>
      <c r="G670" s="1635"/>
      <c r="H670" s="1635"/>
      <c r="I670" s="1635"/>
      <c r="J670" s="1635"/>
      <c r="K670" s="1635"/>
      <c r="L670" s="1635"/>
      <c r="M670" s="1635"/>
      <c r="N670" s="1635"/>
      <c r="O670" s="1635"/>
      <c r="P670" s="1635"/>
      <c r="Q670" s="1636"/>
    </row>
    <row r="671" spans="1:17">
      <c r="A671" s="2113"/>
      <c r="B671" s="13">
        <v>6</v>
      </c>
      <c r="C671" s="1664"/>
      <c r="D671" s="1635"/>
      <c r="E671" s="1635"/>
      <c r="F671" s="1635"/>
      <c r="G671" s="1635"/>
      <c r="H671" s="1635"/>
      <c r="I671" s="1635"/>
      <c r="J671" s="1635"/>
      <c r="K671" s="1635"/>
      <c r="L671" s="1635"/>
      <c r="M671" s="1635"/>
      <c r="N671" s="1635"/>
      <c r="O671" s="1635"/>
      <c r="P671" s="1635"/>
      <c r="Q671" s="1636"/>
    </row>
    <row r="672" spans="1:17">
      <c r="A672" s="2113"/>
      <c r="B672" s="13">
        <v>7</v>
      </c>
      <c r="C672" s="1664"/>
      <c r="D672" s="1635"/>
      <c r="E672" s="1635"/>
      <c r="F672" s="1635"/>
      <c r="G672" s="1635"/>
      <c r="H672" s="1635"/>
      <c r="I672" s="1635"/>
      <c r="J672" s="1635"/>
      <c r="K672" s="1635"/>
      <c r="L672" s="1635"/>
      <c r="M672" s="1635"/>
      <c r="N672" s="1635"/>
      <c r="O672" s="1635"/>
      <c r="P672" s="1635"/>
      <c r="Q672" s="1636"/>
    </row>
    <row r="673" spans="1:17">
      <c r="A673" s="2113"/>
      <c r="B673" s="13">
        <v>8</v>
      </c>
      <c r="C673" s="1664"/>
      <c r="D673" s="1635"/>
      <c r="E673" s="1635"/>
      <c r="F673" s="1635"/>
      <c r="G673" s="1635"/>
      <c r="H673" s="1635"/>
      <c r="I673" s="1635"/>
      <c r="J673" s="1635"/>
      <c r="K673" s="1635"/>
      <c r="L673" s="1635"/>
      <c r="M673" s="1635"/>
      <c r="N673" s="1635"/>
      <c r="O673" s="1635"/>
      <c r="P673" s="1635"/>
      <c r="Q673" s="1636"/>
    </row>
    <row r="674" spans="1:17">
      <c r="A674" s="2113"/>
      <c r="B674" s="13">
        <v>9</v>
      </c>
      <c r="C674" s="1664"/>
      <c r="D674" s="1635"/>
      <c r="E674" s="1635"/>
      <c r="F674" s="1635"/>
      <c r="G674" s="1635"/>
      <c r="H674" s="1635"/>
      <c r="I674" s="1635"/>
      <c r="J674" s="1635"/>
      <c r="K674" s="1635"/>
      <c r="L674" s="1635"/>
      <c r="M674" s="1635"/>
      <c r="N674" s="1635"/>
      <c r="O674" s="1635"/>
      <c r="P674" s="1635"/>
      <c r="Q674" s="1636"/>
    </row>
    <row r="675" spans="1:17" ht="12" thickBot="1">
      <c r="A675" s="2165"/>
      <c r="B675" s="44">
        <v>10</v>
      </c>
      <c r="C675" s="1664"/>
      <c r="D675" s="1635"/>
      <c r="E675" s="1635"/>
      <c r="F675" s="1635"/>
      <c r="G675" s="1635"/>
      <c r="H675" s="1635"/>
      <c r="I675" s="1635"/>
      <c r="J675" s="1635"/>
      <c r="K675" s="1635"/>
      <c r="L675" s="1635"/>
      <c r="M675" s="1635"/>
      <c r="N675" s="1635"/>
      <c r="O675" s="1635"/>
      <c r="P675" s="1635"/>
      <c r="Q675" s="1636"/>
    </row>
    <row r="676" spans="1:17">
      <c r="A676" s="2166" t="s">
        <v>115</v>
      </c>
      <c r="B676" s="134">
        <v>1</v>
      </c>
      <c r="C676" s="1665"/>
      <c r="D676" s="1666"/>
      <c r="E676" s="1666"/>
      <c r="F676" s="1666"/>
      <c r="G676" s="1666"/>
      <c r="H676" s="1666"/>
      <c r="I676" s="1666"/>
      <c r="J676" s="1666"/>
      <c r="K676" s="1666"/>
      <c r="L676" s="1666"/>
      <c r="M676" s="1666"/>
      <c r="N676" s="1666"/>
      <c r="O676" s="1666"/>
      <c r="P676" s="1666"/>
      <c r="Q676" s="1667"/>
    </row>
    <row r="677" spans="1:17">
      <c r="A677" s="2167"/>
      <c r="B677" s="143">
        <v>2</v>
      </c>
      <c r="C677" s="1668"/>
      <c r="D677" s="1669"/>
      <c r="E677" s="1669"/>
      <c r="F677" s="1669"/>
      <c r="G677" s="1669"/>
      <c r="H677" s="1669"/>
      <c r="I677" s="1669"/>
      <c r="J677" s="1669"/>
      <c r="K677" s="1669"/>
      <c r="L677" s="1669"/>
      <c r="M677" s="1669"/>
      <c r="N677" s="1669"/>
      <c r="O677" s="1669"/>
      <c r="P677" s="1669"/>
      <c r="Q677" s="1670"/>
    </row>
    <row r="678" spans="1:17">
      <c r="A678" s="2167"/>
      <c r="B678" s="143">
        <v>3</v>
      </c>
      <c r="C678" s="1668"/>
      <c r="D678" s="1669"/>
      <c r="E678" s="1669"/>
      <c r="F678" s="1669"/>
      <c r="G678" s="1669"/>
      <c r="H678" s="1669"/>
      <c r="I678" s="1669"/>
      <c r="J678" s="1669"/>
      <c r="K678" s="1669"/>
      <c r="L678" s="1669"/>
      <c r="M678" s="1669"/>
      <c r="N678" s="1669"/>
      <c r="O678" s="1669"/>
      <c r="P678" s="1669"/>
      <c r="Q678" s="1670"/>
    </row>
    <row r="679" spans="1:17">
      <c r="A679" s="2167"/>
      <c r="B679" s="143">
        <v>4</v>
      </c>
      <c r="C679" s="1668"/>
      <c r="D679" s="1669"/>
      <c r="E679" s="1669"/>
      <c r="F679" s="1669"/>
      <c r="G679" s="1669"/>
      <c r="H679" s="1669"/>
      <c r="I679" s="1669"/>
      <c r="J679" s="1669"/>
      <c r="K679" s="1669"/>
      <c r="L679" s="1669"/>
      <c r="M679" s="1669"/>
      <c r="N679" s="1669"/>
      <c r="O679" s="1669"/>
      <c r="P679" s="1669"/>
      <c r="Q679" s="1670"/>
    </row>
    <row r="680" spans="1:17">
      <c r="A680" s="2167"/>
      <c r="B680" s="143">
        <v>5</v>
      </c>
      <c r="C680" s="1668"/>
      <c r="D680" s="1669"/>
      <c r="E680" s="1669"/>
      <c r="F680" s="1669"/>
      <c r="G680" s="1669"/>
      <c r="H680" s="1669"/>
      <c r="I680" s="1669"/>
      <c r="J680" s="1669"/>
      <c r="K680" s="1669"/>
      <c r="L680" s="1669"/>
      <c r="M680" s="1669"/>
      <c r="N680" s="1669"/>
      <c r="O680" s="1669"/>
      <c r="P680" s="1669"/>
      <c r="Q680" s="1670"/>
    </row>
    <row r="681" spans="1:17">
      <c r="A681" s="2167"/>
      <c r="B681" s="143">
        <v>6</v>
      </c>
      <c r="C681" s="1668"/>
      <c r="D681" s="1669"/>
      <c r="E681" s="1669"/>
      <c r="F681" s="1669"/>
      <c r="G681" s="1669"/>
      <c r="H681" s="1669"/>
      <c r="I681" s="1669"/>
      <c r="J681" s="1669"/>
      <c r="K681" s="1669"/>
      <c r="L681" s="1669"/>
      <c r="M681" s="1669"/>
      <c r="N681" s="1669"/>
      <c r="O681" s="1669"/>
      <c r="P681" s="1669"/>
      <c r="Q681" s="1670"/>
    </row>
    <row r="682" spans="1:17">
      <c r="A682" s="2167"/>
      <c r="B682" s="143">
        <v>7</v>
      </c>
      <c r="C682" s="1668"/>
      <c r="D682" s="1669"/>
      <c r="E682" s="1669"/>
      <c r="F682" s="1669"/>
      <c r="G682" s="1669"/>
      <c r="H682" s="1669"/>
      <c r="I682" s="1669"/>
      <c r="J682" s="1669"/>
      <c r="K682" s="1669"/>
      <c r="L682" s="1669"/>
      <c r="M682" s="1669"/>
      <c r="N682" s="1669"/>
      <c r="O682" s="1669"/>
      <c r="P682" s="1669"/>
      <c r="Q682" s="1670"/>
    </row>
    <row r="683" spans="1:17">
      <c r="A683" s="2167"/>
      <c r="B683" s="143">
        <v>8</v>
      </c>
      <c r="C683" s="1668"/>
      <c r="D683" s="1669"/>
      <c r="E683" s="1669"/>
      <c r="F683" s="1669"/>
      <c r="G683" s="1669"/>
      <c r="H683" s="1669"/>
      <c r="I683" s="1669"/>
      <c r="J683" s="1669"/>
      <c r="K683" s="1669"/>
      <c r="L683" s="1669"/>
      <c r="M683" s="1669"/>
      <c r="N683" s="1669"/>
      <c r="O683" s="1669"/>
      <c r="P683" s="1669"/>
      <c r="Q683" s="1670"/>
    </row>
    <row r="684" spans="1:17">
      <c r="A684" s="2167"/>
      <c r="B684" s="143">
        <v>9</v>
      </c>
      <c r="C684" s="1668"/>
      <c r="D684" s="1669"/>
      <c r="E684" s="1669"/>
      <c r="F684" s="1669"/>
      <c r="G684" s="1669"/>
      <c r="H684" s="1669"/>
      <c r="I684" s="1669"/>
      <c r="J684" s="1669"/>
      <c r="K684" s="1669"/>
      <c r="L684" s="1669"/>
      <c r="M684" s="1669"/>
      <c r="N684" s="1669"/>
      <c r="O684" s="1669"/>
      <c r="P684" s="1669"/>
      <c r="Q684" s="1670"/>
    </row>
    <row r="685" spans="1:17" ht="12" thickBot="1">
      <c r="A685" s="2168"/>
      <c r="B685" s="152">
        <v>10</v>
      </c>
      <c r="C685" s="1671"/>
      <c r="D685" s="1672"/>
      <c r="E685" s="1672"/>
      <c r="F685" s="1672"/>
      <c r="G685" s="1672"/>
      <c r="H685" s="1672"/>
      <c r="I685" s="1672"/>
      <c r="J685" s="1672"/>
      <c r="K685" s="1672"/>
      <c r="L685" s="1672"/>
      <c r="M685" s="1672"/>
      <c r="N685" s="1672"/>
      <c r="O685" s="1672"/>
      <c r="P685" s="1672"/>
      <c r="Q685" s="1673"/>
    </row>
    <row r="686" spans="1:17">
      <c r="A686" s="2176" t="s">
        <v>126</v>
      </c>
      <c r="B686" s="722">
        <v>1</v>
      </c>
      <c r="C686" s="1674" t="s">
        <v>624</v>
      </c>
      <c r="D686" s="1675">
        <v>31</v>
      </c>
      <c r="E686" s="1675">
        <v>1991</v>
      </c>
      <c r="F686" s="1676">
        <v>37.055999999999997</v>
      </c>
      <c r="G686" s="1676">
        <v>2.262972</v>
      </c>
      <c r="H686" s="1676">
        <v>4.8</v>
      </c>
      <c r="I686" s="1676">
        <v>29.993024999999999</v>
      </c>
      <c r="J686" s="1676">
        <v>1504.89</v>
      </c>
      <c r="K686" s="1676">
        <v>29.993024999999999</v>
      </c>
      <c r="L686" s="1676">
        <v>1504.89</v>
      </c>
      <c r="M686" s="1677">
        <v>1.9930376971074297E-2</v>
      </c>
      <c r="N686" s="1678">
        <v>70.087000000000003</v>
      </c>
      <c r="O686" s="1678">
        <v>1.3968603307716843</v>
      </c>
      <c r="P686" s="1678">
        <v>1195.8226182644578</v>
      </c>
      <c r="Q686" s="1679">
        <v>83.811619846301056</v>
      </c>
    </row>
    <row r="687" spans="1:17">
      <c r="A687" s="2177"/>
      <c r="B687" s="235">
        <v>2</v>
      </c>
      <c r="C687" s="1680" t="s">
        <v>687</v>
      </c>
      <c r="D687" s="1638">
        <v>35</v>
      </c>
      <c r="E687" s="1638">
        <v>1972</v>
      </c>
      <c r="F687" s="1639">
        <v>40.984999999999999</v>
      </c>
      <c r="G687" s="1639">
        <v>2.3635440000000001</v>
      </c>
      <c r="H687" s="1639">
        <v>5.76</v>
      </c>
      <c r="I687" s="1639">
        <v>32.861454000000002</v>
      </c>
      <c r="J687" s="1639">
        <v>1516.82</v>
      </c>
      <c r="K687" s="1639">
        <v>32.861454000000002</v>
      </c>
      <c r="L687" s="1639">
        <v>1516.82</v>
      </c>
      <c r="M687" s="1640">
        <v>2.1664702469640435E-2</v>
      </c>
      <c r="N687" s="1641">
        <v>70.087000000000003</v>
      </c>
      <c r="O687" s="1641">
        <v>1.5184140019896892</v>
      </c>
      <c r="P687" s="1641">
        <v>1299.8821481784262</v>
      </c>
      <c r="Q687" s="1642">
        <v>91.104840119381365</v>
      </c>
    </row>
    <row r="688" spans="1:17">
      <c r="A688" s="2177"/>
      <c r="B688" s="235">
        <v>3</v>
      </c>
      <c r="C688" s="1680" t="s">
        <v>625</v>
      </c>
      <c r="D688" s="1638">
        <v>40</v>
      </c>
      <c r="E688" s="1638">
        <v>1986</v>
      </c>
      <c r="F688" s="1639">
        <v>59.598999999999997</v>
      </c>
      <c r="G688" s="1639">
        <v>2.7779189999999998</v>
      </c>
      <c r="H688" s="1639">
        <v>6.4</v>
      </c>
      <c r="I688" s="1639">
        <v>50.421083000000003</v>
      </c>
      <c r="J688" s="1639">
        <v>2240.67</v>
      </c>
      <c r="K688" s="1639">
        <v>50.421083000000003</v>
      </c>
      <c r="L688" s="1639">
        <v>2240.67</v>
      </c>
      <c r="M688" s="1640">
        <v>2.2502681340848943E-2</v>
      </c>
      <c r="N688" s="1641">
        <v>70.087000000000003</v>
      </c>
      <c r="O688" s="1641">
        <v>1.5771454271360799</v>
      </c>
      <c r="P688" s="1641">
        <v>1350.1608804509367</v>
      </c>
      <c r="Q688" s="1642">
        <v>94.628725628164801</v>
      </c>
    </row>
    <row r="689" spans="1:17">
      <c r="A689" s="2177"/>
      <c r="B689" s="235">
        <v>4</v>
      </c>
      <c r="C689" s="1680" t="s">
        <v>319</v>
      </c>
      <c r="D689" s="1638">
        <v>21</v>
      </c>
      <c r="E689" s="1638">
        <v>1978</v>
      </c>
      <c r="F689" s="1639">
        <v>28.803999999999998</v>
      </c>
      <c r="G689" s="1639">
        <v>1.624911</v>
      </c>
      <c r="H689" s="1639">
        <v>3.2</v>
      </c>
      <c r="I689" s="1639">
        <v>23.979089999999999</v>
      </c>
      <c r="J689" s="1639">
        <v>1064.99</v>
      </c>
      <c r="K689" s="1639">
        <v>23.979089999999999</v>
      </c>
      <c r="L689" s="1639">
        <v>1064.99</v>
      </c>
      <c r="M689" s="1640">
        <v>2.2515788880646766E-2</v>
      </c>
      <c r="N689" s="1641">
        <v>70.087000000000003</v>
      </c>
      <c r="O689" s="1641">
        <v>1.5780640952778899</v>
      </c>
      <c r="P689" s="1641">
        <v>1350.947332838806</v>
      </c>
      <c r="Q689" s="1642">
        <v>94.683845716673403</v>
      </c>
    </row>
    <row r="690" spans="1:17">
      <c r="A690" s="2177"/>
      <c r="B690" s="235">
        <v>5</v>
      </c>
      <c r="C690" s="1680" t="s">
        <v>381</v>
      </c>
      <c r="D690" s="1638">
        <v>45</v>
      </c>
      <c r="E690" s="1638">
        <v>1972</v>
      </c>
      <c r="F690" s="1639">
        <v>54.47</v>
      </c>
      <c r="G690" s="1639">
        <v>3.3205079999999998</v>
      </c>
      <c r="H690" s="1639">
        <v>7.2</v>
      </c>
      <c r="I690" s="1639">
        <v>43.949492999999997</v>
      </c>
      <c r="J690" s="1639">
        <v>1840.92</v>
      </c>
      <c r="K690" s="1639">
        <v>43.949492999999997</v>
      </c>
      <c r="L690" s="1639">
        <v>1840.92</v>
      </c>
      <c r="M690" s="1640">
        <v>2.3873657193142557E-2</v>
      </c>
      <c r="N690" s="1641">
        <v>70.087000000000003</v>
      </c>
      <c r="O690" s="1641">
        <v>1.6732330116957825</v>
      </c>
      <c r="P690" s="1641">
        <v>1432.4194315885534</v>
      </c>
      <c r="Q690" s="1642">
        <v>100.39398070174694</v>
      </c>
    </row>
    <row r="691" spans="1:17">
      <c r="A691" s="2177"/>
      <c r="B691" s="235">
        <v>6</v>
      </c>
      <c r="C691" s="1680" t="s">
        <v>626</v>
      </c>
      <c r="D691" s="1638">
        <v>51</v>
      </c>
      <c r="E691" s="1638">
        <v>1984</v>
      </c>
      <c r="F691" s="1639">
        <v>54.084000000000003</v>
      </c>
      <c r="G691" s="1639">
        <v>3.720348</v>
      </c>
      <c r="H691" s="1639">
        <v>0.5</v>
      </c>
      <c r="I691" s="1639">
        <v>49.863649000000002</v>
      </c>
      <c r="J691" s="1639">
        <v>1816.15</v>
      </c>
      <c r="K691" s="1639">
        <v>49.863649000000002</v>
      </c>
      <c r="L691" s="1639">
        <v>1816.15</v>
      </c>
      <c r="M691" s="1640">
        <v>2.7455688682102249E-2</v>
      </c>
      <c r="N691" s="1641">
        <v>70.087000000000003</v>
      </c>
      <c r="O691" s="1641">
        <v>1.9242868526625003</v>
      </c>
      <c r="P691" s="1641">
        <v>1647.341320926135</v>
      </c>
      <c r="Q691" s="1642">
        <v>115.45721115975003</v>
      </c>
    </row>
    <row r="692" spans="1:17">
      <c r="A692" s="2177"/>
      <c r="B692" s="235">
        <v>7</v>
      </c>
      <c r="C692" s="1680"/>
      <c r="D692" s="1638"/>
      <c r="E692" s="1638"/>
      <c r="F692" s="1639"/>
      <c r="G692" s="1639"/>
      <c r="H692" s="1639"/>
      <c r="I692" s="1639"/>
      <c r="J692" s="1639"/>
      <c r="K692" s="1639"/>
      <c r="L692" s="1639"/>
      <c r="M692" s="1640"/>
      <c r="N692" s="1641"/>
      <c r="O692" s="1641"/>
      <c r="P692" s="1641"/>
      <c r="Q692" s="1642"/>
    </row>
    <row r="693" spans="1:17">
      <c r="A693" s="2177"/>
      <c r="B693" s="235">
        <v>8</v>
      </c>
      <c r="C693" s="1680"/>
      <c r="D693" s="1638"/>
      <c r="E693" s="1638"/>
      <c r="F693" s="1639"/>
      <c r="G693" s="1639"/>
      <c r="H693" s="1639"/>
      <c r="I693" s="1639"/>
      <c r="J693" s="1639"/>
      <c r="K693" s="1639"/>
      <c r="L693" s="1639"/>
      <c r="M693" s="1640"/>
      <c r="N693" s="1641"/>
      <c r="O693" s="1641"/>
      <c r="P693" s="1641"/>
      <c r="Q693" s="1642"/>
    </row>
    <row r="694" spans="1:17">
      <c r="A694" s="2177"/>
      <c r="B694" s="235">
        <v>9</v>
      </c>
      <c r="C694" s="1680"/>
      <c r="D694" s="1638"/>
      <c r="E694" s="1638"/>
      <c r="F694" s="1639"/>
      <c r="G694" s="1639"/>
      <c r="H694" s="1639"/>
      <c r="I694" s="1639"/>
      <c r="J694" s="1639"/>
      <c r="K694" s="1639"/>
      <c r="L694" s="1639"/>
      <c r="M694" s="1640"/>
      <c r="N694" s="1641"/>
      <c r="O694" s="1641"/>
      <c r="P694" s="1641"/>
      <c r="Q694" s="1642"/>
    </row>
    <row r="695" spans="1:17" ht="12" thickBot="1">
      <c r="A695" s="2178"/>
      <c r="B695" s="260">
        <v>10</v>
      </c>
      <c r="C695" s="1681"/>
      <c r="D695" s="1682"/>
      <c r="E695" s="1682"/>
      <c r="F695" s="1683"/>
      <c r="G695" s="1683"/>
      <c r="H695" s="1683"/>
      <c r="I695" s="1683"/>
      <c r="J695" s="1683"/>
      <c r="K695" s="1683"/>
      <c r="L695" s="1683"/>
      <c r="M695" s="1684"/>
      <c r="N695" s="1685"/>
      <c r="O695" s="1685"/>
      <c r="P695" s="1685"/>
      <c r="Q695" s="1686"/>
    </row>
    <row r="696" spans="1:17">
      <c r="A696" s="2123" t="s">
        <v>136</v>
      </c>
      <c r="B696" s="164">
        <v>1</v>
      </c>
      <c r="C696" s="1687" t="s">
        <v>627</v>
      </c>
      <c r="D696" s="1688">
        <v>24</v>
      </c>
      <c r="E696" s="1688">
        <v>1968</v>
      </c>
      <c r="F696" s="1689">
        <v>21.741</v>
      </c>
      <c r="G696" s="1689">
        <v>0</v>
      </c>
      <c r="H696" s="1689">
        <v>0</v>
      </c>
      <c r="I696" s="1689">
        <v>21.740999000000002</v>
      </c>
      <c r="J696" s="1689">
        <v>828.47</v>
      </c>
      <c r="K696" s="1689">
        <v>21.740999000000002</v>
      </c>
      <c r="L696" s="1689">
        <v>828.47</v>
      </c>
      <c r="M696" s="1690">
        <v>2.6242349149637283E-2</v>
      </c>
      <c r="N696" s="1691">
        <v>70.087000000000003</v>
      </c>
      <c r="O696" s="1691">
        <v>1.8392475248506284</v>
      </c>
      <c r="P696" s="1691">
        <v>1574.5409489782369</v>
      </c>
      <c r="Q696" s="1692">
        <v>110.35485149103769</v>
      </c>
    </row>
    <row r="697" spans="1:17">
      <c r="A697" s="2124"/>
      <c r="B697" s="165">
        <v>2</v>
      </c>
      <c r="C697" s="1693" t="s">
        <v>628</v>
      </c>
      <c r="D697" s="1694">
        <v>24</v>
      </c>
      <c r="E697" s="1694">
        <v>1964</v>
      </c>
      <c r="F697" s="1659">
        <v>32.438000000000002</v>
      </c>
      <c r="G697" s="1657">
        <v>0.77239500000000005</v>
      </c>
      <c r="H697" s="1657">
        <v>3.84</v>
      </c>
      <c r="I697" s="1657">
        <v>27.825604999999999</v>
      </c>
      <c r="J697" s="1657">
        <v>1114.29</v>
      </c>
      <c r="K697" s="1659">
        <v>27.825604999999999</v>
      </c>
      <c r="L697" s="1657">
        <v>900.28</v>
      </c>
      <c r="M697" s="1658">
        <v>3.0907723152796909E-2</v>
      </c>
      <c r="N697" s="1659">
        <v>70.087000000000003</v>
      </c>
      <c r="O697" s="1659">
        <v>2.166229592610077</v>
      </c>
      <c r="P697" s="1659">
        <v>1854.4633891678145</v>
      </c>
      <c r="Q697" s="1660">
        <v>129.97377555660464</v>
      </c>
    </row>
    <row r="698" spans="1:17">
      <c r="A698" s="2124"/>
      <c r="B698" s="165">
        <v>3</v>
      </c>
      <c r="C698" s="1693"/>
      <c r="D698" s="1659"/>
      <c r="E698" s="1659"/>
      <c r="F698" s="1659"/>
      <c r="G698" s="1659"/>
      <c r="H698" s="1659"/>
      <c r="I698" s="1659"/>
      <c r="J698" s="1659"/>
      <c r="K698" s="1659"/>
      <c r="L698" s="1659"/>
      <c r="M698" s="1659"/>
      <c r="N698" s="1659"/>
      <c r="O698" s="1659"/>
      <c r="P698" s="1659"/>
      <c r="Q698" s="1660"/>
    </row>
    <row r="699" spans="1:17">
      <c r="A699" s="2124"/>
      <c r="B699" s="165">
        <v>4</v>
      </c>
      <c r="C699" s="1693"/>
      <c r="D699" s="1659"/>
      <c r="E699" s="1659"/>
      <c r="F699" s="1659"/>
      <c r="G699" s="1659"/>
      <c r="H699" s="1659"/>
      <c r="I699" s="1659"/>
      <c r="J699" s="1659"/>
      <c r="K699" s="1659"/>
      <c r="L699" s="1659"/>
      <c r="M699" s="1659"/>
      <c r="N699" s="1659"/>
      <c r="O699" s="1659"/>
      <c r="P699" s="1659"/>
      <c r="Q699" s="1660"/>
    </row>
    <row r="700" spans="1:17">
      <c r="A700" s="2124"/>
      <c r="B700" s="165">
        <v>5</v>
      </c>
      <c r="C700" s="574"/>
      <c r="D700" s="575"/>
      <c r="E700" s="575"/>
      <c r="F700" s="575"/>
      <c r="G700" s="575"/>
      <c r="H700" s="575"/>
      <c r="I700" s="575"/>
      <c r="J700" s="575"/>
      <c r="K700" s="575"/>
      <c r="L700" s="575"/>
      <c r="M700" s="575"/>
      <c r="N700" s="575"/>
      <c r="O700" s="575"/>
      <c r="P700" s="575"/>
      <c r="Q700" s="576"/>
    </row>
    <row r="701" spans="1:17">
      <c r="A701" s="2124"/>
      <c r="B701" s="165">
        <v>6</v>
      </c>
      <c r="C701" s="574"/>
      <c r="D701" s="575"/>
      <c r="E701" s="575"/>
      <c r="F701" s="575"/>
      <c r="G701" s="575"/>
      <c r="H701" s="575"/>
      <c r="I701" s="575"/>
      <c r="J701" s="575"/>
      <c r="K701" s="575"/>
      <c r="L701" s="575"/>
      <c r="M701" s="575"/>
      <c r="N701" s="575"/>
      <c r="O701" s="575"/>
      <c r="P701" s="575"/>
      <c r="Q701" s="576"/>
    </row>
    <row r="702" spans="1:17">
      <c r="A702" s="2124"/>
      <c r="B702" s="165">
        <v>7</v>
      </c>
      <c r="C702" s="574"/>
      <c r="D702" s="575"/>
      <c r="E702" s="575"/>
      <c r="F702" s="575"/>
      <c r="G702" s="575"/>
      <c r="H702" s="575"/>
      <c r="I702" s="575"/>
      <c r="J702" s="575"/>
      <c r="K702" s="575"/>
      <c r="L702" s="575"/>
      <c r="M702" s="575"/>
      <c r="N702" s="575"/>
      <c r="O702" s="575"/>
      <c r="P702" s="575"/>
      <c r="Q702" s="576"/>
    </row>
    <row r="703" spans="1:17">
      <c r="A703" s="2124"/>
      <c r="B703" s="165">
        <v>8</v>
      </c>
      <c r="C703" s="574"/>
      <c r="D703" s="575"/>
      <c r="E703" s="575"/>
      <c r="F703" s="575"/>
      <c r="G703" s="575"/>
      <c r="H703" s="575"/>
      <c r="I703" s="575"/>
      <c r="J703" s="575"/>
      <c r="K703" s="575"/>
      <c r="L703" s="575"/>
      <c r="M703" s="575"/>
      <c r="N703" s="575"/>
      <c r="O703" s="575"/>
      <c r="P703" s="575"/>
      <c r="Q703" s="576"/>
    </row>
    <row r="704" spans="1:17">
      <c r="A704" s="2124"/>
      <c r="B704" s="165">
        <v>9</v>
      </c>
      <c r="C704" s="574"/>
      <c r="D704" s="575"/>
      <c r="E704" s="575"/>
      <c r="F704" s="575"/>
      <c r="G704" s="575"/>
      <c r="H704" s="575"/>
      <c r="I704" s="575"/>
      <c r="J704" s="575"/>
      <c r="K704" s="575"/>
      <c r="L704" s="575"/>
      <c r="M704" s="575"/>
      <c r="N704" s="575"/>
      <c r="O704" s="575"/>
      <c r="P704" s="575"/>
      <c r="Q704" s="576"/>
    </row>
    <row r="705" spans="1:17" ht="12" thickBot="1">
      <c r="A705" s="2125"/>
      <c r="B705" s="166">
        <v>10</v>
      </c>
      <c r="C705" s="577"/>
      <c r="D705" s="578"/>
      <c r="E705" s="578"/>
      <c r="F705" s="578"/>
      <c r="G705" s="578"/>
      <c r="H705" s="578"/>
      <c r="I705" s="578"/>
      <c r="J705" s="578"/>
      <c r="K705" s="578"/>
      <c r="L705" s="578"/>
      <c r="M705" s="578"/>
      <c r="N705" s="578"/>
      <c r="O705" s="578"/>
      <c r="P705" s="578"/>
      <c r="Q705" s="579"/>
    </row>
    <row r="706" spans="1:17">
      <c r="A706" s="2117" t="s">
        <v>147</v>
      </c>
      <c r="B706" s="18">
        <v>1</v>
      </c>
      <c r="C706" s="580"/>
      <c r="D706" s="581"/>
      <c r="E706" s="581"/>
      <c r="F706" s="581"/>
      <c r="G706" s="581"/>
      <c r="H706" s="581"/>
      <c r="I706" s="581"/>
      <c r="J706" s="581"/>
      <c r="K706" s="581"/>
      <c r="L706" s="581"/>
      <c r="M706" s="581"/>
      <c r="N706" s="581"/>
      <c r="O706" s="581"/>
      <c r="P706" s="581"/>
      <c r="Q706" s="582"/>
    </row>
    <row r="707" spans="1:17">
      <c r="A707" s="2118"/>
      <c r="B707" s="20">
        <v>2</v>
      </c>
      <c r="C707" s="583"/>
      <c r="D707" s="584"/>
      <c r="E707" s="584"/>
      <c r="F707" s="584"/>
      <c r="G707" s="584"/>
      <c r="H707" s="584"/>
      <c r="I707" s="584"/>
      <c r="J707" s="584"/>
      <c r="K707" s="584"/>
      <c r="L707" s="584"/>
      <c r="M707" s="584"/>
      <c r="N707" s="584"/>
      <c r="O707" s="584"/>
      <c r="P707" s="584"/>
      <c r="Q707" s="585"/>
    </row>
    <row r="708" spans="1:17">
      <c r="A708" s="2118"/>
      <c r="B708" s="20">
        <v>3</v>
      </c>
      <c r="C708" s="583"/>
      <c r="D708" s="584"/>
      <c r="E708" s="584"/>
      <c r="F708" s="584"/>
      <c r="G708" s="584"/>
      <c r="H708" s="584"/>
      <c r="I708" s="584"/>
      <c r="J708" s="584"/>
      <c r="K708" s="584"/>
      <c r="L708" s="584"/>
      <c r="M708" s="584"/>
      <c r="N708" s="584"/>
      <c r="O708" s="584"/>
      <c r="P708" s="584"/>
      <c r="Q708" s="585"/>
    </row>
    <row r="709" spans="1:17">
      <c r="A709" s="2118"/>
      <c r="B709" s="20">
        <v>4</v>
      </c>
      <c r="C709" s="583"/>
      <c r="D709" s="584"/>
      <c r="E709" s="584"/>
      <c r="F709" s="584"/>
      <c r="G709" s="584"/>
      <c r="H709" s="584"/>
      <c r="I709" s="584"/>
      <c r="J709" s="584"/>
      <c r="K709" s="584"/>
      <c r="L709" s="584"/>
      <c r="M709" s="584"/>
      <c r="N709" s="584"/>
      <c r="O709" s="584"/>
      <c r="P709" s="584"/>
      <c r="Q709" s="585"/>
    </row>
    <row r="710" spans="1:17">
      <c r="A710" s="2118"/>
      <c r="B710" s="20">
        <v>5</v>
      </c>
      <c r="C710" s="586"/>
      <c r="D710" s="279"/>
      <c r="E710" s="279"/>
      <c r="F710" s="279"/>
      <c r="G710" s="279"/>
      <c r="H710" s="279"/>
      <c r="I710" s="584"/>
      <c r="J710" s="584"/>
      <c r="K710" s="584"/>
      <c r="L710" s="584"/>
      <c r="M710" s="584"/>
      <c r="N710" s="584"/>
      <c r="O710" s="584"/>
      <c r="P710" s="584"/>
      <c r="Q710" s="585"/>
    </row>
    <row r="711" spans="1:17">
      <c r="A711" s="2118"/>
      <c r="B711" s="20">
        <v>6</v>
      </c>
      <c r="C711" s="586"/>
      <c r="D711" s="279"/>
      <c r="E711" s="279"/>
      <c r="F711" s="279"/>
      <c r="G711" s="279"/>
      <c r="H711" s="279"/>
      <c r="I711" s="584"/>
      <c r="J711" s="584"/>
      <c r="K711" s="584"/>
      <c r="L711" s="584"/>
      <c r="M711" s="584"/>
      <c r="N711" s="584"/>
      <c r="O711" s="584"/>
      <c r="P711" s="584"/>
      <c r="Q711" s="585"/>
    </row>
    <row r="712" spans="1:17">
      <c r="A712" s="2118"/>
      <c r="B712" s="20">
        <v>7</v>
      </c>
      <c r="C712" s="586"/>
      <c r="D712" s="279"/>
      <c r="E712" s="279"/>
      <c r="F712" s="279"/>
      <c r="G712" s="279"/>
      <c r="H712" s="279"/>
      <c r="I712" s="584"/>
      <c r="J712" s="584"/>
      <c r="K712" s="584"/>
      <c r="L712" s="584"/>
      <c r="M712" s="584"/>
      <c r="N712" s="584"/>
      <c r="O712" s="584"/>
      <c r="P712" s="584"/>
      <c r="Q712" s="585"/>
    </row>
    <row r="713" spans="1:17">
      <c r="A713" s="2118"/>
      <c r="B713" s="20">
        <v>8</v>
      </c>
      <c r="C713" s="586"/>
      <c r="D713" s="279"/>
      <c r="E713" s="279"/>
      <c r="F713" s="279"/>
      <c r="G713" s="279"/>
      <c r="H713" s="279"/>
      <c r="I713" s="584"/>
      <c r="J713" s="584"/>
      <c r="K713" s="584"/>
      <c r="L713" s="584"/>
      <c r="M713" s="584"/>
      <c r="N713" s="584"/>
      <c r="O713" s="584"/>
      <c r="P713" s="584"/>
      <c r="Q713" s="585"/>
    </row>
    <row r="714" spans="1:17">
      <c r="A714" s="2118"/>
      <c r="B714" s="20">
        <v>9</v>
      </c>
      <c r="C714" s="586"/>
      <c r="D714" s="279"/>
      <c r="E714" s="279"/>
      <c r="F714" s="279"/>
      <c r="G714" s="279"/>
      <c r="H714" s="279"/>
      <c r="I714" s="584"/>
      <c r="J714" s="584"/>
      <c r="K714" s="584"/>
      <c r="L714" s="584"/>
      <c r="M714" s="584"/>
      <c r="N714" s="584"/>
      <c r="O714" s="584"/>
      <c r="P714" s="584"/>
      <c r="Q714" s="585"/>
    </row>
    <row r="715" spans="1:17" ht="12.75" thickBot="1">
      <c r="A715" s="2119"/>
      <c r="B715" s="297">
        <v>10</v>
      </c>
      <c r="C715" s="282"/>
      <c r="D715" s="283"/>
      <c r="E715" s="283"/>
      <c r="F715" s="169"/>
      <c r="G715" s="169"/>
      <c r="H715" s="169"/>
      <c r="I715" s="169"/>
      <c r="J715" s="169"/>
      <c r="K715" s="284"/>
      <c r="L715" s="169"/>
      <c r="M715" s="285"/>
      <c r="N715" s="286"/>
      <c r="O715" s="287"/>
      <c r="P715" s="288"/>
      <c r="Q715" s="170"/>
    </row>
    <row r="716" spans="1:17">
      <c r="F716" s="96"/>
      <c r="G716" s="96"/>
      <c r="H716" s="96"/>
      <c r="I716" s="96"/>
    </row>
    <row r="717" spans="1:17">
      <c r="F717" s="96"/>
      <c r="G717" s="96"/>
      <c r="H717" s="96"/>
      <c r="I717" s="96"/>
    </row>
    <row r="718" spans="1:17" ht="15">
      <c r="A718" s="2093" t="s">
        <v>275</v>
      </c>
      <c r="B718" s="2093"/>
      <c r="C718" s="2093"/>
      <c r="D718" s="2093"/>
      <c r="E718" s="2093"/>
      <c r="F718" s="2093"/>
      <c r="G718" s="2093"/>
      <c r="H718" s="2093"/>
      <c r="I718" s="2093"/>
      <c r="J718" s="2093"/>
      <c r="K718" s="2093"/>
      <c r="L718" s="2093"/>
      <c r="M718" s="2093"/>
      <c r="N718" s="2093"/>
      <c r="O718" s="2093"/>
      <c r="P718" s="2093"/>
      <c r="Q718" s="2093"/>
    </row>
    <row r="719" spans="1:17" ht="13.5" thickBot="1">
      <c r="A719" s="1043"/>
      <c r="B719" s="1043"/>
      <c r="C719" s="1043"/>
      <c r="D719" s="1043"/>
      <c r="E719" s="2038" t="s">
        <v>419</v>
      </c>
      <c r="F719" s="2038"/>
      <c r="G719" s="2038"/>
      <c r="H719" s="2038"/>
      <c r="I719" s="1043">
        <v>-0.2</v>
      </c>
      <c r="J719" s="1043" t="s">
        <v>418</v>
      </c>
      <c r="K719" s="1043" t="s">
        <v>420</v>
      </c>
      <c r="L719" s="1044">
        <v>564</v>
      </c>
      <c r="M719" s="1043"/>
      <c r="N719" s="1043"/>
      <c r="O719" s="1043"/>
      <c r="P719" s="1043"/>
      <c r="Q719" s="1043"/>
    </row>
    <row r="720" spans="1:17">
      <c r="A720" s="2095" t="s">
        <v>1</v>
      </c>
      <c r="B720" s="2068" t="s">
        <v>0</v>
      </c>
      <c r="C720" s="2039" t="s">
        <v>2</v>
      </c>
      <c r="D720" s="2039" t="s">
        <v>3</v>
      </c>
      <c r="E720" s="2039" t="s">
        <v>12</v>
      </c>
      <c r="F720" s="2042" t="s">
        <v>13</v>
      </c>
      <c r="G720" s="2043"/>
      <c r="H720" s="2043"/>
      <c r="I720" s="2044"/>
      <c r="J720" s="2039" t="s">
        <v>4</v>
      </c>
      <c r="K720" s="2039" t="s">
        <v>14</v>
      </c>
      <c r="L720" s="2039" t="s">
        <v>5</v>
      </c>
      <c r="M720" s="2039" t="s">
        <v>6</v>
      </c>
      <c r="N720" s="2039" t="s">
        <v>15</v>
      </c>
      <c r="O720" s="2055" t="s">
        <v>16</v>
      </c>
      <c r="P720" s="2039" t="s">
        <v>23</v>
      </c>
      <c r="Q720" s="2025" t="s">
        <v>24</v>
      </c>
    </row>
    <row r="721" spans="1:17" ht="33.75">
      <c r="A721" s="2096"/>
      <c r="B721" s="2069"/>
      <c r="C721" s="2040"/>
      <c r="D721" s="2041"/>
      <c r="E721" s="2041"/>
      <c r="F721" s="16" t="s">
        <v>17</v>
      </c>
      <c r="G721" s="16" t="s">
        <v>18</v>
      </c>
      <c r="H721" s="16" t="s">
        <v>19</v>
      </c>
      <c r="I721" s="16" t="s">
        <v>20</v>
      </c>
      <c r="J721" s="2041"/>
      <c r="K721" s="2041"/>
      <c r="L721" s="2041"/>
      <c r="M721" s="2041"/>
      <c r="N721" s="2041"/>
      <c r="O721" s="2056"/>
      <c r="P721" s="2041"/>
      <c r="Q721" s="2026"/>
    </row>
    <row r="722" spans="1:17">
      <c r="A722" s="2097"/>
      <c r="B722" s="2098"/>
      <c r="C722" s="2041"/>
      <c r="D722" s="106" t="s">
        <v>7</v>
      </c>
      <c r="E722" s="106" t="s">
        <v>8</v>
      </c>
      <c r="F722" s="106" t="s">
        <v>9</v>
      </c>
      <c r="G722" s="106" t="s">
        <v>9</v>
      </c>
      <c r="H722" s="106" t="s">
        <v>9</v>
      </c>
      <c r="I722" s="106" t="s">
        <v>9</v>
      </c>
      <c r="J722" s="106" t="s">
        <v>21</v>
      </c>
      <c r="K722" s="106" t="s">
        <v>9</v>
      </c>
      <c r="L722" s="106" t="s">
        <v>21</v>
      </c>
      <c r="M722" s="106" t="s">
        <v>71</v>
      </c>
      <c r="N722" s="106" t="s">
        <v>633</v>
      </c>
      <c r="O722" s="106" t="s">
        <v>634</v>
      </c>
      <c r="P722" s="107" t="s">
        <v>25</v>
      </c>
      <c r="Q722" s="108" t="s">
        <v>635</v>
      </c>
    </row>
    <row r="723" spans="1:17" ht="12" thickBot="1">
      <c r="A723" s="981">
        <v>1</v>
      </c>
      <c r="B723" s="982">
        <v>2</v>
      </c>
      <c r="C723" s="983">
        <v>3</v>
      </c>
      <c r="D723" s="984">
        <v>4</v>
      </c>
      <c r="E723" s="984">
        <v>5</v>
      </c>
      <c r="F723" s="984">
        <v>6</v>
      </c>
      <c r="G723" s="984">
        <v>7</v>
      </c>
      <c r="H723" s="984">
        <v>8</v>
      </c>
      <c r="I723" s="984">
        <v>9</v>
      </c>
      <c r="J723" s="984">
        <v>10</v>
      </c>
      <c r="K723" s="984">
        <v>11</v>
      </c>
      <c r="L723" s="983">
        <v>12</v>
      </c>
      <c r="M723" s="984">
        <v>13</v>
      </c>
      <c r="N723" s="984">
        <v>14</v>
      </c>
      <c r="O723" s="985">
        <v>15</v>
      </c>
      <c r="P723" s="983">
        <v>16</v>
      </c>
      <c r="Q723" s="986">
        <v>17</v>
      </c>
    </row>
    <row r="724" spans="1:17">
      <c r="A724" s="2110" t="s">
        <v>100</v>
      </c>
      <c r="B724" s="296">
        <v>1</v>
      </c>
      <c r="C724" s="1613" t="s">
        <v>671</v>
      </c>
      <c r="D724" s="1614">
        <v>14</v>
      </c>
      <c r="E724" s="1614">
        <v>2011</v>
      </c>
      <c r="F724" s="1615">
        <v>8.2330000000000005</v>
      </c>
      <c r="G724" s="1615">
        <v>1.1323019999999999</v>
      </c>
      <c r="H724" s="1615">
        <v>2.59</v>
      </c>
      <c r="I724" s="1615">
        <v>4.5106989999999998</v>
      </c>
      <c r="J724" s="1615">
        <v>517.4</v>
      </c>
      <c r="K724" s="1615">
        <v>4.5106989999999998</v>
      </c>
      <c r="L724" s="1615">
        <v>517.4</v>
      </c>
      <c r="M724" s="1616">
        <v>8.7180112098956316E-3</v>
      </c>
      <c r="N724" s="1617">
        <v>78.588999999999999</v>
      </c>
      <c r="O724" s="1617">
        <v>0.68513978297448774</v>
      </c>
      <c r="P724" s="1617">
        <v>523.08067259373797</v>
      </c>
      <c r="Q724" s="1618">
        <v>41.108386978469269</v>
      </c>
    </row>
    <row r="725" spans="1:17">
      <c r="A725" s="2111"/>
      <c r="B725" s="116">
        <v>2</v>
      </c>
      <c r="C725" s="1619" t="s">
        <v>459</v>
      </c>
      <c r="D725" s="1620">
        <v>20</v>
      </c>
      <c r="E725" s="1620">
        <v>1975</v>
      </c>
      <c r="F725" s="1621">
        <v>16.178999999999998</v>
      </c>
      <c r="G725" s="1621">
        <v>1.8360000000000001</v>
      </c>
      <c r="H725" s="1621">
        <v>3.2</v>
      </c>
      <c r="I725" s="1621">
        <v>11.143000000000001</v>
      </c>
      <c r="J725" s="1621">
        <v>1147.92</v>
      </c>
      <c r="K725" s="1621">
        <v>11.143000000000001</v>
      </c>
      <c r="L725" s="1621">
        <v>1147.92</v>
      </c>
      <c r="M725" s="1622">
        <v>9.7071224475573214E-3</v>
      </c>
      <c r="N725" s="1623">
        <v>78.588999999999999</v>
      </c>
      <c r="O725" s="1623">
        <v>0.7628730460310823</v>
      </c>
      <c r="P725" s="1623">
        <v>582.4273468534393</v>
      </c>
      <c r="Q725" s="1624">
        <v>45.772382761864939</v>
      </c>
    </row>
    <row r="726" spans="1:17">
      <c r="A726" s="2111"/>
      <c r="B726" s="116">
        <v>3</v>
      </c>
      <c r="C726" s="1619" t="s">
        <v>460</v>
      </c>
      <c r="D726" s="1620">
        <v>20</v>
      </c>
      <c r="E726" s="1620">
        <v>1975</v>
      </c>
      <c r="F726" s="1621">
        <v>16.059999999999999</v>
      </c>
      <c r="G726" s="1621">
        <v>1.4279999999999999</v>
      </c>
      <c r="H726" s="1621">
        <v>3.2</v>
      </c>
      <c r="I726" s="1621">
        <v>11.432</v>
      </c>
      <c r="J726" s="1621">
        <v>1127.03</v>
      </c>
      <c r="K726" s="1621">
        <v>11.432</v>
      </c>
      <c r="L726" s="1621">
        <v>1127.03</v>
      </c>
      <c r="M726" s="1622">
        <v>1.0143474441674136E-2</v>
      </c>
      <c r="N726" s="1623">
        <v>78.588999999999999</v>
      </c>
      <c r="O726" s="1623">
        <v>0.79716551289672866</v>
      </c>
      <c r="P726" s="1623">
        <v>608.60846650044823</v>
      </c>
      <c r="Q726" s="1624">
        <v>47.829930773803724</v>
      </c>
    </row>
    <row r="727" spans="1:17">
      <c r="A727" s="2111"/>
      <c r="B727" s="116">
        <v>4</v>
      </c>
      <c r="C727" s="1625" t="s">
        <v>672</v>
      </c>
      <c r="D727" s="1626">
        <v>24</v>
      </c>
      <c r="E727" s="1627">
        <v>1965</v>
      </c>
      <c r="F727" s="1627">
        <v>18.578700000000001</v>
      </c>
      <c r="G727" s="1627">
        <v>2.4990000000000001</v>
      </c>
      <c r="H727" s="1627">
        <v>0.24</v>
      </c>
      <c r="I727" s="1627">
        <v>15.839701</v>
      </c>
      <c r="J727" s="1627">
        <v>1110.8699999999999</v>
      </c>
      <c r="K727" s="1627">
        <v>15.839701</v>
      </c>
      <c r="L727" s="1627">
        <v>1110.8699999999999</v>
      </c>
      <c r="M727" s="1628">
        <v>1.4258825065039114E-2</v>
      </c>
      <c r="N727" s="1629">
        <v>78.588999999999999</v>
      </c>
      <c r="O727" s="1629">
        <v>1.1205868030363588</v>
      </c>
      <c r="P727" s="1629">
        <v>855.52950390234685</v>
      </c>
      <c r="Q727" s="1630">
        <v>67.235208182181537</v>
      </c>
    </row>
    <row r="728" spans="1:17">
      <c r="A728" s="2111"/>
      <c r="B728" s="116">
        <v>5</v>
      </c>
      <c r="C728" s="1625" t="s">
        <v>673</v>
      </c>
      <c r="D728" s="1626">
        <v>21</v>
      </c>
      <c r="E728" s="1627">
        <v>2010</v>
      </c>
      <c r="F728" s="1627">
        <v>15.672000000000001</v>
      </c>
      <c r="G728" s="1627">
        <v>1.4790000000000001</v>
      </c>
      <c r="H728" s="1627">
        <v>-1.0445</v>
      </c>
      <c r="I728" s="1627">
        <v>15.237500000000001</v>
      </c>
      <c r="J728" s="1627">
        <v>1013.26</v>
      </c>
      <c r="K728" s="1627">
        <v>15.237500000000001</v>
      </c>
      <c r="L728" s="1627">
        <v>1013.26</v>
      </c>
      <c r="M728" s="1628">
        <v>1.5038094862128181E-2</v>
      </c>
      <c r="N728" s="1629">
        <v>78.588999999999999</v>
      </c>
      <c r="O728" s="1629">
        <v>1.1818288371197916</v>
      </c>
      <c r="P728" s="1629">
        <v>902.28569172769096</v>
      </c>
      <c r="Q728" s="1630">
        <v>70.909730227187509</v>
      </c>
    </row>
    <row r="729" spans="1:17">
      <c r="A729" s="2111"/>
      <c r="B729" s="116">
        <v>6</v>
      </c>
      <c r="C729" s="1625" t="s">
        <v>674</v>
      </c>
      <c r="D729" s="1626">
        <v>33</v>
      </c>
      <c r="E729" s="1627">
        <v>1985</v>
      </c>
      <c r="F729" s="1627">
        <v>41.906999999999996</v>
      </c>
      <c r="G729" s="1627">
        <v>4.2764519999999999</v>
      </c>
      <c r="H729" s="1627">
        <v>5.28</v>
      </c>
      <c r="I729" s="1627">
        <v>32.350551000000003</v>
      </c>
      <c r="J729" s="1627">
        <v>2059.6</v>
      </c>
      <c r="K729" s="1627">
        <v>32.350551000000003</v>
      </c>
      <c r="L729" s="1627">
        <v>2059.6</v>
      </c>
      <c r="M729" s="1628">
        <v>1.5707200912798605E-2</v>
      </c>
      <c r="N729" s="1629">
        <v>78.588999999999999</v>
      </c>
      <c r="O729" s="1629">
        <v>1.2344132125359295</v>
      </c>
      <c r="P729" s="1629">
        <v>942.43205476791638</v>
      </c>
      <c r="Q729" s="1630">
        <v>74.064792752155768</v>
      </c>
    </row>
    <row r="730" spans="1:17">
      <c r="A730" s="2111"/>
      <c r="B730" s="116">
        <v>7</v>
      </c>
      <c r="C730" s="1422"/>
      <c r="D730" s="1423"/>
      <c r="E730" s="1423"/>
      <c r="F730" s="1423"/>
      <c r="G730" s="1423"/>
      <c r="H730" s="1423"/>
      <c r="I730" s="1423"/>
      <c r="J730" s="1423"/>
      <c r="K730" s="1423"/>
      <c r="L730" s="1423"/>
      <c r="M730" s="1424"/>
      <c r="N730" s="564"/>
      <c r="O730" s="564"/>
      <c r="P730" s="564"/>
      <c r="Q730" s="1425"/>
    </row>
    <row r="731" spans="1:17">
      <c r="A731" s="2111"/>
      <c r="B731" s="116">
        <v>8</v>
      </c>
      <c r="C731" s="1422"/>
      <c r="D731" s="1423"/>
      <c r="E731" s="1423"/>
      <c r="F731" s="1423"/>
      <c r="G731" s="1423"/>
      <c r="H731" s="1423"/>
      <c r="I731" s="1423"/>
      <c r="J731" s="1423"/>
      <c r="K731" s="1423"/>
      <c r="L731" s="1423"/>
      <c r="M731" s="1424"/>
      <c r="N731" s="564"/>
      <c r="O731" s="564"/>
      <c r="P731" s="564"/>
      <c r="Q731" s="1425"/>
    </row>
    <row r="732" spans="1:17">
      <c r="A732" s="2111"/>
      <c r="B732" s="116">
        <v>9</v>
      </c>
      <c r="C732" s="1422"/>
      <c r="D732" s="1423"/>
      <c r="E732" s="1423"/>
      <c r="F732" s="1423"/>
      <c r="G732" s="1423"/>
      <c r="H732" s="1423"/>
      <c r="I732" s="1423"/>
      <c r="J732" s="1423"/>
      <c r="K732" s="1423"/>
      <c r="L732" s="1423"/>
      <c r="M732" s="1424"/>
      <c r="N732" s="564"/>
      <c r="O732" s="564"/>
      <c r="P732" s="564"/>
      <c r="Q732" s="1425"/>
    </row>
    <row r="733" spans="1:17" ht="12" thickBot="1">
      <c r="A733" s="2182"/>
      <c r="B733" s="563">
        <v>10</v>
      </c>
      <c r="C733" s="1426"/>
      <c r="D733" s="1427"/>
      <c r="E733" s="1427"/>
      <c r="F733" s="1427"/>
      <c r="G733" s="1427"/>
      <c r="H733" s="1427"/>
      <c r="I733" s="1427"/>
      <c r="J733" s="1427"/>
      <c r="K733" s="1427"/>
      <c r="L733" s="1427"/>
      <c r="M733" s="1428"/>
      <c r="N733" s="565"/>
      <c r="O733" s="565"/>
      <c r="P733" s="565"/>
      <c r="Q733" s="1429"/>
    </row>
    <row r="734" spans="1:17">
      <c r="A734" s="2175" t="s">
        <v>106</v>
      </c>
      <c r="B734" s="32">
        <v>1</v>
      </c>
      <c r="C734" s="1416"/>
      <c r="D734" s="1417"/>
      <c r="E734" s="1417"/>
      <c r="F734" s="1418"/>
      <c r="G734" s="1418"/>
      <c r="H734" s="1418"/>
      <c r="I734" s="1418"/>
      <c r="J734" s="1418"/>
      <c r="K734" s="1418"/>
      <c r="L734" s="1418"/>
      <c r="M734" s="1419"/>
      <c r="N734" s="1420"/>
      <c r="O734" s="1420"/>
      <c r="P734" s="1420"/>
      <c r="Q734" s="1421"/>
    </row>
    <row r="735" spans="1:17">
      <c r="A735" s="2113"/>
      <c r="B735" s="13">
        <v>2</v>
      </c>
      <c r="C735" s="588"/>
      <c r="D735" s="588"/>
      <c r="E735" s="588"/>
      <c r="F735" s="589"/>
      <c r="G735" s="589"/>
      <c r="H735" s="589"/>
      <c r="I735" s="589"/>
      <c r="J735" s="589"/>
      <c r="K735" s="589"/>
      <c r="L735" s="589"/>
      <c r="M735" s="590"/>
      <c r="N735" s="566"/>
      <c r="O735" s="566"/>
      <c r="P735" s="566"/>
      <c r="Q735" s="567"/>
    </row>
    <row r="736" spans="1:17">
      <c r="A736" s="2113"/>
      <c r="B736" s="13">
        <v>3</v>
      </c>
      <c r="C736" s="588"/>
      <c r="D736" s="588"/>
      <c r="E736" s="588"/>
      <c r="F736" s="589"/>
      <c r="G736" s="589"/>
      <c r="H736" s="589"/>
      <c r="I736" s="589"/>
      <c r="J736" s="589"/>
      <c r="K736" s="589"/>
      <c r="L736" s="589"/>
      <c r="M736" s="590"/>
      <c r="N736" s="566"/>
      <c r="O736" s="566"/>
      <c r="P736" s="566"/>
      <c r="Q736" s="567"/>
    </row>
    <row r="737" spans="1:17">
      <c r="A737" s="2113"/>
      <c r="B737" s="13">
        <v>4</v>
      </c>
      <c r="C737" s="588"/>
      <c r="D737" s="588"/>
      <c r="E737" s="588"/>
      <c r="F737" s="589"/>
      <c r="G737" s="589"/>
      <c r="H737" s="589"/>
      <c r="I737" s="589"/>
      <c r="J737" s="589"/>
      <c r="K737" s="589"/>
      <c r="L737" s="589"/>
      <c r="M737" s="590"/>
      <c r="N737" s="566"/>
      <c r="O737" s="566"/>
      <c r="P737" s="566"/>
      <c r="Q737" s="567"/>
    </row>
    <row r="738" spans="1:17">
      <c r="A738" s="2113"/>
      <c r="B738" s="13">
        <v>5</v>
      </c>
      <c r="C738" s="588"/>
      <c r="D738" s="588"/>
      <c r="E738" s="588"/>
      <c r="F738" s="589"/>
      <c r="G738" s="589"/>
      <c r="H738" s="589"/>
      <c r="I738" s="589"/>
      <c r="J738" s="589"/>
      <c r="K738" s="589"/>
      <c r="L738" s="589"/>
      <c r="M738" s="590"/>
      <c r="N738" s="566"/>
      <c r="O738" s="566"/>
      <c r="P738" s="566"/>
      <c r="Q738" s="567"/>
    </row>
    <row r="739" spans="1:17">
      <c r="A739" s="2113"/>
      <c r="B739" s="13">
        <v>6</v>
      </c>
      <c r="C739" s="588"/>
      <c r="D739" s="588"/>
      <c r="E739" s="588"/>
      <c r="F739" s="589"/>
      <c r="G739" s="589"/>
      <c r="H739" s="589"/>
      <c r="I739" s="589"/>
      <c r="J739" s="589"/>
      <c r="K739" s="589"/>
      <c r="L739" s="589"/>
      <c r="M739" s="590"/>
      <c r="N739" s="566"/>
      <c r="O739" s="566"/>
      <c r="P739" s="566"/>
      <c r="Q739" s="567"/>
    </row>
    <row r="740" spans="1:17">
      <c r="A740" s="2113"/>
      <c r="B740" s="13">
        <v>7</v>
      </c>
      <c r="C740" s="591"/>
      <c r="D740" s="588"/>
      <c r="E740" s="588"/>
      <c r="F740" s="589"/>
      <c r="G740" s="589"/>
      <c r="H740" s="589"/>
      <c r="I740" s="589"/>
      <c r="J740" s="589"/>
      <c r="K740" s="589"/>
      <c r="L740" s="589"/>
      <c r="M740" s="590"/>
      <c r="N740" s="566"/>
      <c r="O740" s="566"/>
      <c r="P740" s="566"/>
      <c r="Q740" s="567"/>
    </row>
    <row r="741" spans="1:17">
      <c r="A741" s="2113"/>
      <c r="B741" s="13">
        <v>8</v>
      </c>
      <c r="C741" s="591"/>
      <c r="D741" s="588"/>
      <c r="E741" s="588"/>
      <c r="F741" s="589"/>
      <c r="G741" s="589"/>
      <c r="H741" s="589"/>
      <c r="I741" s="589"/>
      <c r="J741" s="589"/>
      <c r="K741" s="589"/>
      <c r="L741" s="589"/>
      <c r="M741" s="590"/>
      <c r="N741" s="566"/>
      <c r="O741" s="566"/>
      <c r="P741" s="566"/>
      <c r="Q741" s="567"/>
    </row>
    <row r="742" spans="1:17">
      <c r="A742" s="2113"/>
      <c r="B742" s="13">
        <v>9</v>
      </c>
      <c r="C742" s="591"/>
      <c r="D742" s="588"/>
      <c r="E742" s="588"/>
      <c r="F742" s="589"/>
      <c r="G742" s="589"/>
      <c r="H742" s="589"/>
      <c r="I742" s="589"/>
      <c r="J742" s="589"/>
      <c r="K742" s="589"/>
      <c r="L742" s="589"/>
      <c r="M742" s="590"/>
      <c r="N742" s="566"/>
      <c r="O742" s="566"/>
      <c r="P742" s="566"/>
      <c r="Q742" s="567"/>
    </row>
    <row r="743" spans="1:17" ht="12" thickBot="1">
      <c r="A743" s="2165"/>
      <c r="B743" s="44">
        <v>10</v>
      </c>
      <c r="C743" s="591"/>
      <c r="D743" s="588"/>
      <c r="E743" s="588"/>
      <c r="F743" s="589"/>
      <c r="G743" s="589"/>
      <c r="H743" s="589"/>
      <c r="I743" s="589"/>
      <c r="J743" s="589"/>
      <c r="K743" s="589"/>
      <c r="L743" s="589"/>
      <c r="M743" s="590"/>
      <c r="N743" s="566"/>
      <c r="O743" s="566"/>
      <c r="P743" s="566"/>
      <c r="Q743" s="567"/>
    </row>
    <row r="744" spans="1:17">
      <c r="A744" s="2166" t="s">
        <v>115</v>
      </c>
      <c r="B744" s="134">
        <v>1</v>
      </c>
      <c r="C744" s="592"/>
      <c r="D744" s="593"/>
      <c r="E744" s="593"/>
      <c r="F744" s="594"/>
      <c r="G744" s="594"/>
      <c r="H744" s="594"/>
      <c r="I744" s="594"/>
      <c r="J744" s="594"/>
      <c r="K744" s="594"/>
      <c r="L744" s="594"/>
      <c r="M744" s="595"/>
      <c r="N744" s="568"/>
      <c r="O744" s="568"/>
      <c r="P744" s="568"/>
      <c r="Q744" s="569"/>
    </row>
    <row r="745" spans="1:17">
      <c r="A745" s="2167"/>
      <c r="B745" s="143">
        <v>2</v>
      </c>
      <c r="C745" s="596"/>
      <c r="D745" s="597"/>
      <c r="E745" s="597"/>
      <c r="F745" s="598"/>
      <c r="G745" s="598"/>
      <c r="H745" s="598"/>
      <c r="I745" s="598"/>
      <c r="J745" s="598"/>
      <c r="K745" s="598"/>
      <c r="L745" s="598"/>
      <c r="M745" s="599"/>
      <c r="N745" s="570"/>
      <c r="O745" s="570"/>
      <c r="P745" s="570"/>
      <c r="Q745" s="571"/>
    </row>
    <row r="746" spans="1:17">
      <c r="A746" s="2167"/>
      <c r="B746" s="143">
        <v>3</v>
      </c>
      <c r="C746" s="596"/>
      <c r="D746" s="597"/>
      <c r="E746" s="597"/>
      <c r="F746" s="598"/>
      <c r="G746" s="598"/>
      <c r="H746" s="598"/>
      <c r="I746" s="598"/>
      <c r="J746" s="598"/>
      <c r="K746" s="598"/>
      <c r="L746" s="598"/>
      <c r="M746" s="599"/>
      <c r="N746" s="570"/>
      <c r="O746" s="570"/>
      <c r="P746" s="570"/>
      <c r="Q746" s="571"/>
    </row>
    <row r="747" spans="1:17">
      <c r="A747" s="2167"/>
      <c r="B747" s="143">
        <v>4</v>
      </c>
      <c r="C747" s="596"/>
      <c r="D747" s="597"/>
      <c r="E747" s="597"/>
      <c r="F747" s="598"/>
      <c r="G747" s="598"/>
      <c r="H747" s="598"/>
      <c r="I747" s="598"/>
      <c r="J747" s="598"/>
      <c r="K747" s="598"/>
      <c r="L747" s="598"/>
      <c r="M747" s="599"/>
      <c r="N747" s="570"/>
      <c r="O747" s="570"/>
      <c r="P747" s="570"/>
      <c r="Q747" s="571"/>
    </row>
    <row r="748" spans="1:17">
      <c r="A748" s="2167"/>
      <c r="B748" s="143">
        <v>5</v>
      </c>
      <c r="C748" s="596"/>
      <c r="D748" s="597"/>
      <c r="E748" s="597"/>
      <c r="F748" s="598"/>
      <c r="G748" s="598"/>
      <c r="H748" s="598"/>
      <c r="I748" s="598"/>
      <c r="J748" s="598"/>
      <c r="K748" s="598"/>
      <c r="L748" s="598"/>
      <c r="M748" s="599"/>
      <c r="N748" s="570"/>
      <c r="O748" s="570"/>
      <c r="P748" s="570"/>
      <c r="Q748" s="571"/>
    </row>
    <row r="749" spans="1:17">
      <c r="A749" s="2167"/>
      <c r="B749" s="143">
        <v>6</v>
      </c>
      <c r="C749" s="596"/>
      <c r="D749" s="597"/>
      <c r="E749" s="597"/>
      <c r="F749" s="598"/>
      <c r="G749" s="598"/>
      <c r="H749" s="598"/>
      <c r="I749" s="598"/>
      <c r="J749" s="598"/>
      <c r="K749" s="598"/>
      <c r="L749" s="598"/>
      <c r="M749" s="599"/>
      <c r="N749" s="570"/>
      <c r="O749" s="570"/>
      <c r="P749" s="570"/>
      <c r="Q749" s="571"/>
    </row>
    <row r="750" spans="1:17">
      <c r="A750" s="2167"/>
      <c r="B750" s="143">
        <v>7</v>
      </c>
      <c r="C750" s="596"/>
      <c r="D750" s="597"/>
      <c r="E750" s="597"/>
      <c r="F750" s="598"/>
      <c r="G750" s="598"/>
      <c r="H750" s="598"/>
      <c r="I750" s="598"/>
      <c r="J750" s="598"/>
      <c r="K750" s="598"/>
      <c r="L750" s="598"/>
      <c r="M750" s="599"/>
      <c r="N750" s="570"/>
      <c r="O750" s="570"/>
      <c r="P750" s="570"/>
      <c r="Q750" s="571"/>
    </row>
    <row r="751" spans="1:17">
      <c r="A751" s="2167"/>
      <c r="B751" s="143">
        <v>8</v>
      </c>
      <c r="C751" s="596"/>
      <c r="D751" s="597"/>
      <c r="E751" s="597"/>
      <c r="F751" s="598"/>
      <c r="G751" s="598"/>
      <c r="H751" s="598"/>
      <c r="I751" s="598"/>
      <c r="J751" s="598"/>
      <c r="K751" s="598"/>
      <c r="L751" s="598"/>
      <c r="M751" s="599"/>
      <c r="N751" s="570"/>
      <c r="O751" s="570"/>
      <c r="P751" s="570"/>
      <c r="Q751" s="571"/>
    </row>
    <row r="752" spans="1:17">
      <c r="A752" s="2167"/>
      <c r="B752" s="143">
        <v>9</v>
      </c>
      <c r="C752" s="596"/>
      <c r="D752" s="597"/>
      <c r="E752" s="597"/>
      <c r="F752" s="598"/>
      <c r="G752" s="598"/>
      <c r="H752" s="598"/>
      <c r="I752" s="598"/>
      <c r="J752" s="598"/>
      <c r="K752" s="598"/>
      <c r="L752" s="598"/>
      <c r="M752" s="599"/>
      <c r="N752" s="570"/>
      <c r="O752" s="570"/>
      <c r="P752" s="570"/>
      <c r="Q752" s="571"/>
    </row>
    <row r="753" spans="1:17" ht="12" thickBot="1">
      <c r="A753" s="2168"/>
      <c r="B753" s="152">
        <v>10</v>
      </c>
      <c r="C753" s="600"/>
      <c r="D753" s="601"/>
      <c r="E753" s="601"/>
      <c r="F753" s="602"/>
      <c r="G753" s="602"/>
      <c r="H753" s="602"/>
      <c r="I753" s="602"/>
      <c r="J753" s="602"/>
      <c r="K753" s="602"/>
      <c r="L753" s="602"/>
      <c r="M753" s="603"/>
      <c r="N753" s="572"/>
      <c r="O753" s="572"/>
      <c r="P753" s="572"/>
      <c r="Q753" s="573"/>
    </row>
    <row r="754" spans="1:17">
      <c r="A754" s="2115" t="s">
        <v>126</v>
      </c>
      <c r="B754" s="86">
        <v>1</v>
      </c>
      <c r="C754" s="1637" t="s">
        <v>461</v>
      </c>
      <c r="D754" s="1638">
        <v>10</v>
      </c>
      <c r="E754" s="1638">
        <v>1977</v>
      </c>
      <c r="F754" s="1639">
        <v>14.0289</v>
      </c>
      <c r="G754" s="1639">
        <v>1.224</v>
      </c>
      <c r="H754" s="1639">
        <v>1.6</v>
      </c>
      <c r="I754" s="1639">
        <v>11.2049</v>
      </c>
      <c r="J754" s="1639">
        <v>580.30999999999995</v>
      </c>
      <c r="K754" s="1639">
        <v>11.2049</v>
      </c>
      <c r="L754" s="1639">
        <v>580.30999999999995</v>
      </c>
      <c r="M754" s="1640">
        <v>1.9308473057503751E-2</v>
      </c>
      <c r="N754" s="1641">
        <v>78.588999999999999</v>
      </c>
      <c r="O754" s="1641">
        <v>1.5174335891161623</v>
      </c>
      <c r="P754" s="1641">
        <v>1158.508383450225</v>
      </c>
      <c r="Q754" s="1642">
        <v>91.046015346969725</v>
      </c>
    </row>
    <row r="755" spans="1:17">
      <c r="A755" s="2116"/>
      <c r="B755" s="86">
        <v>2</v>
      </c>
      <c r="C755" s="1637" t="s">
        <v>675</v>
      </c>
      <c r="D755" s="1638">
        <v>38</v>
      </c>
      <c r="E755" s="1638">
        <v>1987</v>
      </c>
      <c r="F755" s="1639">
        <v>57.648000000000003</v>
      </c>
      <c r="G755" s="1639">
        <v>3.774</v>
      </c>
      <c r="H755" s="1639">
        <v>7.36</v>
      </c>
      <c r="I755" s="1639">
        <v>46.513998999999998</v>
      </c>
      <c r="J755" s="1639">
        <v>2284.84</v>
      </c>
      <c r="K755" s="1639">
        <v>46.513998999999998</v>
      </c>
      <c r="L755" s="1639">
        <v>2284.84</v>
      </c>
      <c r="M755" s="1640">
        <v>2.0357661367973248E-2</v>
      </c>
      <c r="N755" s="1641">
        <v>78.588999999999999</v>
      </c>
      <c r="O755" s="1641">
        <v>1.5998882492476496</v>
      </c>
      <c r="P755" s="1641">
        <v>1221.459682078395</v>
      </c>
      <c r="Q755" s="1642">
        <v>95.993294954858982</v>
      </c>
    </row>
    <row r="756" spans="1:17">
      <c r="A756" s="2116"/>
      <c r="B756" s="86">
        <v>3</v>
      </c>
      <c r="C756" s="1637" t="s">
        <v>676</v>
      </c>
      <c r="D756" s="1638">
        <v>73</v>
      </c>
      <c r="E756" s="1638">
        <v>1966</v>
      </c>
      <c r="F756" s="1639">
        <v>50.189</v>
      </c>
      <c r="G756" s="1639">
        <v>6.1368840000000002</v>
      </c>
      <c r="H756" s="1639">
        <v>0.76</v>
      </c>
      <c r="I756" s="1639">
        <v>43.292121000000002</v>
      </c>
      <c r="J756" s="1639">
        <v>2087.0500000000002</v>
      </c>
      <c r="K756" s="1639">
        <v>43.292121000000002</v>
      </c>
      <c r="L756" s="1639">
        <v>2087.0500000000002</v>
      </c>
      <c r="M756" s="1640">
        <v>2.0743212189454012E-2</v>
      </c>
      <c r="N756" s="1641">
        <v>78.588999999999999</v>
      </c>
      <c r="O756" s="1641">
        <v>1.6301883027570012</v>
      </c>
      <c r="P756" s="1641">
        <v>1244.5927313672407</v>
      </c>
      <c r="Q756" s="1642">
        <v>97.811298165420084</v>
      </c>
    </row>
    <row r="757" spans="1:17">
      <c r="A757" s="2116"/>
      <c r="B757" s="86">
        <v>4</v>
      </c>
      <c r="C757" s="1637" t="s">
        <v>677</v>
      </c>
      <c r="D757" s="1638">
        <v>37</v>
      </c>
      <c r="E757" s="1638">
        <v>1986</v>
      </c>
      <c r="F757" s="1639">
        <v>57.002000000000002</v>
      </c>
      <c r="G757" s="1639">
        <v>4.2329999999999997</v>
      </c>
      <c r="H757" s="1639">
        <v>5.92</v>
      </c>
      <c r="I757" s="1639">
        <v>46.849009000000002</v>
      </c>
      <c r="J757" s="1639">
        <v>2244.37</v>
      </c>
      <c r="K757" s="1639">
        <v>46.849009000000002</v>
      </c>
      <c r="L757" s="1639">
        <v>2244.37</v>
      </c>
      <c r="M757" s="1640">
        <v>2.0874013197467442E-2</v>
      </c>
      <c r="N757" s="1641">
        <v>78.588999999999999</v>
      </c>
      <c r="O757" s="1641">
        <v>1.6404678231757688</v>
      </c>
      <c r="P757" s="1641">
        <v>1252.4407918480465</v>
      </c>
      <c r="Q757" s="1642">
        <v>98.428069390546128</v>
      </c>
    </row>
    <row r="758" spans="1:17">
      <c r="A758" s="2116"/>
      <c r="B758" s="86">
        <v>5</v>
      </c>
      <c r="C758" s="1637" t="s">
        <v>678</v>
      </c>
      <c r="D758" s="1638">
        <v>52</v>
      </c>
      <c r="E758" s="1638">
        <v>1994</v>
      </c>
      <c r="F758" s="1639">
        <v>79.183999999999997</v>
      </c>
      <c r="G758" s="1639">
        <v>5.9160000000000004</v>
      </c>
      <c r="H758" s="1639">
        <v>8.32</v>
      </c>
      <c r="I758" s="1639">
        <v>64.948001000000005</v>
      </c>
      <c r="J758" s="1639">
        <v>3006.49</v>
      </c>
      <c r="K758" s="1639">
        <v>64.948001000000005</v>
      </c>
      <c r="L758" s="1639">
        <v>3006.49</v>
      </c>
      <c r="M758" s="1640">
        <v>2.160260004190934E-2</v>
      </c>
      <c r="N758" s="1641">
        <v>78.588999999999999</v>
      </c>
      <c r="O758" s="1641">
        <v>1.6977267346936131</v>
      </c>
      <c r="P758" s="1641">
        <v>1296.1560025145604</v>
      </c>
      <c r="Q758" s="1642">
        <v>101.8636040816168</v>
      </c>
    </row>
    <row r="759" spans="1:17">
      <c r="A759" s="2116"/>
      <c r="B759" s="86">
        <v>6</v>
      </c>
      <c r="C759" s="1637" t="s">
        <v>619</v>
      </c>
      <c r="D759" s="1638">
        <v>11</v>
      </c>
      <c r="E759" s="1638">
        <v>1976</v>
      </c>
      <c r="F759" s="1639">
        <v>15.3644</v>
      </c>
      <c r="G759" s="1639">
        <v>1.2749999999999999</v>
      </c>
      <c r="H759" s="1639">
        <v>1.6</v>
      </c>
      <c r="I759" s="1639">
        <v>12.489402</v>
      </c>
      <c r="J759" s="1639">
        <v>568.63</v>
      </c>
      <c r="K759" s="1639">
        <v>12.489402</v>
      </c>
      <c r="L759" s="1639">
        <v>568.63</v>
      </c>
      <c r="M759" s="1640">
        <v>2.1964022299210382E-2</v>
      </c>
      <c r="N759" s="1641">
        <v>78.588999999999999</v>
      </c>
      <c r="O759" s="1641">
        <v>1.7261305484726446</v>
      </c>
      <c r="P759" s="1641">
        <v>1317.8413379526228</v>
      </c>
      <c r="Q759" s="1642">
        <v>103.56783290835867</v>
      </c>
    </row>
    <row r="760" spans="1:17">
      <c r="A760" s="2116"/>
      <c r="B760" s="86">
        <v>7</v>
      </c>
      <c r="C760" s="1637" t="s">
        <v>679</v>
      </c>
      <c r="D760" s="1638">
        <v>38</v>
      </c>
      <c r="E760" s="1638">
        <v>1978</v>
      </c>
      <c r="F760" s="1639">
        <v>52.813000000000002</v>
      </c>
      <c r="G760" s="1639">
        <v>3.930723</v>
      </c>
      <c r="H760" s="1639">
        <v>5.92</v>
      </c>
      <c r="I760" s="1639">
        <v>42.962277</v>
      </c>
      <c r="J760" s="1639">
        <v>1934.43</v>
      </c>
      <c r="K760" s="1639">
        <v>42.962277</v>
      </c>
      <c r="L760" s="1639">
        <v>1934.43</v>
      </c>
      <c r="M760" s="1640">
        <v>2.2209269397186766E-2</v>
      </c>
      <c r="N760" s="1641">
        <v>78.588999999999999</v>
      </c>
      <c r="O760" s="1641">
        <v>1.7454042726555108</v>
      </c>
      <c r="P760" s="1641">
        <v>1332.556163831206</v>
      </c>
      <c r="Q760" s="1642">
        <v>104.72425635933065</v>
      </c>
    </row>
    <row r="761" spans="1:17">
      <c r="A761" s="2116"/>
      <c r="B761" s="86">
        <v>8</v>
      </c>
      <c r="C761" s="1637" t="s">
        <v>680</v>
      </c>
      <c r="D761" s="1638">
        <v>19</v>
      </c>
      <c r="E761" s="1638">
        <v>1969</v>
      </c>
      <c r="F761" s="1639">
        <v>27.378</v>
      </c>
      <c r="G761" s="1639">
        <v>1.4790000000000001</v>
      </c>
      <c r="H761" s="1639">
        <v>0</v>
      </c>
      <c r="I761" s="1639">
        <v>25.899000000000001</v>
      </c>
      <c r="J761" s="1639">
        <v>1148.45</v>
      </c>
      <c r="K761" s="1639">
        <v>25.899000000000001</v>
      </c>
      <c r="L761" s="1639">
        <v>1148.45</v>
      </c>
      <c r="M761" s="1640">
        <v>2.2551264748138795E-2</v>
      </c>
      <c r="N761" s="1641">
        <v>78.588999999999999</v>
      </c>
      <c r="O761" s="1641">
        <v>1.7722813452914798</v>
      </c>
      <c r="P761" s="1641">
        <v>1353.0758848883277</v>
      </c>
      <c r="Q761" s="1642">
        <v>106.33688071748878</v>
      </c>
    </row>
    <row r="762" spans="1:17">
      <c r="A762" s="2116"/>
      <c r="B762" s="86">
        <v>9</v>
      </c>
      <c r="C762" s="1637" t="s">
        <v>462</v>
      </c>
      <c r="D762" s="1638">
        <v>50</v>
      </c>
      <c r="E762" s="1638">
        <v>1985</v>
      </c>
      <c r="F762" s="1639">
        <v>88.875</v>
      </c>
      <c r="G762" s="1639">
        <v>4.7430000000000003</v>
      </c>
      <c r="H762" s="1639">
        <v>8</v>
      </c>
      <c r="I762" s="1639">
        <v>76.132000000000005</v>
      </c>
      <c r="J762" s="1639">
        <v>3248.27</v>
      </c>
      <c r="K762" s="1639">
        <v>76.132000000000005</v>
      </c>
      <c r="L762" s="1639">
        <v>3248.27</v>
      </c>
      <c r="M762" s="1640">
        <v>2.3437706840872218E-2</v>
      </c>
      <c r="N762" s="1641">
        <v>78.588999999999999</v>
      </c>
      <c r="O762" s="1641">
        <v>1.8419459429173066</v>
      </c>
      <c r="P762" s="1641">
        <v>1406.2624104523331</v>
      </c>
      <c r="Q762" s="1642">
        <v>110.51675657503841</v>
      </c>
    </row>
    <row r="763" spans="1:17" ht="12" thickBot="1">
      <c r="A763" s="2116"/>
      <c r="B763" s="163">
        <v>10</v>
      </c>
      <c r="C763" s="1643" t="s">
        <v>681</v>
      </c>
      <c r="D763" s="1644">
        <v>37</v>
      </c>
      <c r="E763" s="1644">
        <v>1983</v>
      </c>
      <c r="F763" s="1645">
        <v>58.472000000000001</v>
      </c>
      <c r="G763" s="1645">
        <v>3.57</v>
      </c>
      <c r="H763" s="1645">
        <v>6.08</v>
      </c>
      <c r="I763" s="1645">
        <v>48.822004999999997</v>
      </c>
      <c r="J763" s="1645">
        <v>2034.47</v>
      </c>
      <c r="K763" s="1645">
        <v>48.822004999999997</v>
      </c>
      <c r="L763" s="1645">
        <v>2034.47</v>
      </c>
      <c r="M763" s="1646">
        <v>2.3997407187129817E-2</v>
      </c>
      <c r="N763" s="1647">
        <v>78.588999999999999</v>
      </c>
      <c r="O763" s="1647">
        <v>1.8859322334293451</v>
      </c>
      <c r="P763" s="1647">
        <v>1439.8444312277888</v>
      </c>
      <c r="Q763" s="1648">
        <v>113.15593400576068</v>
      </c>
    </row>
    <row r="764" spans="1:17">
      <c r="A764" s="2123" t="s">
        <v>136</v>
      </c>
      <c r="B764" s="164">
        <v>1</v>
      </c>
      <c r="C764" s="1649" t="s">
        <v>463</v>
      </c>
      <c r="D764" s="1650">
        <v>8</v>
      </c>
      <c r="E764" s="1650">
        <v>1980</v>
      </c>
      <c r="F764" s="1651">
        <v>20.129000000000001</v>
      </c>
      <c r="G764" s="1651">
        <v>0.96899999999999997</v>
      </c>
      <c r="H764" s="1651">
        <v>1.28</v>
      </c>
      <c r="I764" s="1651">
        <v>17.879999000000002</v>
      </c>
      <c r="J764" s="1651">
        <v>627.78</v>
      </c>
      <c r="K764" s="1651">
        <v>17.879999000000002</v>
      </c>
      <c r="L764" s="1651">
        <v>627.78</v>
      </c>
      <c r="M764" s="1652">
        <v>2.8481313517474276E-2</v>
      </c>
      <c r="N764" s="1653">
        <v>78.588999999999999</v>
      </c>
      <c r="O764" s="1653">
        <v>2.2383179480247857</v>
      </c>
      <c r="P764" s="1653">
        <v>1708.8788110484566</v>
      </c>
      <c r="Q764" s="1654">
        <v>134.29907688148717</v>
      </c>
    </row>
    <row r="765" spans="1:17">
      <c r="A765" s="2124"/>
      <c r="B765" s="165">
        <v>2</v>
      </c>
      <c r="C765" s="1655" t="s">
        <v>682</v>
      </c>
      <c r="D765" s="1656">
        <v>33</v>
      </c>
      <c r="E765" s="1656">
        <v>1978</v>
      </c>
      <c r="F765" s="1657">
        <v>32.115000000000002</v>
      </c>
      <c r="G765" s="1657">
        <v>1.9379999999999999</v>
      </c>
      <c r="H765" s="1657">
        <v>0.27</v>
      </c>
      <c r="I765" s="1657">
        <v>29.907001999999999</v>
      </c>
      <c r="J765" s="1657">
        <v>1095.47</v>
      </c>
      <c r="K765" s="1657">
        <v>29.907001999999999</v>
      </c>
      <c r="L765" s="1657">
        <v>1095.47</v>
      </c>
      <c r="M765" s="1658">
        <v>2.7300612522478934E-2</v>
      </c>
      <c r="N765" s="1659">
        <v>78.588999999999999</v>
      </c>
      <c r="O765" s="1659">
        <v>2.1455278375290967</v>
      </c>
      <c r="P765" s="1659">
        <v>1638.0367513487358</v>
      </c>
      <c r="Q765" s="1660">
        <v>128.73167025174581</v>
      </c>
    </row>
    <row r="766" spans="1:17">
      <c r="A766" s="2124"/>
      <c r="B766" s="165">
        <v>3</v>
      </c>
      <c r="C766" s="1655" t="s">
        <v>683</v>
      </c>
      <c r="D766" s="1656">
        <v>51</v>
      </c>
      <c r="E766" s="1656">
        <v>1986</v>
      </c>
      <c r="F766" s="1657">
        <v>62.72</v>
      </c>
      <c r="G766" s="1657">
        <v>4.2534000000000001</v>
      </c>
      <c r="H766" s="1657">
        <v>6.79</v>
      </c>
      <c r="I766" s="1657">
        <v>51.676594999999999</v>
      </c>
      <c r="J766" s="1657">
        <v>1842.82</v>
      </c>
      <c r="K766" s="1657">
        <v>51.676594999999999</v>
      </c>
      <c r="L766" s="1657">
        <v>1842.82</v>
      </c>
      <c r="M766" s="1658">
        <v>2.8042128368478744E-2</v>
      </c>
      <c r="N766" s="1659">
        <v>78.588999999999999</v>
      </c>
      <c r="O766" s="1659">
        <v>2.2038028263503757</v>
      </c>
      <c r="P766" s="1659">
        <v>1682.5277021087245</v>
      </c>
      <c r="Q766" s="1660">
        <v>132.22816958102254</v>
      </c>
    </row>
    <row r="767" spans="1:17">
      <c r="A767" s="2124"/>
      <c r="B767" s="165">
        <v>4</v>
      </c>
      <c r="C767" s="1655" t="s">
        <v>318</v>
      </c>
      <c r="D767" s="1656">
        <v>8</v>
      </c>
      <c r="E767" s="1656">
        <v>1970</v>
      </c>
      <c r="F767" s="1657">
        <v>11.061</v>
      </c>
      <c r="G767" s="1657">
        <v>0.64770000000000005</v>
      </c>
      <c r="H767" s="1657">
        <v>0</v>
      </c>
      <c r="I767" s="1657">
        <v>10.4133</v>
      </c>
      <c r="J767" s="1657">
        <v>389.07</v>
      </c>
      <c r="K767" s="1657">
        <v>10.4133</v>
      </c>
      <c r="L767" s="1657">
        <v>389.07</v>
      </c>
      <c r="M767" s="1658">
        <v>2.6764592489783329E-2</v>
      </c>
      <c r="N767" s="1659">
        <v>78.588999999999999</v>
      </c>
      <c r="O767" s="1659">
        <v>2.1034025591795822</v>
      </c>
      <c r="P767" s="1659">
        <v>1605.8755493869996</v>
      </c>
      <c r="Q767" s="1660">
        <v>126.2041535507749</v>
      </c>
    </row>
    <row r="768" spans="1:17">
      <c r="A768" s="2124"/>
      <c r="B768" s="165">
        <v>5</v>
      </c>
      <c r="C768" s="1655" t="s">
        <v>684</v>
      </c>
      <c r="D768" s="1656">
        <v>12</v>
      </c>
      <c r="E768" s="1656">
        <v>1972</v>
      </c>
      <c r="F768" s="1657">
        <v>15.7105</v>
      </c>
      <c r="G768" s="1657">
        <v>1.734</v>
      </c>
      <c r="H768" s="1657">
        <v>0</v>
      </c>
      <c r="I768" s="1657">
        <v>13.9765</v>
      </c>
      <c r="J768" s="1657">
        <v>538.39</v>
      </c>
      <c r="K768" s="1657">
        <v>13.9765</v>
      </c>
      <c r="L768" s="1657">
        <v>538.39</v>
      </c>
      <c r="M768" s="1658">
        <v>2.5959806088523191E-2</v>
      </c>
      <c r="N768" s="1659">
        <v>78.588999999999999</v>
      </c>
      <c r="O768" s="1659">
        <v>2.0401552006909491</v>
      </c>
      <c r="P768" s="1659">
        <v>1557.5883653113913</v>
      </c>
      <c r="Q768" s="1660">
        <v>122.40931204145693</v>
      </c>
    </row>
    <row r="769" spans="1:17">
      <c r="A769" s="2124"/>
      <c r="B769" s="165">
        <v>6</v>
      </c>
      <c r="C769" s="1655" t="s">
        <v>360</v>
      </c>
      <c r="D769" s="1656">
        <v>20</v>
      </c>
      <c r="E769" s="1656">
        <v>0</v>
      </c>
      <c r="F769" s="1657">
        <v>27.574999999999999</v>
      </c>
      <c r="G769" s="1657">
        <v>0</v>
      </c>
      <c r="H769" s="1657">
        <v>0</v>
      </c>
      <c r="I769" s="1657">
        <v>27.575001</v>
      </c>
      <c r="J769" s="1657">
        <v>1135.0999999999999</v>
      </c>
      <c r="K769" s="1657">
        <v>27.575001</v>
      </c>
      <c r="L769" s="1657">
        <v>1135.0999999999999</v>
      </c>
      <c r="M769" s="1658">
        <v>2.4293014712360148E-2</v>
      </c>
      <c r="N769" s="1659">
        <v>78.588999999999999</v>
      </c>
      <c r="O769" s="1659">
        <v>1.9091637332296716</v>
      </c>
      <c r="P769" s="1659">
        <v>1457.5808827416088</v>
      </c>
      <c r="Q769" s="1660">
        <v>114.54982399378028</v>
      </c>
    </row>
    <row r="770" spans="1:17">
      <c r="A770" s="2124"/>
      <c r="B770" s="165">
        <v>7</v>
      </c>
      <c r="C770" s="1655" t="s">
        <v>464</v>
      </c>
      <c r="D770" s="1656">
        <v>12</v>
      </c>
      <c r="E770" s="1656">
        <v>1967</v>
      </c>
      <c r="F770" s="1657">
        <v>16.556999999999999</v>
      </c>
      <c r="G770" s="1657">
        <v>1.734</v>
      </c>
      <c r="H770" s="1657">
        <v>0</v>
      </c>
      <c r="I770" s="1657">
        <v>14.822998</v>
      </c>
      <c r="J770" s="1657">
        <v>529.73</v>
      </c>
      <c r="K770" s="1657">
        <v>14.822998</v>
      </c>
      <c r="L770" s="1657">
        <v>529.73</v>
      </c>
      <c r="M770" s="1658">
        <v>2.7982175825420497E-2</v>
      </c>
      <c r="N770" s="1659">
        <v>78.588999999999999</v>
      </c>
      <c r="O770" s="1659">
        <v>2.1990912159439713</v>
      </c>
      <c r="P770" s="1659">
        <v>1678.9305495252297</v>
      </c>
      <c r="Q770" s="1660">
        <v>131.9454729566383</v>
      </c>
    </row>
    <row r="771" spans="1:17">
      <c r="A771" s="2124"/>
      <c r="B771" s="165">
        <v>8</v>
      </c>
      <c r="C771" s="1655" t="s">
        <v>685</v>
      </c>
      <c r="D771" s="1656">
        <v>45</v>
      </c>
      <c r="E771" s="1656">
        <v>1973</v>
      </c>
      <c r="F771" s="1657">
        <v>35.448</v>
      </c>
      <c r="G771" s="1657">
        <v>0</v>
      </c>
      <c r="H771" s="1657">
        <v>0</v>
      </c>
      <c r="I771" s="1657">
        <v>35.448</v>
      </c>
      <c r="J771" s="1657">
        <v>1179.28</v>
      </c>
      <c r="K771" s="1657">
        <v>35.448</v>
      </c>
      <c r="L771" s="1657">
        <v>1179.28</v>
      </c>
      <c r="M771" s="1658">
        <v>3.0059019062478803E-2</v>
      </c>
      <c r="N771" s="1659">
        <v>78.588999999999999</v>
      </c>
      <c r="O771" s="1659">
        <v>2.3623082491011465</v>
      </c>
      <c r="P771" s="1659">
        <v>1803.541143748728</v>
      </c>
      <c r="Q771" s="1660">
        <v>141.73849494606878</v>
      </c>
    </row>
    <row r="772" spans="1:17">
      <c r="A772" s="2124"/>
      <c r="B772" s="165">
        <v>9</v>
      </c>
      <c r="C772" s="1059"/>
      <c r="D772" s="1060"/>
      <c r="E772" s="1060"/>
      <c r="F772" s="1061"/>
      <c r="G772" s="1061"/>
      <c r="H772" s="1061"/>
      <c r="I772" s="1061"/>
      <c r="J772" s="1061"/>
      <c r="K772" s="1061"/>
      <c r="L772" s="1061"/>
      <c r="M772" s="1062"/>
      <c r="N772" s="1063"/>
      <c r="O772" s="1063"/>
      <c r="P772" s="1063"/>
      <c r="Q772" s="1064"/>
    </row>
    <row r="773" spans="1:17" ht="12" thickBot="1">
      <c r="A773" s="2125"/>
      <c r="B773" s="166">
        <v>10</v>
      </c>
      <c r="C773" s="1065"/>
      <c r="D773" s="1066"/>
      <c r="E773" s="1066"/>
      <c r="F773" s="1067"/>
      <c r="G773" s="1067"/>
      <c r="H773" s="1067"/>
      <c r="I773" s="1067"/>
      <c r="J773" s="1067"/>
      <c r="K773" s="1067"/>
      <c r="L773" s="1067"/>
      <c r="M773" s="1068"/>
      <c r="N773" s="1069"/>
      <c r="O773" s="1069"/>
      <c r="P773" s="1069"/>
      <c r="Q773" s="1070"/>
    </row>
    <row r="774" spans="1:17">
      <c r="A774" s="2117" t="s">
        <v>147</v>
      </c>
      <c r="B774" s="18">
        <v>1</v>
      </c>
      <c r="C774" s="604"/>
      <c r="D774" s="605"/>
      <c r="E774" s="605"/>
      <c r="F774" s="606"/>
      <c r="G774" s="606"/>
      <c r="H774" s="606"/>
      <c r="I774" s="606"/>
      <c r="J774" s="606"/>
      <c r="K774" s="606"/>
      <c r="L774" s="606"/>
      <c r="M774" s="607"/>
      <c r="N774" s="608"/>
      <c r="O774" s="608"/>
      <c r="P774" s="608"/>
      <c r="Q774" s="609"/>
    </row>
    <row r="775" spans="1:17">
      <c r="A775" s="2118"/>
      <c r="B775" s="20">
        <v>2</v>
      </c>
      <c r="C775" s="610"/>
      <c r="D775" s="611"/>
      <c r="E775" s="611"/>
      <c r="F775" s="612"/>
      <c r="G775" s="612"/>
      <c r="H775" s="612"/>
      <c r="I775" s="612"/>
      <c r="J775" s="612"/>
      <c r="K775" s="612"/>
      <c r="L775" s="612"/>
      <c r="M775" s="613"/>
      <c r="N775" s="584"/>
      <c r="O775" s="584"/>
      <c r="P775" s="584"/>
      <c r="Q775" s="585"/>
    </row>
    <row r="776" spans="1:17">
      <c r="A776" s="2118"/>
      <c r="B776" s="20">
        <v>3</v>
      </c>
      <c r="C776" s="610"/>
      <c r="D776" s="611"/>
      <c r="E776" s="611"/>
      <c r="F776" s="612"/>
      <c r="G776" s="612"/>
      <c r="H776" s="612"/>
      <c r="I776" s="612"/>
      <c r="J776" s="612"/>
      <c r="K776" s="612"/>
      <c r="L776" s="612"/>
      <c r="M776" s="613"/>
      <c r="N776" s="584"/>
      <c r="O776" s="584"/>
      <c r="P776" s="584"/>
      <c r="Q776" s="585"/>
    </row>
    <row r="777" spans="1:17">
      <c r="A777" s="2118"/>
      <c r="B777" s="20">
        <v>4</v>
      </c>
      <c r="C777" s="610"/>
      <c r="D777" s="276"/>
      <c r="E777" s="276"/>
      <c r="F777" s="168"/>
      <c r="G777" s="168"/>
      <c r="H777" s="168"/>
      <c r="I777" s="168"/>
      <c r="J777" s="168"/>
      <c r="K777" s="277"/>
      <c r="L777" s="168"/>
      <c r="M777" s="614"/>
      <c r="N777" s="66"/>
      <c r="O777" s="66"/>
      <c r="P777" s="66"/>
      <c r="Q777" s="615"/>
    </row>
    <row r="778" spans="1:17">
      <c r="A778" s="2118"/>
      <c r="B778" s="20">
        <v>5</v>
      </c>
      <c r="C778" s="610"/>
      <c r="D778" s="276"/>
      <c r="E778" s="276"/>
      <c r="F778" s="168"/>
      <c r="G778" s="168"/>
      <c r="H778" s="168"/>
      <c r="I778" s="168"/>
      <c r="J778" s="168"/>
      <c r="K778" s="277"/>
      <c r="L778" s="168"/>
      <c r="M778" s="614"/>
      <c r="N778" s="66"/>
      <c r="O778" s="66"/>
      <c r="P778" s="66"/>
      <c r="Q778" s="615"/>
    </row>
    <row r="779" spans="1:17">
      <c r="A779" s="2118"/>
      <c r="B779" s="20">
        <v>6</v>
      </c>
      <c r="C779" s="610"/>
      <c r="D779" s="276"/>
      <c r="E779" s="276"/>
      <c r="F779" s="168"/>
      <c r="G779" s="168"/>
      <c r="H779" s="168"/>
      <c r="I779" s="168"/>
      <c r="J779" s="168"/>
      <c r="K779" s="277"/>
      <c r="L779" s="168"/>
      <c r="M779" s="614"/>
      <c r="N779" s="66"/>
      <c r="O779" s="66"/>
      <c r="P779" s="66"/>
      <c r="Q779" s="615"/>
    </row>
    <row r="780" spans="1:17">
      <c r="A780" s="2118"/>
      <c r="B780" s="20">
        <v>7</v>
      </c>
      <c r="C780" s="610"/>
      <c r="D780" s="276"/>
      <c r="E780" s="276"/>
      <c r="F780" s="168"/>
      <c r="G780" s="168"/>
      <c r="H780" s="168"/>
      <c r="I780" s="168"/>
      <c r="J780" s="168"/>
      <c r="K780" s="277"/>
      <c r="L780" s="168"/>
      <c r="M780" s="614"/>
      <c r="N780" s="66"/>
      <c r="O780" s="66"/>
      <c r="P780" s="66"/>
      <c r="Q780" s="615"/>
    </row>
    <row r="781" spans="1:17">
      <c r="A781" s="2118"/>
      <c r="B781" s="20">
        <v>8</v>
      </c>
      <c r="C781" s="610"/>
      <c r="D781" s="276"/>
      <c r="E781" s="276"/>
      <c r="F781" s="168"/>
      <c r="G781" s="168"/>
      <c r="H781" s="168"/>
      <c r="I781" s="168"/>
      <c r="J781" s="168"/>
      <c r="K781" s="277"/>
      <c r="L781" s="168"/>
      <c r="M781" s="614"/>
      <c r="N781" s="66"/>
      <c r="O781" s="66"/>
      <c r="P781" s="66"/>
      <c r="Q781" s="615"/>
    </row>
    <row r="782" spans="1:17">
      <c r="A782" s="2118"/>
      <c r="B782" s="20">
        <v>9</v>
      </c>
      <c r="C782" s="610"/>
      <c r="D782" s="276"/>
      <c r="E782" s="276"/>
      <c r="F782" s="168"/>
      <c r="G782" s="168"/>
      <c r="H782" s="168"/>
      <c r="I782" s="168"/>
      <c r="J782" s="168"/>
      <c r="K782" s="277"/>
      <c r="L782" s="168"/>
      <c r="M782" s="614"/>
      <c r="N782" s="66"/>
      <c r="O782" s="66"/>
      <c r="P782" s="66"/>
      <c r="Q782" s="615"/>
    </row>
    <row r="783" spans="1:17" ht="12.75" thickBot="1">
      <c r="A783" s="2119"/>
      <c r="B783" s="297">
        <v>10</v>
      </c>
      <c r="C783" s="616"/>
      <c r="D783" s="283"/>
      <c r="E783" s="283"/>
      <c r="F783" s="169"/>
      <c r="G783" s="169"/>
      <c r="H783" s="169"/>
      <c r="I783" s="169"/>
      <c r="J783" s="169"/>
      <c r="K783" s="284"/>
      <c r="L783" s="169"/>
      <c r="M783" s="617"/>
      <c r="N783" s="287"/>
      <c r="O783" s="287"/>
      <c r="P783" s="287"/>
      <c r="Q783" s="618"/>
    </row>
    <row r="784" spans="1:17">
      <c r="F784" s="96"/>
      <c r="G784" s="96"/>
      <c r="H784" s="96"/>
      <c r="I784" s="96"/>
    </row>
    <row r="785" spans="1:17" ht="15">
      <c r="A785" s="2032" t="s">
        <v>36</v>
      </c>
      <c r="B785" s="2032"/>
      <c r="C785" s="2032"/>
      <c r="D785" s="2032"/>
      <c r="E785" s="2032"/>
      <c r="F785" s="2032"/>
      <c r="G785" s="2032"/>
      <c r="H785" s="2032"/>
      <c r="I785" s="2032"/>
      <c r="J785" s="2032"/>
      <c r="K785" s="2032"/>
      <c r="L785" s="2032"/>
      <c r="M785" s="2032"/>
      <c r="N785" s="2032"/>
      <c r="O785" s="2032"/>
      <c r="P785" s="2032"/>
      <c r="Q785" s="2032"/>
    </row>
    <row r="786" spans="1:17" ht="13.5" thickBot="1">
      <c r="A786" s="1043"/>
      <c r="B786" s="1043"/>
      <c r="C786" s="1043"/>
      <c r="D786" s="1043"/>
      <c r="E786" s="2038" t="s">
        <v>419</v>
      </c>
      <c r="F786" s="2038"/>
      <c r="G786" s="2038"/>
      <c r="H786" s="2038"/>
      <c r="I786" s="1043">
        <v>-0.6</v>
      </c>
      <c r="J786" s="1043" t="s">
        <v>418</v>
      </c>
      <c r="K786" s="1043" t="s">
        <v>420</v>
      </c>
      <c r="L786" s="1044">
        <v>577</v>
      </c>
      <c r="M786" s="1043"/>
      <c r="N786" s="1043"/>
      <c r="O786" s="1043"/>
      <c r="P786" s="1043"/>
      <c r="Q786" s="1043"/>
    </row>
    <row r="787" spans="1:17" ht="12.75" customHeight="1">
      <c r="A787" s="2033" t="s">
        <v>1</v>
      </c>
      <c r="B787" s="2068" t="s">
        <v>0</v>
      </c>
      <c r="C787" s="2039" t="s">
        <v>2</v>
      </c>
      <c r="D787" s="2039" t="s">
        <v>3</v>
      </c>
      <c r="E787" s="2039" t="s">
        <v>12</v>
      </c>
      <c r="F787" s="2042" t="s">
        <v>13</v>
      </c>
      <c r="G787" s="2043"/>
      <c r="H787" s="2043"/>
      <c r="I787" s="2044"/>
      <c r="J787" s="2039" t="s">
        <v>4</v>
      </c>
      <c r="K787" s="2039" t="s">
        <v>14</v>
      </c>
      <c r="L787" s="2039" t="s">
        <v>5</v>
      </c>
      <c r="M787" s="2039" t="s">
        <v>6</v>
      </c>
      <c r="N787" s="2039" t="s">
        <v>15</v>
      </c>
      <c r="O787" s="2039" t="s">
        <v>16</v>
      </c>
      <c r="P787" s="2065" t="s">
        <v>23</v>
      </c>
      <c r="Q787" s="2025" t="s">
        <v>24</v>
      </c>
    </row>
    <row r="788" spans="1:17" s="2" customFormat="1" ht="33.75">
      <c r="A788" s="2034"/>
      <c r="B788" s="2069"/>
      <c r="C788" s="2040"/>
      <c r="D788" s="2041"/>
      <c r="E788" s="2041"/>
      <c r="F788" s="16" t="s">
        <v>17</v>
      </c>
      <c r="G788" s="16" t="s">
        <v>18</v>
      </c>
      <c r="H788" s="16" t="s">
        <v>19</v>
      </c>
      <c r="I788" s="16" t="s">
        <v>20</v>
      </c>
      <c r="J788" s="2041"/>
      <c r="K788" s="2041"/>
      <c r="L788" s="2041"/>
      <c r="M788" s="2041"/>
      <c r="N788" s="2041"/>
      <c r="O788" s="2041"/>
      <c r="P788" s="2066"/>
      <c r="Q788" s="2026"/>
    </row>
    <row r="789" spans="1:17" s="3" customFormat="1" ht="13.5" customHeight="1" thickBot="1">
      <c r="A789" s="2034"/>
      <c r="B789" s="2069"/>
      <c r="C789" s="2078"/>
      <c r="D789" s="31" t="s">
        <v>7</v>
      </c>
      <c r="E789" s="31" t="s">
        <v>8</v>
      </c>
      <c r="F789" s="31" t="s">
        <v>9</v>
      </c>
      <c r="G789" s="31" t="s">
        <v>9</v>
      </c>
      <c r="H789" s="31" t="s">
        <v>9</v>
      </c>
      <c r="I789" s="31" t="s">
        <v>9</v>
      </c>
      <c r="J789" s="31" t="s">
        <v>21</v>
      </c>
      <c r="K789" s="31" t="s">
        <v>9</v>
      </c>
      <c r="L789" s="31" t="s">
        <v>21</v>
      </c>
      <c r="M789" s="31" t="s">
        <v>22</v>
      </c>
      <c r="N789" s="106" t="s">
        <v>633</v>
      </c>
      <c r="O789" s="106" t="s">
        <v>634</v>
      </c>
      <c r="P789" s="107" t="s">
        <v>25</v>
      </c>
      <c r="Q789" s="108" t="s">
        <v>635</v>
      </c>
    </row>
    <row r="790" spans="1:17" s="46" customFormat="1" ht="12.75" customHeight="1">
      <c r="A790" s="2099" t="s">
        <v>330</v>
      </c>
      <c r="B790" s="48">
        <v>1</v>
      </c>
      <c r="C790" s="839" t="s">
        <v>600</v>
      </c>
      <c r="D790" s="788">
        <v>48</v>
      </c>
      <c r="E790" s="788" t="s">
        <v>196</v>
      </c>
      <c r="F790" s="726">
        <f>SUM(G790+H790+I790)</f>
        <v>33.448</v>
      </c>
      <c r="G790" s="726">
        <v>3.75</v>
      </c>
      <c r="H790" s="726">
        <v>7.68</v>
      </c>
      <c r="I790" s="726">
        <v>22.018000000000001</v>
      </c>
      <c r="J790" s="726">
        <v>2013.8</v>
      </c>
      <c r="K790" s="789">
        <v>22.018000000000001</v>
      </c>
      <c r="L790" s="726">
        <v>2013.8</v>
      </c>
      <c r="M790" s="790">
        <f>K790/L790</f>
        <v>1.0933558446717648E-2</v>
      </c>
      <c r="N790" s="840">
        <v>58.72</v>
      </c>
      <c r="O790" s="792">
        <f>M790*N790</f>
        <v>0.64201855199126034</v>
      </c>
      <c r="P790" s="792">
        <f>M790*60*1000</f>
        <v>656.01350680305893</v>
      </c>
      <c r="Q790" s="793">
        <f>P790*N790/1000</f>
        <v>38.521113119475615</v>
      </c>
    </row>
    <row r="791" spans="1:17" s="46" customFormat="1" ht="13.5" customHeight="1">
      <c r="A791" s="2100"/>
      <c r="B791" s="45">
        <v>2</v>
      </c>
      <c r="C791" s="842" t="s">
        <v>601</v>
      </c>
      <c r="D791" s="795">
        <v>36</v>
      </c>
      <c r="E791" s="795" t="s">
        <v>196</v>
      </c>
      <c r="F791" s="726">
        <f t="shared" ref="F791:F826" si="52">SUM(G791+H791+I791)</f>
        <v>24.301000000000002</v>
      </c>
      <c r="G791" s="624">
        <v>2.4329999999999998</v>
      </c>
      <c r="H791" s="624">
        <v>5.76</v>
      </c>
      <c r="I791" s="624">
        <v>16.108000000000001</v>
      </c>
      <c r="J791" s="624">
        <v>1501.09</v>
      </c>
      <c r="K791" s="797">
        <v>16.108000000000001</v>
      </c>
      <c r="L791" s="624">
        <v>1501.09</v>
      </c>
      <c r="M791" s="625">
        <f t="shared" ref="M791:M799" si="53">K791/L791</f>
        <v>1.0730868901931263E-2</v>
      </c>
      <c r="N791" s="840">
        <v>58.72</v>
      </c>
      <c r="O791" s="798">
        <f t="shared" ref="O791:O809" si="54">M791*N791</f>
        <v>0.63011662192140372</v>
      </c>
      <c r="P791" s="792">
        <f t="shared" ref="P791:P809" si="55">M791*60*1000</f>
        <v>643.85213411587586</v>
      </c>
      <c r="Q791" s="799">
        <f t="shared" ref="Q791:Q809" si="56">P791*N791/1000</f>
        <v>37.806997315284228</v>
      </c>
    </row>
    <row r="792" spans="1:17" s="46" customFormat="1" ht="12.75" customHeight="1">
      <c r="A792" s="2100"/>
      <c r="B792" s="45">
        <v>3</v>
      </c>
      <c r="C792" s="842" t="s">
        <v>602</v>
      </c>
      <c r="D792" s="795">
        <v>12</v>
      </c>
      <c r="E792" s="795" t="s">
        <v>196</v>
      </c>
      <c r="F792" s="726">
        <f t="shared" si="52"/>
        <v>11.93</v>
      </c>
      <c r="G792" s="624">
        <v>1.2749999999999999</v>
      </c>
      <c r="H792" s="624">
        <v>1.92</v>
      </c>
      <c r="I792" s="624">
        <v>8.7349999999999994</v>
      </c>
      <c r="J792" s="624">
        <v>761.84</v>
      </c>
      <c r="K792" s="797">
        <v>8.7349999999999994</v>
      </c>
      <c r="L792" s="624">
        <v>761.84</v>
      </c>
      <c r="M792" s="625">
        <f t="shared" si="53"/>
        <v>1.1465662081276907E-2</v>
      </c>
      <c r="N792" s="840">
        <v>58.72</v>
      </c>
      <c r="O792" s="798">
        <f t="shared" si="54"/>
        <v>0.67326367741257998</v>
      </c>
      <c r="P792" s="792">
        <f t="shared" si="55"/>
        <v>687.93972487661438</v>
      </c>
      <c r="Q792" s="799">
        <f t="shared" si="56"/>
        <v>40.395820644754792</v>
      </c>
    </row>
    <row r="793" spans="1:17" ht="12.75" customHeight="1">
      <c r="A793" s="2100"/>
      <c r="B793" s="13">
        <v>4</v>
      </c>
      <c r="C793" s="842" t="s">
        <v>507</v>
      </c>
      <c r="D793" s="795">
        <v>48</v>
      </c>
      <c r="E793" s="795" t="s">
        <v>196</v>
      </c>
      <c r="F793" s="726">
        <f t="shared" si="52"/>
        <v>40.099999999999994</v>
      </c>
      <c r="G793" s="624">
        <v>3.9039999999999999</v>
      </c>
      <c r="H793" s="624">
        <v>7.36</v>
      </c>
      <c r="I793" s="624">
        <v>28.835999999999999</v>
      </c>
      <c r="J793" s="624">
        <v>2590.4</v>
      </c>
      <c r="K793" s="797">
        <v>27.103999999999999</v>
      </c>
      <c r="L793" s="624">
        <v>2435.2399999999998</v>
      </c>
      <c r="M793" s="625">
        <f t="shared" si="53"/>
        <v>1.1129909167063617E-2</v>
      </c>
      <c r="N793" s="840">
        <v>58.72</v>
      </c>
      <c r="O793" s="798">
        <f t="shared" si="54"/>
        <v>0.65354826628997553</v>
      </c>
      <c r="P793" s="792">
        <f t="shared" si="55"/>
        <v>667.79455002381701</v>
      </c>
      <c r="Q793" s="799">
        <f t="shared" si="56"/>
        <v>39.212895977398531</v>
      </c>
    </row>
    <row r="794" spans="1:17" ht="12.75" customHeight="1">
      <c r="A794" s="2100"/>
      <c r="B794" s="13">
        <v>5</v>
      </c>
      <c r="C794" s="842" t="s">
        <v>508</v>
      </c>
      <c r="D794" s="795">
        <v>50</v>
      </c>
      <c r="E794" s="795" t="s">
        <v>196</v>
      </c>
      <c r="F794" s="726">
        <f t="shared" si="52"/>
        <v>34.5</v>
      </c>
      <c r="G794" s="624">
        <v>3.7549999999999999</v>
      </c>
      <c r="H794" s="624">
        <v>7.84</v>
      </c>
      <c r="I794" s="624">
        <v>22.905000000000001</v>
      </c>
      <c r="J794" s="624">
        <v>2586.98</v>
      </c>
      <c r="K794" s="797">
        <v>22.905000000000001</v>
      </c>
      <c r="L794" s="624">
        <v>2586.98</v>
      </c>
      <c r="M794" s="625">
        <f t="shared" si="53"/>
        <v>8.8539532582393374E-3</v>
      </c>
      <c r="N794" s="840">
        <v>58.72</v>
      </c>
      <c r="O794" s="798">
        <f t="shared" si="54"/>
        <v>0.51990413532381385</v>
      </c>
      <c r="P794" s="792">
        <f t="shared" si="55"/>
        <v>531.23719549436021</v>
      </c>
      <c r="Q794" s="799">
        <f t="shared" si="56"/>
        <v>31.194248119428831</v>
      </c>
    </row>
    <row r="795" spans="1:17" ht="12.75" customHeight="1">
      <c r="A795" s="2100"/>
      <c r="B795" s="13">
        <v>6</v>
      </c>
      <c r="C795" s="842" t="s">
        <v>509</v>
      </c>
      <c r="D795" s="795">
        <v>20</v>
      </c>
      <c r="E795" s="795" t="s">
        <v>196</v>
      </c>
      <c r="F795" s="726">
        <f t="shared" si="52"/>
        <v>16.896000000000001</v>
      </c>
      <c r="G795" s="624">
        <v>2.75</v>
      </c>
      <c r="H795" s="624">
        <v>3.2</v>
      </c>
      <c r="I795" s="624">
        <v>10.946</v>
      </c>
      <c r="J795" s="624">
        <v>1044.42</v>
      </c>
      <c r="K795" s="797">
        <v>10.946</v>
      </c>
      <c r="L795" s="624">
        <v>1044.42</v>
      </c>
      <c r="M795" s="625">
        <f t="shared" si="53"/>
        <v>1.0480458053273587E-2</v>
      </c>
      <c r="N795" s="840">
        <v>58.72</v>
      </c>
      <c r="O795" s="798">
        <f t="shared" si="54"/>
        <v>0.61541249688822497</v>
      </c>
      <c r="P795" s="792">
        <f t="shared" si="55"/>
        <v>628.82748319641519</v>
      </c>
      <c r="Q795" s="799">
        <f t="shared" si="56"/>
        <v>36.924749813293502</v>
      </c>
    </row>
    <row r="796" spans="1:17" ht="12.75" customHeight="1">
      <c r="A796" s="2100"/>
      <c r="B796" s="13">
        <v>7</v>
      </c>
      <c r="C796" s="842" t="s">
        <v>510</v>
      </c>
      <c r="D796" s="795">
        <v>22</v>
      </c>
      <c r="E796" s="795" t="s">
        <v>196</v>
      </c>
      <c r="F796" s="726">
        <f t="shared" si="52"/>
        <v>16.79</v>
      </c>
      <c r="G796" s="624">
        <v>2.3460000000000001</v>
      </c>
      <c r="H796" s="624">
        <v>3.52</v>
      </c>
      <c r="I796" s="624">
        <v>10.923999999999999</v>
      </c>
      <c r="J796" s="624">
        <v>1210.95</v>
      </c>
      <c r="K796" s="797">
        <v>10.923999999999999</v>
      </c>
      <c r="L796" s="624">
        <v>1210.95</v>
      </c>
      <c r="M796" s="625">
        <f t="shared" si="53"/>
        <v>9.0210165572484399E-3</v>
      </c>
      <c r="N796" s="840">
        <v>58.72</v>
      </c>
      <c r="O796" s="798">
        <f t="shared" si="54"/>
        <v>0.52971409224162835</v>
      </c>
      <c r="P796" s="792">
        <f t="shared" si="55"/>
        <v>541.26099343490637</v>
      </c>
      <c r="Q796" s="799">
        <f t="shared" si="56"/>
        <v>31.782845534497699</v>
      </c>
    </row>
    <row r="797" spans="1:17" ht="13.5" customHeight="1">
      <c r="A797" s="2100"/>
      <c r="B797" s="13">
        <v>8</v>
      </c>
      <c r="C797" s="842" t="s">
        <v>511</v>
      </c>
      <c r="D797" s="795">
        <v>22</v>
      </c>
      <c r="E797" s="795" t="s">
        <v>196</v>
      </c>
      <c r="F797" s="726">
        <f t="shared" si="52"/>
        <v>15.282</v>
      </c>
      <c r="G797" s="624">
        <v>1.7769999999999999</v>
      </c>
      <c r="H797" s="624">
        <v>3.52</v>
      </c>
      <c r="I797" s="624">
        <v>9.9849999999999994</v>
      </c>
      <c r="J797" s="624">
        <v>1161.98</v>
      </c>
      <c r="K797" s="797">
        <v>9.9849999999999994</v>
      </c>
      <c r="L797" s="624">
        <v>1161.98</v>
      </c>
      <c r="M797" s="625">
        <f t="shared" si="53"/>
        <v>8.5930911031170919E-3</v>
      </c>
      <c r="N797" s="840">
        <v>58.72</v>
      </c>
      <c r="O797" s="798">
        <f t="shared" si="54"/>
        <v>0.50458630957503559</v>
      </c>
      <c r="P797" s="792">
        <f t="shared" si="55"/>
        <v>515.58546618702553</v>
      </c>
      <c r="Q797" s="799">
        <f t="shared" si="56"/>
        <v>30.275178574502139</v>
      </c>
    </row>
    <row r="798" spans="1:17" ht="12.75" customHeight="1">
      <c r="A798" s="2100"/>
      <c r="B798" s="13">
        <v>9</v>
      </c>
      <c r="C798" s="842" t="s">
        <v>512</v>
      </c>
      <c r="D798" s="795">
        <v>22</v>
      </c>
      <c r="E798" s="795" t="s">
        <v>196</v>
      </c>
      <c r="F798" s="726">
        <f t="shared" si="52"/>
        <v>16.634999999999998</v>
      </c>
      <c r="G798" s="624">
        <v>2.04</v>
      </c>
      <c r="H798" s="624">
        <v>3.52</v>
      </c>
      <c r="I798" s="624">
        <v>11.074999999999999</v>
      </c>
      <c r="J798" s="624">
        <v>1191.8399999999999</v>
      </c>
      <c r="K798" s="797">
        <v>11.074999999999999</v>
      </c>
      <c r="L798" s="624">
        <v>1191.8399999999999</v>
      </c>
      <c r="M798" s="625">
        <f t="shared" si="53"/>
        <v>9.2923546784803336E-3</v>
      </c>
      <c r="N798" s="840">
        <v>58.72</v>
      </c>
      <c r="O798" s="798">
        <f t="shared" si="54"/>
        <v>0.54564706672036523</v>
      </c>
      <c r="P798" s="792">
        <f t="shared" si="55"/>
        <v>557.54128070882007</v>
      </c>
      <c r="Q798" s="799">
        <f t="shared" si="56"/>
        <v>32.738824003221914</v>
      </c>
    </row>
    <row r="799" spans="1:17" ht="13.5" customHeight="1" thickBot="1">
      <c r="A799" s="2101"/>
      <c r="B799" s="33">
        <v>10</v>
      </c>
      <c r="C799" s="907" t="s">
        <v>408</v>
      </c>
      <c r="D799" s="940">
        <v>12</v>
      </c>
      <c r="E799" s="940" t="s">
        <v>196</v>
      </c>
      <c r="F799" s="1048">
        <f t="shared" si="52"/>
        <v>9.4039999999999999</v>
      </c>
      <c r="G799" s="1048">
        <v>1.165</v>
      </c>
      <c r="H799" s="1048">
        <v>1.84</v>
      </c>
      <c r="I799" s="1048">
        <v>6.399</v>
      </c>
      <c r="J799" s="1048">
        <v>551.14</v>
      </c>
      <c r="K799" s="1049">
        <v>6.399</v>
      </c>
      <c r="L799" s="1048">
        <v>551.14</v>
      </c>
      <c r="M799" s="927">
        <f t="shared" si="53"/>
        <v>1.161048009580143E-2</v>
      </c>
      <c r="N799" s="928">
        <v>58.72</v>
      </c>
      <c r="O799" s="941">
        <f t="shared" si="54"/>
        <v>0.68176739122545993</v>
      </c>
      <c r="P799" s="942">
        <f t="shared" si="55"/>
        <v>696.62880574808582</v>
      </c>
      <c r="Q799" s="943">
        <f t="shared" si="56"/>
        <v>40.906043473527596</v>
      </c>
    </row>
    <row r="800" spans="1:17">
      <c r="A800" s="2169" t="s">
        <v>322</v>
      </c>
      <c r="B800" s="232">
        <v>1</v>
      </c>
      <c r="C800" s="848" t="s">
        <v>988</v>
      </c>
      <c r="D800" s="1093">
        <v>40</v>
      </c>
      <c r="E800" s="1093">
        <v>1979</v>
      </c>
      <c r="F800" s="1240">
        <f t="shared" si="52"/>
        <v>44.278999999999996</v>
      </c>
      <c r="G800" s="1240">
        <v>3.7229999999999999</v>
      </c>
      <c r="H800" s="1240">
        <v>6.4</v>
      </c>
      <c r="I800" s="1241">
        <v>34.155999999999999</v>
      </c>
      <c r="J800" s="1240">
        <v>2186.69</v>
      </c>
      <c r="K800" s="1242">
        <v>32.81</v>
      </c>
      <c r="L800" s="1240">
        <v>2100.61</v>
      </c>
      <c r="M800" s="1243">
        <f>K800/L800</f>
        <v>1.5619272497036575E-2</v>
      </c>
      <c r="N800" s="1244">
        <v>58.72</v>
      </c>
      <c r="O800" s="829">
        <f t="shared" si="54"/>
        <v>0.91716368102598766</v>
      </c>
      <c r="P800" s="829">
        <f t="shared" si="55"/>
        <v>937.15634982219456</v>
      </c>
      <c r="Q800" s="926">
        <f t="shared" si="56"/>
        <v>55.029820861559266</v>
      </c>
    </row>
    <row r="801" spans="1:17" s="46" customFormat="1">
      <c r="A801" s="2170"/>
      <c r="B801" s="271">
        <v>2</v>
      </c>
      <c r="C801" s="848" t="s">
        <v>989</v>
      </c>
      <c r="D801" s="1093">
        <v>50</v>
      </c>
      <c r="E801" s="1093">
        <v>1969</v>
      </c>
      <c r="F801" s="1241">
        <f t="shared" si="52"/>
        <v>47.599999999999994</v>
      </c>
      <c r="G801" s="1241">
        <v>4.1820000000000004</v>
      </c>
      <c r="H801" s="1241">
        <v>6.85</v>
      </c>
      <c r="I801" s="1241">
        <v>36.567999999999998</v>
      </c>
      <c r="J801" s="1241">
        <v>2594.3200000000002</v>
      </c>
      <c r="K801" s="1245">
        <v>36.567999999999998</v>
      </c>
      <c r="L801" s="1241">
        <v>2594.3200000000002</v>
      </c>
      <c r="M801" s="1243">
        <f>K801/L801</f>
        <v>1.4095408430725584E-2</v>
      </c>
      <c r="N801" s="849">
        <v>58.72</v>
      </c>
      <c r="O801" s="829">
        <f t="shared" si="54"/>
        <v>0.82768238305220632</v>
      </c>
      <c r="P801" s="829">
        <f t="shared" si="55"/>
        <v>845.72450584353498</v>
      </c>
      <c r="Q801" s="926">
        <f t="shared" si="56"/>
        <v>49.660942983132372</v>
      </c>
    </row>
    <row r="802" spans="1:17">
      <c r="A802" s="2170"/>
      <c r="B802" s="215">
        <v>3</v>
      </c>
      <c r="C802" s="848" t="s">
        <v>407</v>
      </c>
      <c r="D802" s="1093">
        <v>40</v>
      </c>
      <c r="E802" s="1093">
        <v>1984</v>
      </c>
      <c r="F802" s="1241">
        <f t="shared" si="52"/>
        <v>45.843000000000004</v>
      </c>
      <c r="G802" s="1241">
        <v>4.7430000000000003</v>
      </c>
      <c r="H802" s="1241">
        <v>6.4</v>
      </c>
      <c r="I802" s="1241">
        <v>34.700000000000003</v>
      </c>
      <c r="J802" s="1241">
        <v>2304.94</v>
      </c>
      <c r="K802" s="1245">
        <v>34.700000000000003</v>
      </c>
      <c r="L802" s="1241">
        <v>2304.94</v>
      </c>
      <c r="M802" s="830">
        <f t="shared" ref="M802:M809" si="57">K802/L802</f>
        <v>1.5054621812281449E-2</v>
      </c>
      <c r="N802" s="849">
        <v>58.72</v>
      </c>
      <c r="O802" s="829">
        <f t="shared" si="54"/>
        <v>0.88400739281716667</v>
      </c>
      <c r="P802" s="829">
        <f t="shared" si="55"/>
        <v>903.27730873688699</v>
      </c>
      <c r="Q802" s="851">
        <f t="shared" si="56"/>
        <v>53.040443569030003</v>
      </c>
    </row>
    <row r="803" spans="1:17">
      <c r="A803" s="2170"/>
      <c r="B803" s="215">
        <v>4</v>
      </c>
      <c r="C803" s="848" t="s">
        <v>513</v>
      </c>
      <c r="D803" s="1093">
        <v>30</v>
      </c>
      <c r="E803" s="1093" t="s">
        <v>196</v>
      </c>
      <c r="F803" s="1241">
        <f t="shared" si="52"/>
        <v>23.013999999999999</v>
      </c>
      <c r="G803" s="1241">
        <v>2.262</v>
      </c>
      <c r="H803" s="1241">
        <v>4.18</v>
      </c>
      <c r="I803" s="1241">
        <v>16.571999999999999</v>
      </c>
      <c r="J803" s="1241">
        <v>1199.28</v>
      </c>
      <c r="K803" s="1245">
        <v>13.196</v>
      </c>
      <c r="L803" s="1241">
        <v>954.82</v>
      </c>
      <c r="M803" s="830">
        <f t="shared" si="57"/>
        <v>1.3820405940386669E-2</v>
      </c>
      <c r="N803" s="849">
        <v>58.72</v>
      </c>
      <c r="O803" s="850">
        <f t="shared" si="54"/>
        <v>0.81153423681950521</v>
      </c>
      <c r="P803" s="829">
        <f t="shared" si="55"/>
        <v>829.22435642320011</v>
      </c>
      <c r="Q803" s="851">
        <f t="shared" si="56"/>
        <v>48.692054209170308</v>
      </c>
    </row>
    <row r="804" spans="1:17">
      <c r="A804" s="2170"/>
      <c r="B804" s="215">
        <v>5</v>
      </c>
      <c r="C804" s="848" t="s">
        <v>990</v>
      </c>
      <c r="D804" s="1093">
        <v>30</v>
      </c>
      <c r="E804" s="1093">
        <v>1991</v>
      </c>
      <c r="F804" s="1241">
        <f t="shared" si="52"/>
        <v>32.891999999999996</v>
      </c>
      <c r="G804" s="1241">
        <v>3.919</v>
      </c>
      <c r="H804" s="1241">
        <v>4.8</v>
      </c>
      <c r="I804" s="1241">
        <v>24.172999999999998</v>
      </c>
      <c r="J804" s="1241">
        <v>1636.16</v>
      </c>
      <c r="K804" s="1245">
        <v>24.172999999999998</v>
      </c>
      <c r="L804" s="1241">
        <v>1636.16</v>
      </c>
      <c r="M804" s="830">
        <f t="shared" si="57"/>
        <v>1.477422745941717E-2</v>
      </c>
      <c r="N804" s="849">
        <v>58.72</v>
      </c>
      <c r="O804" s="850">
        <f t="shared" si="54"/>
        <v>0.86754263641697626</v>
      </c>
      <c r="P804" s="829">
        <f t="shared" si="55"/>
        <v>886.45364756503022</v>
      </c>
      <c r="Q804" s="851">
        <f t="shared" si="56"/>
        <v>52.052558185018576</v>
      </c>
    </row>
    <row r="805" spans="1:17">
      <c r="A805" s="2170"/>
      <c r="B805" s="215">
        <v>6</v>
      </c>
      <c r="C805" s="848" t="s">
        <v>991</v>
      </c>
      <c r="D805" s="1093">
        <v>40</v>
      </c>
      <c r="E805" s="1093">
        <v>1990</v>
      </c>
      <c r="F805" s="1241">
        <f t="shared" si="52"/>
        <v>43.820999999999998</v>
      </c>
      <c r="G805" s="1241">
        <v>5.6609999999999996</v>
      </c>
      <c r="H805" s="1241">
        <v>6.4</v>
      </c>
      <c r="I805" s="1241">
        <v>31.76</v>
      </c>
      <c r="J805" s="1241">
        <v>2238</v>
      </c>
      <c r="K805" s="1245">
        <v>31.76</v>
      </c>
      <c r="L805" s="1241">
        <v>2238</v>
      </c>
      <c r="M805" s="830">
        <f t="shared" si="57"/>
        <v>1.4191242180518321E-2</v>
      </c>
      <c r="N805" s="849">
        <v>58.72</v>
      </c>
      <c r="O805" s="850">
        <f t="shared" si="54"/>
        <v>0.83330974084003573</v>
      </c>
      <c r="P805" s="829">
        <f t="shared" si="55"/>
        <v>851.47453083109929</v>
      </c>
      <c r="Q805" s="851">
        <f t="shared" si="56"/>
        <v>49.998584450402149</v>
      </c>
    </row>
    <row r="806" spans="1:17">
      <c r="A806" s="2170"/>
      <c r="B806" s="215">
        <v>7</v>
      </c>
      <c r="C806" s="848" t="s">
        <v>992</v>
      </c>
      <c r="D806" s="1093">
        <v>45</v>
      </c>
      <c r="E806" s="1093">
        <v>1992</v>
      </c>
      <c r="F806" s="1241">
        <f t="shared" si="52"/>
        <v>44.741</v>
      </c>
      <c r="G806" s="1241">
        <v>5.3550000000000004</v>
      </c>
      <c r="H806" s="1241">
        <v>7.2</v>
      </c>
      <c r="I806" s="1241">
        <v>32.186</v>
      </c>
      <c r="J806" s="1241">
        <v>2192.8000000000002</v>
      </c>
      <c r="K806" s="1245">
        <v>32.186</v>
      </c>
      <c r="L806" s="1241">
        <v>2192.8000000000002</v>
      </c>
      <c r="M806" s="830">
        <f t="shared" si="57"/>
        <v>1.4678037212696095E-2</v>
      </c>
      <c r="N806" s="849">
        <v>57.71</v>
      </c>
      <c r="O806" s="850">
        <f t="shared" si="54"/>
        <v>0.84706952754469167</v>
      </c>
      <c r="P806" s="829">
        <f t="shared" si="55"/>
        <v>880.6822327617657</v>
      </c>
      <c r="Q806" s="851">
        <f t="shared" si="56"/>
        <v>50.8241716526815</v>
      </c>
    </row>
    <row r="807" spans="1:17">
      <c r="A807" s="2170"/>
      <c r="B807" s="215">
        <v>8</v>
      </c>
      <c r="C807" s="848" t="s">
        <v>603</v>
      </c>
      <c r="D807" s="1093">
        <v>11</v>
      </c>
      <c r="E807" s="1093" t="s">
        <v>196</v>
      </c>
      <c r="F807" s="1241">
        <f t="shared" si="52"/>
        <v>9.8940000000000001</v>
      </c>
      <c r="G807" s="1241">
        <v>0.86699999999999999</v>
      </c>
      <c r="H807" s="1241">
        <v>1.76</v>
      </c>
      <c r="I807" s="1241">
        <v>7.2670000000000003</v>
      </c>
      <c r="J807" s="1241">
        <v>515.22</v>
      </c>
      <c r="K807" s="1245">
        <v>5.9710000000000001</v>
      </c>
      <c r="L807" s="1241">
        <v>423.51</v>
      </c>
      <c r="M807" s="830">
        <f t="shared" si="57"/>
        <v>1.4098840641307172E-2</v>
      </c>
      <c r="N807" s="849">
        <v>58.72</v>
      </c>
      <c r="O807" s="850">
        <f t="shared" si="54"/>
        <v>0.82788392245755715</v>
      </c>
      <c r="P807" s="829">
        <f t="shared" si="55"/>
        <v>845.93043847843035</v>
      </c>
      <c r="Q807" s="851">
        <f t="shared" si="56"/>
        <v>49.673035347453428</v>
      </c>
    </row>
    <row r="808" spans="1:17">
      <c r="A808" s="2171"/>
      <c r="B808" s="229">
        <v>9</v>
      </c>
      <c r="C808" s="848" t="s">
        <v>514</v>
      </c>
      <c r="D808" s="1093">
        <v>12</v>
      </c>
      <c r="E808" s="1093" t="s">
        <v>196</v>
      </c>
      <c r="F808" s="1241">
        <f t="shared" si="52"/>
        <v>9.5879999999999992</v>
      </c>
      <c r="G808" s="1241">
        <v>1.9019999999999999</v>
      </c>
      <c r="H808" s="1241">
        <v>1.28</v>
      </c>
      <c r="I808" s="1241">
        <v>6.4059999999999997</v>
      </c>
      <c r="J808" s="1241">
        <v>550.73</v>
      </c>
      <c r="K808" s="1245">
        <v>4.3319999999999999</v>
      </c>
      <c r="L808" s="1241">
        <v>372.52</v>
      </c>
      <c r="M808" s="830">
        <f t="shared" si="57"/>
        <v>1.1628905830559434E-2</v>
      </c>
      <c r="N808" s="849">
        <v>58.72</v>
      </c>
      <c r="O808" s="850">
        <f t="shared" si="54"/>
        <v>0.68284935037044991</v>
      </c>
      <c r="P808" s="829">
        <f t="shared" si="55"/>
        <v>697.73434983356606</v>
      </c>
      <c r="Q808" s="851">
        <f t="shared" si="56"/>
        <v>40.970961022227002</v>
      </c>
    </row>
    <row r="809" spans="1:17" ht="13.5" customHeight="1" thickBot="1">
      <c r="A809" s="2171"/>
      <c r="B809" s="229">
        <v>10</v>
      </c>
      <c r="C809" s="1787" t="s">
        <v>409</v>
      </c>
      <c r="D809" s="1788">
        <v>12</v>
      </c>
      <c r="E809" s="1788" t="s">
        <v>196</v>
      </c>
      <c r="F809" s="1790">
        <f t="shared" si="52"/>
        <v>9.6750000000000007</v>
      </c>
      <c r="G809" s="1790">
        <v>0.81100000000000005</v>
      </c>
      <c r="H809" s="1790">
        <v>1.84</v>
      </c>
      <c r="I809" s="1790">
        <v>7.024</v>
      </c>
      <c r="J809" s="1790">
        <v>584.79</v>
      </c>
      <c r="K809" s="1791">
        <v>6.484</v>
      </c>
      <c r="L809" s="1790">
        <v>539.91999999999996</v>
      </c>
      <c r="M809" s="1792">
        <f t="shared" si="57"/>
        <v>1.2009186546154987E-2</v>
      </c>
      <c r="N809" s="1185">
        <v>58.72</v>
      </c>
      <c r="O809" s="1793">
        <f t="shared" si="54"/>
        <v>0.70517943399022087</v>
      </c>
      <c r="P809" s="1793">
        <f t="shared" si="55"/>
        <v>720.55119276929929</v>
      </c>
      <c r="Q809" s="1794">
        <f t="shared" si="56"/>
        <v>42.310766039413252</v>
      </c>
    </row>
    <row r="810" spans="1:17">
      <c r="A810" s="2088" t="s">
        <v>323</v>
      </c>
      <c r="B810" s="77">
        <v>1</v>
      </c>
      <c r="C810" s="908" t="s">
        <v>993</v>
      </c>
      <c r="D810" s="961">
        <v>10</v>
      </c>
      <c r="E810" s="961">
        <v>1974</v>
      </c>
      <c r="F810" s="629">
        <f t="shared" si="52"/>
        <v>17.641999999999999</v>
      </c>
      <c r="G810" s="629">
        <v>1.581</v>
      </c>
      <c r="H810" s="629">
        <v>1.6</v>
      </c>
      <c r="I810" s="629">
        <v>14.461</v>
      </c>
      <c r="J810" s="629">
        <v>684.27</v>
      </c>
      <c r="K810" s="812">
        <v>14.461</v>
      </c>
      <c r="L810" s="813">
        <v>684.27</v>
      </c>
      <c r="M810" s="814">
        <f>K810/L810</f>
        <v>2.1133470706007865E-2</v>
      </c>
      <c r="N810" s="911">
        <v>58.72</v>
      </c>
      <c r="O810" s="815">
        <f>M810*N810</f>
        <v>1.2409573998567818</v>
      </c>
      <c r="P810" s="815">
        <f>M810*60*1000</f>
        <v>1268.008242360472</v>
      </c>
      <c r="Q810" s="816">
        <f>P810*N810/1000</f>
        <v>74.457443991406905</v>
      </c>
    </row>
    <row r="811" spans="1:17">
      <c r="A811" s="2089"/>
      <c r="B811" s="78">
        <v>2</v>
      </c>
      <c r="C811" s="910" t="s">
        <v>994</v>
      </c>
      <c r="D811" s="964">
        <v>48</v>
      </c>
      <c r="E811" s="964">
        <v>1970</v>
      </c>
      <c r="F811" s="633">
        <f t="shared" si="52"/>
        <v>63.786000000000001</v>
      </c>
      <c r="G811" s="633">
        <v>3.4169999999999998</v>
      </c>
      <c r="H811" s="633">
        <v>6.9</v>
      </c>
      <c r="I811" s="633">
        <v>53.469000000000001</v>
      </c>
      <c r="J811" s="633">
        <v>2544.52</v>
      </c>
      <c r="K811" s="817">
        <v>42.819000000000003</v>
      </c>
      <c r="L811" s="633">
        <v>2038.06</v>
      </c>
      <c r="M811" s="632">
        <f t="shared" ref="M811:M819" si="58">K811/L811</f>
        <v>2.100968568148141E-2</v>
      </c>
      <c r="N811" s="922">
        <v>58.72</v>
      </c>
      <c r="O811" s="634">
        <f t="shared" ref="O811:O819" si="59">M811*N811</f>
        <v>1.2336887432165884</v>
      </c>
      <c r="P811" s="815">
        <f t="shared" ref="P811:P819" si="60">M811*60*1000</f>
        <v>1260.5811408888844</v>
      </c>
      <c r="Q811" s="635">
        <f t="shared" ref="Q811:Q819" si="61">P811*N811/1000</f>
        <v>74.021324592995299</v>
      </c>
    </row>
    <row r="812" spans="1:17">
      <c r="A812" s="2089"/>
      <c r="B812" s="78">
        <v>3</v>
      </c>
      <c r="C812" s="910" t="s">
        <v>995</v>
      </c>
      <c r="D812" s="964">
        <v>36</v>
      </c>
      <c r="E812" s="964">
        <v>1967</v>
      </c>
      <c r="F812" s="633">
        <f t="shared" si="52"/>
        <v>41.811999999999998</v>
      </c>
      <c r="G812" s="633">
        <v>3.6640000000000001</v>
      </c>
      <c r="H812" s="633">
        <v>5.76</v>
      </c>
      <c r="I812" s="633">
        <v>32.387999999999998</v>
      </c>
      <c r="J812" s="633">
        <v>1496.32</v>
      </c>
      <c r="K812" s="817">
        <v>32.387999999999998</v>
      </c>
      <c r="L812" s="633">
        <v>1496.32</v>
      </c>
      <c r="M812" s="632">
        <f t="shared" si="58"/>
        <v>2.1645102651839179E-2</v>
      </c>
      <c r="N812" s="922">
        <v>58.72</v>
      </c>
      <c r="O812" s="634">
        <f t="shared" si="59"/>
        <v>1.2710004277159965</v>
      </c>
      <c r="P812" s="815">
        <f t="shared" si="60"/>
        <v>1298.7061591103509</v>
      </c>
      <c r="Q812" s="635">
        <f t="shared" si="61"/>
        <v>76.260025662959805</v>
      </c>
    </row>
    <row r="813" spans="1:17">
      <c r="A813" s="2089"/>
      <c r="B813" s="78">
        <v>4</v>
      </c>
      <c r="C813" s="910" t="s">
        <v>996</v>
      </c>
      <c r="D813" s="964">
        <v>22</v>
      </c>
      <c r="E813" s="964">
        <v>1978</v>
      </c>
      <c r="F813" s="633">
        <f t="shared" si="52"/>
        <v>31.282000000000004</v>
      </c>
      <c r="G813" s="633">
        <v>2.1850000000000001</v>
      </c>
      <c r="H813" s="633">
        <v>3.52</v>
      </c>
      <c r="I813" s="633">
        <v>25.577000000000002</v>
      </c>
      <c r="J813" s="633">
        <v>1195.3399999999999</v>
      </c>
      <c r="K813" s="817">
        <v>24.538</v>
      </c>
      <c r="L813" s="633">
        <v>1146.6400000000001</v>
      </c>
      <c r="M813" s="632">
        <f t="shared" si="58"/>
        <v>2.1399916277122722E-2</v>
      </c>
      <c r="N813" s="922">
        <v>58.72</v>
      </c>
      <c r="O813" s="634">
        <f t="shared" si="59"/>
        <v>1.2566030837926463</v>
      </c>
      <c r="P813" s="815">
        <f t="shared" si="60"/>
        <v>1283.9949766273633</v>
      </c>
      <c r="Q813" s="635">
        <f t="shared" si="61"/>
        <v>75.396185027558758</v>
      </c>
    </row>
    <row r="814" spans="1:17">
      <c r="A814" s="2089"/>
      <c r="B814" s="78">
        <v>5</v>
      </c>
      <c r="C814" s="910" t="s">
        <v>997</v>
      </c>
      <c r="D814" s="964">
        <v>18</v>
      </c>
      <c r="E814" s="964">
        <v>1991</v>
      </c>
      <c r="F814" s="633">
        <f t="shared" si="52"/>
        <v>29.176000000000002</v>
      </c>
      <c r="G814" s="633">
        <v>1.734</v>
      </c>
      <c r="H814" s="633">
        <v>2.88</v>
      </c>
      <c r="I814" s="633">
        <v>24.562000000000001</v>
      </c>
      <c r="J814" s="633">
        <v>1146.3399999999999</v>
      </c>
      <c r="K814" s="817">
        <v>24.562000000000001</v>
      </c>
      <c r="L814" s="633">
        <v>1146.3399999999999</v>
      </c>
      <c r="M814" s="632">
        <f t="shared" si="58"/>
        <v>2.1426452884833472E-2</v>
      </c>
      <c r="N814" s="922">
        <v>58.72</v>
      </c>
      <c r="O814" s="634">
        <f t="shared" si="59"/>
        <v>1.2581613133974214</v>
      </c>
      <c r="P814" s="815">
        <f t="shared" si="60"/>
        <v>1285.5871730900083</v>
      </c>
      <c r="Q814" s="635">
        <f t="shared" si="61"/>
        <v>75.48967880384528</v>
      </c>
    </row>
    <row r="815" spans="1:17">
      <c r="A815" s="2089"/>
      <c r="B815" s="78">
        <v>6</v>
      </c>
      <c r="C815" s="910" t="s">
        <v>998</v>
      </c>
      <c r="D815" s="964">
        <v>20</v>
      </c>
      <c r="E815" s="964"/>
      <c r="F815" s="633">
        <f t="shared" si="52"/>
        <v>29.338000000000001</v>
      </c>
      <c r="G815" s="633">
        <v>1.734</v>
      </c>
      <c r="H815" s="633">
        <v>3.2</v>
      </c>
      <c r="I815" s="633">
        <v>24.404</v>
      </c>
      <c r="J815" s="633">
        <v>1114.26</v>
      </c>
      <c r="K815" s="817">
        <v>22.873000000000001</v>
      </c>
      <c r="L815" s="633">
        <v>1044.44</v>
      </c>
      <c r="M815" s="632">
        <f t="shared" si="58"/>
        <v>2.1899774041591668E-2</v>
      </c>
      <c r="N815" s="922">
        <v>58.72</v>
      </c>
      <c r="O815" s="634">
        <f t="shared" si="59"/>
        <v>1.2859547317222628</v>
      </c>
      <c r="P815" s="815">
        <f t="shared" si="60"/>
        <v>1313.9864424955001</v>
      </c>
      <c r="Q815" s="635">
        <f t="shared" si="61"/>
        <v>77.157283903335752</v>
      </c>
    </row>
    <row r="816" spans="1:17">
      <c r="A816" s="2089"/>
      <c r="B816" s="78">
        <v>7</v>
      </c>
      <c r="C816" s="910" t="s">
        <v>999</v>
      </c>
      <c r="D816" s="964">
        <v>40</v>
      </c>
      <c r="E816" s="964"/>
      <c r="F816" s="633">
        <f t="shared" si="52"/>
        <v>56.641999999999996</v>
      </c>
      <c r="G816" s="633">
        <v>3.82</v>
      </c>
      <c r="H816" s="633">
        <v>6.4</v>
      </c>
      <c r="I816" s="633">
        <v>46.421999999999997</v>
      </c>
      <c r="J816" s="633">
        <v>2200.5</v>
      </c>
      <c r="K816" s="817">
        <v>46.421999999999997</v>
      </c>
      <c r="L816" s="633">
        <v>2200.5</v>
      </c>
      <c r="M816" s="632">
        <f t="shared" si="58"/>
        <v>2.1096114519427403E-2</v>
      </c>
      <c r="N816" s="922">
        <v>58.72</v>
      </c>
      <c r="O816" s="634">
        <f t="shared" si="59"/>
        <v>1.2387638445807772</v>
      </c>
      <c r="P816" s="815">
        <f t="shared" si="60"/>
        <v>1265.7668711656443</v>
      </c>
      <c r="Q816" s="635">
        <f t="shared" si="61"/>
        <v>74.325830674846628</v>
      </c>
    </row>
    <row r="817" spans="1:17">
      <c r="A817" s="2089"/>
      <c r="B817" s="78">
        <v>8</v>
      </c>
      <c r="C817" s="910" t="s">
        <v>1000</v>
      </c>
      <c r="D817" s="964">
        <v>34</v>
      </c>
      <c r="E817" s="964">
        <v>1965</v>
      </c>
      <c r="F817" s="633">
        <f t="shared" si="52"/>
        <v>32.896999999999998</v>
      </c>
      <c r="G817" s="633">
        <v>2.4889999999999999</v>
      </c>
      <c r="H817" s="633">
        <v>1.75</v>
      </c>
      <c r="I817" s="633">
        <v>28.658000000000001</v>
      </c>
      <c r="J817" s="633">
        <v>1322.79</v>
      </c>
      <c r="K817" s="817">
        <v>22.658999999999999</v>
      </c>
      <c r="L817" s="633">
        <v>1045.6199999999999</v>
      </c>
      <c r="M817" s="632">
        <f t="shared" si="58"/>
        <v>2.1670396511160844E-2</v>
      </c>
      <c r="N817" s="922">
        <v>58.72</v>
      </c>
      <c r="O817" s="634">
        <f t="shared" si="59"/>
        <v>1.2724856831353648</v>
      </c>
      <c r="P817" s="815">
        <f t="shared" si="60"/>
        <v>1300.2237906696505</v>
      </c>
      <c r="Q817" s="635">
        <f t="shared" si="61"/>
        <v>76.349140988121874</v>
      </c>
    </row>
    <row r="818" spans="1:17">
      <c r="A818" s="2089"/>
      <c r="B818" s="78">
        <v>9</v>
      </c>
      <c r="C818" s="910" t="s">
        <v>1001</v>
      </c>
      <c r="D818" s="964">
        <v>9</v>
      </c>
      <c r="E818" s="964"/>
      <c r="F818" s="633">
        <f t="shared" si="52"/>
        <v>14.516999999999999</v>
      </c>
      <c r="G818" s="633">
        <v>0.85899999999999999</v>
      </c>
      <c r="H818" s="633">
        <v>1.44</v>
      </c>
      <c r="I818" s="633">
        <v>12.218</v>
      </c>
      <c r="J818" s="633">
        <v>570.26</v>
      </c>
      <c r="K818" s="817">
        <v>12.218</v>
      </c>
      <c r="L818" s="633">
        <v>570.26</v>
      </c>
      <c r="M818" s="632">
        <f t="shared" si="58"/>
        <v>2.1425314768701995E-2</v>
      </c>
      <c r="N818" s="922">
        <v>58.72</v>
      </c>
      <c r="O818" s="634">
        <f t="shared" si="59"/>
        <v>1.2580944832181811</v>
      </c>
      <c r="P818" s="815">
        <f t="shared" si="60"/>
        <v>1285.5188861221195</v>
      </c>
      <c r="Q818" s="635">
        <f t="shared" si="61"/>
        <v>75.485668993090854</v>
      </c>
    </row>
    <row r="819" spans="1:17" ht="12" thickBot="1">
      <c r="A819" s="2091"/>
      <c r="B819" s="81">
        <v>10</v>
      </c>
      <c r="C819" s="912" t="s">
        <v>1002</v>
      </c>
      <c r="D819" s="967">
        <v>12</v>
      </c>
      <c r="E819" s="967">
        <v>1993</v>
      </c>
      <c r="F819" s="1002">
        <f t="shared" si="52"/>
        <v>14.625999999999999</v>
      </c>
      <c r="G819" s="1002">
        <v>1.173</v>
      </c>
      <c r="H819" s="1002">
        <v>1.92</v>
      </c>
      <c r="I819" s="1002">
        <v>11.532999999999999</v>
      </c>
      <c r="J819" s="1002">
        <v>541.99</v>
      </c>
      <c r="K819" s="1025">
        <v>11.532999999999999</v>
      </c>
      <c r="L819" s="1002">
        <v>541.99</v>
      </c>
      <c r="M819" s="931">
        <f t="shared" si="58"/>
        <v>2.1278990387276518E-2</v>
      </c>
      <c r="N819" s="932">
        <v>58.72</v>
      </c>
      <c r="O819" s="913">
        <f t="shared" si="59"/>
        <v>1.2495023155408771</v>
      </c>
      <c r="P819" s="913">
        <f t="shared" si="60"/>
        <v>1276.7394232365909</v>
      </c>
      <c r="Q819" s="914">
        <f t="shared" si="61"/>
        <v>74.970138932452628</v>
      </c>
    </row>
    <row r="820" spans="1:17">
      <c r="A820" s="2179" t="s">
        <v>331</v>
      </c>
      <c r="B820" s="40">
        <v>1</v>
      </c>
      <c r="C820" s="818" t="s">
        <v>410</v>
      </c>
      <c r="D820" s="819">
        <v>4</v>
      </c>
      <c r="E820" s="819"/>
      <c r="F820" s="744">
        <f t="shared" si="52"/>
        <v>6.2249999999999996</v>
      </c>
      <c r="G820" s="744">
        <v>0</v>
      </c>
      <c r="H820" s="744">
        <v>0</v>
      </c>
      <c r="I820" s="744">
        <v>6.2249999999999996</v>
      </c>
      <c r="J820" s="744">
        <v>160.13</v>
      </c>
      <c r="K820" s="820">
        <v>6.2249999999999996</v>
      </c>
      <c r="L820" s="821">
        <v>160.13</v>
      </c>
      <c r="M820" s="822">
        <f>K820/L820</f>
        <v>3.8874664335227627E-2</v>
      </c>
      <c r="N820" s="791">
        <v>58.72</v>
      </c>
      <c r="O820" s="823">
        <f>M820*N820</f>
        <v>2.282720289764566</v>
      </c>
      <c r="P820" s="823">
        <f>M820*60*1000</f>
        <v>2332.4798601136577</v>
      </c>
      <c r="Q820" s="824">
        <f>P820*N820/1000</f>
        <v>136.96321738587397</v>
      </c>
    </row>
    <row r="821" spans="1:17">
      <c r="A821" s="2179"/>
      <c r="B821" s="40">
        <v>2</v>
      </c>
      <c r="C821" s="918" t="s">
        <v>604</v>
      </c>
      <c r="D821" s="972">
        <v>13</v>
      </c>
      <c r="E821" s="972"/>
      <c r="F821" s="637">
        <f t="shared" si="52"/>
        <v>17.18</v>
      </c>
      <c r="G821" s="637">
        <v>1.476</v>
      </c>
      <c r="H821" s="637">
        <v>0</v>
      </c>
      <c r="I821" s="637">
        <v>15.704000000000001</v>
      </c>
      <c r="J821" s="637">
        <v>551.79</v>
      </c>
      <c r="K821" s="826">
        <v>15.704000000000001</v>
      </c>
      <c r="L821" s="637">
        <v>551.79</v>
      </c>
      <c r="M821" s="636">
        <f t="shared" ref="M821:M826" si="62">K821/L821</f>
        <v>2.8460102575255081E-2</v>
      </c>
      <c r="N821" s="923">
        <v>58.72</v>
      </c>
      <c r="O821" s="638">
        <f t="shared" ref="O821:O826" si="63">M821*N821</f>
        <v>1.6711772232189783</v>
      </c>
      <c r="P821" s="823">
        <f t="shared" ref="P821:P826" si="64">M821*60*1000</f>
        <v>1707.6061545153048</v>
      </c>
      <c r="Q821" s="639">
        <f t="shared" ref="Q821:Q826" si="65">P821*N821/1000</f>
        <v>100.2706333931387</v>
      </c>
    </row>
    <row r="822" spans="1:17">
      <c r="A822" s="2179"/>
      <c r="B822" s="40">
        <v>3</v>
      </c>
      <c r="C822" s="918" t="s">
        <v>1003</v>
      </c>
      <c r="D822" s="972">
        <v>3</v>
      </c>
      <c r="E822" s="972">
        <v>1940</v>
      </c>
      <c r="F822" s="637">
        <f t="shared" si="52"/>
        <v>6.3010000000000002</v>
      </c>
      <c r="G822" s="637">
        <v>0</v>
      </c>
      <c r="H822" s="637">
        <v>0</v>
      </c>
      <c r="I822" s="637">
        <v>6.3010000000000002</v>
      </c>
      <c r="J822" s="637">
        <v>112.26</v>
      </c>
      <c r="K822" s="826">
        <v>6.3010000000000002</v>
      </c>
      <c r="L822" s="637">
        <v>112.26</v>
      </c>
      <c r="M822" s="636">
        <f t="shared" si="62"/>
        <v>5.6128629966150007E-2</v>
      </c>
      <c r="N822" s="923">
        <v>58.72</v>
      </c>
      <c r="O822" s="638">
        <f t="shared" si="63"/>
        <v>3.2958731516123283</v>
      </c>
      <c r="P822" s="823">
        <f t="shared" si="64"/>
        <v>3367.7177979690005</v>
      </c>
      <c r="Q822" s="639">
        <f t="shared" si="65"/>
        <v>197.75238909673971</v>
      </c>
    </row>
    <row r="823" spans="1:17">
      <c r="A823" s="2180"/>
      <c r="B823" s="20">
        <v>4</v>
      </c>
      <c r="C823" s="918" t="s">
        <v>605</v>
      </c>
      <c r="D823" s="972">
        <v>18</v>
      </c>
      <c r="E823" s="972"/>
      <c r="F823" s="637">
        <f t="shared" si="52"/>
        <v>36.582999999999998</v>
      </c>
      <c r="G823" s="637">
        <v>1.9379999999999999</v>
      </c>
      <c r="H823" s="637">
        <v>2.88</v>
      </c>
      <c r="I823" s="637">
        <v>31.765000000000001</v>
      </c>
      <c r="J823" s="637">
        <v>1127.8800000000001</v>
      </c>
      <c r="K823" s="826">
        <v>31.765000000000001</v>
      </c>
      <c r="L823" s="637">
        <v>1127.8800000000001</v>
      </c>
      <c r="M823" s="636">
        <f t="shared" si="62"/>
        <v>2.8163457105365816E-2</v>
      </c>
      <c r="N823" s="923">
        <v>58.72</v>
      </c>
      <c r="O823" s="638">
        <f t="shared" si="63"/>
        <v>1.6537582012270806</v>
      </c>
      <c r="P823" s="823">
        <f t="shared" si="64"/>
        <v>1689.8074263219489</v>
      </c>
      <c r="Q823" s="639">
        <f t="shared" si="65"/>
        <v>99.225492073624849</v>
      </c>
    </row>
    <row r="824" spans="1:17">
      <c r="A824" s="2180"/>
      <c r="B824" s="20">
        <v>5</v>
      </c>
      <c r="C824" s="918" t="s">
        <v>411</v>
      </c>
      <c r="D824" s="972">
        <v>8</v>
      </c>
      <c r="E824" s="972">
        <v>1960</v>
      </c>
      <c r="F824" s="637">
        <f t="shared" si="52"/>
        <v>12.737</v>
      </c>
      <c r="G824" s="637">
        <v>0.76500000000000001</v>
      </c>
      <c r="H824" s="637">
        <v>1.28</v>
      </c>
      <c r="I824" s="637">
        <v>10.692</v>
      </c>
      <c r="J824" s="637">
        <v>358.27</v>
      </c>
      <c r="K824" s="826">
        <v>9.4440000000000008</v>
      </c>
      <c r="L824" s="637">
        <v>316.48</v>
      </c>
      <c r="M824" s="636">
        <f t="shared" si="62"/>
        <v>2.9840748230535896E-2</v>
      </c>
      <c r="N824" s="923">
        <v>58.72</v>
      </c>
      <c r="O824" s="638">
        <f t="shared" si="63"/>
        <v>1.7522487360970678</v>
      </c>
      <c r="P824" s="823">
        <f t="shared" si="64"/>
        <v>1790.4448938321539</v>
      </c>
      <c r="Q824" s="639">
        <f t="shared" si="65"/>
        <v>105.13492416582407</v>
      </c>
    </row>
    <row r="825" spans="1:17">
      <c r="A825" s="2180"/>
      <c r="B825" s="20">
        <v>6</v>
      </c>
      <c r="C825" s="918" t="s">
        <v>412</v>
      </c>
      <c r="D825" s="972">
        <v>3</v>
      </c>
      <c r="E825" s="972"/>
      <c r="F825" s="637">
        <f t="shared" si="52"/>
        <v>5.6829999999999998</v>
      </c>
      <c r="G825" s="637">
        <v>0</v>
      </c>
      <c r="H825" s="637">
        <v>0</v>
      </c>
      <c r="I825" s="637">
        <v>5.6829999999999998</v>
      </c>
      <c r="J825" s="637">
        <v>182.98</v>
      </c>
      <c r="K825" s="826">
        <v>5.6829999999999998</v>
      </c>
      <c r="L825" s="637">
        <v>182.98</v>
      </c>
      <c r="M825" s="636">
        <f t="shared" si="62"/>
        <v>3.105803912995956E-2</v>
      </c>
      <c r="N825" s="923">
        <v>58.72</v>
      </c>
      <c r="O825" s="638">
        <f t="shared" si="63"/>
        <v>1.8237280577112254</v>
      </c>
      <c r="P825" s="823">
        <f t="shared" si="64"/>
        <v>1863.4823477975735</v>
      </c>
      <c r="Q825" s="639">
        <f t="shared" si="65"/>
        <v>109.42368346267352</v>
      </c>
    </row>
    <row r="826" spans="1:17">
      <c r="A826" s="2180"/>
      <c r="B826" s="20">
        <v>7</v>
      </c>
      <c r="C826" s="918" t="s">
        <v>413</v>
      </c>
      <c r="D826" s="972">
        <v>9</v>
      </c>
      <c r="E826" s="972"/>
      <c r="F826" s="637">
        <f t="shared" si="52"/>
        <v>9.4359999999999999</v>
      </c>
      <c r="G826" s="637">
        <v>0.66300000000000003</v>
      </c>
      <c r="H826" s="637">
        <v>0</v>
      </c>
      <c r="I826" s="637">
        <v>8.7729999999999997</v>
      </c>
      <c r="J826" s="637">
        <v>268.74</v>
      </c>
      <c r="K826" s="826">
        <v>8.7729999999999997</v>
      </c>
      <c r="L826" s="637">
        <v>268.74</v>
      </c>
      <c r="M826" s="636">
        <f t="shared" si="62"/>
        <v>3.2644935625511642E-2</v>
      </c>
      <c r="N826" s="923">
        <v>58.72</v>
      </c>
      <c r="O826" s="638">
        <f t="shared" si="63"/>
        <v>1.9169106199300436</v>
      </c>
      <c r="P826" s="823">
        <f t="shared" si="64"/>
        <v>1958.6961375306987</v>
      </c>
      <c r="Q826" s="639">
        <f t="shared" si="65"/>
        <v>115.01463719580264</v>
      </c>
    </row>
    <row r="827" spans="1:17">
      <c r="A827" s="2180"/>
      <c r="B827" s="20">
        <v>8</v>
      </c>
      <c r="C827" s="918"/>
      <c r="D827" s="972"/>
      <c r="E827" s="972"/>
      <c r="F827" s="637"/>
      <c r="G827" s="637"/>
      <c r="H827" s="637"/>
      <c r="I827" s="637"/>
      <c r="J827" s="637"/>
      <c r="K827" s="826"/>
      <c r="L827" s="637"/>
      <c r="M827" s="636"/>
      <c r="N827" s="923"/>
      <c r="O827" s="638"/>
      <c r="P827" s="823"/>
      <c r="Q827" s="639"/>
    </row>
    <row r="828" spans="1:17">
      <c r="A828" s="2180"/>
      <c r="B828" s="20">
        <v>9</v>
      </c>
      <c r="C828" s="918"/>
      <c r="D828" s="972"/>
      <c r="E828" s="972"/>
      <c r="F828" s="637"/>
      <c r="G828" s="637"/>
      <c r="H828" s="637"/>
      <c r="I828" s="637"/>
      <c r="J828" s="637"/>
      <c r="K828" s="1026"/>
      <c r="L828" s="637"/>
      <c r="M828" s="636"/>
      <c r="N828" s="923"/>
      <c r="O828" s="638"/>
      <c r="P828" s="823"/>
      <c r="Q828" s="639"/>
    </row>
    <row r="829" spans="1:17" ht="12" thickBot="1">
      <c r="A829" s="2181"/>
      <c r="B829" s="21">
        <v>10</v>
      </c>
      <c r="C829" s="976"/>
      <c r="D829" s="977"/>
      <c r="E829" s="977"/>
      <c r="F829" s="978"/>
      <c r="G829" s="978"/>
      <c r="H829" s="978"/>
      <c r="I829" s="978"/>
      <c r="J829" s="978"/>
      <c r="K829" s="1027"/>
      <c r="L829" s="978"/>
      <c r="M829" s="924"/>
      <c r="N829" s="919"/>
      <c r="O829" s="920"/>
      <c r="P829" s="920"/>
      <c r="Q829" s="921"/>
    </row>
    <row r="832" spans="1:17" ht="15">
      <c r="A832" s="2032" t="s">
        <v>276</v>
      </c>
      <c r="B832" s="2032"/>
      <c r="C832" s="2032"/>
      <c r="D832" s="2032"/>
      <c r="E832" s="2032"/>
      <c r="F832" s="2032"/>
      <c r="G832" s="2032"/>
      <c r="H832" s="2032"/>
      <c r="I832" s="2032"/>
      <c r="J832" s="2032"/>
      <c r="K832" s="2032"/>
      <c r="L832" s="2032"/>
      <c r="M832" s="2032"/>
      <c r="N832" s="2032"/>
      <c r="O832" s="2032"/>
      <c r="P832" s="2032"/>
      <c r="Q832" s="2032"/>
    </row>
    <row r="833" spans="1:17" ht="13.5" thickBot="1">
      <c r="A833" s="1043"/>
      <c r="B833" s="1043"/>
      <c r="C833" s="1043"/>
      <c r="D833" s="1043"/>
      <c r="E833" s="2038" t="s">
        <v>419</v>
      </c>
      <c r="F833" s="2038"/>
      <c r="G833" s="2038"/>
      <c r="H833" s="2038"/>
      <c r="I833" s="1043">
        <v>-0.4</v>
      </c>
      <c r="J833" s="1043" t="s">
        <v>418</v>
      </c>
      <c r="K833" s="1043" t="s">
        <v>420</v>
      </c>
      <c r="L833" s="1044">
        <v>570</v>
      </c>
      <c r="M833" s="1043"/>
      <c r="N833" s="1043"/>
      <c r="O833" s="1043"/>
      <c r="P833" s="1043"/>
      <c r="Q833" s="1043"/>
    </row>
    <row r="834" spans="1:17">
      <c r="A834" s="2033" t="s">
        <v>1</v>
      </c>
      <c r="B834" s="2068" t="s">
        <v>0</v>
      </c>
      <c r="C834" s="2039" t="s">
        <v>2</v>
      </c>
      <c r="D834" s="2039" t="s">
        <v>3</v>
      </c>
      <c r="E834" s="2039" t="s">
        <v>12</v>
      </c>
      <c r="F834" s="2042" t="s">
        <v>13</v>
      </c>
      <c r="G834" s="2043"/>
      <c r="H834" s="2043"/>
      <c r="I834" s="2044"/>
      <c r="J834" s="2039" t="s">
        <v>4</v>
      </c>
      <c r="K834" s="2039" t="s">
        <v>14</v>
      </c>
      <c r="L834" s="2039" t="s">
        <v>5</v>
      </c>
      <c r="M834" s="2039" t="s">
        <v>6</v>
      </c>
      <c r="N834" s="2039" t="s">
        <v>15</v>
      </c>
      <c r="O834" s="2039" t="s">
        <v>16</v>
      </c>
      <c r="P834" s="2065" t="s">
        <v>23</v>
      </c>
      <c r="Q834" s="2025" t="s">
        <v>24</v>
      </c>
    </row>
    <row r="835" spans="1:17" ht="33.75">
      <c r="A835" s="2034"/>
      <c r="B835" s="2069"/>
      <c r="C835" s="2040"/>
      <c r="D835" s="2041"/>
      <c r="E835" s="2041"/>
      <c r="F835" s="273" t="s">
        <v>17</v>
      </c>
      <c r="G835" s="273" t="s">
        <v>18</v>
      </c>
      <c r="H835" s="273" t="s">
        <v>19</v>
      </c>
      <c r="I835" s="273" t="s">
        <v>20</v>
      </c>
      <c r="J835" s="2041"/>
      <c r="K835" s="2041"/>
      <c r="L835" s="2041"/>
      <c r="M835" s="2041"/>
      <c r="N835" s="2041"/>
      <c r="O835" s="2041"/>
      <c r="P835" s="2066"/>
      <c r="Q835" s="2026"/>
    </row>
    <row r="836" spans="1:17" ht="12" thickBot="1">
      <c r="A836" s="2034"/>
      <c r="B836" s="2069"/>
      <c r="C836" s="2040"/>
      <c r="D836" s="8" t="s">
        <v>7</v>
      </c>
      <c r="E836" s="8" t="s">
        <v>8</v>
      </c>
      <c r="F836" s="8" t="s">
        <v>9</v>
      </c>
      <c r="G836" s="8" t="s">
        <v>9</v>
      </c>
      <c r="H836" s="8" t="s">
        <v>9</v>
      </c>
      <c r="I836" s="8" t="s">
        <v>9</v>
      </c>
      <c r="J836" s="8" t="s">
        <v>21</v>
      </c>
      <c r="K836" s="8" t="s">
        <v>9</v>
      </c>
      <c r="L836" s="8" t="s">
        <v>21</v>
      </c>
      <c r="M836" s="8" t="s">
        <v>22</v>
      </c>
      <c r="N836" s="106" t="s">
        <v>633</v>
      </c>
      <c r="O836" s="106" t="s">
        <v>634</v>
      </c>
      <c r="P836" s="107" t="s">
        <v>25</v>
      </c>
      <c r="Q836" s="108" t="s">
        <v>635</v>
      </c>
    </row>
    <row r="837" spans="1:17" ht="12.75" customHeight="1">
      <c r="A837" s="2186" t="s">
        <v>100</v>
      </c>
      <c r="B837" s="12">
        <v>1</v>
      </c>
      <c r="C837" s="381" t="s">
        <v>277</v>
      </c>
      <c r="D837" s="298">
        <v>30</v>
      </c>
      <c r="E837" s="298">
        <v>2000</v>
      </c>
      <c r="F837" s="383">
        <v>21.19</v>
      </c>
      <c r="G837" s="754">
        <v>2.7670300000000001</v>
      </c>
      <c r="H837" s="755">
        <v>4.72</v>
      </c>
      <c r="I837" s="756">
        <v>13.702970000000001</v>
      </c>
      <c r="J837" s="383">
        <v>1411.56</v>
      </c>
      <c r="K837" s="1875">
        <v>13.702970000000001</v>
      </c>
      <c r="L837" s="383">
        <v>1411.56</v>
      </c>
      <c r="M837" s="757">
        <f>K837/L837</f>
        <v>9.707678029981015E-3</v>
      </c>
      <c r="N837" s="621">
        <v>64.855000000000004</v>
      </c>
      <c r="O837" s="303">
        <f>K837*N837/J837</f>
        <v>0.62959145863441879</v>
      </c>
      <c r="P837" s="303">
        <f>M837*60*1000</f>
        <v>582.46068179886095</v>
      </c>
      <c r="Q837" s="304">
        <f>O837*60</f>
        <v>37.775487518065127</v>
      </c>
    </row>
    <row r="838" spans="1:17">
      <c r="A838" s="2113"/>
      <c r="B838" s="13">
        <v>2</v>
      </c>
      <c r="C838" s="341" t="s">
        <v>278</v>
      </c>
      <c r="D838" s="305">
        <v>30</v>
      </c>
      <c r="E838" s="305">
        <v>2007</v>
      </c>
      <c r="F838" s="369">
        <v>18.062999999999999</v>
      </c>
      <c r="G838" s="748">
        <v>2.9929100000000002</v>
      </c>
      <c r="H838" s="369">
        <v>2.4</v>
      </c>
      <c r="I838" s="748">
        <v>12.67</v>
      </c>
      <c r="J838" s="308">
        <v>1423.9</v>
      </c>
      <c r="K838" s="1876">
        <v>12.67</v>
      </c>
      <c r="L838" s="308">
        <v>1423.9</v>
      </c>
      <c r="M838" s="761">
        <f>K838/L838</f>
        <v>8.8980967764590198E-3</v>
      </c>
      <c r="N838" s="619">
        <v>64.855000000000004</v>
      </c>
      <c r="O838" s="310">
        <f>K838*N838/J838</f>
        <v>0.5770860664372498</v>
      </c>
      <c r="P838" s="310">
        <f>M838*60*1000</f>
        <v>533.8858065875412</v>
      </c>
      <c r="Q838" s="311">
        <f>O838*60</f>
        <v>34.625163986234988</v>
      </c>
    </row>
    <row r="839" spans="1:17">
      <c r="A839" s="2113"/>
      <c r="B839" s="13"/>
      <c r="C839" s="9"/>
      <c r="D839" s="13"/>
      <c r="E839" s="13"/>
      <c r="F839" s="131"/>
      <c r="G839" s="641"/>
      <c r="H839" s="131"/>
      <c r="I839" s="641"/>
      <c r="J839" s="129"/>
      <c r="K839" s="642"/>
      <c r="L839" s="129"/>
      <c r="M839" s="643"/>
      <c r="N839" s="82"/>
      <c r="O839" s="132"/>
      <c r="P839" s="132"/>
      <c r="Q839" s="133"/>
    </row>
    <row r="840" spans="1:17">
      <c r="A840" s="2113"/>
      <c r="B840" s="13"/>
      <c r="C840" s="9"/>
      <c r="D840" s="13"/>
      <c r="E840" s="13"/>
      <c r="F840" s="131"/>
      <c r="G840" s="641"/>
      <c r="H840" s="131"/>
      <c r="I840" s="641"/>
      <c r="J840" s="129"/>
      <c r="K840" s="642"/>
      <c r="L840" s="129"/>
      <c r="M840" s="643"/>
      <c r="N840" s="82"/>
      <c r="O840" s="132"/>
      <c r="P840" s="132"/>
      <c r="Q840" s="133"/>
    </row>
    <row r="841" spans="1:17">
      <c r="A841" s="2113"/>
      <c r="B841" s="13"/>
      <c r="C841" s="9"/>
      <c r="D841" s="13"/>
      <c r="E841" s="13"/>
      <c r="F841" s="131"/>
      <c r="G841" s="641"/>
      <c r="H841" s="131"/>
      <c r="I841" s="641"/>
      <c r="J841" s="129"/>
      <c r="K841" s="642"/>
      <c r="L841" s="129"/>
      <c r="M841" s="643"/>
      <c r="N841" s="82"/>
      <c r="O841" s="132"/>
      <c r="P841" s="132"/>
      <c r="Q841" s="133"/>
    </row>
    <row r="842" spans="1:17">
      <c r="A842" s="2113"/>
      <c r="B842" s="13"/>
      <c r="C842" s="9"/>
      <c r="D842" s="13"/>
      <c r="E842" s="13"/>
      <c r="F842" s="131"/>
      <c r="G842" s="641"/>
      <c r="H842" s="131"/>
      <c r="I842" s="641"/>
      <c r="J842" s="129"/>
      <c r="K842" s="642"/>
      <c r="L842" s="129"/>
      <c r="M842" s="643"/>
      <c r="N842" s="82"/>
      <c r="O842" s="132"/>
      <c r="P842" s="132"/>
      <c r="Q842" s="133"/>
    </row>
    <row r="843" spans="1:17">
      <c r="A843" s="2113"/>
      <c r="B843" s="13"/>
      <c r="C843" s="9"/>
      <c r="D843" s="13"/>
      <c r="E843" s="13"/>
      <c r="F843" s="131"/>
      <c r="G843" s="641"/>
      <c r="H843" s="131"/>
      <c r="I843" s="641"/>
      <c r="J843" s="131"/>
      <c r="K843" s="642"/>
      <c r="L843" s="131"/>
      <c r="M843" s="643"/>
      <c r="N843" s="82"/>
      <c r="O843" s="132"/>
      <c r="P843" s="132"/>
      <c r="Q843" s="133"/>
    </row>
    <row r="844" spans="1:17">
      <c r="A844" s="2113"/>
      <c r="B844" s="13"/>
      <c r="C844" s="9"/>
      <c r="D844" s="13"/>
      <c r="E844" s="13"/>
      <c r="F844" s="131"/>
      <c r="G844" s="641"/>
      <c r="H844" s="131"/>
      <c r="I844" s="641"/>
      <c r="J844" s="131"/>
      <c r="K844" s="642"/>
      <c r="L844" s="131"/>
      <c r="M844" s="643"/>
      <c r="N844" s="82"/>
      <c r="O844" s="132"/>
      <c r="P844" s="132"/>
      <c r="Q844" s="133"/>
    </row>
    <row r="845" spans="1:17" ht="20.25" customHeight="1" thickBot="1">
      <c r="A845" s="2165"/>
      <c r="B845" s="44"/>
      <c r="C845" s="1107"/>
      <c r="D845" s="44"/>
      <c r="E845" s="44"/>
      <c r="F845" s="1108"/>
      <c r="G845" s="1109"/>
      <c r="H845" s="1108"/>
      <c r="I845" s="1109"/>
      <c r="J845" s="1108"/>
      <c r="K845" s="1110"/>
      <c r="L845" s="1108"/>
      <c r="M845" s="1111"/>
      <c r="N845" s="1112"/>
      <c r="O845" s="227"/>
      <c r="P845" s="227"/>
      <c r="Q845" s="228"/>
    </row>
    <row r="846" spans="1:17" ht="12.75" customHeight="1">
      <c r="A846" s="2187" t="s">
        <v>279</v>
      </c>
      <c r="B846" s="221">
        <v>1</v>
      </c>
      <c r="C846" s="934" t="s">
        <v>280</v>
      </c>
      <c r="D846" s="221">
        <v>45</v>
      </c>
      <c r="E846" s="221">
        <v>1995</v>
      </c>
      <c r="F846" s="935">
        <v>64.989999999999995</v>
      </c>
      <c r="G846" s="1100">
        <v>4.7434799999999999</v>
      </c>
      <c r="H846" s="1101">
        <v>7.04</v>
      </c>
      <c r="I846" s="1102">
        <v>53.206519999999998</v>
      </c>
      <c r="J846" s="935">
        <v>2837.16</v>
      </c>
      <c r="K846" s="1877">
        <v>53.206519999999998</v>
      </c>
      <c r="L846" s="935">
        <v>2837.16</v>
      </c>
      <c r="M846" s="1103">
        <f>K846/L846</f>
        <v>1.8753443584429499E-2</v>
      </c>
      <c r="N846" s="1104">
        <v>64.855000000000004</v>
      </c>
      <c r="O846" s="893">
        <f>K846*N846/J846</f>
        <v>1.2162545836681753</v>
      </c>
      <c r="P846" s="893">
        <f>M846*60*1000</f>
        <v>1125.2066150657699</v>
      </c>
      <c r="Q846" s="894">
        <f>O846*60</f>
        <v>72.975275020090521</v>
      </c>
    </row>
    <row r="847" spans="1:17">
      <c r="A847" s="2188"/>
      <c r="B847" s="215">
        <v>2</v>
      </c>
      <c r="C847" s="216" t="s">
        <v>281</v>
      </c>
      <c r="D847" s="215">
        <v>35</v>
      </c>
      <c r="E847" s="215">
        <v>1993</v>
      </c>
      <c r="F847" s="218">
        <v>52.08</v>
      </c>
      <c r="G847" s="1105">
        <v>3.67055</v>
      </c>
      <c r="H847" s="218">
        <v>5.44</v>
      </c>
      <c r="I847" s="1105">
        <v>42.969450000000002</v>
      </c>
      <c r="J847" s="218">
        <v>2047.51</v>
      </c>
      <c r="K847" s="1878">
        <v>42.969450000000002</v>
      </c>
      <c r="L847" s="218">
        <v>2047.51</v>
      </c>
      <c r="M847" s="1106">
        <f>K847/L847</f>
        <v>2.0986197869607474E-2</v>
      </c>
      <c r="N847" s="234">
        <v>64.855000000000004</v>
      </c>
      <c r="O847" s="219">
        <f t="shared" ref="O847:O853" si="66">K847*N847/J847</f>
        <v>1.361059862833393</v>
      </c>
      <c r="P847" s="219">
        <f t="shared" ref="P847:P853" si="67">M847*60*1000</f>
        <v>1259.1718721764485</v>
      </c>
      <c r="Q847" s="220">
        <f t="shared" ref="Q847:Q853" si="68">O847*60</f>
        <v>81.663591770003578</v>
      </c>
    </row>
    <row r="848" spans="1:17">
      <c r="A848" s="2188"/>
      <c r="B848" s="215">
        <v>3</v>
      </c>
      <c r="C848" s="216" t="s">
        <v>282</v>
      </c>
      <c r="D848" s="215">
        <v>45</v>
      </c>
      <c r="E848" s="215">
        <v>1992</v>
      </c>
      <c r="F848" s="218">
        <v>57.99</v>
      </c>
      <c r="G848" s="1105">
        <v>4.3764250000000002</v>
      </c>
      <c r="H848" s="251">
        <v>7.2</v>
      </c>
      <c r="I848" s="1105">
        <v>46.413580000000003</v>
      </c>
      <c r="J848" s="218">
        <v>2843.99</v>
      </c>
      <c r="K848" s="1878">
        <v>46.413580000000003</v>
      </c>
      <c r="L848" s="218">
        <v>2843.99</v>
      </c>
      <c r="M848" s="1106">
        <f t="shared" ref="M848:M853" si="69">K848/L848</f>
        <v>1.631988157482973E-2</v>
      </c>
      <c r="N848" s="234">
        <v>64.855000000000004</v>
      </c>
      <c r="O848" s="219">
        <f t="shared" si="66"/>
        <v>1.0584259195355823</v>
      </c>
      <c r="P848" s="219">
        <f t="shared" si="67"/>
        <v>979.19289448978384</v>
      </c>
      <c r="Q848" s="220">
        <f t="shared" si="68"/>
        <v>63.50555517213494</v>
      </c>
    </row>
    <row r="849" spans="1:17">
      <c r="A849" s="2188"/>
      <c r="B849" s="215">
        <v>4</v>
      </c>
      <c r="C849" s="216" t="s">
        <v>283</v>
      </c>
      <c r="D849" s="215">
        <v>20</v>
      </c>
      <c r="E849" s="215">
        <v>1994</v>
      </c>
      <c r="F849" s="218">
        <v>29.04</v>
      </c>
      <c r="G849" s="1105">
        <v>1.29881</v>
      </c>
      <c r="H849" s="218">
        <v>2.72</v>
      </c>
      <c r="I849" s="1105">
        <v>25.021190000000001</v>
      </c>
      <c r="J849" s="218">
        <v>1127.46</v>
      </c>
      <c r="K849" s="1878">
        <v>25.021190000000001</v>
      </c>
      <c r="L849" s="218">
        <v>1127.46</v>
      </c>
      <c r="M849" s="1106">
        <f t="shared" si="69"/>
        <v>2.2192530111933017E-2</v>
      </c>
      <c r="N849" s="234">
        <v>64.855000000000004</v>
      </c>
      <c r="O849" s="219">
        <f t="shared" si="66"/>
        <v>1.439296540409416</v>
      </c>
      <c r="P849" s="219">
        <f t="shared" si="67"/>
        <v>1331.551806715981</v>
      </c>
      <c r="Q849" s="220">
        <f t="shared" si="68"/>
        <v>86.357792424564963</v>
      </c>
    </row>
    <row r="850" spans="1:17">
      <c r="A850" s="2188"/>
      <c r="B850" s="215">
        <v>5</v>
      </c>
      <c r="C850" s="216" t="s">
        <v>284</v>
      </c>
      <c r="D850" s="215">
        <v>45</v>
      </c>
      <c r="E850" s="215">
        <v>1993</v>
      </c>
      <c r="F850" s="218">
        <v>73.03</v>
      </c>
      <c r="G850" s="1105">
        <v>5.5905300000000002</v>
      </c>
      <c r="H850" s="218">
        <v>7.04</v>
      </c>
      <c r="I850" s="1105">
        <v>60.399470000000001</v>
      </c>
      <c r="J850" s="251">
        <v>2913.8</v>
      </c>
      <c r="K850" s="1878">
        <v>60.399470000000001</v>
      </c>
      <c r="L850" s="251">
        <v>2913.8</v>
      </c>
      <c r="M850" s="1106">
        <f t="shared" si="69"/>
        <v>2.0728763127187865E-2</v>
      </c>
      <c r="N850" s="234">
        <v>64.855000000000004</v>
      </c>
      <c r="O850" s="219">
        <f t="shared" si="66"/>
        <v>1.3443639326137691</v>
      </c>
      <c r="P850" s="219">
        <f t="shared" si="67"/>
        <v>1243.7257876312719</v>
      </c>
      <c r="Q850" s="220">
        <f t="shared" si="68"/>
        <v>80.661835956826138</v>
      </c>
    </row>
    <row r="851" spans="1:17" ht="12.75" customHeight="1">
      <c r="A851" s="2188"/>
      <c r="B851" s="215">
        <v>6</v>
      </c>
      <c r="C851" s="216" t="s">
        <v>285</v>
      </c>
      <c r="D851" s="215">
        <v>45</v>
      </c>
      <c r="E851" s="215">
        <v>1997</v>
      </c>
      <c r="F851" s="218">
        <v>68.73</v>
      </c>
      <c r="G851" s="1105">
        <v>3.57</v>
      </c>
      <c r="H851" s="218">
        <v>7.04</v>
      </c>
      <c r="I851" s="1105">
        <v>58.12</v>
      </c>
      <c r="J851" s="251">
        <v>2895.9</v>
      </c>
      <c r="K851" s="1878">
        <v>58.12</v>
      </c>
      <c r="L851" s="251">
        <v>2895.9</v>
      </c>
      <c r="M851" s="1106">
        <f t="shared" si="69"/>
        <v>2.0069753789840807E-2</v>
      </c>
      <c r="N851" s="234">
        <v>64.855000000000004</v>
      </c>
      <c r="O851" s="219">
        <f t="shared" si="66"/>
        <v>1.3016238820401258</v>
      </c>
      <c r="P851" s="219">
        <f t="shared" si="67"/>
        <v>1204.1852273904483</v>
      </c>
      <c r="Q851" s="220">
        <f t="shared" si="68"/>
        <v>78.097432922407549</v>
      </c>
    </row>
    <row r="852" spans="1:17">
      <c r="A852" s="2188"/>
      <c r="B852" s="215">
        <v>7</v>
      </c>
      <c r="C852" s="216" t="s">
        <v>286</v>
      </c>
      <c r="D852" s="215">
        <v>42</v>
      </c>
      <c r="E852" s="215">
        <v>1994</v>
      </c>
      <c r="F852" s="218">
        <v>48.23</v>
      </c>
      <c r="G852" s="1105">
        <v>3.4446699999999999</v>
      </c>
      <c r="H852" s="218">
        <v>5.84</v>
      </c>
      <c r="I852" s="1105">
        <v>38.945329999999998</v>
      </c>
      <c r="J852" s="218">
        <v>1808.75</v>
      </c>
      <c r="K852" s="1878">
        <v>38.945329999999998</v>
      </c>
      <c r="L852" s="218">
        <v>1808.75</v>
      </c>
      <c r="M852" s="1106">
        <f t="shared" si="69"/>
        <v>2.1531626814098134E-2</v>
      </c>
      <c r="N852" s="234">
        <v>64.855000000000004</v>
      </c>
      <c r="O852" s="219">
        <f t="shared" si="66"/>
        <v>1.3964336570283344</v>
      </c>
      <c r="P852" s="219">
        <f t="shared" si="67"/>
        <v>1291.897608845888</v>
      </c>
      <c r="Q852" s="220">
        <f t="shared" si="68"/>
        <v>83.786019421700061</v>
      </c>
    </row>
    <row r="853" spans="1:17">
      <c r="A853" s="2188"/>
      <c r="B853" s="215">
        <v>8</v>
      </c>
      <c r="C853" s="216" t="s">
        <v>287</v>
      </c>
      <c r="D853" s="215">
        <v>26</v>
      </c>
      <c r="E853" s="215">
        <v>1998</v>
      </c>
      <c r="F853" s="218">
        <v>45.77</v>
      </c>
      <c r="G853" s="1105">
        <v>2.54115</v>
      </c>
      <c r="H853" s="218">
        <v>4.16</v>
      </c>
      <c r="I853" s="1105">
        <v>39.068849999999998</v>
      </c>
      <c r="J853" s="218">
        <v>1812.2</v>
      </c>
      <c r="K853" s="1878">
        <v>39.068849999999998</v>
      </c>
      <c r="L853" s="251">
        <v>1812.2</v>
      </c>
      <c r="M853" s="1106">
        <f t="shared" si="69"/>
        <v>2.1558795938638117E-2</v>
      </c>
      <c r="N853" s="234">
        <v>64.855000000000004</v>
      </c>
      <c r="O853" s="219">
        <f t="shared" si="66"/>
        <v>1.3981957106003753</v>
      </c>
      <c r="P853" s="219">
        <f t="shared" si="67"/>
        <v>1293.5277563182869</v>
      </c>
      <c r="Q853" s="220">
        <f t="shared" si="68"/>
        <v>83.891742636022514</v>
      </c>
    </row>
    <row r="854" spans="1:17">
      <c r="A854" s="2188"/>
      <c r="B854" s="215"/>
      <c r="C854" s="216"/>
      <c r="D854" s="215"/>
      <c r="E854" s="215"/>
      <c r="F854" s="218"/>
      <c r="G854" s="1105"/>
      <c r="H854" s="218"/>
      <c r="I854" s="1105"/>
      <c r="J854" s="218"/>
      <c r="K854" s="258"/>
      <c r="L854" s="251"/>
      <c r="M854" s="1106"/>
      <c r="N854" s="234"/>
      <c r="O854" s="219"/>
      <c r="P854" s="219"/>
      <c r="Q854" s="220"/>
    </row>
    <row r="855" spans="1:17" ht="12" thickBot="1">
      <c r="A855" s="2189"/>
      <c r="B855" s="229"/>
      <c r="C855" s="1164"/>
      <c r="D855" s="229"/>
      <c r="E855" s="229"/>
      <c r="F855" s="1167"/>
      <c r="G855" s="1879"/>
      <c r="H855" s="1167"/>
      <c r="I855" s="1879"/>
      <c r="J855" s="1167"/>
      <c r="K855" s="1880"/>
      <c r="L855" s="890"/>
      <c r="M855" s="1881"/>
      <c r="N855" s="1882"/>
      <c r="O855" s="1168"/>
      <c r="P855" s="1168"/>
      <c r="Q855" s="1169"/>
    </row>
    <row r="856" spans="1:17" ht="12.75" customHeight="1">
      <c r="A856" s="2190" t="s">
        <v>288</v>
      </c>
      <c r="B856" s="988">
        <v>1</v>
      </c>
      <c r="C856" s="989" t="s">
        <v>289</v>
      </c>
      <c r="D856" s="988">
        <v>50</v>
      </c>
      <c r="E856" s="988">
        <v>1978</v>
      </c>
      <c r="F856" s="990">
        <v>28.14</v>
      </c>
      <c r="G856" s="991">
        <v>5.0565990000000003</v>
      </c>
      <c r="H856" s="990">
        <v>8</v>
      </c>
      <c r="I856" s="991">
        <v>15.083399999999999</v>
      </c>
      <c r="J856" s="990">
        <v>2590.16</v>
      </c>
      <c r="K856" s="1884">
        <v>15.083399999999999</v>
      </c>
      <c r="L856" s="990">
        <v>2590.16</v>
      </c>
      <c r="M856" s="992">
        <f t="shared" ref="M856:M863" si="70">K856/L856</f>
        <v>5.8233468202736512E-3</v>
      </c>
      <c r="N856" s="993">
        <v>64.855000000000004</v>
      </c>
      <c r="O856" s="994">
        <f>K856*N856/J856</f>
        <v>0.37767315802884766</v>
      </c>
      <c r="P856" s="994">
        <f t="shared" ref="P856:P863" si="71">M856*60*1000</f>
        <v>349.40080921641908</v>
      </c>
      <c r="Q856" s="995">
        <f>O856*60</f>
        <v>22.66038948173086</v>
      </c>
    </row>
    <row r="857" spans="1:17">
      <c r="A857" s="2191"/>
      <c r="B857" s="750">
        <v>2</v>
      </c>
      <c r="C857" s="749" t="s">
        <v>290</v>
      </c>
      <c r="D857" s="750">
        <v>12</v>
      </c>
      <c r="E857" s="750">
        <v>1962</v>
      </c>
      <c r="F857" s="752">
        <v>8.0879999999999992</v>
      </c>
      <c r="G857" s="758">
        <v>1.03182</v>
      </c>
      <c r="H857" s="752">
        <v>1.92</v>
      </c>
      <c r="I857" s="758">
        <v>5.1361800000000004</v>
      </c>
      <c r="J857" s="751">
        <v>533.5</v>
      </c>
      <c r="K857" s="1883">
        <v>5.1361800000000004</v>
      </c>
      <c r="L857" s="751">
        <v>533.5</v>
      </c>
      <c r="M857" s="759">
        <f t="shared" si="70"/>
        <v>9.6273289597000947E-3</v>
      </c>
      <c r="N857" s="760">
        <v>64.855000000000004</v>
      </c>
      <c r="O857" s="753">
        <f t="shared" ref="O857:O863" si="72">K857*N857/J857</f>
        <v>0.62438041968134972</v>
      </c>
      <c r="P857" s="753">
        <f t="shared" si="71"/>
        <v>577.63973758200575</v>
      </c>
      <c r="Q857" s="996">
        <f t="shared" ref="Q857:Q863" si="73">O857*60</f>
        <v>37.462825180880984</v>
      </c>
    </row>
    <row r="858" spans="1:17">
      <c r="A858" s="2191"/>
      <c r="B858" s="750">
        <v>3</v>
      </c>
      <c r="C858" s="749" t="s">
        <v>291</v>
      </c>
      <c r="D858" s="750">
        <v>12</v>
      </c>
      <c r="E858" s="750">
        <v>1962</v>
      </c>
      <c r="F858" s="752">
        <v>6.9480000000000004</v>
      </c>
      <c r="G858" s="758">
        <v>1.074568</v>
      </c>
      <c r="H858" s="752">
        <v>1.92</v>
      </c>
      <c r="I858" s="758">
        <v>3.9534340000000001</v>
      </c>
      <c r="J858" s="752">
        <v>528.27</v>
      </c>
      <c r="K858" s="1883">
        <v>3.9534340000000001</v>
      </c>
      <c r="L858" s="752">
        <v>528.27</v>
      </c>
      <c r="M858" s="759">
        <f t="shared" si="70"/>
        <v>7.4837374827266363E-3</v>
      </c>
      <c r="N858" s="760">
        <v>64.855000000000004</v>
      </c>
      <c r="O858" s="753">
        <f t="shared" si="72"/>
        <v>0.48535779444223603</v>
      </c>
      <c r="P858" s="753">
        <f t="shared" si="71"/>
        <v>449.02424896359815</v>
      </c>
      <c r="Q858" s="996">
        <f t="shared" si="73"/>
        <v>29.121467666534162</v>
      </c>
    </row>
    <row r="859" spans="1:17">
      <c r="A859" s="2191"/>
      <c r="B859" s="750">
        <v>4</v>
      </c>
      <c r="C859" s="749" t="s">
        <v>292</v>
      </c>
      <c r="D859" s="750">
        <v>12</v>
      </c>
      <c r="E859" s="750">
        <v>1962</v>
      </c>
      <c r="F859" s="752">
        <v>7.71</v>
      </c>
      <c r="G859" s="758">
        <v>0.97856900000000002</v>
      </c>
      <c r="H859" s="752">
        <v>1.92</v>
      </c>
      <c r="I859" s="758">
        <v>4.8114299999999997</v>
      </c>
      <c r="J859" s="752">
        <v>533.70000000000005</v>
      </c>
      <c r="K859" s="1883">
        <v>4.8114299999999997</v>
      </c>
      <c r="L859" s="752">
        <v>533.70000000000005</v>
      </c>
      <c r="M859" s="759">
        <f t="shared" si="70"/>
        <v>9.0152332771219774E-3</v>
      </c>
      <c r="N859" s="760">
        <v>64.855000000000004</v>
      </c>
      <c r="O859" s="753">
        <f t="shared" si="72"/>
        <v>0.58468295418774596</v>
      </c>
      <c r="P859" s="753">
        <f t="shared" si="71"/>
        <v>540.91399662731862</v>
      </c>
      <c r="Q859" s="996">
        <f t="shared" si="73"/>
        <v>35.080977251264756</v>
      </c>
    </row>
    <row r="860" spans="1:17">
      <c r="A860" s="2191"/>
      <c r="B860" s="750">
        <v>5</v>
      </c>
      <c r="C860" s="749" t="s">
        <v>293</v>
      </c>
      <c r="D860" s="750">
        <v>12</v>
      </c>
      <c r="E860" s="750">
        <v>1963</v>
      </c>
      <c r="F860" s="752">
        <v>5.94</v>
      </c>
      <c r="G860" s="758">
        <v>0.77030699999999996</v>
      </c>
      <c r="H860" s="752">
        <v>1.92</v>
      </c>
      <c r="I860" s="758">
        <v>3.2466900000000001</v>
      </c>
      <c r="J860" s="752">
        <v>532.45000000000005</v>
      </c>
      <c r="K860" s="1883">
        <v>3.2466900000000001</v>
      </c>
      <c r="L860" s="752">
        <v>532.45000000000005</v>
      </c>
      <c r="M860" s="759">
        <f t="shared" si="70"/>
        <v>6.0976429711710016E-3</v>
      </c>
      <c r="N860" s="760">
        <v>64.855000000000004</v>
      </c>
      <c r="O860" s="753">
        <f t="shared" si="72"/>
        <v>0.39546263489529532</v>
      </c>
      <c r="P860" s="753">
        <f t="shared" si="71"/>
        <v>365.85857827026007</v>
      </c>
      <c r="Q860" s="996">
        <f t="shared" si="73"/>
        <v>23.727758093717718</v>
      </c>
    </row>
    <row r="861" spans="1:17">
      <c r="A861" s="2191"/>
      <c r="B861" s="750">
        <v>6</v>
      </c>
      <c r="C861" s="749" t="s">
        <v>294</v>
      </c>
      <c r="D861" s="750">
        <v>55</v>
      </c>
      <c r="E861" s="750">
        <v>1966</v>
      </c>
      <c r="F861" s="752">
        <v>32.549999999999997</v>
      </c>
      <c r="G861" s="758">
        <v>5.3434179999999998</v>
      </c>
      <c r="H861" s="752">
        <v>8.8000000000000007</v>
      </c>
      <c r="I861" s="758">
        <v>18.406580000000002</v>
      </c>
      <c r="J861" s="752">
        <v>2564.02</v>
      </c>
      <c r="K861" s="1883">
        <v>18.406580000000002</v>
      </c>
      <c r="L861" s="752">
        <v>2564.02</v>
      </c>
      <c r="M861" s="759">
        <f t="shared" si="70"/>
        <v>7.1787973572749048E-3</v>
      </c>
      <c r="N861" s="760">
        <v>64.855000000000004</v>
      </c>
      <c r="O861" s="753">
        <f t="shared" si="72"/>
        <v>0.46558090260606394</v>
      </c>
      <c r="P861" s="753">
        <f t="shared" si="71"/>
        <v>430.72784143649426</v>
      </c>
      <c r="Q861" s="996">
        <f t="shared" si="73"/>
        <v>27.934854156363837</v>
      </c>
    </row>
    <row r="862" spans="1:17">
      <c r="A862" s="2191"/>
      <c r="B862" s="750">
        <v>7</v>
      </c>
      <c r="C862" s="749" t="s">
        <v>295</v>
      </c>
      <c r="D862" s="750">
        <v>12</v>
      </c>
      <c r="E862" s="750">
        <v>1983</v>
      </c>
      <c r="F862" s="760">
        <v>9.298</v>
      </c>
      <c r="G862" s="758"/>
      <c r="H862" s="752"/>
      <c r="I862" s="760">
        <v>9.298</v>
      </c>
      <c r="J862" s="752">
        <v>762.17</v>
      </c>
      <c r="K862" s="1204">
        <v>9.298</v>
      </c>
      <c r="L862" s="752">
        <v>762.17</v>
      </c>
      <c r="M862" s="759">
        <f t="shared" si="70"/>
        <v>1.2199378091501897E-2</v>
      </c>
      <c r="N862" s="760">
        <v>64.855000000000004</v>
      </c>
      <c r="O862" s="753">
        <f t="shared" si="72"/>
        <v>0.79119066612435551</v>
      </c>
      <c r="P862" s="753">
        <f t="shared" si="71"/>
        <v>731.96268549011381</v>
      </c>
      <c r="Q862" s="996">
        <f t="shared" si="73"/>
        <v>47.471439967461329</v>
      </c>
    </row>
    <row r="863" spans="1:17" ht="12.75" customHeight="1">
      <c r="A863" s="2191"/>
      <c r="B863" s="750">
        <v>8</v>
      </c>
      <c r="C863" s="749" t="s">
        <v>296</v>
      </c>
      <c r="D863" s="750">
        <v>60</v>
      </c>
      <c r="E863" s="750">
        <v>1986</v>
      </c>
      <c r="F863" s="752">
        <v>40.799999999999997</v>
      </c>
      <c r="G863" s="758">
        <v>7.3310490000000001</v>
      </c>
      <c r="H863" s="752">
        <v>9.2799999999999994</v>
      </c>
      <c r="I863" s="758">
        <v>24.548960000000001</v>
      </c>
      <c r="J863" s="752">
        <v>3808.22</v>
      </c>
      <c r="K863" s="1883">
        <v>24.548960000000001</v>
      </c>
      <c r="L863" s="752">
        <v>3808.22</v>
      </c>
      <c r="M863" s="759">
        <f t="shared" si="70"/>
        <v>6.44630824899822E-3</v>
      </c>
      <c r="N863" s="760">
        <v>64.855000000000004</v>
      </c>
      <c r="O863" s="753">
        <f t="shared" si="72"/>
        <v>0.41807532148877957</v>
      </c>
      <c r="P863" s="753">
        <f t="shared" si="71"/>
        <v>386.77849493989316</v>
      </c>
      <c r="Q863" s="996">
        <f t="shared" si="73"/>
        <v>25.084519289326774</v>
      </c>
    </row>
    <row r="864" spans="1:17">
      <c r="A864" s="2191"/>
      <c r="B864" s="750">
        <v>9</v>
      </c>
      <c r="C864" s="749" t="s">
        <v>297</v>
      </c>
      <c r="D864" s="750">
        <v>60</v>
      </c>
      <c r="E864" s="750">
        <v>1968</v>
      </c>
      <c r="F864" s="752">
        <v>34.89</v>
      </c>
      <c r="G864" s="758">
        <v>8.4688630000000007</v>
      </c>
      <c r="H864" s="752">
        <v>9.6</v>
      </c>
      <c r="I864" s="758">
        <v>16.821149999999999</v>
      </c>
      <c r="J864" s="752">
        <v>2726.22</v>
      </c>
      <c r="K864" s="1883">
        <v>16.821149999999999</v>
      </c>
      <c r="L864" s="752">
        <v>2726.22</v>
      </c>
      <c r="M864" s="759">
        <f>K864/L864</f>
        <v>6.1701366727556842E-3</v>
      </c>
      <c r="N864" s="760">
        <v>64.855000000000004</v>
      </c>
      <c r="O864" s="753">
        <f>K864*N864/J864</f>
        <v>0.40016421391156992</v>
      </c>
      <c r="P864" s="753">
        <f>M864*60*1000</f>
        <v>370.2082003653411</v>
      </c>
      <c r="Q864" s="996">
        <f>O864*60</f>
        <v>24.009852834694197</v>
      </c>
    </row>
    <row r="865" spans="1:17" ht="12" thickBot="1">
      <c r="A865" s="2192"/>
      <c r="B865" s="1892"/>
      <c r="C865" s="1893" t="s">
        <v>302</v>
      </c>
      <c r="D865" s="1892">
        <v>60</v>
      </c>
      <c r="E865" s="1892">
        <v>1980</v>
      </c>
      <c r="F865" s="1894">
        <v>35.28</v>
      </c>
      <c r="G865" s="1895">
        <v>6.3916709999999997</v>
      </c>
      <c r="H865" s="1894">
        <v>9.44</v>
      </c>
      <c r="I865" s="1895">
        <v>19.447369999999999</v>
      </c>
      <c r="J865" s="1896">
        <v>3085</v>
      </c>
      <c r="K865" s="1897">
        <v>19.447379999999999</v>
      </c>
      <c r="L865" s="1896">
        <v>3085</v>
      </c>
      <c r="M865" s="1898">
        <f>K865/L865</f>
        <v>6.3038508914100479E-3</v>
      </c>
      <c r="N865" s="1899">
        <v>64.855000000000004</v>
      </c>
      <c r="O865" s="1900">
        <f>K865*N865/J865</f>
        <v>0.40883624956239872</v>
      </c>
      <c r="P865" s="1900">
        <f>M865*60*1000</f>
        <v>378.23105348460291</v>
      </c>
      <c r="Q865" s="1901">
        <f>O865*60</f>
        <v>24.530174973743925</v>
      </c>
    </row>
    <row r="866" spans="1:17" ht="12.75" customHeight="1">
      <c r="A866" s="2193" t="s">
        <v>126</v>
      </c>
      <c r="B866" s="240">
        <v>1</v>
      </c>
      <c r="C866" s="1050" t="s">
        <v>298</v>
      </c>
      <c r="D866" s="240">
        <v>50</v>
      </c>
      <c r="E866" s="240">
        <v>1975</v>
      </c>
      <c r="F866" s="1052">
        <v>52.06</v>
      </c>
      <c r="G866" s="1906">
        <v>3.468</v>
      </c>
      <c r="H866" s="1052">
        <v>7.68</v>
      </c>
      <c r="I866" s="1906">
        <v>40.911999999999999</v>
      </c>
      <c r="J866" s="1052">
        <v>2485.16</v>
      </c>
      <c r="K866" s="1907">
        <v>40.911999999999999</v>
      </c>
      <c r="L866" s="1052">
        <v>2485.16</v>
      </c>
      <c r="M866" s="1908">
        <f t="shared" ref="M866:M871" si="74">K866/L866</f>
        <v>1.6462521527788956E-2</v>
      </c>
      <c r="N866" s="1909">
        <v>64.855000000000004</v>
      </c>
      <c r="O866" s="1054">
        <f t="shared" ref="O866:O871" si="75">K866*N866/J866</f>
        <v>1.0676768336847529</v>
      </c>
      <c r="P866" s="1054">
        <f t="shared" ref="P866:P871" si="76">M866*60*1000</f>
        <v>987.75129166733734</v>
      </c>
      <c r="Q866" s="1055">
        <f t="shared" ref="Q866:Q871" si="77">O866*60</f>
        <v>64.060610021085168</v>
      </c>
    </row>
    <row r="867" spans="1:17">
      <c r="A867" s="2194"/>
      <c r="B867" s="235">
        <v>2</v>
      </c>
      <c r="C867" s="214" t="s">
        <v>299</v>
      </c>
      <c r="D867" s="235">
        <v>30</v>
      </c>
      <c r="E867" s="235">
        <v>1992</v>
      </c>
      <c r="F867" s="835">
        <v>36.049999999999997</v>
      </c>
      <c r="G867" s="1885">
        <v>3.83996</v>
      </c>
      <c r="H867" s="832">
        <v>4.8</v>
      </c>
      <c r="I867" s="1885">
        <v>27.410039999999999</v>
      </c>
      <c r="J867" s="835">
        <v>1576.72</v>
      </c>
      <c r="K867" s="1886">
        <v>27.410039999999999</v>
      </c>
      <c r="L867" s="835">
        <v>1576.72</v>
      </c>
      <c r="M867" s="1887">
        <f t="shared" si="74"/>
        <v>1.7384215333096555E-2</v>
      </c>
      <c r="N867" s="1888">
        <v>64.855000000000004</v>
      </c>
      <c r="O867" s="836">
        <f t="shared" si="75"/>
        <v>1.1274532854279771</v>
      </c>
      <c r="P867" s="836">
        <f t="shared" si="76"/>
        <v>1043.0529199857933</v>
      </c>
      <c r="Q867" s="838">
        <f t="shared" si="77"/>
        <v>67.64719712567863</v>
      </c>
    </row>
    <row r="868" spans="1:17">
      <c r="A868" s="2194"/>
      <c r="B868" s="235">
        <v>3</v>
      </c>
      <c r="C868" s="214" t="s">
        <v>300</v>
      </c>
      <c r="D868" s="235">
        <v>30</v>
      </c>
      <c r="E868" s="235">
        <v>1992</v>
      </c>
      <c r="F868" s="835">
        <v>34.79</v>
      </c>
      <c r="G868" s="1885">
        <v>4.0093699999999997</v>
      </c>
      <c r="H868" s="835">
        <v>4.6399999999999997</v>
      </c>
      <c r="I868" s="1885">
        <v>26.140630000000002</v>
      </c>
      <c r="J868" s="835">
        <v>1521.17</v>
      </c>
      <c r="K868" s="1886">
        <v>26.140630000000002</v>
      </c>
      <c r="L868" s="835">
        <v>1521.17</v>
      </c>
      <c r="M868" s="1887">
        <f t="shared" si="74"/>
        <v>1.7184555309400003E-2</v>
      </c>
      <c r="N868" s="1888">
        <v>64.855000000000004</v>
      </c>
      <c r="O868" s="836">
        <f t="shared" si="75"/>
        <v>1.1145043345911372</v>
      </c>
      <c r="P868" s="836">
        <f t="shared" si="76"/>
        <v>1031.0733185640001</v>
      </c>
      <c r="Q868" s="838">
        <f t="shared" si="77"/>
        <v>66.870260075468224</v>
      </c>
    </row>
    <row r="869" spans="1:17">
      <c r="A869" s="2194"/>
      <c r="B869" s="235">
        <v>4</v>
      </c>
      <c r="C869" s="214" t="s">
        <v>301</v>
      </c>
      <c r="D869" s="235">
        <v>40</v>
      </c>
      <c r="E869" s="235">
        <v>1973</v>
      </c>
      <c r="F869" s="835">
        <v>53.49</v>
      </c>
      <c r="G869" s="1885">
        <v>3.61408</v>
      </c>
      <c r="H869" s="835">
        <v>6.16</v>
      </c>
      <c r="I869" s="1885">
        <v>43.715919999999997</v>
      </c>
      <c r="J869" s="832">
        <v>2567.4</v>
      </c>
      <c r="K869" s="1886">
        <v>43.715919999999997</v>
      </c>
      <c r="L869" s="832">
        <v>2567.4</v>
      </c>
      <c r="M869" s="1887">
        <f t="shared" si="74"/>
        <v>1.7027311677183139E-2</v>
      </c>
      <c r="N869" s="1888">
        <v>64.855000000000004</v>
      </c>
      <c r="O869" s="836">
        <f t="shared" si="75"/>
        <v>1.1043062988237127</v>
      </c>
      <c r="P869" s="836">
        <f t="shared" si="76"/>
        <v>1021.6387006309884</v>
      </c>
      <c r="Q869" s="838">
        <f t="shared" si="77"/>
        <v>66.258377929422764</v>
      </c>
    </row>
    <row r="870" spans="1:17">
      <c r="A870" s="2194"/>
      <c r="B870" s="235">
        <v>5</v>
      </c>
      <c r="C870" s="214" t="s">
        <v>303</v>
      </c>
      <c r="D870" s="235">
        <v>60</v>
      </c>
      <c r="E870" s="235">
        <v>1974</v>
      </c>
      <c r="F870" s="835">
        <v>70.260000000000005</v>
      </c>
      <c r="G870" s="1885">
        <v>5.2517100000000001</v>
      </c>
      <c r="H870" s="832">
        <v>9.6</v>
      </c>
      <c r="I870" s="1885">
        <v>55.408290000000001</v>
      </c>
      <c r="J870" s="835">
        <v>3118.24</v>
      </c>
      <c r="K870" s="1886">
        <v>55.408290000000001</v>
      </c>
      <c r="L870" s="835">
        <v>3118.24</v>
      </c>
      <c r="M870" s="1887">
        <f t="shared" si="74"/>
        <v>1.776909089742932E-2</v>
      </c>
      <c r="N870" s="1888">
        <v>64.855000000000004</v>
      </c>
      <c r="O870" s="836">
        <f t="shared" si="75"/>
        <v>1.1524143901527786</v>
      </c>
      <c r="P870" s="836">
        <f t="shared" si="76"/>
        <v>1066.145453845759</v>
      </c>
      <c r="Q870" s="838">
        <f t="shared" si="77"/>
        <v>69.144863409166717</v>
      </c>
    </row>
    <row r="871" spans="1:17">
      <c r="A871" s="2194"/>
      <c r="B871" s="235">
        <v>6</v>
      </c>
      <c r="C871" s="214" t="s">
        <v>304</v>
      </c>
      <c r="D871" s="235">
        <v>100</v>
      </c>
      <c r="E871" s="235">
        <v>1973</v>
      </c>
      <c r="F871" s="1890">
        <v>72.239999999999995</v>
      </c>
      <c r="G871" s="1885">
        <v>7.4596869999999997</v>
      </c>
      <c r="H871" s="832">
        <v>16</v>
      </c>
      <c r="I871" s="1885">
        <v>48.780329999999999</v>
      </c>
      <c r="J871" s="835">
        <v>3676.85</v>
      </c>
      <c r="K871" s="1886">
        <v>48.780329999999999</v>
      </c>
      <c r="L871" s="835">
        <v>3676.85</v>
      </c>
      <c r="M871" s="1887">
        <f t="shared" si="74"/>
        <v>1.3266880617920231E-2</v>
      </c>
      <c r="N871" s="1888">
        <v>64.855000000000004</v>
      </c>
      <c r="O871" s="836">
        <f t="shared" si="75"/>
        <v>0.86042354247521668</v>
      </c>
      <c r="P871" s="836">
        <f t="shared" si="76"/>
        <v>796.01283707521384</v>
      </c>
      <c r="Q871" s="838">
        <f t="shared" si="77"/>
        <v>51.625412548512998</v>
      </c>
    </row>
    <row r="872" spans="1:17">
      <c r="A872" s="2194"/>
      <c r="B872" s="235">
        <v>7</v>
      </c>
      <c r="C872" s="214"/>
      <c r="D872" s="235"/>
      <c r="E872" s="235"/>
      <c r="F872" s="835"/>
      <c r="G872" s="1885"/>
      <c r="H872" s="832"/>
      <c r="I872" s="1885"/>
      <c r="J872" s="835"/>
      <c r="K872" s="1889"/>
      <c r="L872" s="835"/>
      <c r="M872" s="1887"/>
      <c r="N872" s="1888"/>
      <c r="O872" s="836"/>
      <c r="P872" s="836"/>
      <c r="Q872" s="838"/>
    </row>
    <row r="873" spans="1:17">
      <c r="A873" s="2194"/>
      <c r="B873" s="235">
        <v>8</v>
      </c>
      <c r="C873" s="214"/>
      <c r="D873" s="235"/>
      <c r="E873" s="235"/>
      <c r="F873" s="1890"/>
      <c r="G873" s="1885"/>
      <c r="H873" s="832"/>
      <c r="I873" s="1885"/>
      <c r="J873" s="835"/>
      <c r="K873" s="1889"/>
      <c r="L873" s="835"/>
      <c r="M873" s="1887"/>
      <c r="N873" s="1888"/>
      <c r="O873" s="836"/>
      <c r="P873" s="836"/>
      <c r="Q873" s="838"/>
    </row>
    <row r="874" spans="1:17">
      <c r="A874" s="2194"/>
      <c r="B874" s="235"/>
      <c r="C874" s="214"/>
      <c r="D874" s="235"/>
      <c r="E874" s="235"/>
      <c r="F874" s="1891"/>
      <c r="G874" s="1885"/>
      <c r="H874" s="832"/>
      <c r="I874" s="1885"/>
      <c r="J874" s="835"/>
      <c r="K874" s="1889"/>
      <c r="L874" s="835"/>
      <c r="M874" s="1887"/>
      <c r="N874" s="1888"/>
      <c r="O874" s="836"/>
      <c r="P874" s="836"/>
      <c r="Q874" s="838"/>
    </row>
    <row r="875" spans="1:17" ht="12" thickBot="1">
      <c r="A875" s="2195"/>
      <c r="B875" s="260"/>
      <c r="C875" s="1286"/>
      <c r="D875" s="260"/>
      <c r="E875" s="260"/>
      <c r="F875" s="1914"/>
      <c r="G875" s="1915"/>
      <c r="H875" s="1287"/>
      <c r="I875" s="1915"/>
      <c r="J875" s="1289"/>
      <c r="K875" s="1916"/>
      <c r="L875" s="1289"/>
      <c r="M875" s="1917"/>
      <c r="N875" s="1918"/>
      <c r="O875" s="1290"/>
      <c r="P875" s="1290"/>
      <c r="Q875" s="1291"/>
    </row>
    <row r="876" spans="1:17" ht="12.75" customHeight="1">
      <c r="A876" s="2196" t="s">
        <v>136</v>
      </c>
      <c r="B876" s="1209">
        <v>1</v>
      </c>
      <c r="C876" s="1210" t="s">
        <v>305</v>
      </c>
      <c r="D876" s="1209">
        <v>50</v>
      </c>
      <c r="E876" s="1209">
        <v>1988</v>
      </c>
      <c r="F876" s="1211">
        <v>63.63</v>
      </c>
      <c r="G876" s="1212">
        <v>3.4446699999999999</v>
      </c>
      <c r="H876" s="1211">
        <v>7.84</v>
      </c>
      <c r="I876" s="1212">
        <v>52.345329999999997</v>
      </c>
      <c r="J876" s="1211">
        <v>2389.81</v>
      </c>
      <c r="K876" s="1919">
        <v>52.345329999999997</v>
      </c>
      <c r="L876" s="1211">
        <v>2389.81</v>
      </c>
      <c r="M876" s="1213">
        <f t="shared" ref="M876:M881" si="78">K876/L876</f>
        <v>2.1903553002121507E-2</v>
      </c>
      <c r="N876" s="1214">
        <v>64.855000000000004</v>
      </c>
      <c r="O876" s="1215">
        <f t="shared" ref="O876:O881" si="79">K876*N876/J876</f>
        <v>1.4205549299525904</v>
      </c>
      <c r="P876" s="1215">
        <f t="shared" ref="P876:P881" si="80">M876*60*1000</f>
        <v>1314.2131801272906</v>
      </c>
      <c r="Q876" s="1216">
        <f t="shared" ref="Q876:Q881" si="81">O876*60</f>
        <v>85.233295797155421</v>
      </c>
    </row>
    <row r="877" spans="1:17">
      <c r="A877" s="2197"/>
      <c r="B877" s="731">
        <v>2</v>
      </c>
      <c r="C877" s="732" t="s">
        <v>306</v>
      </c>
      <c r="D877" s="731">
        <v>60</v>
      </c>
      <c r="E877" s="731">
        <v>1985</v>
      </c>
      <c r="F877" s="733">
        <v>106.63</v>
      </c>
      <c r="G877" s="734">
        <v>4.6305399999999999</v>
      </c>
      <c r="H877" s="733">
        <v>9.36</v>
      </c>
      <c r="I877" s="734">
        <v>92.63946</v>
      </c>
      <c r="J877" s="733">
        <v>3912.05</v>
      </c>
      <c r="K877" s="1913">
        <v>92.63946</v>
      </c>
      <c r="L877" s="733">
        <v>3912.05</v>
      </c>
      <c r="M877" s="736">
        <f t="shared" si="78"/>
        <v>2.3680540892882247E-2</v>
      </c>
      <c r="N877" s="737">
        <v>64.855000000000004</v>
      </c>
      <c r="O877" s="738">
        <f t="shared" si="79"/>
        <v>1.5358014796078783</v>
      </c>
      <c r="P877" s="738">
        <f t="shared" si="80"/>
        <v>1420.8324535729348</v>
      </c>
      <c r="Q877" s="739">
        <f t="shared" si="81"/>
        <v>92.14808877647269</v>
      </c>
    </row>
    <row r="878" spans="1:17">
      <c r="A878" s="2197"/>
      <c r="B878" s="731">
        <v>3</v>
      </c>
      <c r="C878" s="732" t="s">
        <v>307</v>
      </c>
      <c r="D878" s="731">
        <v>85</v>
      </c>
      <c r="E878" s="731">
        <v>1970</v>
      </c>
      <c r="F878" s="733">
        <v>93</v>
      </c>
      <c r="G878" s="734">
        <v>6.6069899999999997</v>
      </c>
      <c r="H878" s="740">
        <v>13.6</v>
      </c>
      <c r="I878" s="734">
        <v>72.793009999999995</v>
      </c>
      <c r="J878" s="733">
        <v>3789.83</v>
      </c>
      <c r="K878" s="1913">
        <v>72.793009999999995</v>
      </c>
      <c r="L878" s="733">
        <v>3789.83</v>
      </c>
      <c r="M878" s="736">
        <f t="shared" si="78"/>
        <v>1.920746049295087E-2</v>
      </c>
      <c r="N878" s="737">
        <v>64.855000000000004</v>
      </c>
      <c r="O878" s="738">
        <f t="shared" si="79"/>
        <v>1.2456998502703287</v>
      </c>
      <c r="P878" s="738">
        <f t="shared" si="80"/>
        <v>1152.4476295770523</v>
      </c>
      <c r="Q878" s="739">
        <f t="shared" si="81"/>
        <v>74.741991016219728</v>
      </c>
    </row>
    <row r="879" spans="1:17">
      <c r="A879" s="2197"/>
      <c r="B879" s="731">
        <v>4</v>
      </c>
      <c r="C879" s="732" t="s">
        <v>308</v>
      </c>
      <c r="D879" s="731">
        <v>85</v>
      </c>
      <c r="E879" s="731">
        <v>1970</v>
      </c>
      <c r="F879" s="733">
        <v>112.4</v>
      </c>
      <c r="G879" s="734">
        <v>6.8328699999999998</v>
      </c>
      <c r="H879" s="740">
        <v>13.6</v>
      </c>
      <c r="I879" s="734">
        <v>91.967129999999997</v>
      </c>
      <c r="J879" s="733">
        <v>3839.76</v>
      </c>
      <c r="K879" s="1913">
        <v>91.967129999999997</v>
      </c>
      <c r="L879" s="733">
        <v>3839.76</v>
      </c>
      <c r="M879" s="736">
        <f t="shared" si="78"/>
        <v>2.3951270391899492E-2</v>
      </c>
      <c r="N879" s="737">
        <v>64.855000000000004</v>
      </c>
      <c r="O879" s="738">
        <f t="shared" si="79"/>
        <v>1.5533596412666415</v>
      </c>
      <c r="P879" s="738">
        <f t="shared" si="80"/>
        <v>1437.0762235139696</v>
      </c>
      <c r="Q879" s="739">
        <f t="shared" si="81"/>
        <v>93.201578475998488</v>
      </c>
    </row>
    <row r="880" spans="1:17">
      <c r="A880" s="2197"/>
      <c r="B880" s="731">
        <v>5</v>
      </c>
      <c r="C880" s="732" t="s">
        <v>309</v>
      </c>
      <c r="D880" s="731">
        <v>60</v>
      </c>
      <c r="E880" s="731">
        <v>1981</v>
      </c>
      <c r="F880" s="733">
        <v>74.55</v>
      </c>
      <c r="G880" s="734">
        <v>5.8728800000000003</v>
      </c>
      <c r="H880" s="740">
        <v>9.6</v>
      </c>
      <c r="I880" s="734">
        <v>59.077120000000001</v>
      </c>
      <c r="J880" s="733">
        <v>3122.77</v>
      </c>
      <c r="K880" s="1913">
        <v>59.077120000000001</v>
      </c>
      <c r="L880" s="733">
        <v>3122.77</v>
      </c>
      <c r="M880" s="736">
        <f t="shared" si="78"/>
        <v>1.8918178412114885E-2</v>
      </c>
      <c r="N880" s="737">
        <v>64.855000000000004</v>
      </c>
      <c r="O880" s="738">
        <f t="shared" si="79"/>
        <v>1.226938460917711</v>
      </c>
      <c r="P880" s="738">
        <f t="shared" si="80"/>
        <v>1135.0907047268929</v>
      </c>
      <c r="Q880" s="739">
        <f t="shared" si="81"/>
        <v>73.616307655062656</v>
      </c>
    </row>
    <row r="881" spans="1:17">
      <c r="A881" s="2197"/>
      <c r="B881" s="731">
        <v>6</v>
      </c>
      <c r="C881" s="732" t="s">
        <v>310</v>
      </c>
      <c r="D881" s="731">
        <v>7</v>
      </c>
      <c r="E881" s="731">
        <v>1955</v>
      </c>
      <c r="F881" s="733">
        <v>10.51</v>
      </c>
      <c r="G881" s="740"/>
      <c r="H881" s="740"/>
      <c r="I881" s="733">
        <v>10.51</v>
      </c>
      <c r="J881" s="733">
        <v>326.22000000000003</v>
      </c>
      <c r="K881" s="997">
        <v>10.51</v>
      </c>
      <c r="L881" s="733">
        <v>326.22000000000003</v>
      </c>
      <c r="M881" s="736">
        <f t="shared" si="78"/>
        <v>3.2217521917724229E-2</v>
      </c>
      <c r="N881" s="737">
        <v>64.855000000000004</v>
      </c>
      <c r="O881" s="738">
        <f t="shared" si="79"/>
        <v>2.0894673839740054</v>
      </c>
      <c r="P881" s="738">
        <f t="shared" si="80"/>
        <v>1933.0513150634538</v>
      </c>
      <c r="Q881" s="739">
        <f t="shared" si="81"/>
        <v>125.36804303844033</v>
      </c>
    </row>
    <row r="882" spans="1:17">
      <c r="A882" s="2197"/>
      <c r="B882" s="731"/>
      <c r="C882" s="732"/>
      <c r="D882" s="731"/>
      <c r="E882" s="731"/>
      <c r="F882" s="733"/>
      <c r="G882" s="740"/>
      <c r="H882" s="740"/>
      <c r="I882" s="733"/>
      <c r="J882" s="733"/>
      <c r="K882" s="735"/>
      <c r="L882" s="733"/>
      <c r="M882" s="736"/>
      <c r="N882" s="737"/>
      <c r="O882" s="738"/>
      <c r="P882" s="738"/>
      <c r="Q882" s="739"/>
    </row>
    <row r="883" spans="1:17">
      <c r="A883" s="2197"/>
      <c r="B883" s="731"/>
      <c r="C883" s="732"/>
      <c r="D883" s="731"/>
      <c r="E883" s="731"/>
      <c r="F883" s="733"/>
      <c r="G883" s="740"/>
      <c r="H883" s="740"/>
      <c r="I883" s="733"/>
      <c r="J883" s="733"/>
      <c r="K883" s="735"/>
      <c r="L883" s="733"/>
      <c r="M883" s="736"/>
      <c r="N883" s="737"/>
      <c r="O883" s="738"/>
      <c r="P883" s="738"/>
      <c r="Q883" s="739"/>
    </row>
    <row r="884" spans="1:17">
      <c r="A884" s="2197"/>
      <c r="B884" s="731"/>
      <c r="C884" s="732"/>
      <c r="D884" s="731"/>
      <c r="E884" s="731"/>
      <c r="F884" s="733"/>
      <c r="G884" s="740"/>
      <c r="H884" s="740"/>
      <c r="I884" s="733"/>
      <c r="J884" s="733"/>
      <c r="K884" s="735"/>
      <c r="L884" s="733"/>
      <c r="M884" s="736"/>
      <c r="N884" s="737"/>
      <c r="O884" s="738"/>
      <c r="P884" s="738"/>
      <c r="Q884" s="739"/>
    </row>
    <row r="885" spans="1:17" ht="12" thickBot="1">
      <c r="A885" s="2198"/>
      <c r="B885" s="1920"/>
      <c r="C885" s="1921"/>
      <c r="D885" s="1920"/>
      <c r="E885" s="1920"/>
      <c r="F885" s="1922"/>
      <c r="G885" s="1923"/>
      <c r="H885" s="1923"/>
      <c r="I885" s="1922"/>
      <c r="J885" s="1922"/>
      <c r="K885" s="1924"/>
      <c r="L885" s="1922"/>
      <c r="M885" s="1925"/>
      <c r="N885" s="1926"/>
      <c r="O885" s="1927"/>
      <c r="P885" s="1927"/>
      <c r="Q885" s="1928"/>
    </row>
    <row r="886" spans="1:17">
      <c r="A886" s="2183" t="s">
        <v>147</v>
      </c>
      <c r="B886" s="18">
        <v>1</v>
      </c>
      <c r="C886" s="647" t="s">
        <v>311</v>
      </c>
      <c r="D886" s="18">
        <v>8</v>
      </c>
      <c r="E886" s="18">
        <v>1976</v>
      </c>
      <c r="F886" s="650">
        <v>11.22</v>
      </c>
      <c r="G886" s="255"/>
      <c r="H886" s="255"/>
      <c r="I886" s="650">
        <v>11.22</v>
      </c>
      <c r="J886" s="650">
        <v>404.24</v>
      </c>
      <c r="K886" s="774">
        <v>11.22</v>
      </c>
      <c r="L886" s="650">
        <v>404.24</v>
      </c>
      <c r="M886" s="998">
        <f t="shared" ref="M886:M892" si="82">K886/L886</f>
        <v>2.7755788640411637E-2</v>
      </c>
      <c r="N886" s="649">
        <v>64.855000000000004</v>
      </c>
      <c r="O886" s="727">
        <f t="shared" ref="O886:O892" si="83">K886*N886/J886</f>
        <v>1.8001016722738969</v>
      </c>
      <c r="P886" s="727">
        <f t="shared" ref="P886:P892" si="84">M886*60*1000</f>
        <v>1665.3473184246982</v>
      </c>
      <c r="Q886" s="728">
        <f t="shared" ref="Q886:Q892" si="85">O886*60</f>
        <v>108.00610033643382</v>
      </c>
    </row>
    <row r="887" spans="1:17">
      <c r="A887" s="2184"/>
      <c r="B887" s="20">
        <v>2</v>
      </c>
      <c r="C887" s="24" t="s">
        <v>312</v>
      </c>
      <c r="D887" s="20">
        <v>9</v>
      </c>
      <c r="E887" s="20">
        <v>1961</v>
      </c>
      <c r="F887" s="27">
        <v>13.7</v>
      </c>
      <c r="G887" s="250"/>
      <c r="H887" s="250"/>
      <c r="I887" s="27">
        <v>13.7</v>
      </c>
      <c r="J887" s="27">
        <v>391.38</v>
      </c>
      <c r="K887" s="266">
        <v>13.7</v>
      </c>
      <c r="L887" s="27">
        <v>391.38</v>
      </c>
      <c r="M887" s="729">
        <f t="shared" si="82"/>
        <v>3.5004343604680868E-2</v>
      </c>
      <c r="N887" s="97">
        <v>64.855000000000004</v>
      </c>
      <c r="O887" s="37">
        <f t="shared" si="83"/>
        <v>2.2702067044815779</v>
      </c>
      <c r="P887" s="37">
        <f t="shared" si="84"/>
        <v>2100.260616280852</v>
      </c>
      <c r="Q887" s="38">
        <f t="shared" si="85"/>
        <v>136.21240226889466</v>
      </c>
    </row>
    <row r="888" spans="1:17">
      <c r="A888" s="2184"/>
      <c r="B888" s="20">
        <v>3</v>
      </c>
      <c r="C888" s="24" t="s">
        <v>313</v>
      </c>
      <c r="D888" s="20">
        <v>16</v>
      </c>
      <c r="E888" s="20">
        <v>1964</v>
      </c>
      <c r="F888" s="27">
        <v>21.4</v>
      </c>
      <c r="G888" s="250"/>
      <c r="H888" s="250"/>
      <c r="I888" s="27">
        <v>21.4</v>
      </c>
      <c r="J888" s="27">
        <v>606.77</v>
      </c>
      <c r="K888" s="266">
        <v>21.4</v>
      </c>
      <c r="L888" s="27">
        <v>606.77</v>
      </c>
      <c r="M888" s="729">
        <f t="shared" si="82"/>
        <v>3.5268717965621241E-2</v>
      </c>
      <c r="N888" s="97">
        <v>64.855000000000004</v>
      </c>
      <c r="O888" s="37">
        <f t="shared" si="83"/>
        <v>2.2873527036603654</v>
      </c>
      <c r="P888" s="37">
        <f t="shared" si="84"/>
        <v>2116.1230779372745</v>
      </c>
      <c r="Q888" s="38">
        <f t="shared" si="85"/>
        <v>137.24116221962191</v>
      </c>
    </row>
    <row r="889" spans="1:17">
      <c r="A889" s="2184"/>
      <c r="B889" s="20">
        <v>4</v>
      </c>
      <c r="C889" s="24" t="s">
        <v>314</v>
      </c>
      <c r="D889" s="20">
        <v>24</v>
      </c>
      <c r="E889" s="20">
        <v>1960</v>
      </c>
      <c r="F889" s="27">
        <v>29.84</v>
      </c>
      <c r="G889" s="250"/>
      <c r="H889" s="250"/>
      <c r="I889" s="27">
        <v>29.84</v>
      </c>
      <c r="J889" s="27">
        <v>914.41</v>
      </c>
      <c r="K889" s="266">
        <v>29.84</v>
      </c>
      <c r="L889" s="27">
        <v>914.41</v>
      </c>
      <c r="M889" s="729">
        <f t="shared" si="82"/>
        <v>3.2633063942870265E-2</v>
      </c>
      <c r="N889" s="97">
        <v>64.855000000000004</v>
      </c>
      <c r="O889" s="37">
        <f t="shared" si="83"/>
        <v>2.1164173620148512</v>
      </c>
      <c r="P889" s="37">
        <f t="shared" si="84"/>
        <v>1957.983836572216</v>
      </c>
      <c r="Q889" s="38">
        <f t="shared" si="85"/>
        <v>126.98504172089108</v>
      </c>
    </row>
    <row r="890" spans="1:17">
      <c r="A890" s="2184"/>
      <c r="B890" s="20">
        <v>5</v>
      </c>
      <c r="C890" s="24" t="s">
        <v>315</v>
      </c>
      <c r="D890" s="20">
        <v>24</v>
      </c>
      <c r="E890" s="20">
        <v>1961</v>
      </c>
      <c r="F890" s="27">
        <v>28.9</v>
      </c>
      <c r="G890" s="250"/>
      <c r="H890" s="250"/>
      <c r="I890" s="27">
        <v>28.9</v>
      </c>
      <c r="J890" s="27">
        <v>909.58</v>
      </c>
      <c r="K890" s="266">
        <v>28.9</v>
      </c>
      <c r="L890" s="27">
        <v>909.58</v>
      </c>
      <c r="M890" s="729">
        <f t="shared" si="82"/>
        <v>3.1772906176477052E-2</v>
      </c>
      <c r="N890" s="97">
        <v>64.855000000000004</v>
      </c>
      <c r="O890" s="37">
        <f t="shared" si="83"/>
        <v>2.0606318300754194</v>
      </c>
      <c r="P890" s="37">
        <f t="shared" si="84"/>
        <v>1906.3743705886232</v>
      </c>
      <c r="Q890" s="38">
        <f t="shared" si="85"/>
        <v>123.63790980452517</v>
      </c>
    </row>
    <row r="891" spans="1:17">
      <c r="A891" s="2184"/>
      <c r="B891" s="20">
        <v>6</v>
      </c>
      <c r="C891" s="24" t="s">
        <v>316</v>
      </c>
      <c r="D891" s="20">
        <v>10</v>
      </c>
      <c r="E891" s="20">
        <v>1938</v>
      </c>
      <c r="F891" s="27">
        <v>11.6</v>
      </c>
      <c r="G891" s="250"/>
      <c r="H891" s="250"/>
      <c r="I891" s="27">
        <v>11.6</v>
      </c>
      <c r="J891" s="27">
        <v>304.82</v>
      </c>
      <c r="K891" s="266">
        <v>11.6</v>
      </c>
      <c r="L891" s="27">
        <v>304.82</v>
      </c>
      <c r="M891" s="729">
        <f t="shared" si="82"/>
        <v>3.8055245718784859E-2</v>
      </c>
      <c r="N891" s="97">
        <v>64.855000000000004</v>
      </c>
      <c r="O891" s="37">
        <f t="shared" si="83"/>
        <v>2.4680729610917918</v>
      </c>
      <c r="P891" s="37">
        <f t="shared" si="84"/>
        <v>2283.3147431270918</v>
      </c>
      <c r="Q891" s="38">
        <f t="shared" si="85"/>
        <v>148.0843776655075</v>
      </c>
    </row>
    <row r="892" spans="1:17">
      <c r="A892" s="2184"/>
      <c r="B892" s="20">
        <v>7</v>
      </c>
      <c r="C892" s="24" t="s">
        <v>317</v>
      </c>
      <c r="D892" s="20">
        <v>8</v>
      </c>
      <c r="E892" s="20">
        <v>1960</v>
      </c>
      <c r="F892" s="27">
        <v>7.53</v>
      </c>
      <c r="G892" s="250"/>
      <c r="H892" s="250"/>
      <c r="I892" s="27">
        <v>7.53</v>
      </c>
      <c r="J892" s="27">
        <v>288.58</v>
      </c>
      <c r="K892" s="266">
        <v>7.53</v>
      </c>
      <c r="L892" s="27">
        <v>288.58</v>
      </c>
      <c r="M892" s="729">
        <f t="shared" si="82"/>
        <v>2.6093284357890361E-2</v>
      </c>
      <c r="N892" s="97">
        <v>64.855000000000004</v>
      </c>
      <c r="O892" s="37">
        <f t="shared" si="83"/>
        <v>1.6922799570309794</v>
      </c>
      <c r="P892" s="37">
        <f t="shared" si="84"/>
        <v>1565.5970614734215</v>
      </c>
      <c r="Q892" s="38">
        <f t="shared" si="85"/>
        <v>101.53679742185876</v>
      </c>
    </row>
    <row r="893" spans="1:17">
      <c r="A893" s="2184"/>
      <c r="B893" s="20"/>
      <c r="C893" s="24"/>
      <c r="D893" s="20"/>
      <c r="E893" s="20"/>
      <c r="F893" s="27"/>
      <c r="G893" s="250"/>
      <c r="H893" s="250"/>
      <c r="I893" s="27"/>
      <c r="J893" s="27"/>
      <c r="K893" s="266"/>
      <c r="L893" s="27"/>
      <c r="M893" s="729"/>
      <c r="N893" s="97"/>
      <c r="O893" s="37"/>
      <c r="P893" s="37"/>
      <c r="Q893" s="38"/>
    </row>
    <row r="894" spans="1:17">
      <c r="A894" s="2184"/>
      <c r="B894" s="20"/>
      <c r="C894" s="24"/>
      <c r="D894" s="20"/>
      <c r="E894" s="20"/>
      <c r="F894" s="27"/>
      <c r="G894" s="250"/>
      <c r="H894" s="250"/>
      <c r="I894" s="27"/>
      <c r="J894" s="27"/>
      <c r="K894" s="266"/>
      <c r="L894" s="27"/>
      <c r="M894" s="729"/>
      <c r="N894" s="97"/>
      <c r="O894" s="37"/>
      <c r="P894" s="37"/>
      <c r="Q894" s="38"/>
    </row>
    <row r="895" spans="1:17" ht="12" thickBot="1">
      <c r="A895" s="2185"/>
      <c r="B895" s="21"/>
      <c r="C895" s="25"/>
      <c r="D895" s="21"/>
      <c r="E895" s="21"/>
      <c r="F895" s="29"/>
      <c r="G895" s="268"/>
      <c r="H895" s="268"/>
      <c r="I895" s="29"/>
      <c r="J895" s="29"/>
      <c r="K895" s="269"/>
      <c r="L895" s="29"/>
      <c r="M895" s="730"/>
      <c r="N895" s="267"/>
      <c r="O895" s="39"/>
      <c r="P895" s="39"/>
      <c r="Q895" s="246"/>
    </row>
    <row r="897" spans="1:17" ht="15">
      <c r="A897" s="2032" t="s">
        <v>385</v>
      </c>
      <c r="B897" s="2032"/>
      <c r="C897" s="2032"/>
      <c r="D897" s="2032"/>
      <c r="E897" s="2032"/>
      <c r="F897" s="2032"/>
      <c r="G897" s="2032"/>
      <c r="H897" s="2032"/>
      <c r="I897" s="2032"/>
      <c r="J897" s="2032"/>
      <c r="K897" s="2032"/>
      <c r="L897" s="2032"/>
      <c r="M897" s="2032"/>
      <c r="N897" s="2032"/>
      <c r="O897" s="2032"/>
      <c r="P897" s="2032"/>
      <c r="Q897" s="2032"/>
    </row>
    <row r="898" spans="1:17" ht="13.5" thickBot="1">
      <c r="A898" s="1043"/>
      <c r="B898" s="1043"/>
      <c r="C898" s="1043"/>
      <c r="D898" s="1043"/>
      <c r="E898" s="2038" t="s">
        <v>419</v>
      </c>
      <c r="F898" s="2038"/>
      <c r="G898" s="2038"/>
      <c r="H898" s="2038"/>
      <c r="I898" s="1043">
        <v>-0.8</v>
      </c>
      <c r="J898" s="1043" t="s">
        <v>418</v>
      </c>
      <c r="K898" s="1043" t="s">
        <v>420</v>
      </c>
      <c r="L898" s="1043">
        <v>583</v>
      </c>
      <c r="M898" s="1043"/>
      <c r="N898" s="1043"/>
      <c r="O898" s="1043"/>
      <c r="P898" s="1043"/>
      <c r="Q898" s="1043"/>
    </row>
    <row r="899" spans="1:17" ht="12.75" customHeight="1">
      <c r="A899" s="2033" t="s">
        <v>1</v>
      </c>
      <c r="B899" s="2068" t="s">
        <v>0</v>
      </c>
      <c r="C899" s="2039" t="s">
        <v>2</v>
      </c>
      <c r="D899" s="2039" t="s">
        <v>3</v>
      </c>
      <c r="E899" s="2039" t="s">
        <v>12</v>
      </c>
      <c r="F899" s="2042" t="s">
        <v>13</v>
      </c>
      <c r="G899" s="2043"/>
      <c r="H899" s="2043"/>
      <c r="I899" s="2044"/>
      <c r="J899" s="2039" t="s">
        <v>4</v>
      </c>
      <c r="K899" s="2039" t="s">
        <v>14</v>
      </c>
      <c r="L899" s="2039" t="s">
        <v>5</v>
      </c>
      <c r="M899" s="2039" t="s">
        <v>6</v>
      </c>
      <c r="N899" s="2039" t="s">
        <v>15</v>
      </c>
      <c r="O899" s="2055" t="s">
        <v>16</v>
      </c>
      <c r="P899" s="2039" t="s">
        <v>23</v>
      </c>
      <c r="Q899" s="2025" t="s">
        <v>24</v>
      </c>
    </row>
    <row r="900" spans="1:17" s="2" customFormat="1" ht="33.75">
      <c r="A900" s="2034"/>
      <c r="B900" s="2069"/>
      <c r="C900" s="2040"/>
      <c r="D900" s="2041"/>
      <c r="E900" s="2041"/>
      <c r="F900" s="16" t="s">
        <v>17</v>
      </c>
      <c r="G900" s="16" t="s">
        <v>18</v>
      </c>
      <c r="H900" s="16" t="s">
        <v>19</v>
      </c>
      <c r="I900" s="16" t="s">
        <v>20</v>
      </c>
      <c r="J900" s="2041"/>
      <c r="K900" s="2041"/>
      <c r="L900" s="2041"/>
      <c r="M900" s="2041"/>
      <c r="N900" s="2041"/>
      <c r="O900" s="2056"/>
      <c r="P900" s="2041"/>
      <c r="Q900" s="2026"/>
    </row>
    <row r="901" spans="1:17" s="3" customFormat="1" ht="13.5" customHeight="1" thickBot="1">
      <c r="A901" s="2076"/>
      <c r="B901" s="2077"/>
      <c r="C901" s="2078"/>
      <c r="D901" s="31" t="s">
        <v>7</v>
      </c>
      <c r="E901" s="31" t="s">
        <v>8</v>
      </c>
      <c r="F901" s="31" t="s">
        <v>9</v>
      </c>
      <c r="G901" s="31" t="s">
        <v>9</v>
      </c>
      <c r="H901" s="31" t="s">
        <v>9</v>
      </c>
      <c r="I901" s="31" t="s">
        <v>9</v>
      </c>
      <c r="J901" s="31" t="s">
        <v>21</v>
      </c>
      <c r="K901" s="31" t="s">
        <v>9</v>
      </c>
      <c r="L901" s="31" t="s">
        <v>21</v>
      </c>
      <c r="M901" s="31" t="s">
        <v>60</v>
      </c>
      <c r="N901" s="106" t="s">
        <v>633</v>
      </c>
      <c r="O901" s="106" t="s">
        <v>634</v>
      </c>
      <c r="P901" s="107" t="s">
        <v>25</v>
      </c>
      <c r="Q901" s="108" t="s">
        <v>635</v>
      </c>
    </row>
    <row r="902" spans="1:17" s="46" customFormat="1" ht="12.75" customHeight="1">
      <c r="A902" s="2045" t="s">
        <v>10</v>
      </c>
      <c r="B902" s="48">
        <v>1</v>
      </c>
      <c r="C902" s="839" t="s">
        <v>521</v>
      </c>
      <c r="D902" s="788">
        <v>25</v>
      </c>
      <c r="E902" s="788" t="s">
        <v>414</v>
      </c>
      <c r="F902" s="624">
        <f t="shared" ref="F902:F905" si="86">+G902+H902+I902</f>
        <v>10.339974000000002</v>
      </c>
      <c r="G902" s="726">
        <v>1.669759</v>
      </c>
      <c r="H902" s="726">
        <v>3.68</v>
      </c>
      <c r="I902" s="726">
        <v>4.9902150000000001</v>
      </c>
      <c r="J902" s="726">
        <v>971.5</v>
      </c>
      <c r="K902" s="789">
        <v>4.9902150000000001</v>
      </c>
      <c r="L902" s="726">
        <v>971.5</v>
      </c>
      <c r="M902" s="790">
        <f>K902/L902</f>
        <v>5.136608337622234E-3</v>
      </c>
      <c r="N902" s="840">
        <v>73.683999999999997</v>
      </c>
      <c r="O902" s="792">
        <f>M902*N902</f>
        <v>0.3784858487493567</v>
      </c>
      <c r="P902" s="792">
        <f>M902*60*1000</f>
        <v>308.19650025733404</v>
      </c>
      <c r="Q902" s="793">
        <f>P902*N902/1000</f>
        <v>22.709150924961399</v>
      </c>
    </row>
    <row r="903" spans="1:17" s="46" customFormat="1">
      <c r="A903" s="2046"/>
      <c r="B903" s="51">
        <v>2</v>
      </c>
      <c r="C903" s="842" t="s">
        <v>701</v>
      </c>
      <c r="D903" s="795">
        <v>12</v>
      </c>
      <c r="E903" s="795" t="s">
        <v>414</v>
      </c>
      <c r="F903" s="624">
        <f t="shared" si="86"/>
        <v>7.119999</v>
      </c>
      <c r="G903" s="624">
        <v>1.111383</v>
      </c>
      <c r="H903" s="624">
        <v>1.92</v>
      </c>
      <c r="I903" s="624">
        <v>4.088616</v>
      </c>
      <c r="J903" s="624">
        <v>699.92</v>
      </c>
      <c r="K903" s="797">
        <v>4.088616</v>
      </c>
      <c r="L903" s="624">
        <v>699.92</v>
      </c>
      <c r="M903" s="625">
        <f t="shared" ref="M903:M906" si="87">K903/L903</f>
        <v>5.841547605440622E-3</v>
      </c>
      <c r="N903" s="843">
        <v>73.683999999999997</v>
      </c>
      <c r="O903" s="798">
        <f t="shared" ref="O903:O906" si="88">M903*N903</f>
        <v>0.43042859375928677</v>
      </c>
      <c r="P903" s="792">
        <f t="shared" ref="P903:P906" si="89">M903*60*1000</f>
        <v>350.49285632643733</v>
      </c>
      <c r="Q903" s="799">
        <f t="shared" ref="Q903:Q906" si="90">P903*N903/1000</f>
        <v>25.825715625557208</v>
      </c>
    </row>
    <row r="904" spans="1:17" s="46" customFormat="1">
      <c r="A904" s="2047"/>
      <c r="B904" s="45">
        <v>3</v>
      </c>
      <c r="C904" s="842" t="s">
        <v>702</v>
      </c>
      <c r="D904" s="795">
        <v>24</v>
      </c>
      <c r="E904" s="795" t="s">
        <v>414</v>
      </c>
      <c r="F904" s="624">
        <f t="shared" si="86"/>
        <v>14.919941000000001</v>
      </c>
      <c r="G904" s="624">
        <v>2.1261239999999999</v>
      </c>
      <c r="H904" s="624">
        <v>4.32</v>
      </c>
      <c r="I904" s="624">
        <v>8.4738170000000004</v>
      </c>
      <c r="J904" s="624">
        <v>1323.11</v>
      </c>
      <c r="K904" s="797">
        <v>8.4738170000000004</v>
      </c>
      <c r="L904" s="624">
        <v>1323.11</v>
      </c>
      <c r="M904" s="625">
        <f t="shared" si="87"/>
        <v>6.4044690161815729E-3</v>
      </c>
      <c r="N904" s="843">
        <v>73.683999999999997</v>
      </c>
      <c r="O904" s="798">
        <f t="shared" si="88"/>
        <v>0.471906894988323</v>
      </c>
      <c r="P904" s="792">
        <f t="shared" si="89"/>
        <v>384.26814097089436</v>
      </c>
      <c r="Q904" s="799">
        <f t="shared" si="90"/>
        <v>28.314413699299379</v>
      </c>
    </row>
    <row r="905" spans="1:17" s="46" customFormat="1" ht="12.75" customHeight="1">
      <c r="A905" s="2047"/>
      <c r="B905" s="45">
        <v>4</v>
      </c>
      <c r="C905" s="842" t="s">
        <v>703</v>
      </c>
      <c r="D905" s="795">
        <v>40</v>
      </c>
      <c r="E905" s="795" t="s">
        <v>414</v>
      </c>
      <c r="F905" s="624">
        <f t="shared" si="86"/>
        <v>24.755113999999999</v>
      </c>
      <c r="G905" s="624">
        <v>3.2214140000000002</v>
      </c>
      <c r="H905" s="624">
        <v>6.17</v>
      </c>
      <c r="I905" s="624">
        <v>15.3637</v>
      </c>
      <c r="J905" s="624">
        <v>2233.8000000000002</v>
      </c>
      <c r="K905" s="797">
        <v>15.3637</v>
      </c>
      <c r="L905" s="624">
        <v>2233.8000000000002</v>
      </c>
      <c r="M905" s="625">
        <f t="shared" si="87"/>
        <v>6.8778314978959615E-3</v>
      </c>
      <c r="N905" s="843">
        <v>73.683999999999997</v>
      </c>
      <c r="O905" s="798">
        <f t="shared" si="88"/>
        <v>0.50678613609096601</v>
      </c>
      <c r="P905" s="792">
        <f t="shared" si="89"/>
        <v>412.66988987375771</v>
      </c>
      <c r="Q905" s="799">
        <f t="shared" si="90"/>
        <v>30.407168165457964</v>
      </c>
    </row>
    <row r="906" spans="1:17" s="46" customFormat="1">
      <c r="A906" s="2047"/>
      <c r="B906" s="45">
        <v>5</v>
      </c>
      <c r="C906" s="842" t="s">
        <v>704</v>
      </c>
      <c r="D906" s="795">
        <v>100</v>
      </c>
      <c r="E906" s="795" t="s">
        <v>414</v>
      </c>
      <c r="F906" s="624">
        <f>+G906+H906+I906</f>
        <v>50.699781000000002</v>
      </c>
      <c r="G906" s="624">
        <v>5.1663110000000003</v>
      </c>
      <c r="H906" s="624">
        <v>12.4</v>
      </c>
      <c r="I906" s="624">
        <v>33.133470000000003</v>
      </c>
      <c r="J906" s="624">
        <v>4434.32</v>
      </c>
      <c r="K906" s="797">
        <v>33.133470000000003</v>
      </c>
      <c r="L906" s="624">
        <v>4434.32</v>
      </c>
      <c r="M906" s="625">
        <f t="shared" si="87"/>
        <v>7.4720520846488312E-3</v>
      </c>
      <c r="N906" s="843">
        <v>73.683999999999997</v>
      </c>
      <c r="O906" s="798">
        <f t="shared" si="88"/>
        <v>0.55057068580526447</v>
      </c>
      <c r="P906" s="792">
        <f t="shared" si="89"/>
        <v>448.32312507892988</v>
      </c>
      <c r="Q906" s="799">
        <f t="shared" si="90"/>
        <v>33.034241148315864</v>
      </c>
    </row>
    <row r="907" spans="1:17" s="46" customFormat="1">
      <c r="A907" s="2047"/>
      <c r="B907" s="52">
        <v>6</v>
      </c>
      <c r="C907" s="842"/>
      <c r="D907" s="795"/>
      <c r="E907" s="795"/>
      <c r="F907" s="624"/>
      <c r="G907" s="624"/>
      <c r="H907" s="624"/>
      <c r="I907" s="624"/>
      <c r="J907" s="624"/>
      <c r="K907" s="797"/>
      <c r="L907" s="624"/>
      <c r="M907" s="625"/>
      <c r="N907" s="843"/>
      <c r="O907" s="798"/>
      <c r="P907" s="792"/>
      <c r="Q907" s="799"/>
    </row>
    <row r="908" spans="1:17" s="46" customFormat="1">
      <c r="A908" s="2047"/>
      <c r="B908" s="52"/>
      <c r="C908" s="47"/>
      <c r="D908" s="53"/>
      <c r="E908" s="49"/>
      <c r="F908" s="104"/>
      <c r="G908" s="104"/>
      <c r="H908" s="104"/>
      <c r="I908" s="104"/>
      <c r="J908" s="53"/>
      <c r="K908" s="104"/>
      <c r="L908" s="53"/>
      <c r="M908" s="99"/>
      <c r="N908" s="98"/>
      <c r="O908" s="98"/>
      <c r="P908" s="98"/>
      <c r="Q908" s="100"/>
    </row>
    <row r="909" spans="1:17" s="46" customFormat="1" ht="12" thickBot="1">
      <c r="A909" s="2048"/>
      <c r="B909" s="50"/>
      <c r="C909" s="74"/>
      <c r="D909" s="75"/>
      <c r="E909" s="76"/>
      <c r="F909" s="105"/>
      <c r="G909" s="105"/>
      <c r="H909" s="105"/>
      <c r="I909" s="105"/>
      <c r="J909" s="75"/>
      <c r="K909" s="105"/>
      <c r="L909" s="75"/>
      <c r="M909" s="102"/>
      <c r="N909" s="101"/>
      <c r="O909" s="101"/>
      <c r="P909" s="101"/>
      <c r="Q909" s="103"/>
    </row>
    <row r="910" spans="1:17" s="46" customFormat="1" ht="12.75" customHeight="1">
      <c r="A910" s="2049" t="s">
        <v>26</v>
      </c>
      <c r="B910" s="270">
        <v>1</v>
      </c>
      <c r="C910" s="808" t="s">
        <v>415</v>
      </c>
      <c r="D910" s="801">
        <v>75</v>
      </c>
      <c r="E910" s="801" t="s">
        <v>414</v>
      </c>
      <c r="F910" s="802">
        <f t="shared" ref="F910:F913" si="91">+G910+H910+I910</f>
        <v>78.280017000000001</v>
      </c>
      <c r="G910" s="803">
        <v>5.3314170000000001</v>
      </c>
      <c r="H910" s="803">
        <v>9.76</v>
      </c>
      <c r="I910" s="802">
        <v>63.188600000000001</v>
      </c>
      <c r="J910" s="803">
        <v>4005.32</v>
      </c>
      <c r="K910" s="804">
        <v>63.188600000000001</v>
      </c>
      <c r="L910" s="803">
        <v>4005.32</v>
      </c>
      <c r="M910" s="805">
        <f>K910/L910</f>
        <v>1.577616769696304E-2</v>
      </c>
      <c r="N910" s="948">
        <v>73.683999999999997</v>
      </c>
      <c r="O910" s="806">
        <f t="shared" ref="O910:O914" si="92">M910*N910</f>
        <v>1.1624511405830247</v>
      </c>
      <c r="P910" s="806">
        <f t="shared" ref="P910:P914" si="93">M910*60*1000</f>
        <v>946.5700618177824</v>
      </c>
      <c r="Q910" s="807">
        <f t="shared" ref="Q910:Q914" si="94">P910*N910/1000</f>
        <v>69.747068434981472</v>
      </c>
    </row>
    <row r="911" spans="1:17" s="46" customFormat="1" ht="12.75" customHeight="1">
      <c r="A911" s="2050"/>
      <c r="B911" s="271">
        <v>2</v>
      </c>
      <c r="C911" s="808" t="s">
        <v>690</v>
      </c>
      <c r="D911" s="801">
        <v>24</v>
      </c>
      <c r="E911" s="801" t="s">
        <v>414</v>
      </c>
      <c r="F911" s="802">
        <f t="shared" si="91"/>
        <v>21.15</v>
      </c>
      <c r="G911" s="802">
        <v>2.3623599999999998</v>
      </c>
      <c r="H911" s="802">
        <v>1.66</v>
      </c>
      <c r="I911" s="802">
        <v>17.12764</v>
      </c>
      <c r="J911" s="802">
        <v>1071.29</v>
      </c>
      <c r="K911" s="809">
        <v>17.12764</v>
      </c>
      <c r="L911" s="802">
        <v>1071.29</v>
      </c>
      <c r="M911" s="805">
        <f>K911/L911</f>
        <v>1.598786509721924E-2</v>
      </c>
      <c r="N911" s="949">
        <v>73.683999999999997</v>
      </c>
      <c r="O911" s="806">
        <f t="shared" si="92"/>
        <v>1.1780498518235025</v>
      </c>
      <c r="P911" s="806">
        <f t="shared" si="93"/>
        <v>959.27190583315439</v>
      </c>
      <c r="Q911" s="807">
        <f t="shared" si="94"/>
        <v>70.682991109410139</v>
      </c>
    </row>
    <row r="912" spans="1:17" ht="12.75" customHeight="1">
      <c r="A912" s="2050"/>
      <c r="B912" s="215">
        <v>3</v>
      </c>
      <c r="C912" s="951" t="s">
        <v>691</v>
      </c>
      <c r="D912" s="801">
        <v>45</v>
      </c>
      <c r="E912" s="801" t="s">
        <v>414</v>
      </c>
      <c r="F912" s="802">
        <f t="shared" si="91"/>
        <v>48.590004999999998</v>
      </c>
      <c r="G912" s="802">
        <v>3.5166949999999999</v>
      </c>
      <c r="H912" s="802">
        <v>6.64</v>
      </c>
      <c r="I912" s="802">
        <v>38.433309999999999</v>
      </c>
      <c r="J912" s="802">
        <v>2333.42</v>
      </c>
      <c r="K912" s="809">
        <v>38.433309999999999</v>
      </c>
      <c r="L912" s="802">
        <v>2333.42</v>
      </c>
      <c r="M912" s="810">
        <f t="shared" ref="M912:M914" si="95">K912/L912</f>
        <v>1.6470806798604621E-2</v>
      </c>
      <c r="N912" s="949">
        <v>73.683999999999997</v>
      </c>
      <c r="O912" s="806">
        <f t="shared" si="92"/>
        <v>1.2136349281483829</v>
      </c>
      <c r="P912" s="806">
        <f t="shared" si="93"/>
        <v>988.24840791627719</v>
      </c>
      <c r="Q912" s="811">
        <f t="shared" si="94"/>
        <v>72.818095688902957</v>
      </c>
    </row>
    <row r="913" spans="1:17" ht="12.75" customHeight="1">
      <c r="A913" s="2050"/>
      <c r="B913" s="215">
        <v>4</v>
      </c>
      <c r="C913" s="951" t="s">
        <v>692</v>
      </c>
      <c r="D913" s="801">
        <v>75</v>
      </c>
      <c r="E913" s="801" t="s">
        <v>414</v>
      </c>
      <c r="F913" s="802">
        <f t="shared" si="91"/>
        <v>85.051999999999992</v>
      </c>
      <c r="G913" s="802">
        <v>7.5336299999999996</v>
      </c>
      <c r="H913" s="802">
        <v>11.68</v>
      </c>
      <c r="I913" s="802">
        <v>65.838369999999998</v>
      </c>
      <c r="J913" s="802">
        <v>3993.36</v>
      </c>
      <c r="K913" s="809">
        <v>65.838369999999998</v>
      </c>
      <c r="L913" s="802">
        <v>3993.36</v>
      </c>
      <c r="M913" s="810">
        <f t="shared" si="95"/>
        <v>1.6486960855019332E-2</v>
      </c>
      <c r="N913" s="949">
        <v>73.683999999999997</v>
      </c>
      <c r="O913" s="952">
        <f t="shared" si="92"/>
        <v>1.2148252236412445</v>
      </c>
      <c r="P913" s="806">
        <f t="shared" si="93"/>
        <v>989.21765130115989</v>
      </c>
      <c r="Q913" s="811">
        <f t="shared" si="94"/>
        <v>72.88951341847465</v>
      </c>
    </row>
    <row r="914" spans="1:17" ht="12.75" customHeight="1">
      <c r="A914" s="2050"/>
      <c r="B914" s="215">
        <v>5</v>
      </c>
      <c r="C914" s="951" t="s">
        <v>693</v>
      </c>
      <c r="D914" s="801">
        <v>53</v>
      </c>
      <c r="E914" s="801" t="s">
        <v>414</v>
      </c>
      <c r="F914" s="802">
        <f>+G914+H914+I914</f>
        <v>4.2983640000000003</v>
      </c>
      <c r="G914" s="802">
        <v>3.2273640000000001</v>
      </c>
      <c r="H914" s="802">
        <v>0.45</v>
      </c>
      <c r="I914" s="802">
        <v>0.621</v>
      </c>
      <c r="J914" s="802">
        <v>2591.4299999999998</v>
      </c>
      <c r="K914" s="809">
        <v>39.622639999999997</v>
      </c>
      <c r="L914" s="802">
        <v>2591.4299999999998</v>
      </c>
      <c r="M914" s="810">
        <f t="shared" si="95"/>
        <v>1.5289874702384397E-2</v>
      </c>
      <c r="N914" s="949">
        <v>73.683999999999997</v>
      </c>
      <c r="O914" s="952">
        <f t="shared" si="92"/>
        <v>1.126619127570492</v>
      </c>
      <c r="P914" s="806">
        <f t="shared" si="93"/>
        <v>917.39248214306383</v>
      </c>
      <c r="Q914" s="811">
        <f t="shared" si="94"/>
        <v>67.597147654229516</v>
      </c>
    </row>
    <row r="915" spans="1:17" ht="12.75" customHeight="1">
      <c r="A915" s="2050"/>
      <c r="B915" s="215">
        <v>6</v>
      </c>
      <c r="C915" s="350"/>
      <c r="D915" s="193"/>
      <c r="E915" s="193"/>
      <c r="F915" s="317"/>
      <c r="G915" s="317"/>
      <c r="H915" s="317"/>
      <c r="I915" s="317"/>
      <c r="J915" s="317"/>
      <c r="K915" s="371"/>
      <c r="L915" s="317"/>
      <c r="M915" s="351"/>
      <c r="N915" s="352"/>
      <c r="O915" s="196"/>
      <c r="P915" s="191"/>
      <c r="Q915" s="197"/>
    </row>
    <row r="916" spans="1:17" ht="13.5" customHeight="1" thickBot="1">
      <c r="A916" s="2051"/>
      <c r="B916" s="222"/>
      <c r="C916" s="241"/>
      <c r="D916" s="222"/>
      <c r="E916" s="222"/>
      <c r="F916" s="243"/>
      <c r="G916" s="243"/>
      <c r="H916" s="243"/>
      <c r="I916" s="243"/>
      <c r="J916" s="252"/>
      <c r="K916" s="243"/>
      <c r="L916" s="252"/>
      <c r="M916" s="245"/>
      <c r="N916" s="244"/>
      <c r="O916" s="244"/>
      <c r="P916" s="244"/>
      <c r="Q916" s="254"/>
    </row>
    <row r="917" spans="1:17" ht="13.5" customHeight="1">
      <c r="A917" s="2052" t="s">
        <v>83</v>
      </c>
      <c r="B917" s="240">
        <v>1</v>
      </c>
      <c r="C917" s="908" t="s">
        <v>519</v>
      </c>
      <c r="D917" s="961">
        <v>20</v>
      </c>
      <c r="E917" s="961" t="s">
        <v>414</v>
      </c>
      <c r="F917" s="629">
        <f>+G917+H917+I917</f>
        <v>23.99999</v>
      </c>
      <c r="G917" s="629">
        <v>0</v>
      </c>
      <c r="H917" s="629">
        <v>0</v>
      </c>
      <c r="I917" s="629">
        <v>23.99999</v>
      </c>
      <c r="J917" s="629">
        <v>1098.97</v>
      </c>
      <c r="K917" s="812">
        <v>23.99999</v>
      </c>
      <c r="L917" s="813">
        <v>1098.97</v>
      </c>
      <c r="M917" s="814">
        <f>K917/L917</f>
        <v>2.1838621618424526E-2</v>
      </c>
      <c r="N917" s="911">
        <v>73.683999999999997</v>
      </c>
      <c r="O917" s="815">
        <f>M917*N917</f>
        <v>1.6091569953319926</v>
      </c>
      <c r="P917" s="815">
        <f>M917*60*1000</f>
        <v>1310.3172971054714</v>
      </c>
      <c r="Q917" s="816">
        <f>P917*N917/1000</f>
        <v>96.549419719919541</v>
      </c>
    </row>
    <row r="918" spans="1:17" ht="13.5" customHeight="1">
      <c r="A918" s="2036"/>
      <c r="B918" s="235">
        <v>2</v>
      </c>
      <c r="C918" s="910" t="s">
        <v>694</v>
      </c>
      <c r="D918" s="964">
        <v>41</v>
      </c>
      <c r="E918" s="964" t="s">
        <v>414</v>
      </c>
      <c r="F918" s="633">
        <f>+G918+H918+I918</f>
        <v>58.770004999999998</v>
      </c>
      <c r="G918" s="633">
        <v>3.4630049999999999</v>
      </c>
      <c r="H918" s="633">
        <v>6.32</v>
      </c>
      <c r="I918" s="633">
        <v>48.987000000000002</v>
      </c>
      <c r="J918" s="633">
        <v>2253.4899999999998</v>
      </c>
      <c r="K918" s="817">
        <v>48.987000000000002</v>
      </c>
      <c r="L918" s="633">
        <v>2253.4899999999998</v>
      </c>
      <c r="M918" s="632">
        <f t="shared" ref="M918:M923" si="96">K918/L918</f>
        <v>2.173828151001336E-2</v>
      </c>
      <c r="N918" s="922">
        <v>73.683999999999997</v>
      </c>
      <c r="O918" s="634">
        <f t="shared" ref="O918:O923" si="97">M918*N918</f>
        <v>1.6017635347838244</v>
      </c>
      <c r="P918" s="815">
        <f t="shared" ref="P918:P923" si="98">M918*60*1000</f>
        <v>1304.2968906008016</v>
      </c>
      <c r="Q918" s="635">
        <f t="shared" ref="Q918:Q923" si="99">P918*N918/1000</f>
        <v>96.105812087029463</v>
      </c>
    </row>
    <row r="919" spans="1:17" ht="13.5" customHeight="1">
      <c r="A919" s="2036"/>
      <c r="B919" s="235">
        <v>3</v>
      </c>
      <c r="C919" s="910" t="s">
        <v>695</v>
      </c>
      <c r="D919" s="964">
        <v>21</v>
      </c>
      <c r="E919" s="964" t="s">
        <v>414</v>
      </c>
      <c r="F919" s="633">
        <f t="shared" ref="F919:F923" si="100">+G919+H919+I919</f>
        <v>27.019998000000001</v>
      </c>
      <c r="G919" s="633">
        <v>1.2992980000000001</v>
      </c>
      <c r="H919" s="633">
        <v>3.05</v>
      </c>
      <c r="I919" s="633">
        <v>22.6707</v>
      </c>
      <c r="J919" s="633">
        <v>1043.56</v>
      </c>
      <c r="K919" s="817">
        <v>22.6707</v>
      </c>
      <c r="L919" s="633">
        <v>1043.56</v>
      </c>
      <c r="M919" s="632">
        <f t="shared" si="96"/>
        <v>2.1724385756449079E-2</v>
      </c>
      <c r="N919" s="922">
        <v>73.680000000000007</v>
      </c>
      <c r="O919" s="634">
        <f t="shared" si="97"/>
        <v>1.6006527425351682</v>
      </c>
      <c r="P919" s="815">
        <f t="shared" si="98"/>
        <v>1303.4631453869447</v>
      </c>
      <c r="Q919" s="635">
        <f t="shared" si="99"/>
        <v>96.039164552110094</v>
      </c>
    </row>
    <row r="920" spans="1:17" ht="13.5" customHeight="1">
      <c r="A920" s="2036"/>
      <c r="B920" s="235">
        <v>4</v>
      </c>
      <c r="C920" s="910" t="s">
        <v>696</v>
      </c>
      <c r="D920" s="964">
        <v>41</v>
      </c>
      <c r="E920" s="964" t="s">
        <v>414</v>
      </c>
      <c r="F920" s="633">
        <f t="shared" si="100"/>
        <v>55.979996999999997</v>
      </c>
      <c r="G920" s="633">
        <v>3.0227469999999999</v>
      </c>
      <c r="H920" s="633">
        <v>5.53</v>
      </c>
      <c r="I920" s="633">
        <v>47.427250000000001</v>
      </c>
      <c r="J920" s="633">
        <v>2183.66</v>
      </c>
      <c r="K920" s="817">
        <v>47.427250000000001</v>
      </c>
      <c r="L920" s="633">
        <v>2183.66</v>
      </c>
      <c r="M920" s="632">
        <f t="shared" si="96"/>
        <v>2.1719154996656991E-2</v>
      </c>
      <c r="N920" s="922">
        <v>73.683999999999997</v>
      </c>
      <c r="O920" s="634">
        <f t="shared" si="97"/>
        <v>1.6003542167736737</v>
      </c>
      <c r="P920" s="815">
        <f t="shared" si="98"/>
        <v>1303.1492997994194</v>
      </c>
      <c r="Q920" s="635">
        <f t="shared" si="99"/>
        <v>96.021253006420423</v>
      </c>
    </row>
    <row r="921" spans="1:17" ht="13.5" customHeight="1">
      <c r="A921" s="2036"/>
      <c r="B921" s="235">
        <v>5</v>
      </c>
      <c r="C921" s="910" t="s">
        <v>697</v>
      </c>
      <c r="D921" s="964">
        <v>51</v>
      </c>
      <c r="E921" s="964" t="s">
        <v>414</v>
      </c>
      <c r="F921" s="633">
        <f t="shared" si="100"/>
        <v>65.100004999999996</v>
      </c>
      <c r="G921" s="633">
        <v>3.3268949999999999</v>
      </c>
      <c r="H921" s="633">
        <v>5.39</v>
      </c>
      <c r="I921" s="633">
        <v>56.383110000000002</v>
      </c>
      <c r="J921" s="633">
        <v>2602.96</v>
      </c>
      <c r="K921" s="817">
        <v>56.383110000000002</v>
      </c>
      <c r="L921" s="633">
        <v>2602.96</v>
      </c>
      <c r="M921" s="632">
        <f t="shared" si="96"/>
        <v>2.1661151150997326E-2</v>
      </c>
      <c r="N921" s="911">
        <v>73.683999999999997</v>
      </c>
      <c r="O921" s="634">
        <f t="shared" si="97"/>
        <v>1.5960802614100869</v>
      </c>
      <c r="P921" s="815">
        <f t="shared" si="98"/>
        <v>1299.6690690598396</v>
      </c>
      <c r="Q921" s="635">
        <f t="shared" si="99"/>
        <v>95.76481568460521</v>
      </c>
    </row>
    <row r="922" spans="1:17" ht="13.5" customHeight="1">
      <c r="A922" s="2036"/>
      <c r="B922" s="235"/>
      <c r="C922" s="910" t="s">
        <v>698</v>
      </c>
      <c r="D922" s="964">
        <v>20</v>
      </c>
      <c r="E922" s="964" t="s">
        <v>414</v>
      </c>
      <c r="F922" s="633">
        <f t="shared" si="100"/>
        <v>23.7</v>
      </c>
      <c r="G922" s="633">
        <v>0</v>
      </c>
      <c r="H922" s="633">
        <v>0</v>
      </c>
      <c r="I922" s="633">
        <v>23.7</v>
      </c>
      <c r="J922" s="633">
        <v>1097.3</v>
      </c>
      <c r="K922" s="817">
        <v>23.7</v>
      </c>
      <c r="L922" s="633">
        <v>1097.3</v>
      </c>
      <c r="M922" s="632">
        <f t="shared" si="96"/>
        <v>2.1598468969288253E-2</v>
      </c>
      <c r="N922" s="911">
        <v>73.683999999999997</v>
      </c>
      <c r="O922" s="634">
        <f t="shared" si="97"/>
        <v>1.5914615875330356</v>
      </c>
      <c r="P922" s="815">
        <f t="shared" si="98"/>
        <v>1295.9081381572953</v>
      </c>
      <c r="Q922" s="635">
        <f t="shared" si="99"/>
        <v>95.487695251982146</v>
      </c>
    </row>
    <row r="923" spans="1:17" ht="13.5" customHeight="1">
      <c r="A923" s="2036"/>
      <c r="B923" s="235"/>
      <c r="C923" s="910" t="s">
        <v>518</v>
      </c>
      <c r="D923" s="964">
        <v>12</v>
      </c>
      <c r="E923" s="964" t="s">
        <v>414</v>
      </c>
      <c r="F923" s="633">
        <f t="shared" si="100"/>
        <v>11.4</v>
      </c>
      <c r="G923" s="633">
        <v>0</v>
      </c>
      <c r="H923" s="633">
        <v>0</v>
      </c>
      <c r="I923" s="633">
        <v>11.4</v>
      </c>
      <c r="J923" s="633">
        <v>528.57000000000005</v>
      </c>
      <c r="K923" s="817">
        <v>11.4</v>
      </c>
      <c r="L923" s="633">
        <v>528.57000000000005</v>
      </c>
      <c r="M923" s="632">
        <f t="shared" si="96"/>
        <v>2.1567625858448264E-2</v>
      </c>
      <c r="N923" s="911">
        <v>73.683999999999997</v>
      </c>
      <c r="O923" s="634">
        <f t="shared" si="97"/>
        <v>1.5891889437539017</v>
      </c>
      <c r="P923" s="815">
        <f t="shared" si="98"/>
        <v>1294.0575515068958</v>
      </c>
      <c r="Q923" s="635">
        <f t="shared" si="99"/>
        <v>95.351336625234111</v>
      </c>
    </row>
    <row r="924" spans="1:17" ht="13.5" customHeight="1" thickBot="1">
      <c r="A924" s="2037"/>
      <c r="B924" s="236"/>
      <c r="C924" s="231"/>
      <c r="D924" s="236"/>
      <c r="E924" s="236"/>
      <c r="F924" s="237"/>
      <c r="G924" s="237"/>
      <c r="H924" s="237"/>
      <c r="I924" s="237"/>
      <c r="J924" s="248"/>
      <c r="K924" s="237"/>
      <c r="L924" s="248"/>
      <c r="M924" s="239"/>
      <c r="N924" s="238"/>
      <c r="O924" s="238"/>
      <c r="P924" s="238"/>
      <c r="Q924" s="265"/>
    </row>
    <row r="925" spans="1:17" ht="13.5" customHeight="1">
      <c r="A925" s="2053" t="s">
        <v>84</v>
      </c>
      <c r="B925" s="40">
        <v>1</v>
      </c>
      <c r="C925" s="818" t="s">
        <v>520</v>
      </c>
      <c r="D925" s="819">
        <v>6</v>
      </c>
      <c r="E925" s="819">
        <v>156.38999999999999</v>
      </c>
      <c r="F925" s="637">
        <f t="shared" ref="F925:F928" si="101">+G925+H925+I925</f>
        <v>6.7169269999999992</v>
      </c>
      <c r="G925" s="744">
        <v>0</v>
      </c>
      <c r="H925" s="744">
        <v>0.02</v>
      </c>
      <c r="I925" s="744">
        <v>6.6969269999999996</v>
      </c>
      <c r="J925" s="744">
        <v>156.38999999999999</v>
      </c>
      <c r="K925" s="820">
        <v>6.6969269999999996</v>
      </c>
      <c r="L925" s="821">
        <v>156.38999999999999</v>
      </c>
      <c r="M925" s="822">
        <f>K925/L925</f>
        <v>4.2821964319969312E-2</v>
      </c>
      <c r="N925" s="791">
        <v>73.683999999999997</v>
      </c>
      <c r="O925" s="823">
        <f>M925*N925</f>
        <v>3.1552936189526188</v>
      </c>
      <c r="P925" s="823">
        <f>M925*60*1000</f>
        <v>2569.3178591981587</v>
      </c>
      <c r="Q925" s="824">
        <f>P925*N925/1000</f>
        <v>189.31761713715713</v>
      </c>
    </row>
    <row r="926" spans="1:17" ht="13.5" customHeight="1">
      <c r="A926" s="2030"/>
      <c r="B926" s="20">
        <v>2</v>
      </c>
      <c r="C926" s="918" t="s">
        <v>416</v>
      </c>
      <c r="D926" s="972">
        <v>5</v>
      </c>
      <c r="E926" s="972">
        <v>176.04</v>
      </c>
      <c r="F926" s="637">
        <f t="shared" si="101"/>
        <v>7.3840000000000003</v>
      </c>
      <c r="G926" s="637">
        <v>0</v>
      </c>
      <c r="H926" s="637">
        <v>0</v>
      </c>
      <c r="I926" s="637">
        <v>7.3840000000000003</v>
      </c>
      <c r="J926" s="637">
        <v>176.04</v>
      </c>
      <c r="K926" s="826">
        <v>7.3840000000000003</v>
      </c>
      <c r="L926" s="637">
        <v>176.04</v>
      </c>
      <c r="M926" s="636">
        <f t="shared" ref="M926:M929" si="102">K926/L926</f>
        <v>4.1945012497159741E-2</v>
      </c>
      <c r="N926" s="923">
        <v>73.683999999999997</v>
      </c>
      <c r="O926" s="638">
        <f t="shared" ref="O926:O929" si="103">M926*N926</f>
        <v>3.0906763008407183</v>
      </c>
      <c r="P926" s="823">
        <f t="shared" ref="P926:P929" si="104">M926*60*1000</f>
        <v>2516.7007498295843</v>
      </c>
      <c r="Q926" s="639">
        <f t="shared" ref="Q926:Q929" si="105">P926*N926/1000</f>
        <v>185.44057805044309</v>
      </c>
    </row>
    <row r="927" spans="1:17" ht="13.5" customHeight="1">
      <c r="A927" s="2030"/>
      <c r="B927" s="20">
        <v>3</v>
      </c>
      <c r="C927" s="918" t="s">
        <v>699</v>
      </c>
      <c r="D927" s="972">
        <v>4</v>
      </c>
      <c r="E927" s="972">
        <v>100.97</v>
      </c>
      <c r="F927" s="637">
        <f t="shared" si="101"/>
        <v>4.154325</v>
      </c>
      <c r="G927" s="637">
        <v>0</v>
      </c>
      <c r="H927" s="637">
        <v>0</v>
      </c>
      <c r="I927" s="637">
        <v>4.154325</v>
      </c>
      <c r="J927" s="637">
        <v>100.97</v>
      </c>
      <c r="K927" s="826">
        <v>4.154325</v>
      </c>
      <c r="L927" s="637">
        <v>100.97</v>
      </c>
      <c r="M927" s="636">
        <f t="shared" si="102"/>
        <v>4.1144151728236114E-2</v>
      </c>
      <c r="N927" s="923">
        <v>73.683999999999997</v>
      </c>
      <c r="O927" s="638">
        <f t="shared" si="103"/>
        <v>3.0316656759433496</v>
      </c>
      <c r="P927" s="823">
        <f t="shared" si="104"/>
        <v>2468.6491036941666</v>
      </c>
      <c r="Q927" s="639">
        <f t="shared" si="105"/>
        <v>181.89994055660094</v>
      </c>
    </row>
    <row r="928" spans="1:17" ht="13.5" customHeight="1">
      <c r="A928" s="2030"/>
      <c r="B928" s="20">
        <v>4</v>
      </c>
      <c r="C928" s="918" t="s">
        <v>417</v>
      </c>
      <c r="D928" s="972">
        <v>5</v>
      </c>
      <c r="E928" s="972">
        <v>224.51</v>
      </c>
      <c r="F928" s="637">
        <f t="shared" si="101"/>
        <v>8.2140000000000004</v>
      </c>
      <c r="G928" s="637">
        <v>0</v>
      </c>
      <c r="H928" s="637">
        <v>0</v>
      </c>
      <c r="I928" s="637">
        <v>8.2140000000000004</v>
      </c>
      <c r="J928" s="637">
        <v>224.51</v>
      </c>
      <c r="K928" s="826">
        <v>8.2140000000000004</v>
      </c>
      <c r="L928" s="637">
        <v>224.51</v>
      </c>
      <c r="M928" s="636">
        <f t="shared" si="102"/>
        <v>3.6586343592713025E-2</v>
      </c>
      <c r="N928" s="923">
        <v>73.683999999999997</v>
      </c>
      <c r="O928" s="638">
        <f t="shared" si="103"/>
        <v>2.6958281412854666</v>
      </c>
      <c r="P928" s="823">
        <f t="shared" si="104"/>
        <v>2195.1806155627814</v>
      </c>
      <c r="Q928" s="639">
        <f t="shared" si="105"/>
        <v>161.74968847712799</v>
      </c>
    </row>
    <row r="929" spans="1:17" ht="13.5" customHeight="1">
      <c r="A929" s="2030"/>
      <c r="B929" s="20">
        <v>5</v>
      </c>
      <c r="C929" s="918" t="s">
        <v>700</v>
      </c>
      <c r="D929" s="972">
        <v>12</v>
      </c>
      <c r="E929" s="972">
        <v>529.87</v>
      </c>
      <c r="F929" s="637">
        <f>+G929+H929+I929</f>
        <v>19.643998999999997</v>
      </c>
      <c r="G929" s="637">
        <v>0.50468599999999997</v>
      </c>
      <c r="H929" s="637">
        <v>1.04</v>
      </c>
      <c r="I929" s="637">
        <v>18.099312999999999</v>
      </c>
      <c r="J929" s="637">
        <v>529.87</v>
      </c>
      <c r="K929" s="826">
        <v>18.099309999999999</v>
      </c>
      <c r="L929" s="637">
        <v>529.87</v>
      </c>
      <c r="M929" s="636">
        <f t="shared" si="102"/>
        <v>3.415801989167154E-2</v>
      </c>
      <c r="N929" s="923">
        <v>73.683999999999997</v>
      </c>
      <c r="O929" s="638">
        <f t="shared" si="103"/>
        <v>2.5168995376979257</v>
      </c>
      <c r="P929" s="823">
        <f t="shared" si="104"/>
        <v>2049.4811935002922</v>
      </c>
      <c r="Q929" s="639">
        <f t="shared" si="105"/>
        <v>151.01397226187552</v>
      </c>
    </row>
    <row r="930" spans="1:17" ht="13.5" customHeight="1">
      <c r="A930" s="2030"/>
      <c r="B930" s="20">
        <v>6</v>
      </c>
      <c r="C930" s="918"/>
      <c r="D930" s="972"/>
      <c r="E930" s="972"/>
      <c r="F930" s="637"/>
      <c r="G930" s="637"/>
      <c r="H930" s="637"/>
      <c r="I930" s="637"/>
      <c r="J930" s="637"/>
      <c r="K930" s="826"/>
      <c r="L930" s="637"/>
      <c r="M930" s="636"/>
      <c r="N930" s="923"/>
      <c r="O930" s="638"/>
      <c r="P930" s="823"/>
      <c r="Q930" s="639"/>
    </row>
    <row r="931" spans="1:17" ht="13.5" customHeight="1">
      <c r="A931" s="2030"/>
      <c r="B931" s="20"/>
      <c r="C931" s="918"/>
      <c r="D931" s="972"/>
      <c r="E931" s="972"/>
      <c r="F931" s="637"/>
      <c r="G931" s="637"/>
      <c r="H931" s="637"/>
      <c r="I931" s="637"/>
      <c r="J931" s="637"/>
      <c r="K931" s="826"/>
      <c r="L931" s="637"/>
      <c r="M931" s="636"/>
      <c r="N931" s="923"/>
      <c r="O931" s="638"/>
      <c r="P931" s="823"/>
      <c r="Q931" s="639"/>
    </row>
    <row r="932" spans="1:17" ht="13.5" customHeight="1" thickBot="1">
      <c r="A932" s="2031"/>
      <c r="B932" s="21"/>
      <c r="C932" s="25"/>
      <c r="D932" s="21"/>
      <c r="E932" s="21"/>
      <c r="F932" s="29"/>
      <c r="G932" s="29"/>
      <c r="H932" s="29"/>
      <c r="I932" s="29"/>
      <c r="J932" s="30"/>
      <c r="K932" s="26"/>
      <c r="L932" s="30"/>
      <c r="M932" s="41"/>
      <c r="N932" s="29"/>
      <c r="O932" s="22"/>
      <c r="P932" s="22"/>
      <c r="Q932" s="23"/>
    </row>
    <row r="935" spans="1:17" ht="15">
      <c r="A935" s="2032" t="s">
        <v>85</v>
      </c>
      <c r="B935" s="2032"/>
      <c r="C935" s="2032"/>
      <c r="D935" s="2032"/>
      <c r="E935" s="2032"/>
      <c r="F935" s="2032"/>
      <c r="G935" s="2032"/>
      <c r="H935" s="2032"/>
      <c r="I935" s="2032"/>
      <c r="J935" s="2032"/>
      <c r="K935" s="2032"/>
      <c r="L935" s="2032"/>
      <c r="M935" s="2032"/>
      <c r="N935" s="2032"/>
      <c r="O935" s="2032"/>
      <c r="P935" s="2032"/>
      <c r="Q935" s="2032"/>
    </row>
    <row r="936" spans="1:17" ht="13.5" thickBot="1">
      <c r="A936" s="1043"/>
      <c r="B936" s="1043"/>
      <c r="C936" s="1043"/>
      <c r="D936" s="1043"/>
      <c r="E936" s="2038" t="s">
        <v>419</v>
      </c>
      <c r="F936" s="2038"/>
      <c r="G936" s="2038"/>
      <c r="H936" s="2038"/>
      <c r="I936" s="1043">
        <v>-0.8</v>
      </c>
      <c r="J936" s="1043" t="s">
        <v>418</v>
      </c>
      <c r="K936" s="1043" t="s">
        <v>420</v>
      </c>
      <c r="L936" s="1043">
        <v>583</v>
      </c>
      <c r="M936" s="1043"/>
      <c r="N936" s="1043"/>
      <c r="O936" s="1043"/>
      <c r="P936" s="1043"/>
      <c r="Q936" s="1043"/>
    </row>
    <row r="937" spans="1:17" ht="12.75" customHeight="1">
      <c r="A937" s="2033" t="s">
        <v>1</v>
      </c>
      <c r="B937" s="2068" t="s">
        <v>0</v>
      </c>
      <c r="C937" s="2039" t="s">
        <v>2</v>
      </c>
      <c r="D937" s="2039" t="s">
        <v>3</v>
      </c>
      <c r="E937" s="2039" t="s">
        <v>12</v>
      </c>
      <c r="F937" s="2042" t="s">
        <v>13</v>
      </c>
      <c r="G937" s="2043"/>
      <c r="H937" s="2043"/>
      <c r="I937" s="2044"/>
      <c r="J937" s="2039" t="s">
        <v>4</v>
      </c>
      <c r="K937" s="2039" t="s">
        <v>14</v>
      </c>
      <c r="L937" s="2039" t="s">
        <v>5</v>
      </c>
      <c r="M937" s="2039" t="s">
        <v>6</v>
      </c>
      <c r="N937" s="2039" t="s">
        <v>15</v>
      </c>
      <c r="O937" s="2055" t="s">
        <v>16</v>
      </c>
      <c r="P937" s="2039" t="s">
        <v>23</v>
      </c>
      <c r="Q937" s="2025" t="s">
        <v>24</v>
      </c>
    </row>
    <row r="938" spans="1:17" s="2" customFormat="1" ht="33.75">
      <c r="A938" s="2034"/>
      <c r="B938" s="2069"/>
      <c r="C938" s="2040"/>
      <c r="D938" s="2041"/>
      <c r="E938" s="2041"/>
      <c r="F938" s="16" t="s">
        <v>17</v>
      </c>
      <c r="G938" s="16" t="s">
        <v>18</v>
      </c>
      <c r="H938" s="16" t="s">
        <v>19</v>
      </c>
      <c r="I938" s="16" t="s">
        <v>20</v>
      </c>
      <c r="J938" s="2041"/>
      <c r="K938" s="2041"/>
      <c r="L938" s="2041"/>
      <c r="M938" s="2041"/>
      <c r="N938" s="2041"/>
      <c r="O938" s="2056"/>
      <c r="P938" s="2041"/>
      <c r="Q938" s="2026"/>
    </row>
    <row r="939" spans="1:17" s="3" customFormat="1" ht="13.5" customHeight="1" thickBot="1">
      <c r="A939" s="2076"/>
      <c r="B939" s="2077"/>
      <c r="C939" s="2078"/>
      <c r="D939" s="31" t="s">
        <v>7</v>
      </c>
      <c r="E939" s="31" t="s">
        <v>8</v>
      </c>
      <c r="F939" s="31" t="s">
        <v>9</v>
      </c>
      <c r="G939" s="31" t="s">
        <v>9</v>
      </c>
      <c r="H939" s="31" t="s">
        <v>9</v>
      </c>
      <c r="I939" s="31" t="s">
        <v>9</v>
      </c>
      <c r="J939" s="31" t="s">
        <v>21</v>
      </c>
      <c r="K939" s="31" t="s">
        <v>9</v>
      </c>
      <c r="L939" s="31" t="s">
        <v>21</v>
      </c>
      <c r="M939" s="31" t="s">
        <v>22</v>
      </c>
      <c r="N939" s="106" t="s">
        <v>633</v>
      </c>
      <c r="O939" s="106" t="s">
        <v>634</v>
      </c>
      <c r="P939" s="107" t="s">
        <v>25</v>
      </c>
      <c r="Q939" s="108" t="s">
        <v>635</v>
      </c>
    </row>
    <row r="940" spans="1:17" ht="11.25" customHeight="1">
      <c r="A940" s="2084" t="s">
        <v>26</v>
      </c>
      <c r="B940" s="14">
        <v>1</v>
      </c>
      <c r="C940" s="385" t="s">
        <v>197</v>
      </c>
      <c r="D940" s="314">
        <v>16</v>
      </c>
      <c r="E940" s="314">
        <v>1991</v>
      </c>
      <c r="F940" s="317">
        <f t="shared" ref="F940:F941" si="106">SUM(G940+H940+I940)</f>
        <v>24.4</v>
      </c>
      <c r="G940" s="315">
        <v>1.7</v>
      </c>
      <c r="H940" s="315">
        <v>2.7</v>
      </c>
      <c r="I940" s="315">
        <v>20</v>
      </c>
      <c r="J940" s="315">
        <v>1069.04</v>
      </c>
      <c r="K940" s="370">
        <v>20</v>
      </c>
      <c r="L940" s="315">
        <v>1069.04</v>
      </c>
      <c r="M940" s="386">
        <f>SUM(K940/L940)</f>
        <v>1.870837386814338E-2</v>
      </c>
      <c r="N940" s="387">
        <v>58.6</v>
      </c>
      <c r="O940" s="191">
        <f>SUM(M940*N940)</f>
        <v>1.096310708673202</v>
      </c>
      <c r="P940" s="191">
        <f>SUM(M940*60*1000)</f>
        <v>1122.5024320886027</v>
      </c>
      <c r="Q940" s="388">
        <f>SUM(O940*60)</f>
        <v>65.778642520392125</v>
      </c>
    </row>
    <row r="941" spans="1:17" ht="12.75" customHeight="1">
      <c r="A941" s="2085"/>
      <c r="B941" s="15">
        <v>2</v>
      </c>
      <c r="C941" s="350" t="s">
        <v>198</v>
      </c>
      <c r="D941" s="193">
        <v>39</v>
      </c>
      <c r="E941" s="193">
        <v>1992</v>
      </c>
      <c r="F941" s="317">
        <f t="shared" si="106"/>
        <v>44.8</v>
      </c>
      <c r="G941" s="317">
        <v>4.5</v>
      </c>
      <c r="H941" s="317">
        <v>6.2</v>
      </c>
      <c r="I941" s="317">
        <v>34.1</v>
      </c>
      <c r="J941" s="317">
        <v>2279.6999999999998</v>
      </c>
      <c r="K941" s="371">
        <v>34.1</v>
      </c>
      <c r="L941" s="317">
        <v>2279.6999999999998</v>
      </c>
      <c r="M941" s="351">
        <f t="shared" ref="M941:M947" si="107">SUM(K941/L941)</f>
        <v>1.4958108523051281E-2</v>
      </c>
      <c r="N941" s="352">
        <v>58.6</v>
      </c>
      <c r="O941" s="196">
        <f t="shared" ref="O941:O947" si="108">SUM(M941*N941)</f>
        <v>0.87654515945080502</v>
      </c>
      <c r="P941" s="191">
        <f>SUM(M941*60*1000)</f>
        <v>897.48651138307673</v>
      </c>
      <c r="Q941" s="388">
        <f>SUM(O941*60)</f>
        <v>52.592709567048303</v>
      </c>
    </row>
    <row r="942" spans="1:17" ht="12.75" customHeight="1">
      <c r="A942" s="2085"/>
      <c r="B942" s="15">
        <v>3</v>
      </c>
      <c r="C942" s="350" t="s">
        <v>199</v>
      </c>
      <c r="D942" s="193">
        <v>21</v>
      </c>
      <c r="E942" s="193">
        <v>1998</v>
      </c>
      <c r="F942" s="317">
        <f t="shared" ref="F942:F947" si="109">SUM(G942+H942+I942)</f>
        <v>29.299999999999997</v>
      </c>
      <c r="G942" s="317">
        <v>1.5</v>
      </c>
      <c r="H942" s="317">
        <v>3.4</v>
      </c>
      <c r="I942" s="317">
        <v>24.4</v>
      </c>
      <c r="J942" s="317">
        <v>1178.27</v>
      </c>
      <c r="K942" s="371">
        <v>24.4</v>
      </c>
      <c r="L942" s="317">
        <v>1178.27</v>
      </c>
      <c r="M942" s="351">
        <f t="shared" si="107"/>
        <v>2.0708326614443207E-2</v>
      </c>
      <c r="N942" s="352">
        <v>58.6</v>
      </c>
      <c r="O942" s="196">
        <f t="shared" si="108"/>
        <v>1.2135079396063719</v>
      </c>
      <c r="P942" s="191">
        <f t="shared" ref="P942:P947" si="110">SUM(M942*60*1000)</f>
        <v>1242.4995968665924</v>
      </c>
      <c r="Q942" s="388">
        <f t="shared" ref="Q942:Q947" si="111">SUM(O942*60)</f>
        <v>72.810476376382312</v>
      </c>
    </row>
    <row r="943" spans="1:17" ht="12.75" customHeight="1">
      <c r="A943" s="2085"/>
      <c r="B943" s="15">
        <v>4</v>
      </c>
      <c r="C943" s="350" t="s">
        <v>200</v>
      </c>
      <c r="D943" s="193">
        <v>20</v>
      </c>
      <c r="E943" s="193">
        <v>1997</v>
      </c>
      <c r="F943" s="317">
        <f t="shared" si="109"/>
        <v>23.799999999999997</v>
      </c>
      <c r="G943" s="317">
        <v>1.4</v>
      </c>
      <c r="H943" s="317">
        <v>3.2</v>
      </c>
      <c r="I943" s="317">
        <v>19.2</v>
      </c>
      <c r="J943" s="317">
        <v>1186.4000000000001</v>
      </c>
      <c r="K943" s="371">
        <v>19.2</v>
      </c>
      <c r="L943" s="317">
        <v>1186.4000000000001</v>
      </c>
      <c r="M943" s="351">
        <f t="shared" si="107"/>
        <v>1.6183412002697233E-2</v>
      </c>
      <c r="N943" s="352">
        <v>58.6</v>
      </c>
      <c r="O943" s="196">
        <f t="shared" si="108"/>
        <v>0.94834794335805783</v>
      </c>
      <c r="P943" s="191">
        <f t="shared" si="110"/>
        <v>971.00472016183392</v>
      </c>
      <c r="Q943" s="388">
        <f t="shared" si="111"/>
        <v>56.900876601483468</v>
      </c>
    </row>
    <row r="944" spans="1:17" ht="12.75" customHeight="1">
      <c r="A944" s="2085"/>
      <c r="B944" s="15">
        <v>5</v>
      </c>
      <c r="C944" s="350" t="s">
        <v>201</v>
      </c>
      <c r="D944" s="193">
        <v>40</v>
      </c>
      <c r="E944" s="193">
        <v>1998</v>
      </c>
      <c r="F944" s="317">
        <f t="shared" si="109"/>
        <v>39.799999999999997</v>
      </c>
      <c r="G944" s="317">
        <v>2.6</v>
      </c>
      <c r="H944" s="317">
        <v>6.4</v>
      </c>
      <c r="I944" s="317">
        <v>30.8</v>
      </c>
      <c r="J944" s="317">
        <v>2183.7199999999998</v>
      </c>
      <c r="K944" s="371">
        <v>30.8</v>
      </c>
      <c r="L944" s="317">
        <v>2133.7600000000002</v>
      </c>
      <c r="M944" s="351">
        <f t="shared" si="107"/>
        <v>1.4434613077384521E-2</v>
      </c>
      <c r="N944" s="352">
        <v>58.6</v>
      </c>
      <c r="O944" s="196">
        <f t="shared" si="108"/>
        <v>0.84586832633473297</v>
      </c>
      <c r="P944" s="191">
        <f t="shared" si="110"/>
        <v>866.07678464307128</v>
      </c>
      <c r="Q944" s="388">
        <f t="shared" si="111"/>
        <v>50.752099580083978</v>
      </c>
    </row>
    <row r="945" spans="1:17" ht="12.75" customHeight="1">
      <c r="A945" s="2085"/>
      <c r="B945" s="15">
        <v>6</v>
      </c>
      <c r="C945" s="350" t="s">
        <v>202</v>
      </c>
      <c r="D945" s="193">
        <v>40</v>
      </c>
      <c r="E945" s="193">
        <v>1986</v>
      </c>
      <c r="F945" s="317">
        <f t="shared" si="109"/>
        <v>47.8</v>
      </c>
      <c r="G945" s="317">
        <v>3.8</v>
      </c>
      <c r="H945" s="317">
        <v>6.4</v>
      </c>
      <c r="I945" s="317">
        <v>37.6</v>
      </c>
      <c r="J945" s="317">
        <v>2246.36</v>
      </c>
      <c r="K945" s="371">
        <v>37.6</v>
      </c>
      <c r="L945" s="317">
        <v>2246.4</v>
      </c>
      <c r="M945" s="351">
        <f t="shared" si="107"/>
        <v>1.6737891737891739E-2</v>
      </c>
      <c r="N945" s="352">
        <v>58.6</v>
      </c>
      <c r="O945" s="196">
        <f t="shared" si="108"/>
        <v>0.98084045584045587</v>
      </c>
      <c r="P945" s="191">
        <f t="shared" si="110"/>
        <v>1004.2735042735043</v>
      </c>
      <c r="Q945" s="388">
        <f t="shared" si="111"/>
        <v>58.850427350427353</v>
      </c>
    </row>
    <row r="946" spans="1:17" ht="12.75" customHeight="1">
      <c r="A946" s="2085"/>
      <c r="B946" s="15">
        <v>7</v>
      </c>
      <c r="C946" s="350" t="s">
        <v>203</v>
      </c>
      <c r="D946" s="193">
        <v>40</v>
      </c>
      <c r="E946" s="193">
        <v>1992</v>
      </c>
      <c r="F946" s="384">
        <f t="shared" si="109"/>
        <v>50.699999999999996</v>
      </c>
      <c r="G946" s="317">
        <v>4</v>
      </c>
      <c r="H946" s="317">
        <v>6.4</v>
      </c>
      <c r="I946" s="317">
        <v>40.299999999999997</v>
      </c>
      <c r="J946" s="317">
        <v>2227.7199999999998</v>
      </c>
      <c r="K946" s="371">
        <v>40.299999999999997</v>
      </c>
      <c r="L946" s="317">
        <v>2227.7199999999998</v>
      </c>
      <c r="M946" s="349">
        <f t="shared" si="107"/>
        <v>1.8090244734526782E-2</v>
      </c>
      <c r="N946" s="352">
        <v>58.6</v>
      </c>
      <c r="O946" s="196">
        <f t="shared" si="108"/>
        <v>1.0600883414432694</v>
      </c>
      <c r="P946" s="191">
        <f t="shared" si="110"/>
        <v>1085.4146840716069</v>
      </c>
      <c r="Q946" s="388">
        <f t="shared" si="111"/>
        <v>63.605300486596164</v>
      </c>
    </row>
    <row r="947" spans="1:17" ht="12.75" customHeight="1">
      <c r="A947" s="2085"/>
      <c r="B947" s="15">
        <v>8</v>
      </c>
      <c r="C947" s="350" t="s">
        <v>204</v>
      </c>
      <c r="D947" s="193">
        <v>20</v>
      </c>
      <c r="E947" s="193">
        <v>1991</v>
      </c>
      <c r="F947" s="384">
        <f t="shared" si="109"/>
        <v>23.2</v>
      </c>
      <c r="G947" s="317">
        <v>1.1000000000000001</v>
      </c>
      <c r="H947" s="317">
        <v>3.2</v>
      </c>
      <c r="I947" s="317">
        <v>18.899999999999999</v>
      </c>
      <c r="J947" s="317">
        <v>1074.5999999999999</v>
      </c>
      <c r="K947" s="371">
        <v>18.899999999999999</v>
      </c>
      <c r="L947" s="317">
        <v>1074.5999999999999</v>
      </c>
      <c r="M947" s="349">
        <f t="shared" si="107"/>
        <v>1.7587939698492462E-2</v>
      </c>
      <c r="N947" s="352">
        <v>58.6</v>
      </c>
      <c r="O947" s="196">
        <f t="shared" si="108"/>
        <v>1.0306532663316583</v>
      </c>
      <c r="P947" s="191">
        <f t="shared" si="110"/>
        <v>1055.2763819095476</v>
      </c>
      <c r="Q947" s="388">
        <f t="shared" si="111"/>
        <v>61.8391959798995</v>
      </c>
    </row>
    <row r="948" spans="1:17" ht="13.5" customHeight="1">
      <c r="A948" s="2085"/>
      <c r="B948" s="15">
        <v>9</v>
      </c>
      <c r="C948" s="350"/>
      <c r="D948" s="193"/>
      <c r="E948" s="193"/>
      <c r="F948" s="317"/>
      <c r="G948" s="317"/>
      <c r="H948" s="317"/>
      <c r="I948" s="317"/>
      <c r="J948" s="317"/>
      <c r="K948" s="371"/>
      <c r="L948" s="317"/>
      <c r="M948" s="351"/>
      <c r="N948" s="352"/>
      <c r="O948" s="196"/>
      <c r="P948" s="196"/>
      <c r="Q948" s="388"/>
    </row>
    <row r="949" spans="1:17" ht="13.5" customHeight="1" thickBot="1">
      <c r="A949" s="2086"/>
      <c r="B949" s="43"/>
      <c r="C949" s="372"/>
      <c r="D949" s="319"/>
      <c r="E949" s="319"/>
      <c r="F949" s="321"/>
      <c r="G949" s="321"/>
      <c r="H949" s="321"/>
      <c r="I949" s="321"/>
      <c r="J949" s="321"/>
      <c r="K949" s="373"/>
      <c r="L949" s="321"/>
      <c r="M949" s="353"/>
      <c r="N949" s="354"/>
      <c r="O949" s="322"/>
      <c r="P949" s="322"/>
      <c r="Q949" s="389"/>
    </row>
    <row r="950" spans="1:17">
      <c r="A950" s="2088" t="s">
        <v>27</v>
      </c>
      <c r="B950" s="77">
        <v>1</v>
      </c>
      <c r="C950" s="355" t="s">
        <v>88</v>
      </c>
      <c r="D950" s="324">
        <v>10</v>
      </c>
      <c r="E950" s="324">
        <v>1968</v>
      </c>
      <c r="F950" s="161">
        <f t="shared" ref="F950:F957" si="112">SUM(G950+H950+I950)</f>
        <v>19.100000000000001</v>
      </c>
      <c r="G950" s="327">
        <v>0.7</v>
      </c>
      <c r="H950" s="327">
        <v>1.6</v>
      </c>
      <c r="I950" s="327">
        <v>16.8</v>
      </c>
      <c r="J950" s="327">
        <v>665.8</v>
      </c>
      <c r="K950" s="374">
        <v>16.8</v>
      </c>
      <c r="L950" s="327">
        <v>665.81</v>
      </c>
      <c r="M950" s="356">
        <f t="shared" ref="M950:M957" si="113">SUM(K950/L950)</f>
        <v>2.5232423664408768E-2</v>
      </c>
      <c r="N950" s="357">
        <v>58.6</v>
      </c>
      <c r="O950" s="358">
        <f>SUM(M950*N950)</f>
        <v>1.4786200267343539</v>
      </c>
      <c r="P950" s="162">
        <f t="shared" ref="P950:P957" si="114">SUM(M950*60*1000)</f>
        <v>1513.9454198645262</v>
      </c>
      <c r="Q950" s="390">
        <f t="shared" ref="Q950:Q957" si="115">SUM(O950*60)</f>
        <v>88.717201604061231</v>
      </c>
    </row>
    <row r="951" spans="1:17">
      <c r="A951" s="2089"/>
      <c r="B951" s="78">
        <v>2</v>
      </c>
      <c r="C951" s="359" t="s">
        <v>91</v>
      </c>
      <c r="D951" s="329">
        <v>40</v>
      </c>
      <c r="E951" s="329">
        <v>1975</v>
      </c>
      <c r="F951" s="161">
        <f t="shared" si="112"/>
        <v>59.4</v>
      </c>
      <c r="G951" s="332">
        <v>2.1</v>
      </c>
      <c r="H951" s="332">
        <v>6.4</v>
      </c>
      <c r="I951" s="332">
        <v>50.9</v>
      </c>
      <c r="J951" s="332">
        <v>2260.9299999999998</v>
      </c>
      <c r="K951" s="375">
        <v>50.9</v>
      </c>
      <c r="L951" s="332">
        <v>2260.9</v>
      </c>
      <c r="M951" s="360">
        <f t="shared" si="113"/>
        <v>2.2513158476712813E-2</v>
      </c>
      <c r="N951" s="357">
        <v>58.6</v>
      </c>
      <c r="O951" s="358">
        <f t="shared" ref="O951:O957" si="116">SUM(M951*N951)</f>
        <v>1.319271086735371</v>
      </c>
      <c r="P951" s="162">
        <f t="shared" si="114"/>
        <v>1350.7895086027688</v>
      </c>
      <c r="Q951" s="390">
        <f t="shared" si="115"/>
        <v>79.156265204122263</v>
      </c>
    </row>
    <row r="952" spans="1:17">
      <c r="A952" s="2089"/>
      <c r="B952" s="78">
        <v>3</v>
      </c>
      <c r="C952" s="359" t="s">
        <v>90</v>
      </c>
      <c r="D952" s="329">
        <v>50</v>
      </c>
      <c r="E952" s="329">
        <v>1969</v>
      </c>
      <c r="F952" s="161">
        <f t="shared" si="112"/>
        <v>68.7</v>
      </c>
      <c r="G952" s="332">
        <v>4.5999999999999996</v>
      </c>
      <c r="H952" s="332">
        <v>7.9</v>
      </c>
      <c r="I952" s="332">
        <v>56.2</v>
      </c>
      <c r="J952" s="332">
        <v>2582.6</v>
      </c>
      <c r="K952" s="375">
        <v>56.2</v>
      </c>
      <c r="L952" s="332">
        <v>2582.6</v>
      </c>
      <c r="M952" s="360">
        <f t="shared" si="113"/>
        <v>2.1761016030357006E-2</v>
      </c>
      <c r="N952" s="357">
        <v>58.6</v>
      </c>
      <c r="O952" s="358">
        <f t="shared" si="116"/>
        <v>1.2751955393789205</v>
      </c>
      <c r="P952" s="162">
        <f t="shared" si="114"/>
        <v>1305.6609618214204</v>
      </c>
      <c r="Q952" s="390">
        <f t="shared" si="115"/>
        <v>76.511732362735231</v>
      </c>
    </row>
    <row r="953" spans="1:17">
      <c r="A953" s="2089"/>
      <c r="B953" s="78">
        <v>4</v>
      </c>
      <c r="C953" s="359" t="s">
        <v>87</v>
      </c>
      <c r="D953" s="329">
        <v>40</v>
      </c>
      <c r="E953" s="329">
        <v>1980</v>
      </c>
      <c r="F953" s="161">
        <f t="shared" si="112"/>
        <v>59.4</v>
      </c>
      <c r="G953" s="332">
        <v>3.7</v>
      </c>
      <c r="H953" s="332">
        <v>6.4</v>
      </c>
      <c r="I953" s="332">
        <v>49.3</v>
      </c>
      <c r="J953" s="332">
        <v>2208.7600000000002</v>
      </c>
      <c r="K953" s="375">
        <v>49.3</v>
      </c>
      <c r="L953" s="332">
        <v>2208.8000000000002</v>
      </c>
      <c r="M953" s="360">
        <f t="shared" si="113"/>
        <v>2.2319811662441142E-2</v>
      </c>
      <c r="N953" s="357">
        <v>58.6</v>
      </c>
      <c r="O953" s="358">
        <f t="shared" si="116"/>
        <v>1.3079409634190509</v>
      </c>
      <c r="P953" s="162">
        <f t="shared" si="114"/>
        <v>1339.1886997464685</v>
      </c>
      <c r="Q953" s="390">
        <f t="shared" si="115"/>
        <v>78.476457805143056</v>
      </c>
    </row>
    <row r="954" spans="1:17">
      <c r="A954" s="2089"/>
      <c r="B954" s="78">
        <v>5</v>
      </c>
      <c r="C954" s="359" t="s">
        <v>863</v>
      </c>
      <c r="D954" s="329">
        <v>45</v>
      </c>
      <c r="E954" s="329">
        <v>1971</v>
      </c>
      <c r="F954" s="161">
        <f t="shared" si="112"/>
        <v>53.9</v>
      </c>
      <c r="G954" s="332">
        <v>3.7</v>
      </c>
      <c r="H954" s="332">
        <v>7.2</v>
      </c>
      <c r="I954" s="332">
        <v>43</v>
      </c>
      <c r="J954" s="332">
        <v>1906.15</v>
      </c>
      <c r="K954" s="375">
        <v>43</v>
      </c>
      <c r="L954" s="332">
        <v>1906.2</v>
      </c>
      <c r="M954" s="360">
        <f t="shared" si="113"/>
        <v>2.2557968733606128E-2</v>
      </c>
      <c r="N954" s="357">
        <v>58.6</v>
      </c>
      <c r="O954" s="358">
        <f t="shared" si="116"/>
        <v>1.3218969677893191</v>
      </c>
      <c r="P954" s="162">
        <f t="shared" si="114"/>
        <v>1353.4781240163677</v>
      </c>
      <c r="Q954" s="390">
        <f t="shared" si="115"/>
        <v>79.313818067359151</v>
      </c>
    </row>
    <row r="955" spans="1:17">
      <c r="A955" s="2089"/>
      <c r="B955" s="78">
        <v>6</v>
      </c>
      <c r="C955" s="359" t="s">
        <v>86</v>
      </c>
      <c r="D955" s="329">
        <v>20</v>
      </c>
      <c r="E955" s="329">
        <v>1979</v>
      </c>
      <c r="F955" s="161">
        <f t="shared" si="112"/>
        <v>29.8</v>
      </c>
      <c r="G955" s="332">
        <v>1.7</v>
      </c>
      <c r="H955" s="332">
        <v>3.1</v>
      </c>
      <c r="I955" s="332">
        <v>25</v>
      </c>
      <c r="J955" s="332">
        <v>1072.6199999999999</v>
      </c>
      <c r="K955" s="375">
        <v>25</v>
      </c>
      <c r="L955" s="332">
        <v>1072.6199999999999</v>
      </c>
      <c r="M955" s="356">
        <f t="shared" si="113"/>
        <v>2.3307415487311446E-2</v>
      </c>
      <c r="N955" s="357">
        <v>58.6</v>
      </c>
      <c r="O955" s="358">
        <f t="shared" si="116"/>
        <v>1.3658145475564507</v>
      </c>
      <c r="P955" s="162">
        <f t="shared" si="114"/>
        <v>1398.4449292386867</v>
      </c>
      <c r="Q955" s="390">
        <f t="shared" si="115"/>
        <v>81.948872853387044</v>
      </c>
    </row>
    <row r="956" spans="1:17">
      <c r="A956" s="2089"/>
      <c r="B956" s="78">
        <v>7</v>
      </c>
      <c r="C956" s="359" t="s">
        <v>89</v>
      </c>
      <c r="D956" s="329">
        <v>50</v>
      </c>
      <c r="E956" s="329">
        <v>1973</v>
      </c>
      <c r="F956" s="161">
        <f t="shared" si="112"/>
        <v>57.599999999999994</v>
      </c>
      <c r="G956" s="332">
        <v>3</v>
      </c>
      <c r="H956" s="332">
        <v>7.8</v>
      </c>
      <c r="I956" s="332">
        <v>46.8</v>
      </c>
      <c r="J956" s="332">
        <v>2510.2199999999998</v>
      </c>
      <c r="K956" s="375">
        <v>46.8</v>
      </c>
      <c r="L956" s="332">
        <v>2510.1999999999998</v>
      </c>
      <c r="M956" s="360">
        <f t="shared" si="113"/>
        <v>1.8643932754362203E-2</v>
      </c>
      <c r="N956" s="357">
        <v>58.6</v>
      </c>
      <c r="O956" s="358">
        <f t="shared" si="116"/>
        <v>1.0925344594056252</v>
      </c>
      <c r="P956" s="162">
        <f t="shared" si="114"/>
        <v>1118.6359652617321</v>
      </c>
      <c r="Q956" s="390">
        <f t="shared" si="115"/>
        <v>65.552067564337506</v>
      </c>
    </row>
    <row r="957" spans="1:17">
      <c r="A957" s="2089"/>
      <c r="B957" s="78">
        <v>8</v>
      </c>
      <c r="C957" s="359" t="s">
        <v>185</v>
      </c>
      <c r="D957" s="329">
        <v>45</v>
      </c>
      <c r="E957" s="329">
        <v>1981</v>
      </c>
      <c r="F957" s="161">
        <f t="shared" si="112"/>
        <v>58.7</v>
      </c>
      <c r="G957" s="332">
        <v>2.9</v>
      </c>
      <c r="H957" s="332">
        <v>7.2</v>
      </c>
      <c r="I957" s="332">
        <v>48.6</v>
      </c>
      <c r="J957" s="332">
        <v>2250.5500000000002</v>
      </c>
      <c r="K957" s="375">
        <v>48.6</v>
      </c>
      <c r="L957" s="332">
        <v>2250.5500000000002</v>
      </c>
      <c r="M957" s="356">
        <f t="shared" si="113"/>
        <v>2.1594721290351247E-2</v>
      </c>
      <c r="N957" s="357">
        <v>58.6</v>
      </c>
      <c r="O957" s="358">
        <f t="shared" si="116"/>
        <v>1.2654506676145831</v>
      </c>
      <c r="P957" s="162">
        <f t="shared" si="114"/>
        <v>1295.683277421075</v>
      </c>
      <c r="Q957" s="390">
        <f t="shared" si="115"/>
        <v>75.927040056874986</v>
      </c>
    </row>
    <row r="958" spans="1:17">
      <c r="A958" s="2090"/>
      <c r="B958" s="80">
        <v>9</v>
      </c>
      <c r="C958" s="85"/>
      <c r="D958" s="78"/>
      <c r="E958" s="78"/>
      <c r="F958" s="362"/>
      <c r="G958" s="362"/>
      <c r="H958" s="362"/>
      <c r="I958" s="362"/>
      <c r="J958" s="362"/>
      <c r="K958" s="363"/>
      <c r="L958" s="362"/>
      <c r="M958" s="364"/>
      <c r="N958" s="365"/>
      <c r="O958" s="366"/>
      <c r="P958" s="162"/>
      <c r="Q958" s="390"/>
    </row>
    <row r="959" spans="1:17" ht="12" thickBot="1">
      <c r="A959" s="2091"/>
      <c r="B959" s="81">
        <v>10</v>
      </c>
      <c r="C959" s="376"/>
      <c r="D959" s="335"/>
      <c r="E959" s="335"/>
      <c r="F959" s="338"/>
      <c r="G959" s="338"/>
      <c r="H959" s="338"/>
      <c r="I959" s="338"/>
      <c r="J959" s="338"/>
      <c r="K959" s="377"/>
      <c r="L959" s="338"/>
      <c r="M959" s="361"/>
      <c r="N959" s="378"/>
      <c r="O959" s="211"/>
      <c r="P959" s="211"/>
      <c r="Q959" s="391"/>
    </row>
    <row r="960" spans="1:17">
      <c r="A960" s="2087" t="s">
        <v>11</v>
      </c>
      <c r="B960" s="18">
        <v>1</v>
      </c>
      <c r="C960" s="79" t="s">
        <v>98</v>
      </c>
      <c r="D960" s="274">
        <v>12</v>
      </c>
      <c r="E960" s="274">
        <v>1960</v>
      </c>
      <c r="F960" s="367">
        <f t="shared" ref="F960:F968" si="117">SUM(G960+H960+I960)</f>
        <v>20.599999999999998</v>
      </c>
      <c r="G960" s="167">
        <v>0.5</v>
      </c>
      <c r="H960" s="167">
        <v>1.9</v>
      </c>
      <c r="I960" s="167">
        <v>18.2</v>
      </c>
      <c r="J960" s="167">
        <v>530.4</v>
      </c>
      <c r="K960" s="256">
        <v>16.7</v>
      </c>
      <c r="L960" s="167">
        <v>487.4</v>
      </c>
      <c r="M960" s="392">
        <f>SUM(K960/L960)</f>
        <v>3.4263438654082892E-2</v>
      </c>
      <c r="N960" s="393">
        <v>58.6</v>
      </c>
      <c r="O960" s="394">
        <f>SUM(M960*N960)</f>
        <v>2.0078375051292574</v>
      </c>
      <c r="P960" s="264">
        <f t="shared" ref="P960:P968" si="118">SUM(M960*60*1000)</f>
        <v>2055.8063192449736</v>
      </c>
      <c r="Q960" s="395">
        <f t="shared" ref="Q960:Q967" si="119">SUM(O960*60)</f>
        <v>120.47025030775545</v>
      </c>
    </row>
    <row r="961" spans="1:17">
      <c r="A961" s="2030"/>
      <c r="B961" s="20">
        <v>2</v>
      </c>
      <c r="C961" s="275" t="s">
        <v>186</v>
      </c>
      <c r="D961" s="276">
        <v>8</v>
      </c>
      <c r="E961" s="276">
        <v>1975</v>
      </c>
      <c r="F961" s="168">
        <f t="shared" si="117"/>
        <v>13.9</v>
      </c>
      <c r="G961" s="168"/>
      <c r="H961" s="168">
        <v>0</v>
      </c>
      <c r="I961" s="168">
        <v>13.9</v>
      </c>
      <c r="J961" s="168">
        <v>402.69</v>
      </c>
      <c r="K961" s="257">
        <v>13.9</v>
      </c>
      <c r="L961" s="168">
        <v>402.69</v>
      </c>
      <c r="M961" s="278">
        <f>SUM(K961/L961)</f>
        <v>3.4517867342124219E-2</v>
      </c>
      <c r="N961" s="279">
        <v>58.6</v>
      </c>
      <c r="O961" s="280">
        <f t="shared" ref="O961:O968" si="120">SUM(M961*N961)</f>
        <v>2.0227470262484792</v>
      </c>
      <c r="P961" s="264">
        <f t="shared" si="118"/>
        <v>2071.0720405274528</v>
      </c>
      <c r="Q961" s="395">
        <f t="shared" si="119"/>
        <v>121.36482157490876</v>
      </c>
    </row>
    <row r="962" spans="1:17">
      <c r="A962" s="2030"/>
      <c r="B962" s="20">
        <v>3</v>
      </c>
      <c r="C962" s="275" t="s">
        <v>94</v>
      </c>
      <c r="D962" s="276">
        <v>8</v>
      </c>
      <c r="E962" s="276">
        <v>1959</v>
      </c>
      <c r="F962" s="168">
        <f t="shared" si="117"/>
        <v>11</v>
      </c>
      <c r="G962" s="168"/>
      <c r="H962" s="168">
        <v>0</v>
      </c>
      <c r="I962" s="168">
        <v>11</v>
      </c>
      <c r="J962" s="168">
        <v>303.83</v>
      </c>
      <c r="K962" s="257">
        <v>9.3000000000000007</v>
      </c>
      <c r="L962" s="168">
        <v>256.89999999999998</v>
      </c>
      <c r="M962" s="278">
        <f t="shared" ref="M962:M968" si="121">SUM(K962/L962)</f>
        <v>3.6200856364344107E-2</v>
      </c>
      <c r="N962" s="279">
        <v>58.6</v>
      </c>
      <c r="O962" s="280">
        <f t="shared" si="120"/>
        <v>2.1213701829505647</v>
      </c>
      <c r="P962" s="264">
        <f t="shared" si="118"/>
        <v>2172.0513818606464</v>
      </c>
      <c r="Q962" s="395">
        <f t="shared" si="119"/>
        <v>127.28221097703388</v>
      </c>
    </row>
    <row r="963" spans="1:17">
      <c r="A963" s="2030"/>
      <c r="B963" s="20">
        <v>4</v>
      </c>
      <c r="C963" s="275" t="s">
        <v>92</v>
      </c>
      <c r="D963" s="276">
        <v>12</v>
      </c>
      <c r="E963" s="276">
        <v>1962</v>
      </c>
      <c r="F963" s="168">
        <f t="shared" si="117"/>
        <v>18.8</v>
      </c>
      <c r="G963" s="168">
        <v>1</v>
      </c>
      <c r="H963" s="168">
        <v>1.8</v>
      </c>
      <c r="I963" s="168">
        <v>16</v>
      </c>
      <c r="J963" s="168">
        <v>538</v>
      </c>
      <c r="K963" s="257">
        <v>13.5</v>
      </c>
      <c r="L963" s="168">
        <v>451.7</v>
      </c>
      <c r="M963" s="278">
        <f t="shared" si="121"/>
        <v>2.9887093203453622E-2</v>
      </c>
      <c r="N963" s="279">
        <v>58.6</v>
      </c>
      <c r="O963" s="280">
        <f t="shared" si="120"/>
        <v>1.7513836617223824</v>
      </c>
      <c r="P963" s="264">
        <f t="shared" si="118"/>
        <v>1793.2255922072172</v>
      </c>
      <c r="Q963" s="395">
        <f t="shared" si="119"/>
        <v>105.08301970334294</v>
      </c>
    </row>
    <row r="964" spans="1:17">
      <c r="A964" s="2030"/>
      <c r="B964" s="20">
        <v>5</v>
      </c>
      <c r="C964" s="275" t="s">
        <v>95</v>
      </c>
      <c r="D964" s="276">
        <v>34</v>
      </c>
      <c r="E964" s="276">
        <v>1964</v>
      </c>
      <c r="F964" s="168">
        <f t="shared" si="117"/>
        <v>27.9</v>
      </c>
      <c r="G964" s="168">
        <v>1.5</v>
      </c>
      <c r="H964" s="168">
        <v>0.2</v>
      </c>
      <c r="I964" s="168">
        <v>26.2</v>
      </c>
      <c r="J964" s="168">
        <v>1104.75</v>
      </c>
      <c r="K964" s="257">
        <v>26.2</v>
      </c>
      <c r="L964" s="168">
        <v>1104.8</v>
      </c>
      <c r="M964" s="278">
        <f t="shared" si="121"/>
        <v>2.3714699493120928E-2</v>
      </c>
      <c r="N964" s="279">
        <v>58.6</v>
      </c>
      <c r="O964" s="280">
        <f t="shared" si="120"/>
        <v>1.3896813902968865</v>
      </c>
      <c r="P964" s="264">
        <f t="shared" si="118"/>
        <v>1422.8819695872558</v>
      </c>
      <c r="Q964" s="395">
        <f t="shared" si="119"/>
        <v>83.380883417813195</v>
      </c>
    </row>
    <row r="965" spans="1:17">
      <c r="A965" s="2030"/>
      <c r="B965" s="20">
        <v>6</v>
      </c>
      <c r="C965" s="275" t="s">
        <v>93</v>
      </c>
      <c r="D965" s="276">
        <v>8</v>
      </c>
      <c r="E965" s="276">
        <v>1962</v>
      </c>
      <c r="F965" s="168">
        <f t="shared" si="117"/>
        <v>11.9</v>
      </c>
      <c r="G965" s="168">
        <v>0.7</v>
      </c>
      <c r="H965" s="168">
        <v>1.3</v>
      </c>
      <c r="I965" s="168">
        <v>9.9</v>
      </c>
      <c r="J965" s="168">
        <v>354.74</v>
      </c>
      <c r="K965" s="257">
        <v>8.6</v>
      </c>
      <c r="L965" s="168">
        <v>305.78699999999998</v>
      </c>
      <c r="M965" s="278">
        <f t="shared" si="121"/>
        <v>2.81241517788526E-2</v>
      </c>
      <c r="N965" s="279">
        <v>58.6</v>
      </c>
      <c r="O965" s="280">
        <f t="shared" si="120"/>
        <v>1.6480752942407624</v>
      </c>
      <c r="P965" s="264">
        <f t="shared" si="118"/>
        <v>1687.449106731156</v>
      </c>
      <c r="Q965" s="395">
        <f t="shared" si="119"/>
        <v>98.884517654445744</v>
      </c>
    </row>
    <row r="966" spans="1:17">
      <c r="A966" s="2030"/>
      <c r="B966" s="20">
        <v>7</v>
      </c>
      <c r="C966" s="275" t="s">
        <v>96</v>
      </c>
      <c r="D966" s="276">
        <v>6</v>
      </c>
      <c r="E966" s="276" t="s">
        <v>97</v>
      </c>
      <c r="F966" s="168">
        <f t="shared" si="117"/>
        <v>9.8000000000000007</v>
      </c>
      <c r="G966" s="168">
        <v>0.1</v>
      </c>
      <c r="H966" s="168">
        <v>0.9</v>
      </c>
      <c r="I966" s="168">
        <v>8.8000000000000007</v>
      </c>
      <c r="J966" s="168">
        <v>252.5</v>
      </c>
      <c r="K966" s="257">
        <v>8.8000000000000007</v>
      </c>
      <c r="L966" s="168">
        <v>252.5</v>
      </c>
      <c r="M966" s="278">
        <f t="shared" si="121"/>
        <v>3.4851485148514855E-2</v>
      </c>
      <c r="N966" s="279">
        <v>58.6</v>
      </c>
      <c r="O966" s="280">
        <f t="shared" si="120"/>
        <v>2.0422970297029703</v>
      </c>
      <c r="P966" s="264">
        <f t="shared" si="118"/>
        <v>2091.0891089108914</v>
      </c>
      <c r="Q966" s="395">
        <f t="shared" si="119"/>
        <v>122.53782178217821</v>
      </c>
    </row>
    <row r="967" spans="1:17">
      <c r="A967" s="2030"/>
      <c r="B967" s="20">
        <v>8</v>
      </c>
      <c r="C967" s="275" t="s">
        <v>99</v>
      </c>
      <c r="D967" s="276">
        <v>9</v>
      </c>
      <c r="E967" s="276" t="s">
        <v>97</v>
      </c>
      <c r="F967" s="247">
        <f t="shared" si="117"/>
        <v>6.9</v>
      </c>
      <c r="G967" s="168"/>
      <c r="H967" s="168">
        <v>0</v>
      </c>
      <c r="I967" s="168">
        <v>6.9</v>
      </c>
      <c r="J967" s="168">
        <v>255.12</v>
      </c>
      <c r="K967" s="257">
        <v>6.9</v>
      </c>
      <c r="L967" s="168">
        <v>255.1</v>
      </c>
      <c r="M967" s="230">
        <f t="shared" si="121"/>
        <v>2.7048216385731089E-2</v>
      </c>
      <c r="N967" s="279">
        <v>58.6</v>
      </c>
      <c r="O967" s="280">
        <f t="shared" si="120"/>
        <v>1.5850254802038419</v>
      </c>
      <c r="P967" s="264">
        <f t="shared" si="118"/>
        <v>1622.8929831438654</v>
      </c>
      <c r="Q967" s="395">
        <f t="shared" si="119"/>
        <v>95.101528812230512</v>
      </c>
    </row>
    <row r="968" spans="1:17">
      <c r="A968" s="2030"/>
      <c r="B968" s="20">
        <v>9</v>
      </c>
      <c r="C968" s="24" t="s">
        <v>404</v>
      </c>
      <c r="D968" s="20">
        <v>12</v>
      </c>
      <c r="E968" s="20">
        <v>1963</v>
      </c>
      <c r="F968" s="262">
        <f t="shared" si="117"/>
        <v>17.399999999999999</v>
      </c>
      <c r="G968" s="250">
        <v>0.8</v>
      </c>
      <c r="H968" s="250">
        <v>1.7</v>
      </c>
      <c r="I968" s="250">
        <v>14.9</v>
      </c>
      <c r="J968" s="250">
        <v>533.91999999999996</v>
      </c>
      <c r="K968" s="261">
        <v>14.9</v>
      </c>
      <c r="L968" s="250">
        <v>533.9</v>
      </c>
      <c r="M968" s="28">
        <f t="shared" si="121"/>
        <v>2.7907847911593932E-2</v>
      </c>
      <c r="N968" s="279">
        <v>58.6</v>
      </c>
      <c r="O968" s="264">
        <f t="shared" si="120"/>
        <v>1.6353998876194045</v>
      </c>
      <c r="P968" s="264">
        <f t="shared" si="118"/>
        <v>1674.4708746956358</v>
      </c>
      <c r="Q968" s="395">
        <f t="shared" ref="Q968" si="122">SUM(O968*60)</f>
        <v>98.123993257164273</v>
      </c>
    </row>
    <row r="969" spans="1:17" ht="12" thickBot="1">
      <c r="A969" s="2031"/>
      <c r="B969" s="21">
        <v>10</v>
      </c>
      <c r="C969" s="368"/>
      <c r="D969" s="283"/>
      <c r="E969" s="283"/>
      <c r="F969" s="282"/>
      <c r="G969" s="282"/>
      <c r="H969" s="282"/>
      <c r="I969" s="282"/>
      <c r="J969" s="282"/>
      <c r="K969" s="282"/>
      <c r="L969" s="282"/>
      <c r="M969" s="282"/>
      <c r="N969" s="282"/>
      <c r="O969" s="282"/>
      <c r="P969" s="282"/>
      <c r="Q969" s="762"/>
    </row>
    <row r="970" spans="1:17">
      <c r="Q970" s="94"/>
    </row>
    <row r="972" spans="1:17" ht="15">
      <c r="A972" s="2032" t="s">
        <v>187</v>
      </c>
      <c r="B972" s="2032"/>
      <c r="C972" s="2032"/>
      <c r="D972" s="2032"/>
      <c r="E972" s="2032"/>
      <c r="F972" s="2032"/>
      <c r="G972" s="2032"/>
      <c r="H972" s="2032"/>
      <c r="I972" s="2032"/>
      <c r="J972" s="2032"/>
      <c r="K972" s="2032"/>
      <c r="L972" s="2032"/>
      <c r="M972" s="2032"/>
      <c r="N972" s="2032"/>
      <c r="O972" s="2032"/>
      <c r="P972" s="2032"/>
      <c r="Q972" s="2032"/>
    </row>
    <row r="973" spans="1:17" ht="13.5" thickBot="1">
      <c r="A973" s="1043"/>
      <c r="B973" s="1043"/>
      <c r="C973" s="1043"/>
      <c r="D973" s="1043"/>
      <c r="E973" s="2038" t="s">
        <v>419</v>
      </c>
      <c r="F973" s="2038"/>
      <c r="G973" s="2038"/>
      <c r="H973" s="2038"/>
      <c r="I973" s="1043">
        <v>-0.4</v>
      </c>
      <c r="J973" s="1043" t="s">
        <v>418</v>
      </c>
      <c r="K973" s="1043" t="s">
        <v>420</v>
      </c>
      <c r="L973" s="1043">
        <v>570</v>
      </c>
      <c r="M973" s="1043"/>
      <c r="N973" s="1043"/>
      <c r="O973" s="1043"/>
      <c r="P973" s="1043"/>
      <c r="Q973" s="1043"/>
    </row>
    <row r="974" spans="1:17">
      <c r="A974" s="2033" t="s">
        <v>1</v>
      </c>
      <c r="B974" s="2068" t="s">
        <v>0</v>
      </c>
      <c r="C974" s="2039" t="s">
        <v>2</v>
      </c>
      <c r="D974" s="2039" t="s">
        <v>3</v>
      </c>
      <c r="E974" s="2039" t="s">
        <v>12</v>
      </c>
      <c r="F974" s="2042" t="s">
        <v>13</v>
      </c>
      <c r="G974" s="2043"/>
      <c r="H974" s="2043"/>
      <c r="I974" s="2044"/>
      <c r="J974" s="2039" t="s">
        <v>4</v>
      </c>
      <c r="K974" s="2039" t="s">
        <v>14</v>
      </c>
      <c r="L974" s="2039" t="s">
        <v>5</v>
      </c>
      <c r="M974" s="2039" t="s">
        <v>6</v>
      </c>
      <c r="N974" s="2039" t="s">
        <v>15</v>
      </c>
      <c r="O974" s="2055" t="s">
        <v>16</v>
      </c>
      <c r="P974" s="2039" t="s">
        <v>23</v>
      </c>
      <c r="Q974" s="2025" t="s">
        <v>24</v>
      </c>
    </row>
    <row r="975" spans="1:17" ht="33.75">
      <c r="A975" s="2034"/>
      <c r="B975" s="2069"/>
      <c r="C975" s="2040"/>
      <c r="D975" s="2041"/>
      <c r="E975" s="2041"/>
      <c r="F975" s="747" t="s">
        <v>17</v>
      </c>
      <c r="G975" s="747" t="s">
        <v>18</v>
      </c>
      <c r="H975" s="747" t="s">
        <v>19</v>
      </c>
      <c r="I975" s="747" t="s">
        <v>20</v>
      </c>
      <c r="J975" s="2041"/>
      <c r="K975" s="2041"/>
      <c r="L975" s="2041"/>
      <c r="M975" s="2041"/>
      <c r="N975" s="2041"/>
      <c r="O975" s="2056"/>
      <c r="P975" s="2041"/>
      <c r="Q975" s="2026"/>
    </row>
    <row r="976" spans="1:17" ht="12" thickBot="1">
      <c r="A976" s="2076"/>
      <c r="B976" s="2077"/>
      <c r="C976" s="2078"/>
      <c r="D976" s="31" t="s">
        <v>7</v>
      </c>
      <c r="E976" s="31" t="s">
        <v>8</v>
      </c>
      <c r="F976" s="31" t="s">
        <v>9</v>
      </c>
      <c r="G976" s="31" t="s">
        <v>9</v>
      </c>
      <c r="H976" s="31" t="s">
        <v>9</v>
      </c>
      <c r="I976" s="31" t="s">
        <v>9</v>
      </c>
      <c r="J976" s="31" t="s">
        <v>21</v>
      </c>
      <c r="K976" s="31" t="s">
        <v>9</v>
      </c>
      <c r="L976" s="31" t="s">
        <v>21</v>
      </c>
      <c r="M976" s="31" t="s">
        <v>60</v>
      </c>
      <c r="N976" s="106" t="s">
        <v>633</v>
      </c>
      <c r="O976" s="106" t="s">
        <v>634</v>
      </c>
      <c r="P976" s="107" t="s">
        <v>25</v>
      </c>
      <c r="Q976" s="108" t="s">
        <v>635</v>
      </c>
    </row>
    <row r="977" spans="1:17">
      <c r="A977" s="2045" t="s">
        <v>10</v>
      </c>
      <c r="B977" s="48">
        <v>1</v>
      </c>
      <c r="C977" s="1119" t="s">
        <v>525</v>
      </c>
      <c r="D977" s="1120">
        <v>6</v>
      </c>
      <c r="E977" s="1120">
        <v>1983</v>
      </c>
      <c r="F977" s="1121">
        <v>7.3</v>
      </c>
      <c r="G977" s="1124">
        <v>0.51</v>
      </c>
      <c r="H977" s="1124">
        <v>1.1200000000000001</v>
      </c>
      <c r="I977" s="1124">
        <v>5.67</v>
      </c>
      <c r="J977" s="1121">
        <v>396</v>
      </c>
      <c r="K977" s="1771">
        <v>5.67</v>
      </c>
      <c r="L977" s="1121">
        <v>396</v>
      </c>
      <c r="M977" s="1123">
        <f>K977/L977</f>
        <v>1.4318181818181818E-2</v>
      </c>
      <c r="N977" s="1124">
        <v>56.03</v>
      </c>
      <c r="O977" s="1772">
        <f>M977*N977</f>
        <v>0.80224772727272731</v>
      </c>
      <c r="P977" s="1772">
        <f>M977*60*1000</f>
        <v>859.09090909090912</v>
      </c>
      <c r="Q977" s="623">
        <f>P977*N977/1000</f>
        <v>48.13486363636364</v>
      </c>
    </row>
    <row r="978" spans="1:17">
      <c r="A978" s="2046"/>
      <c r="B978" s="51">
        <v>2</v>
      </c>
      <c r="C978" s="842" t="s">
        <v>730</v>
      </c>
      <c r="D978" s="795">
        <v>12</v>
      </c>
      <c r="E978" s="795">
        <v>1961</v>
      </c>
      <c r="F978" s="624">
        <v>8.9</v>
      </c>
      <c r="G978" s="843">
        <v>0.87</v>
      </c>
      <c r="H978" s="843">
        <v>1.92</v>
      </c>
      <c r="I978" s="843">
        <v>6.11</v>
      </c>
      <c r="J978" s="624">
        <v>555</v>
      </c>
      <c r="K978" s="844">
        <v>6.11</v>
      </c>
      <c r="L978" s="624">
        <v>555</v>
      </c>
      <c r="M978" s="625">
        <f t="shared" ref="M978:M980" si="123">K978/L978</f>
        <v>1.1009009009009009E-2</v>
      </c>
      <c r="N978" s="843">
        <v>56.03</v>
      </c>
      <c r="O978" s="626">
        <f t="shared" ref="O978:O980" si="124">M978*N978</f>
        <v>0.61683477477477477</v>
      </c>
      <c r="P978" s="841">
        <f t="shared" ref="P978:P980" si="125">M978*60*1000</f>
        <v>660.54054054054052</v>
      </c>
      <c r="Q978" s="627">
        <f t="shared" ref="Q978:Q980" si="126">P978*N978/1000</f>
        <v>37.010086486486486</v>
      </c>
    </row>
    <row r="979" spans="1:17">
      <c r="A979" s="2047"/>
      <c r="B979" s="45">
        <v>3</v>
      </c>
      <c r="C979" s="842" t="s">
        <v>731</v>
      </c>
      <c r="D979" s="795">
        <v>11</v>
      </c>
      <c r="E979" s="795">
        <v>1964</v>
      </c>
      <c r="F979" s="624">
        <v>7.6</v>
      </c>
      <c r="G979" s="843">
        <v>0.56000000000000005</v>
      </c>
      <c r="H979" s="843">
        <v>1.84</v>
      </c>
      <c r="I979" s="843">
        <v>5.2</v>
      </c>
      <c r="J979" s="624">
        <v>537</v>
      </c>
      <c r="K979" s="844">
        <v>5.2</v>
      </c>
      <c r="L979" s="624">
        <v>537</v>
      </c>
      <c r="M979" s="625">
        <f t="shared" si="123"/>
        <v>9.6834264432029797E-3</v>
      </c>
      <c r="N979" s="843">
        <v>56.03</v>
      </c>
      <c r="O979" s="626">
        <f t="shared" si="124"/>
        <v>0.54256238361266296</v>
      </c>
      <c r="P979" s="841">
        <f t="shared" si="125"/>
        <v>581.00558659217882</v>
      </c>
      <c r="Q979" s="627">
        <f t="shared" si="126"/>
        <v>32.553743016759782</v>
      </c>
    </row>
    <row r="980" spans="1:17">
      <c r="A980" s="2047"/>
      <c r="B980" s="45">
        <v>4</v>
      </c>
      <c r="C980" s="842" t="s">
        <v>732</v>
      </c>
      <c r="D980" s="795">
        <v>9</v>
      </c>
      <c r="E980" s="795">
        <v>1983</v>
      </c>
      <c r="F980" s="624">
        <v>8.8000000000000007</v>
      </c>
      <c r="G980" s="843">
        <v>0.61</v>
      </c>
      <c r="H980" s="843">
        <v>1.44</v>
      </c>
      <c r="I980" s="843">
        <v>6.75</v>
      </c>
      <c r="J980" s="624">
        <v>518</v>
      </c>
      <c r="K980" s="844">
        <v>6.75</v>
      </c>
      <c r="L980" s="624">
        <v>518</v>
      </c>
      <c r="M980" s="625">
        <f t="shared" si="123"/>
        <v>1.3030888030888031E-2</v>
      </c>
      <c r="N980" s="843">
        <v>56.03</v>
      </c>
      <c r="O980" s="626">
        <f t="shared" si="124"/>
        <v>0.73012065637065637</v>
      </c>
      <c r="P980" s="841">
        <f t="shared" si="125"/>
        <v>781.85328185328183</v>
      </c>
      <c r="Q980" s="627">
        <f t="shared" si="126"/>
        <v>43.807239382239381</v>
      </c>
    </row>
    <row r="981" spans="1:17">
      <c r="A981" s="2047"/>
      <c r="B981" s="45">
        <v>5</v>
      </c>
      <c r="C981" s="794"/>
      <c r="D981" s="845"/>
      <c r="E981" s="845"/>
      <c r="F981" s="796"/>
      <c r="G981" s="846"/>
      <c r="H981" s="796"/>
      <c r="I981" s="846"/>
      <c r="J981" s="796"/>
      <c r="K981" s="847"/>
      <c r="L981" s="796"/>
      <c r="M981" s="828"/>
      <c r="N981" s="846"/>
      <c r="O981" s="798"/>
      <c r="P981" s="792"/>
      <c r="Q981" s="799"/>
    </row>
    <row r="982" spans="1:17">
      <c r="A982" s="2047"/>
      <c r="B982" s="52"/>
      <c r="C982" s="794"/>
      <c r="D982" s="845"/>
      <c r="E982" s="845"/>
      <c r="F982" s="796"/>
      <c r="G982" s="846"/>
      <c r="H982" s="796"/>
      <c r="I982" s="796"/>
      <c r="J982" s="796"/>
      <c r="K982" s="827"/>
      <c r="L982" s="796"/>
      <c r="M982" s="828"/>
      <c r="N982" s="846"/>
      <c r="O982" s="798"/>
      <c r="P982" s="792"/>
      <c r="Q982" s="799"/>
    </row>
    <row r="983" spans="1:17">
      <c r="A983" s="2047"/>
      <c r="B983" s="52"/>
      <c r="C983" s="842"/>
      <c r="D983" s="795"/>
      <c r="E983" s="795"/>
      <c r="F983" s="624"/>
      <c r="G983" s="843"/>
      <c r="H983" s="843"/>
      <c r="I983" s="843"/>
      <c r="J983" s="624"/>
      <c r="K983" s="844"/>
      <c r="L983" s="624"/>
      <c r="M983" s="625"/>
      <c r="N983" s="843"/>
      <c r="O983" s="626"/>
      <c r="P983" s="841"/>
      <c r="Q983" s="627"/>
    </row>
    <row r="984" spans="1:17" ht="12" thickBot="1">
      <c r="A984" s="2048"/>
      <c r="B984" s="50" t="s">
        <v>35</v>
      </c>
      <c r="C984" s="907"/>
      <c r="D984" s="940"/>
      <c r="E984" s="940"/>
      <c r="F984" s="1048"/>
      <c r="G984" s="1048"/>
      <c r="H984" s="928"/>
      <c r="I984" s="928"/>
      <c r="J984" s="1048"/>
      <c r="K984" s="1773"/>
      <c r="L984" s="1048"/>
      <c r="M984" s="927"/>
      <c r="N984" s="928"/>
      <c r="O984" s="929"/>
      <c r="P984" s="1774"/>
      <c r="Q984" s="930"/>
    </row>
    <row r="985" spans="1:17">
      <c r="A985" s="2049" t="s">
        <v>26</v>
      </c>
      <c r="B985" s="270">
        <v>1</v>
      </c>
      <c r="C985" s="1775" t="s">
        <v>714</v>
      </c>
      <c r="D985" s="1776">
        <v>27</v>
      </c>
      <c r="E985" s="1776">
        <v>1988</v>
      </c>
      <c r="F985" s="1244">
        <v>34.96</v>
      </c>
      <c r="G985" s="1244">
        <v>2.2999999999999998</v>
      </c>
      <c r="H985" s="1244">
        <v>4.32</v>
      </c>
      <c r="I985" s="1244">
        <v>28.35</v>
      </c>
      <c r="J985" s="1777">
        <v>1452</v>
      </c>
      <c r="K985" s="1778">
        <v>28.35</v>
      </c>
      <c r="L985" s="1777">
        <v>1452</v>
      </c>
      <c r="M985" s="1243">
        <f>K985/L985</f>
        <v>1.9524793388429752E-2</v>
      </c>
      <c r="N985" s="1244">
        <v>56.03</v>
      </c>
      <c r="O985" s="829">
        <f t="shared" ref="O985:O988" si="127">M985*N985</f>
        <v>1.093974173553719</v>
      </c>
      <c r="P985" s="829">
        <f t="shared" ref="P985:P988" si="128">M985*60*1000</f>
        <v>1171.4876033057851</v>
      </c>
      <c r="Q985" s="926">
        <f t="shared" ref="Q985:Q988" si="129">P985*N985/1000</f>
        <v>65.63845041322314</v>
      </c>
    </row>
    <row r="986" spans="1:17">
      <c r="A986" s="2050"/>
      <c r="B986" s="271">
        <v>2</v>
      </c>
      <c r="C986" s="848" t="s">
        <v>715</v>
      </c>
      <c r="D986" s="1093">
        <v>13</v>
      </c>
      <c r="E986" s="1093">
        <v>1993</v>
      </c>
      <c r="F986" s="1241">
        <v>18</v>
      </c>
      <c r="G986" s="849">
        <v>1.78</v>
      </c>
      <c r="H986" s="849">
        <v>2.64</v>
      </c>
      <c r="I986" s="849">
        <v>13.58</v>
      </c>
      <c r="J986" s="1241">
        <v>736</v>
      </c>
      <c r="K986" s="1245">
        <v>13.58</v>
      </c>
      <c r="L986" s="1241">
        <v>736</v>
      </c>
      <c r="M986" s="1243">
        <f>K986/L986</f>
        <v>1.8451086956521739E-2</v>
      </c>
      <c r="N986" s="849">
        <v>56.03</v>
      </c>
      <c r="O986" s="829">
        <f t="shared" si="127"/>
        <v>1.0338144021739131</v>
      </c>
      <c r="P986" s="829">
        <f t="shared" si="128"/>
        <v>1107.0652173913043</v>
      </c>
      <c r="Q986" s="926">
        <f t="shared" si="129"/>
        <v>62.028864130434776</v>
      </c>
    </row>
    <row r="987" spans="1:17">
      <c r="A987" s="2050"/>
      <c r="B987" s="215">
        <v>3</v>
      </c>
      <c r="C987" s="848" t="s">
        <v>716</v>
      </c>
      <c r="D987" s="1093">
        <v>11</v>
      </c>
      <c r="E987" s="1093">
        <v>1984</v>
      </c>
      <c r="F987" s="1241">
        <v>16.2</v>
      </c>
      <c r="G987" s="849">
        <v>1.07</v>
      </c>
      <c r="H987" s="849">
        <v>1.76</v>
      </c>
      <c r="I987" s="849">
        <v>13.37</v>
      </c>
      <c r="J987" s="1241">
        <v>688</v>
      </c>
      <c r="K987" s="1779">
        <v>13.37</v>
      </c>
      <c r="L987" s="1241">
        <v>688</v>
      </c>
      <c r="M987" s="830">
        <f t="shared" ref="M987:M988" si="130">K987/L987</f>
        <v>1.9433139534883719E-2</v>
      </c>
      <c r="N987" s="849">
        <v>56.03</v>
      </c>
      <c r="O987" s="829">
        <f t="shared" si="127"/>
        <v>1.0888388081395348</v>
      </c>
      <c r="P987" s="829">
        <f t="shared" si="128"/>
        <v>1165.9883720930231</v>
      </c>
      <c r="Q987" s="851">
        <f t="shared" si="129"/>
        <v>65.330328488372089</v>
      </c>
    </row>
    <row r="988" spans="1:17">
      <c r="A988" s="2050"/>
      <c r="B988" s="215">
        <v>4</v>
      </c>
      <c r="C988" s="848" t="s">
        <v>717</v>
      </c>
      <c r="D988" s="1093">
        <v>14</v>
      </c>
      <c r="E988" s="1093">
        <v>1994</v>
      </c>
      <c r="F988" s="1241">
        <v>23</v>
      </c>
      <c r="G988" s="849">
        <v>1.22</v>
      </c>
      <c r="H988" s="849">
        <v>2.2400000000000002</v>
      </c>
      <c r="I988" s="849">
        <v>19.54</v>
      </c>
      <c r="J988" s="1241">
        <v>920</v>
      </c>
      <c r="K988" s="1245">
        <v>19.54</v>
      </c>
      <c r="L988" s="1241">
        <v>920</v>
      </c>
      <c r="M988" s="830">
        <f t="shared" si="130"/>
        <v>2.1239130434782608E-2</v>
      </c>
      <c r="N988" s="849">
        <v>56.03</v>
      </c>
      <c r="O988" s="850">
        <f t="shared" si="127"/>
        <v>1.1900284782608694</v>
      </c>
      <c r="P988" s="829">
        <f t="shared" si="128"/>
        <v>1274.3478260869565</v>
      </c>
      <c r="Q988" s="851">
        <f t="shared" si="129"/>
        <v>71.401708695652161</v>
      </c>
    </row>
    <row r="989" spans="1:17">
      <c r="A989" s="2050"/>
      <c r="B989" s="215"/>
      <c r="C989" s="848"/>
      <c r="D989" s="1093"/>
      <c r="E989" s="1093"/>
      <c r="F989" s="1241"/>
      <c r="G989" s="849"/>
      <c r="H989" s="849"/>
      <c r="I989" s="849"/>
      <c r="J989" s="1241"/>
      <c r="K989" s="1779"/>
      <c r="L989" s="1241"/>
      <c r="M989" s="830"/>
      <c r="N989" s="849"/>
      <c r="O989" s="850"/>
      <c r="P989" s="829"/>
      <c r="Q989" s="851"/>
    </row>
    <row r="990" spans="1:17">
      <c r="A990" s="2050"/>
      <c r="B990" s="215"/>
      <c r="C990" s="848"/>
      <c r="D990" s="1093"/>
      <c r="E990" s="1093"/>
      <c r="F990" s="1241"/>
      <c r="G990" s="849"/>
      <c r="H990" s="1241"/>
      <c r="I990" s="849"/>
      <c r="J990" s="1241"/>
      <c r="K990" s="1779"/>
      <c r="L990" s="1241"/>
      <c r="M990" s="830"/>
      <c r="N990" s="849"/>
      <c r="O990" s="850"/>
      <c r="P990" s="829"/>
      <c r="Q990" s="851"/>
    </row>
    <row r="991" spans="1:17" ht="12" thickBot="1">
      <c r="A991" s="2051"/>
      <c r="B991" s="222"/>
      <c r="C991" s="241"/>
      <c r="D991" s="222"/>
      <c r="E991" s="222"/>
      <c r="F991" s="243"/>
      <c r="G991" s="243"/>
      <c r="H991" s="243"/>
      <c r="I991" s="243"/>
      <c r="J991" s="252"/>
      <c r="K991" s="243"/>
      <c r="L991" s="252"/>
      <c r="M991" s="245"/>
      <c r="N991" s="244"/>
      <c r="O991" s="244"/>
      <c r="P991" s="244"/>
      <c r="Q991" s="254"/>
    </row>
    <row r="992" spans="1:17">
      <c r="A992" s="2052" t="s">
        <v>83</v>
      </c>
      <c r="B992" s="240">
        <v>1</v>
      </c>
      <c r="C992" s="908" t="s">
        <v>718</v>
      </c>
      <c r="D992" s="961">
        <v>28</v>
      </c>
      <c r="E992" s="961">
        <v>1974</v>
      </c>
      <c r="F992" s="629">
        <v>40.1</v>
      </c>
      <c r="G992" s="909">
        <v>1.91</v>
      </c>
      <c r="H992" s="909">
        <v>4.4800000000000004</v>
      </c>
      <c r="I992" s="909">
        <v>33.71</v>
      </c>
      <c r="J992" s="629">
        <v>1391</v>
      </c>
      <c r="K992" s="1046">
        <v>33.71</v>
      </c>
      <c r="L992" s="629">
        <v>1391</v>
      </c>
      <c r="M992" s="628">
        <f t="shared" ref="M992:M999" si="131">K992/L992</f>
        <v>2.4234363767074048E-2</v>
      </c>
      <c r="N992" s="909">
        <v>56.03</v>
      </c>
      <c r="O992" s="630">
        <f t="shared" ref="O992:O999" si="132">M992*N992</f>
        <v>1.357851401869159</v>
      </c>
      <c r="P992" s="630">
        <f t="shared" ref="P992:P999" si="133">M992*60*1000</f>
        <v>1454.0618260244428</v>
      </c>
      <c r="Q992" s="631">
        <f t="shared" ref="Q992:Q999" si="134">P992*N992/1000</f>
        <v>81.471084112149526</v>
      </c>
    </row>
    <row r="993" spans="1:17">
      <c r="A993" s="2036"/>
      <c r="B993" s="235">
        <v>2</v>
      </c>
      <c r="C993" s="910" t="s">
        <v>719</v>
      </c>
      <c r="D993" s="964">
        <v>29</v>
      </c>
      <c r="E993" s="964">
        <v>1974</v>
      </c>
      <c r="F993" s="633">
        <v>37</v>
      </c>
      <c r="G993" s="922">
        <v>2.54</v>
      </c>
      <c r="H993" s="922">
        <v>4.4800000000000004</v>
      </c>
      <c r="I993" s="922">
        <v>29.98</v>
      </c>
      <c r="J993" s="633">
        <v>1359</v>
      </c>
      <c r="K993" s="817">
        <v>29.98</v>
      </c>
      <c r="L993" s="633">
        <v>1359</v>
      </c>
      <c r="M993" s="632">
        <f t="shared" si="131"/>
        <v>2.2060338484179542E-2</v>
      </c>
      <c r="N993" s="922">
        <v>56.03</v>
      </c>
      <c r="O993" s="634">
        <f t="shared" si="132"/>
        <v>1.2360407652685799</v>
      </c>
      <c r="P993" s="815">
        <f t="shared" si="133"/>
        <v>1323.6203090507724</v>
      </c>
      <c r="Q993" s="635">
        <f t="shared" si="134"/>
        <v>74.162445916114777</v>
      </c>
    </row>
    <row r="994" spans="1:17">
      <c r="A994" s="2036"/>
      <c r="B994" s="235">
        <v>3</v>
      </c>
      <c r="C994" s="910" t="s">
        <v>720</v>
      </c>
      <c r="D994" s="964">
        <v>28</v>
      </c>
      <c r="E994" s="964">
        <v>1971</v>
      </c>
      <c r="F994" s="633">
        <v>44</v>
      </c>
      <c r="G994" s="922">
        <v>2.2799999999999998</v>
      </c>
      <c r="H994" s="922">
        <v>4.4800000000000004</v>
      </c>
      <c r="I994" s="633">
        <v>37.229999999999997</v>
      </c>
      <c r="J994" s="633">
        <v>1389</v>
      </c>
      <c r="K994" s="1047">
        <v>37.200000000000003</v>
      </c>
      <c r="L994" s="633">
        <v>1389</v>
      </c>
      <c r="M994" s="632">
        <f t="shared" si="131"/>
        <v>2.6781857451403889E-2</v>
      </c>
      <c r="N994" s="922">
        <v>56.03</v>
      </c>
      <c r="O994" s="634">
        <f t="shared" si="132"/>
        <v>1.50058747300216</v>
      </c>
      <c r="P994" s="815">
        <f t="shared" si="133"/>
        <v>1606.9114470842335</v>
      </c>
      <c r="Q994" s="635">
        <f t="shared" si="134"/>
        <v>90.035248380129602</v>
      </c>
    </row>
    <row r="995" spans="1:17">
      <c r="A995" s="2036"/>
      <c r="B995" s="235">
        <v>4</v>
      </c>
      <c r="C995" s="910" t="s">
        <v>721</v>
      </c>
      <c r="D995" s="964">
        <v>48</v>
      </c>
      <c r="E995" s="964">
        <v>1979</v>
      </c>
      <c r="F995" s="633">
        <v>66.400000000000006</v>
      </c>
      <c r="G995" s="922">
        <v>5.51</v>
      </c>
      <c r="H995" s="922">
        <v>7.68</v>
      </c>
      <c r="I995" s="922">
        <v>53.21</v>
      </c>
      <c r="J995" s="633">
        <v>2401</v>
      </c>
      <c r="K995" s="1047">
        <v>53.21</v>
      </c>
      <c r="L995" s="633">
        <v>2401</v>
      </c>
      <c r="M995" s="632">
        <f t="shared" si="131"/>
        <v>2.2161599333610997E-2</v>
      </c>
      <c r="N995" s="922">
        <v>56.03</v>
      </c>
      <c r="O995" s="634">
        <f t="shared" si="132"/>
        <v>1.2417144106622242</v>
      </c>
      <c r="P995" s="815">
        <f t="shared" si="133"/>
        <v>1329.6959600166597</v>
      </c>
      <c r="Q995" s="635">
        <f t="shared" si="134"/>
        <v>74.502864639733431</v>
      </c>
    </row>
    <row r="996" spans="1:17">
      <c r="A996" s="2036"/>
      <c r="B996" s="235">
        <v>5</v>
      </c>
      <c r="C996" s="910" t="s">
        <v>711</v>
      </c>
      <c r="D996" s="964">
        <v>10</v>
      </c>
      <c r="E996" s="964">
        <v>1984</v>
      </c>
      <c r="F996" s="633">
        <v>15.6</v>
      </c>
      <c r="G996" s="922">
        <v>0.66</v>
      </c>
      <c r="H996" s="922">
        <v>1.6</v>
      </c>
      <c r="I996" s="922">
        <v>13.34</v>
      </c>
      <c r="J996" s="633">
        <v>541</v>
      </c>
      <c r="K996" s="1047">
        <v>13.34</v>
      </c>
      <c r="L996" s="633">
        <v>541</v>
      </c>
      <c r="M996" s="632">
        <f t="shared" si="131"/>
        <v>2.465804066543438E-2</v>
      </c>
      <c r="N996" s="922">
        <v>56.03</v>
      </c>
      <c r="O996" s="634">
        <f t="shared" si="132"/>
        <v>1.3815900184842884</v>
      </c>
      <c r="P996" s="815">
        <f t="shared" si="133"/>
        <v>1479.4824399260629</v>
      </c>
      <c r="Q996" s="635">
        <f t="shared" si="134"/>
        <v>82.895401109057303</v>
      </c>
    </row>
    <row r="997" spans="1:17">
      <c r="A997" s="2036"/>
      <c r="B997" s="235">
        <v>6</v>
      </c>
      <c r="C997" s="910" t="s">
        <v>722</v>
      </c>
      <c r="D997" s="964">
        <v>40</v>
      </c>
      <c r="E997" s="964">
        <v>1976</v>
      </c>
      <c r="F997" s="633">
        <v>50.2</v>
      </c>
      <c r="G997" s="922">
        <v>2.3199999999999998</v>
      </c>
      <c r="H997" s="922">
        <v>6.4</v>
      </c>
      <c r="I997" s="922">
        <v>41.48</v>
      </c>
      <c r="J997" s="633">
        <v>1908</v>
      </c>
      <c r="K997" s="1047">
        <v>41.48</v>
      </c>
      <c r="L997" s="633">
        <v>1908</v>
      </c>
      <c r="M997" s="632">
        <f t="shared" si="131"/>
        <v>2.1740041928721171E-2</v>
      </c>
      <c r="N997" s="922">
        <v>56.03</v>
      </c>
      <c r="O997" s="634">
        <f t="shared" si="132"/>
        <v>1.2180945492662472</v>
      </c>
      <c r="P997" s="815">
        <f t="shared" si="133"/>
        <v>1304.4025157232704</v>
      </c>
      <c r="Q997" s="635">
        <f t="shared" si="134"/>
        <v>73.085672955974843</v>
      </c>
    </row>
    <row r="998" spans="1:17">
      <c r="A998" s="2036"/>
      <c r="B998" s="235">
        <v>7</v>
      </c>
      <c r="C998" s="910" t="s">
        <v>723</v>
      </c>
      <c r="D998" s="964">
        <v>40</v>
      </c>
      <c r="E998" s="964">
        <v>1969</v>
      </c>
      <c r="F998" s="633">
        <v>56.1</v>
      </c>
      <c r="G998" s="922">
        <v>2.2400000000000002</v>
      </c>
      <c r="H998" s="922">
        <v>6.4</v>
      </c>
      <c r="I998" s="922">
        <v>47.46</v>
      </c>
      <c r="J998" s="633">
        <v>1992</v>
      </c>
      <c r="K998" s="1047">
        <v>47.46</v>
      </c>
      <c r="L998" s="633">
        <v>1992</v>
      </c>
      <c r="M998" s="632">
        <f t="shared" si="131"/>
        <v>2.3825301204819276E-2</v>
      </c>
      <c r="N998" s="922">
        <v>56.03</v>
      </c>
      <c r="O998" s="634">
        <f t="shared" si="132"/>
        <v>1.334931626506024</v>
      </c>
      <c r="P998" s="815">
        <f t="shared" si="133"/>
        <v>1429.5180722891564</v>
      </c>
      <c r="Q998" s="635">
        <f t="shared" si="134"/>
        <v>80.095897590361432</v>
      </c>
    </row>
    <row r="999" spans="1:17" ht="12" thickBot="1">
      <c r="A999" s="2037"/>
      <c r="B999" s="236">
        <v>8</v>
      </c>
      <c r="C999" s="912" t="s">
        <v>724</v>
      </c>
      <c r="D999" s="967">
        <v>40</v>
      </c>
      <c r="E999" s="967">
        <v>1969</v>
      </c>
      <c r="F999" s="1002">
        <v>51.3</v>
      </c>
      <c r="G999" s="932">
        <v>2.52</v>
      </c>
      <c r="H999" s="932">
        <v>6.4</v>
      </c>
      <c r="I999" s="932">
        <v>42.37</v>
      </c>
      <c r="J999" s="1002">
        <v>1925</v>
      </c>
      <c r="K999" s="1057">
        <v>42.37</v>
      </c>
      <c r="L999" s="1002">
        <v>1925</v>
      </c>
      <c r="M999" s="931">
        <f t="shared" si="131"/>
        <v>2.2010389610389609E-2</v>
      </c>
      <c r="N999" s="932">
        <v>56.03</v>
      </c>
      <c r="O999" s="913">
        <f t="shared" si="132"/>
        <v>1.2332421298701297</v>
      </c>
      <c r="P999" s="1770">
        <f t="shared" si="133"/>
        <v>1320.6233766233765</v>
      </c>
      <c r="Q999" s="914">
        <f t="shared" si="134"/>
        <v>73.994527792207791</v>
      </c>
    </row>
    <row r="1000" spans="1:17">
      <c r="A1000" s="2053" t="s">
        <v>84</v>
      </c>
      <c r="B1000" s="40">
        <v>1</v>
      </c>
      <c r="C1000" s="1769" t="s">
        <v>728</v>
      </c>
      <c r="D1000" s="825">
        <v>12</v>
      </c>
      <c r="E1000" s="825">
        <v>1986</v>
      </c>
      <c r="F1000" s="821">
        <v>20.399999999999999</v>
      </c>
      <c r="G1000" s="791">
        <v>0.92</v>
      </c>
      <c r="H1000" s="791">
        <v>1.92</v>
      </c>
      <c r="I1000" s="791">
        <v>17.559999999999999</v>
      </c>
      <c r="J1000" s="821">
        <v>540</v>
      </c>
      <c r="K1000" s="1058">
        <v>17.559999999999999</v>
      </c>
      <c r="L1000" s="821">
        <v>540</v>
      </c>
      <c r="M1000" s="822">
        <f>K1000/L1000</f>
        <v>3.2518518518518516E-2</v>
      </c>
      <c r="N1000" s="791">
        <v>56.03</v>
      </c>
      <c r="O1000" s="823">
        <f>M1000*N1000</f>
        <v>1.8220125925925925</v>
      </c>
      <c r="P1000" s="823">
        <f>M1000*60*1000</f>
        <v>1951.1111111111111</v>
      </c>
      <c r="Q1000" s="824">
        <f>P1000*N1000/1000</f>
        <v>109.32075555555556</v>
      </c>
    </row>
    <row r="1001" spans="1:17">
      <c r="A1001" s="2030"/>
      <c r="B1001" s="20">
        <v>2</v>
      </c>
      <c r="C1001" s="918" t="s">
        <v>727</v>
      </c>
      <c r="D1001" s="972">
        <v>6</v>
      </c>
      <c r="E1001" s="972">
        <v>1925</v>
      </c>
      <c r="F1001" s="637">
        <v>13</v>
      </c>
      <c r="G1001" s="923">
        <v>0.35</v>
      </c>
      <c r="H1001" s="923">
        <v>0.98</v>
      </c>
      <c r="I1001" s="637">
        <v>11.67</v>
      </c>
      <c r="J1001" s="637">
        <v>285</v>
      </c>
      <c r="K1001" s="826">
        <v>11.67</v>
      </c>
      <c r="L1001" s="637">
        <v>285</v>
      </c>
      <c r="M1001" s="636">
        <f t="shared" ref="M1001:M1006" si="135">K1001/L1001</f>
        <v>4.0947368421052628E-2</v>
      </c>
      <c r="N1001" s="923">
        <v>56.03</v>
      </c>
      <c r="O1001" s="638">
        <f t="shared" ref="O1001:O1006" si="136">M1001*N1001</f>
        <v>2.2942810526315789</v>
      </c>
      <c r="P1001" s="823">
        <f t="shared" ref="P1001:P1006" si="137">M1001*60*1000</f>
        <v>2456.8421052631579</v>
      </c>
      <c r="Q1001" s="639">
        <f t="shared" ref="Q1001:Q1006" si="138">P1001*N1001/1000</f>
        <v>137.65686315789475</v>
      </c>
    </row>
    <row r="1002" spans="1:17">
      <c r="A1002" s="2030"/>
      <c r="B1002" s="20">
        <v>3</v>
      </c>
      <c r="C1002" s="918" t="s">
        <v>725</v>
      </c>
      <c r="D1002" s="972">
        <v>9</v>
      </c>
      <c r="E1002" s="972">
        <v>1986</v>
      </c>
      <c r="F1002" s="637">
        <v>22.7</v>
      </c>
      <c r="G1002" s="923">
        <v>0.41</v>
      </c>
      <c r="H1002" s="923">
        <v>1.44</v>
      </c>
      <c r="I1002" s="923">
        <v>20.85</v>
      </c>
      <c r="J1002" s="637">
        <v>412</v>
      </c>
      <c r="K1002" s="1768">
        <v>20.85</v>
      </c>
      <c r="L1002" s="637">
        <v>412</v>
      </c>
      <c r="M1002" s="636">
        <f t="shared" si="135"/>
        <v>5.0606796116504857E-2</v>
      </c>
      <c r="N1002" s="923">
        <v>56.03</v>
      </c>
      <c r="O1002" s="638">
        <f t="shared" si="136"/>
        <v>2.8354987864077672</v>
      </c>
      <c r="P1002" s="823">
        <f t="shared" si="137"/>
        <v>3036.4077669902913</v>
      </c>
      <c r="Q1002" s="639">
        <f t="shared" si="138"/>
        <v>170.129927184466</v>
      </c>
    </row>
    <row r="1003" spans="1:17">
      <c r="A1003" s="2030"/>
      <c r="B1003" s="20">
        <v>4</v>
      </c>
      <c r="C1003" s="918" t="s">
        <v>712</v>
      </c>
      <c r="D1003" s="972">
        <v>6</v>
      </c>
      <c r="E1003" s="972">
        <v>1984</v>
      </c>
      <c r="F1003" s="637">
        <v>14.7</v>
      </c>
      <c r="G1003" s="923">
        <v>0.46</v>
      </c>
      <c r="H1003" s="923">
        <v>0.96</v>
      </c>
      <c r="I1003" s="923">
        <v>13.28</v>
      </c>
      <c r="J1003" s="637">
        <v>368</v>
      </c>
      <c r="K1003" s="1768">
        <v>13.28</v>
      </c>
      <c r="L1003" s="637">
        <v>368</v>
      </c>
      <c r="M1003" s="636">
        <f t="shared" si="135"/>
        <v>3.6086956521739127E-2</v>
      </c>
      <c r="N1003" s="923">
        <v>56.03</v>
      </c>
      <c r="O1003" s="638">
        <f t="shared" si="136"/>
        <v>2.0219521739130433</v>
      </c>
      <c r="P1003" s="823">
        <f t="shared" si="137"/>
        <v>2165.217391304348</v>
      </c>
      <c r="Q1003" s="639">
        <f t="shared" si="138"/>
        <v>121.31713043478263</v>
      </c>
    </row>
    <row r="1004" spans="1:17">
      <c r="A1004" s="2030"/>
      <c r="B1004" s="20">
        <v>5</v>
      </c>
      <c r="C1004" s="918" t="s">
        <v>713</v>
      </c>
      <c r="D1004" s="972">
        <v>6</v>
      </c>
      <c r="E1004" s="972">
        <v>1984</v>
      </c>
      <c r="F1004" s="637">
        <v>11.2</v>
      </c>
      <c r="G1004" s="923">
        <v>0.2</v>
      </c>
      <c r="H1004" s="923">
        <v>0.96</v>
      </c>
      <c r="I1004" s="923">
        <v>10.039999999999999</v>
      </c>
      <c r="J1004" s="637">
        <v>271</v>
      </c>
      <c r="K1004" s="1768">
        <v>10.039999999999999</v>
      </c>
      <c r="L1004" s="637">
        <v>271</v>
      </c>
      <c r="M1004" s="636">
        <f t="shared" si="135"/>
        <v>3.7047970479704796E-2</v>
      </c>
      <c r="N1004" s="923">
        <v>56.03</v>
      </c>
      <c r="O1004" s="638">
        <f t="shared" si="136"/>
        <v>2.0757977859778598</v>
      </c>
      <c r="P1004" s="823">
        <f t="shared" si="137"/>
        <v>2222.8782287822878</v>
      </c>
      <c r="Q1004" s="639">
        <f t="shared" si="138"/>
        <v>124.54786715867159</v>
      </c>
    </row>
    <row r="1005" spans="1:17">
      <c r="A1005" s="2030"/>
      <c r="B1005" s="20">
        <v>6</v>
      </c>
      <c r="C1005" s="918" t="s">
        <v>726</v>
      </c>
      <c r="D1005" s="972">
        <v>6</v>
      </c>
      <c r="E1005" s="972">
        <v>1980</v>
      </c>
      <c r="F1005" s="637">
        <v>12.6</v>
      </c>
      <c r="G1005" s="923">
        <v>0.71</v>
      </c>
      <c r="H1005" s="923">
        <v>0.96</v>
      </c>
      <c r="I1005" s="923">
        <v>10.93</v>
      </c>
      <c r="J1005" s="637">
        <v>275</v>
      </c>
      <c r="K1005" s="1768">
        <v>10.93</v>
      </c>
      <c r="L1005" s="637">
        <v>275</v>
      </c>
      <c r="M1005" s="636">
        <f t="shared" si="135"/>
        <v>3.9745454545454542E-2</v>
      </c>
      <c r="N1005" s="923">
        <v>56.03</v>
      </c>
      <c r="O1005" s="638">
        <f t="shared" si="136"/>
        <v>2.2269378181818182</v>
      </c>
      <c r="P1005" s="823">
        <f t="shared" si="137"/>
        <v>2384.7272727272725</v>
      </c>
      <c r="Q1005" s="639">
        <f t="shared" si="138"/>
        <v>133.61626909090907</v>
      </c>
    </row>
    <row r="1006" spans="1:17">
      <c r="A1006" s="2030"/>
      <c r="B1006" s="20">
        <v>7</v>
      </c>
      <c r="C1006" s="918" t="s">
        <v>729</v>
      </c>
      <c r="D1006" s="972">
        <v>11</v>
      </c>
      <c r="E1006" s="972">
        <v>1980</v>
      </c>
      <c r="F1006" s="637">
        <v>24.4</v>
      </c>
      <c r="G1006" s="923">
        <v>0.38</v>
      </c>
      <c r="H1006" s="923">
        <v>1.76</v>
      </c>
      <c r="I1006" s="923">
        <v>21.85</v>
      </c>
      <c r="J1006" s="637">
        <v>587</v>
      </c>
      <c r="K1006" s="1768">
        <v>21.85</v>
      </c>
      <c r="L1006" s="637">
        <v>587</v>
      </c>
      <c r="M1006" s="636">
        <f t="shared" si="135"/>
        <v>3.7223168654173765E-2</v>
      </c>
      <c r="N1006" s="923">
        <v>56.03</v>
      </c>
      <c r="O1006" s="638">
        <f t="shared" si="136"/>
        <v>2.0856141396933561</v>
      </c>
      <c r="P1006" s="823">
        <f t="shared" si="137"/>
        <v>2233.3901192504259</v>
      </c>
      <c r="Q1006" s="639">
        <f t="shared" si="138"/>
        <v>125.13684838160137</v>
      </c>
    </row>
    <row r="1007" spans="1:17" ht="12" thickBot="1">
      <c r="A1007" s="2031"/>
      <c r="B1007" s="21">
        <v>8</v>
      </c>
      <c r="C1007" s="25"/>
      <c r="D1007" s="21"/>
      <c r="E1007" s="21"/>
      <c r="F1007" s="268"/>
      <c r="G1007" s="29"/>
      <c r="H1007" s="29"/>
      <c r="I1007" s="29"/>
      <c r="J1007" s="268"/>
      <c r="K1007" s="776"/>
      <c r="L1007" s="268"/>
      <c r="M1007" s="41"/>
      <c r="N1007" s="29"/>
      <c r="O1007" s="39"/>
      <c r="P1007" s="777"/>
      <c r="Q1007" s="778"/>
    </row>
    <row r="1009" spans="1:17" ht="12" customHeight="1"/>
    <row r="1010" spans="1:17" ht="15">
      <c r="A1010" s="2054" t="s">
        <v>192</v>
      </c>
      <c r="B1010" s="2054"/>
      <c r="C1010" s="2054"/>
      <c r="D1010" s="2054"/>
      <c r="E1010" s="2054"/>
      <c r="F1010" s="2054"/>
      <c r="G1010" s="2054"/>
      <c r="H1010" s="2054"/>
      <c r="I1010" s="2054"/>
      <c r="J1010" s="2054"/>
      <c r="K1010" s="2054"/>
      <c r="L1010" s="2054"/>
      <c r="M1010" s="2054"/>
      <c r="N1010" s="2054"/>
      <c r="O1010" s="2054"/>
      <c r="P1010" s="2054"/>
      <c r="Q1010" s="2054"/>
    </row>
    <row r="1011" spans="1:17" ht="13.5" thickBot="1">
      <c r="A1011" s="1043"/>
      <c r="B1011" s="1043"/>
      <c r="C1011" s="1043"/>
      <c r="D1011" s="1043"/>
      <c r="E1011" s="2038" t="s">
        <v>419</v>
      </c>
      <c r="F1011" s="2038"/>
      <c r="G1011" s="2038"/>
      <c r="H1011" s="2038"/>
      <c r="I1011" s="1043">
        <v>0.3</v>
      </c>
      <c r="J1011" s="1043" t="s">
        <v>418</v>
      </c>
      <c r="K1011" s="1043" t="s">
        <v>420</v>
      </c>
      <c r="L1011" s="1043">
        <v>549</v>
      </c>
      <c r="M1011" s="1043"/>
      <c r="N1011" s="1043"/>
      <c r="O1011" s="1043"/>
      <c r="P1011" s="1043"/>
      <c r="Q1011" s="1043"/>
    </row>
    <row r="1012" spans="1:17">
      <c r="A1012" s="2079" t="s">
        <v>1</v>
      </c>
      <c r="B1012" s="2068" t="s">
        <v>0</v>
      </c>
      <c r="C1012" s="2027" t="s">
        <v>2</v>
      </c>
      <c r="D1012" s="2027" t="s">
        <v>3</v>
      </c>
      <c r="E1012" s="2027" t="s">
        <v>34</v>
      </c>
      <c r="F1012" s="2083" t="s">
        <v>13</v>
      </c>
      <c r="G1012" s="2083"/>
      <c r="H1012" s="2083"/>
      <c r="I1012" s="2083"/>
      <c r="J1012" s="2027" t="s">
        <v>4</v>
      </c>
      <c r="K1012" s="2027" t="s">
        <v>14</v>
      </c>
      <c r="L1012" s="2027" t="s">
        <v>5</v>
      </c>
      <c r="M1012" s="2027" t="s">
        <v>6</v>
      </c>
      <c r="N1012" s="2027" t="s">
        <v>15</v>
      </c>
      <c r="O1012" s="2027" t="s">
        <v>16</v>
      </c>
      <c r="P1012" s="2065" t="s">
        <v>23</v>
      </c>
      <c r="Q1012" s="2025" t="s">
        <v>24</v>
      </c>
    </row>
    <row r="1013" spans="1:17" ht="33.75">
      <c r="A1013" s="2080"/>
      <c r="B1013" s="2069"/>
      <c r="C1013" s="2028"/>
      <c r="D1013" s="2028"/>
      <c r="E1013" s="2028"/>
      <c r="F1013" s="648" t="s">
        <v>17</v>
      </c>
      <c r="G1013" s="648" t="s">
        <v>18</v>
      </c>
      <c r="H1013" s="648" t="s">
        <v>29</v>
      </c>
      <c r="I1013" s="648" t="s">
        <v>20</v>
      </c>
      <c r="J1013" s="2028"/>
      <c r="K1013" s="2028"/>
      <c r="L1013" s="2028"/>
      <c r="M1013" s="2028"/>
      <c r="N1013" s="2028"/>
      <c r="O1013" s="2028"/>
      <c r="P1013" s="2066"/>
      <c r="Q1013" s="2026"/>
    </row>
    <row r="1014" spans="1:17" ht="12" thickBot="1">
      <c r="A1014" s="2081"/>
      <c r="B1014" s="2077"/>
      <c r="C1014" s="2082"/>
      <c r="D1014" s="31" t="s">
        <v>7</v>
      </c>
      <c r="E1014" s="31" t="s">
        <v>8</v>
      </c>
      <c r="F1014" s="31" t="s">
        <v>9</v>
      </c>
      <c r="G1014" s="31" t="s">
        <v>9</v>
      </c>
      <c r="H1014" s="31" t="s">
        <v>9</v>
      </c>
      <c r="I1014" s="31" t="s">
        <v>9</v>
      </c>
      <c r="J1014" s="31" t="s">
        <v>21</v>
      </c>
      <c r="K1014" s="31" t="s">
        <v>9</v>
      </c>
      <c r="L1014" s="31" t="s">
        <v>21</v>
      </c>
      <c r="M1014" s="31" t="s">
        <v>22</v>
      </c>
      <c r="N1014" s="106" t="s">
        <v>633</v>
      </c>
      <c r="O1014" s="106" t="s">
        <v>634</v>
      </c>
      <c r="P1014" s="107" t="s">
        <v>25</v>
      </c>
      <c r="Q1014" s="108" t="s">
        <v>635</v>
      </c>
    </row>
    <row r="1015" spans="1:17" ht="11.25" customHeight="1">
      <c r="A1015" s="2045" t="s">
        <v>329</v>
      </c>
      <c r="B1015" s="12">
        <v>1</v>
      </c>
      <c r="C1015" s="839" t="s">
        <v>497</v>
      </c>
      <c r="D1015" s="788">
        <v>40</v>
      </c>
      <c r="E1015" s="788">
        <v>1975</v>
      </c>
      <c r="F1015" s="726">
        <v>25.039000000000001</v>
      </c>
      <c r="G1015" s="726">
        <v>3.202</v>
      </c>
      <c r="H1015" s="726">
        <v>6.4</v>
      </c>
      <c r="I1015" s="726">
        <v>15.436999999999999</v>
      </c>
      <c r="J1015" s="840">
        <v>1928.43</v>
      </c>
      <c r="K1015" s="789">
        <v>15.436999999999999</v>
      </c>
      <c r="L1015" s="726">
        <v>1928.43</v>
      </c>
      <c r="M1015" s="790">
        <f>K1015/L1015</f>
        <v>8.0049574005797465E-3</v>
      </c>
      <c r="N1015" s="840">
        <v>75.319000000000003</v>
      </c>
      <c r="O1015" s="841">
        <f>M1015*N1015</f>
        <v>0.60292538645426597</v>
      </c>
      <c r="P1015" s="841">
        <f>M1015*60*1000</f>
        <v>480.2974440347848</v>
      </c>
      <c r="Q1015" s="623">
        <f>P1015*N1015/1000</f>
        <v>36.175523187255962</v>
      </c>
    </row>
    <row r="1016" spans="1:17">
      <c r="A1016" s="2046"/>
      <c r="B1016" s="13">
        <v>2</v>
      </c>
      <c r="C1016" s="842" t="s">
        <v>864</v>
      </c>
      <c r="D1016" s="795">
        <v>28</v>
      </c>
      <c r="E1016" s="795">
        <v>1981</v>
      </c>
      <c r="F1016" s="624">
        <v>22.108000000000001</v>
      </c>
      <c r="G1016" s="624">
        <v>2.4369999999999998</v>
      </c>
      <c r="H1016" s="624">
        <v>4.4800000000000004</v>
      </c>
      <c r="I1016" s="624">
        <v>15.191000000000001</v>
      </c>
      <c r="J1016" s="843">
        <v>1420.11</v>
      </c>
      <c r="K1016" s="797">
        <v>15.191000000000001</v>
      </c>
      <c r="L1016" s="624">
        <v>1420.11</v>
      </c>
      <c r="M1016" s="625">
        <f t="shared" ref="M1016:M1020" si="139">K1016/L1016</f>
        <v>1.069705867855307E-2</v>
      </c>
      <c r="N1016" s="843">
        <v>75.319000000000003</v>
      </c>
      <c r="O1016" s="626">
        <f t="shared" ref="O1016:O1020" si="140">M1016*N1016</f>
        <v>0.80569176260993869</v>
      </c>
      <c r="P1016" s="841">
        <f t="shared" ref="P1016:P1020" si="141">M1016*60*1000</f>
        <v>641.82352071318417</v>
      </c>
      <c r="Q1016" s="627">
        <f t="shared" ref="Q1016:Q1020" si="142">P1016*N1016/1000</f>
        <v>48.34150575659632</v>
      </c>
    </row>
    <row r="1017" spans="1:17">
      <c r="A1017" s="2046"/>
      <c r="B1017" s="13">
        <v>3</v>
      </c>
      <c r="C1017" s="842" t="s">
        <v>498</v>
      </c>
      <c r="D1017" s="795">
        <v>20</v>
      </c>
      <c r="E1017" s="795">
        <v>1979</v>
      </c>
      <c r="F1017" s="624">
        <v>16.056999999999999</v>
      </c>
      <c r="G1017" s="624">
        <v>1.962</v>
      </c>
      <c r="H1017" s="624">
        <v>3.1680000000000001</v>
      </c>
      <c r="I1017" s="624">
        <v>10.927</v>
      </c>
      <c r="J1017" s="843">
        <v>960.93</v>
      </c>
      <c r="K1017" s="797">
        <v>10.927</v>
      </c>
      <c r="L1017" s="624">
        <v>960.93</v>
      </c>
      <c r="M1017" s="625">
        <f t="shared" si="139"/>
        <v>1.1371275743290355E-2</v>
      </c>
      <c r="N1017" s="843">
        <v>75.319000000000003</v>
      </c>
      <c r="O1017" s="626">
        <f t="shared" si="140"/>
        <v>0.85647311770888623</v>
      </c>
      <c r="P1017" s="841">
        <f t="shared" si="141"/>
        <v>682.27654459742121</v>
      </c>
      <c r="Q1017" s="627">
        <f t="shared" si="142"/>
        <v>51.38838706253317</v>
      </c>
    </row>
    <row r="1018" spans="1:17">
      <c r="A1018" s="2046"/>
      <c r="B1018" s="13">
        <v>4</v>
      </c>
      <c r="C1018" s="842" t="s">
        <v>865</v>
      </c>
      <c r="D1018" s="795">
        <v>45</v>
      </c>
      <c r="E1018" s="795">
        <v>1977</v>
      </c>
      <c r="F1018" s="624">
        <v>37.478000000000002</v>
      </c>
      <c r="G1018" s="624">
        <v>4.6289999999999996</v>
      </c>
      <c r="H1018" s="624">
        <v>7.2</v>
      </c>
      <c r="I1018" s="624">
        <v>25.649000000000001</v>
      </c>
      <c r="J1018" s="843">
        <v>2035.18</v>
      </c>
      <c r="K1018" s="797">
        <v>25.649000000000001</v>
      </c>
      <c r="L1018" s="624">
        <v>2035.18</v>
      </c>
      <c r="M1018" s="625">
        <f t="shared" si="139"/>
        <v>1.2602816458495071E-2</v>
      </c>
      <c r="N1018" s="843">
        <v>75.319000000000003</v>
      </c>
      <c r="O1018" s="626">
        <f t="shared" si="140"/>
        <v>0.94923153283739026</v>
      </c>
      <c r="P1018" s="841">
        <f t="shared" si="141"/>
        <v>756.16898750970427</v>
      </c>
      <c r="Q1018" s="627">
        <f t="shared" si="142"/>
        <v>56.953891970243411</v>
      </c>
    </row>
    <row r="1019" spans="1:17">
      <c r="A1019" s="2046"/>
      <c r="B1019" s="13">
        <v>5</v>
      </c>
      <c r="C1019" s="842" t="s">
        <v>499</v>
      </c>
      <c r="D1019" s="795">
        <v>36</v>
      </c>
      <c r="E1019" s="795">
        <v>1970</v>
      </c>
      <c r="F1019" s="624">
        <v>32.654000000000003</v>
      </c>
      <c r="G1019" s="624">
        <v>2.72</v>
      </c>
      <c r="H1019" s="624">
        <v>5.76</v>
      </c>
      <c r="I1019" s="624">
        <v>24.173999999999999</v>
      </c>
      <c r="J1019" s="843">
        <v>1538.01</v>
      </c>
      <c r="K1019" s="797">
        <v>20.451000000000001</v>
      </c>
      <c r="L1019" s="624">
        <v>1389.47</v>
      </c>
      <c r="M1019" s="625">
        <f t="shared" si="139"/>
        <v>1.4718561753762226E-2</v>
      </c>
      <c r="N1019" s="843">
        <v>75.319000000000003</v>
      </c>
      <c r="O1019" s="626">
        <f t="shared" si="140"/>
        <v>1.1085873527316172</v>
      </c>
      <c r="P1019" s="841">
        <f t="shared" si="141"/>
        <v>883.1137052257335</v>
      </c>
      <c r="Q1019" s="627">
        <f t="shared" si="142"/>
        <v>66.515241163897016</v>
      </c>
    </row>
    <row r="1020" spans="1:17">
      <c r="A1020" s="2046"/>
      <c r="B1020" s="13">
        <v>6</v>
      </c>
      <c r="C1020" s="842" t="s">
        <v>188</v>
      </c>
      <c r="D1020" s="795">
        <v>24</v>
      </c>
      <c r="E1020" s="795">
        <v>2011</v>
      </c>
      <c r="F1020" s="624">
        <v>26.189</v>
      </c>
      <c r="G1020" s="624">
        <v>2.8319999999999999</v>
      </c>
      <c r="H1020" s="624">
        <v>1.92</v>
      </c>
      <c r="I1020" s="624">
        <v>21.437000000000001</v>
      </c>
      <c r="J1020" s="843">
        <v>1123.75</v>
      </c>
      <c r="K1020" s="797">
        <v>21.437000000000001</v>
      </c>
      <c r="L1020" s="624">
        <v>1123.75</v>
      </c>
      <c r="M1020" s="625">
        <f t="shared" si="139"/>
        <v>1.9076307007786432E-2</v>
      </c>
      <c r="N1020" s="843">
        <v>75.319999999999993</v>
      </c>
      <c r="O1020" s="626">
        <f t="shared" si="140"/>
        <v>1.4368274438264739</v>
      </c>
      <c r="P1020" s="841">
        <f t="shared" si="141"/>
        <v>1144.5784204671859</v>
      </c>
      <c r="Q1020" s="627">
        <f t="shared" si="142"/>
        <v>86.209646629588434</v>
      </c>
    </row>
    <row r="1021" spans="1:17">
      <c r="A1021" s="2046"/>
      <c r="B1021" s="13">
        <v>7</v>
      </c>
      <c r="C1021" s="9"/>
      <c r="D1021" s="13"/>
      <c r="E1021" s="13"/>
      <c r="F1021" s="83"/>
      <c r="G1021" s="95"/>
      <c r="H1021" s="83"/>
      <c r="I1021" s="83"/>
      <c r="J1021" s="68"/>
      <c r="K1021" s="772"/>
      <c r="L1021" s="68"/>
      <c r="M1021" s="58"/>
      <c r="N1021" s="57"/>
      <c r="O1021" s="57"/>
      <c r="P1021" s="57"/>
      <c r="Q1021" s="59"/>
    </row>
    <row r="1022" spans="1:17">
      <c r="A1022" s="2046"/>
      <c r="B1022" s="13">
        <v>8</v>
      </c>
      <c r="C1022" s="9"/>
      <c r="D1022" s="13"/>
      <c r="E1022" s="13"/>
      <c r="F1022" s="83"/>
      <c r="G1022" s="83"/>
      <c r="H1022" s="83"/>
      <c r="I1022" s="83"/>
      <c r="J1022" s="68"/>
      <c r="K1022" s="772"/>
      <c r="L1022" s="68"/>
      <c r="M1022" s="58"/>
      <c r="N1022" s="57"/>
      <c r="O1022" s="57"/>
      <c r="P1022" s="57"/>
      <c r="Q1022" s="59"/>
    </row>
    <row r="1023" spans="1:17">
      <c r="A1023" s="2046"/>
      <c r="B1023" s="13">
        <v>9</v>
      </c>
      <c r="C1023" s="9"/>
      <c r="D1023" s="13"/>
      <c r="E1023" s="13"/>
      <c r="F1023" s="83"/>
      <c r="G1023" s="83"/>
      <c r="H1023" s="83"/>
      <c r="I1023" s="83"/>
      <c r="J1023" s="68"/>
      <c r="K1023" s="772"/>
      <c r="L1023" s="68"/>
      <c r="M1023" s="58"/>
      <c r="N1023" s="57"/>
      <c r="O1023" s="57"/>
      <c r="P1023" s="57"/>
      <c r="Q1023" s="59"/>
    </row>
    <row r="1024" spans="1:17" ht="12" thickBot="1">
      <c r="A1024" s="2058"/>
      <c r="B1024" s="50">
        <v>10</v>
      </c>
      <c r="C1024" s="34"/>
      <c r="D1024" s="33"/>
      <c r="E1024" s="33"/>
      <c r="F1024" s="73"/>
      <c r="G1024" s="272"/>
      <c r="H1024" s="73"/>
      <c r="I1024" s="73"/>
      <c r="J1024" s="93"/>
      <c r="K1024" s="773"/>
      <c r="L1024" s="93"/>
      <c r="M1024" s="61"/>
      <c r="N1024" s="60"/>
      <c r="O1024" s="60"/>
      <c r="P1024" s="60"/>
      <c r="Q1024" s="62"/>
    </row>
    <row r="1025" spans="1:17" ht="11.25" customHeight="1">
      <c r="A1025" s="2059" t="s">
        <v>322</v>
      </c>
      <c r="B1025" s="221">
        <v>1</v>
      </c>
      <c r="C1025" s="848" t="s">
        <v>866</v>
      </c>
      <c r="D1025" s="1093">
        <v>18</v>
      </c>
      <c r="E1025" s="1093">
        <v>1967</v>
      </c>
      <c r="F1025" s="1240">
        <v>9.4</v>
      </c>
      <c r="G1025" s="1240">
        <v>0.879</v>
      </c>
      <c r="H1025" s="1240">
        <v>0.28799999999999998</v>
      </c>
      <c r="I1025" s="1241">
        <v>8.2330000000000005</v>
      </c>
      <c r="J1025" s="1240">
        <v>658.26</v>
      </c>
      <c r="K1025" s="1242">
        <v>6.5709999999999997</v>
      </c>
      <c r="L1025" s="1240">
        <v>474.21</v>
      </c>
      <c r="M1025" s="1243">
        <f>K1025/L1025</f>
        <v>1.3856730140654984E-2</v>
      </c>
      <c r="N1025" s="1244">
        <v>75.319000000000003</v>
      </c>
      <c r="O1025" s="829">
        <f t="shared" ref="O1025:O1033" si="143">M1025*N1025</f>
        <v>1.0436750574639928</v>
      </c>
      <c r="P1025" s="829">
        <f t="shared" ref="P1025:P1033" si="144">M1025*60*1000</f>
        <v>831.40380843929904</v>
      </c>
      <c r="Q1025" s="926">
        <f t="shared" ref="Q1025:Q1033" si="145">P1025*N1025/1000</f>
        <v>62.620503447839567</v>
      </c>
    </row>
    <row r="1026" spans="1:17">
      <c r="A1026" s="2060"/>
      <c r="B1026" s="215">
        <v>2</v>
      </c>
      <c r="C1026" s="848" t="s">
        <v>867</v>
      </c>
      <c r="D1026" s="1093">
        <v>11</v>
      </c>
      <c r="E1026" s="1093">
        <v>1986</v>
      </c>
      <c r="F1026" s="1241">
        <v>10.885999999999999</v>
      </c>
      <c r="G1026" s="1241">
        <v>424.14</v>
      </c>
      <c r="H1026" s="1241">
        <v>0.56699999999999995</v>
      </c>
      <c r="I1026" s="1241">
        <v>1.728</v>
      </c>
      <c r="J1026" s="1241">
        <v>8.5909999999999993</v>
      </c>
      <c r="K1026" s="1245">
        <v>6.4630000000000001</v>
      </c>
      <c r="L1026" s="1241">
        <v>424.14</v>
      </c>
      <c r="M1026" s="1243">
        <f>K1026/L1026</f>
        <v>1.5237893148488708E-2</v>
      </c>
      <c r="N1026" s="849">
        <v>75.319000000000003</v>
      </c>
      <c r="O1026" s="829">
        <f t="shared" si="143"/>
        <v>1.1477028740510211</v>
      </c>
      <c r="P1026" s="829">
        <f t="shared" si="144"/>
        <v>914.27358890932248</v>
      </c>
      <c r="Q1026" s="926">
        <f t="shared" si="145"/>
        <v>68.862172443061269</v>
      </c>
    </row>
    <row r="1027" spans="1:17">
      <c r="A1027" s="2060"/>
      <c r="B1027" s="271">
        <v>3</v>
      </c>
      <c r="C1027" s="848" t="s">
        <v>868</v>
      </c>
      <c r="D1027" s="1093">
        <v>28</v>
      </c>
      <c r="E1027" s="1093">
        <v>1977</v>
      </c>
      <c r="F1027" s="1241">
        <v>31.071000000000002</v>
      </c>
      <c r="G1027" s="1241">
        <v>3.2589999999999999</v>
      </c>
      <c r="H1027" s="1241">
        <v>4.4800000000000004</v>
      </c>
      <c r="I1027" s="1241">
        <v>23.332000000000001</v>
      </c>
      <c r="J1027" s="849">
        <v>1436.93</v>
      </c>
      <c r="K1027" s="1245">
        <v>23.332000000000001</v>
      </c>
      <c r="L1027" s="1241">
        <v>1436.93</v>
      </c>
      <c r="M1027" s="830">
        <f t="shared" ref="M1027:M1033" si="146">K1027/L1027</f>
        <v>1.6237395001844211E-2</v>
      </c>
      <c r="N1027" s="849">
        <v>75.319000000000003</v>
      </c>
      <c r="O1027" s="829">
        <f t="shared" si="143"/>
        <v>1.2229843541439041</v>
      </c>
      <c r="P1027" s="829">
        <f t="shared" si="144"/>
        <v>974.24370011065264</v>
      </c>
      <c r="Q1027" s="851">
        <f t="shared" si="145"/>
        <v>73.379061248634244</v>
      </c>
    </row>
    <row r="1028" spans="1:17">
      <c r="A1028" s="2060"/>
      <c r="B1028" s="215">
        <v>4</v>
      </c>
      <c r="C1028" s="848" t="s">
        <v>550</v>
      </c>
      <c r="D1028" s="1093">
        <v>40</v>
      </c>
      <c r="E1028" s="1093">
        <v>1991</v>
      </c>
      <c r="F1028" s="1241">
        <v>48.744</v>
      </c>
      <c r="G1028" s="1241">
        <v>3.2530000000000001</v>
      </c>
      <c r="H1028" s="1241">
        <v>6.4</v>
      </c>
      <c r="I1028" s="1241">
        <v>39.091000000000001</v>
      </c>
      <c r="J1028" s="849">
        <v>2268.5300000000002</v>
      </c>
      <c r="K1028" s="1245">
        <v>39.091000000000001</v>
      </c>
      <c r="L1028" s="1241">
        <v>2268.5300000000002</v>
      </c>
      <c r="M1028" s="830">
        <f t="shared" si="146"/>
        <v>1.7231863806077063E-2</v>
      </c>
      <c r="N1028" s="849">
        <v>75.319000000000003</v>
      </c>
      <c r="O1028" s="850">
        <f t="shared" si="143"/>
        <v>1.2978867500099183</v>
      </c>
      <c r="P1028" s="829">
        <f t="shared" si="144"/>
        <v>1033.9118283646237</v>
      </c>
      <c r="Q1028" s="851">
        <f t="shared" si="145"/>
        <v>77.873205000595107</v>
      </c>
    </row>
    <row r="1029" spans="1:17">
      <c r="A1029" s="2060"/>
      <c r="B1029" s="215">
        <v>5</v>
      </c>
      <c r="C1029" s="848" t="s">
        <v>869</v>
      </c>
      <c r="D1029" s="1093">
        <v>19</v>
      </c>
      <c r="E1029" s="1093">
        <v>1984</v>
      </c>
      <c r="F1029" s="1241">
        <v>17.706</v>
      </c>
      <c r="G1029" s="1241">
        <v>1.7849999999999999</v>
      </c>
      <c r="H1029" s="1241">
        <v>3.2</v>
      </c>
      <c r="I1029" s="1241">
        <v>12.721</v>
      </c>
      <c r="J1029" s="849">
        <v>728.56</v>
      </c>
      <c r="K1029" s="1245">
        <v>11.286</v>
      </c>
      <c r="L1029" s="1241">
        <v>646.4</v>
      </c>
      <c r="M1029" s="830">
        <f t="shared" si="146"/>
        <v>1.7459777227722774E-2</v>
      </c>
      <c r="N1029" s="849">
        <v>75.319000000000003</v>
      </c>
      <c r="O1029" s="850">
        <f t="shared" si="143"/>
        <v>1.3150529610148516</v>
      </c>
      <c r="P1029" s="829">
        <f t="shared" si="144"/>
        <v>1047.5866336633665</v>
      </c>
      <c r="Q1029" s="851">
        <f t="shared" si="145"/>
        <v>78.903177660891103</v>
      </c>
    </row>
    <row r="1030" spans="1:17">
      <c r="A1030" s="2060"/>
      <c r="B1030" s="215">
        <v>6</v>
      </c>
      <c r="C1030" s="848" t="s">
        <v>500</v>
      </c>
      <c r="D1030" s="1093">
        <v>45</v>
      </c>
      <c r="E1030" s="1093">
        <v>1988</v>
      </c>
      <c r="F1030" s="1241">
        <v>47.338999999999999</v>
      </c>
      <c r="G1030" s="1241">
        <v>3.7040000000000002</v>
      </c>
      <c r="H1030" s="1241">
        <v>6.88</v>
      </c>
      <c r="I1030" s="1241">
        <v>36.755000000000003</v>
      </c>
      <c r="J1030" s="849">
        <v>2182.6999999999998</v>
      </c>
      <c r="K1030" s="1245">
        <v>36.439</v>
      </c>
      <c r="L1030" s="1241">
        <v>2065.3200000000002</v>
      </c>
      <c r="M1030" s="830">
        <f t="shared" si="146"/>
        <v>1.7643270776441421E-2</v>
      </c>
      <c r="N1030" s="849">
        <v>75.319000000000003</v>
      </c>
      <c r="O1030" s="850">
        <f t="shared" si="143"/>
        <v>1.3288735116107915</v>
      </c>
      <c r="P1030" s="829">
        <f t="shared" si="144"/>
        <v>1058.5962465864852</v>
      </c>
      <c r="Q1030" s="851">
        <f t="shared" si="145"/>
        <v>79.732410696647477</v>
      </c>
    </row>
    <row r="1031" spans="1:17">
      <c r="A1031" s="2060"/>
      <c r="B1031" s="215">
        <v>7</v>
      </c>
      <c r="C1031" s="848" t="s">
        <v>551</v>
      </c>
      <c r="D1031" s="1093">
        <v>32</v>
      </c>
      <c r="E1031" s="1093">
        <v>1986</v>
      </c>
      <c r="F1031" s="1241">
        <v>39.838000000000001</v>
      </c>
      <c r="G1031" s="1241">
        <v>3.355</v>
      </c>
      <c r="H1031" s="1241">
        <v>4.8</v>
      </c>
      <c r="I1031" s="1241">
        <v>31.683</v>
      </c>
      <c r="J1031" s="849">
        <v>1810.74</v>
      </c>
      <c r="K1031" s="1245">
        <v>29.634</v>
      </c>
      <c r="L1031" s="1241">
        <v>1666.78</v>
      </c>
      <c r="M1031" s="830">
        <f t="shared" si="146"/>
        <v>1.7779191015010978E-2</v>
      </c>
      <c r="N1031" s="849">
        <v>75.319000000000003</v>
      </c>
      <c r="O1031" s="850">
        <f t="shared" si="143"/>
        <v>1.3391108880596119</v>
      </c>
      <c r="P1031" s="829">
        <f t="shared" si="144"/>
        <v>1066.7514609006587</v>
      </c>
      <c r="Q1031" s="851">
        <f t="shared" si="145"/>
        <v>80.346653283576714</v>
      </c>
    </row>
    <row r="1032" spans="1:17">
      <c r="A1032" s="2060"/>
      <c r="B1032" s="215">
        <v>8</v>
      </c>
      <c r="C1032" s="848" t="s">
        <v>405</v>
      </c>
      <c r="D1032" s="1093">
        <v>19</v>
      </c>
      <c r="E1032" s="1093">
        <v>1989</v>
      </c>
      <c r="F1032" s="1241">
        <v>21.853999999999999</v>
      </c>
      <c r="G1032" s="1241">
        <v>1.19</v>
      </c>
      <c r="H1032" s="1241">
        <v>2.88</v>
      </c>
      <c r="I1032" s="1241">
        <v>17.783999999999999</v>
      </c>
      <c r="J1032" s="849">
        <v>1068.04</v>
      </c>
      <c r="K1032" s="1245">
        <v>16.125</v>
      </c>
      <c r="L1032" s="1241">
        <v>908.39</v>
      </c>
      <c r="M1032" s="830">
        <f t="shared" si="146"/>
        <v>1.7751186164532855E-2</v>
      </c>
      <c r="N1032" s="849">
        <v>75.319000000000003</v>
      </c>
      <c r="O1032" s="850">
        <f t="shared" si="143"/>
        <v>1.3370015907264501</v>
      </c>
      <c r="P1032" s="829">
        <f t="shared" si="144"/>
        <v>1065.0711698719713</v>
      </c>
      <c r="Q1032" s="851">
        <f t="shared" si="145"/>
        <v>80.220095443587013</v>
      </c>
    </row>
    <row r="1033" spans="1:17">
      <c r="A1033" s="2060"/>
      <c r="B1033" s="215">
        <v>9</v>
      </c>
      <c r="C1033" s="848" t="s">
        <v>501</v>
      </c>
      <c r="D1033" s="1093">
        <v>20</v>
      </c>
      <c r="E1033" s="1093">
        <v>1979</v>
      </c>
      <c r="F1033" s="1241">
        <v>22.564</v>
      </c>
      <c r="G1033" s="1241">
        <v>1.3320000000000001</v>
      </c>
      <c r="H1033" s="1241">
        <v>3.1680000000000001</v>
      </c>
      <c r="I1033" s="1241">
        <v>18.064</v>
      </c>
      <c r="J1033" s="849">
        <v>964.06</v>
      </c>
      <c r="K1033" s="1245">
        <v>18.064</v>
      </c>
      <c r="L1033" s="1241">
        <v>964.06</v>
      </c>
      <c r="M1033" s="830">
        <f t="shared" si="146"/>
        <v>1.8737422981972077E-2</v>
      </c>
      <c r="N1033" s="849">
        <v>75.319000000000003</v>
      </c>
      <c r="O1033" s="850">
        <f t="shared" si="143"/>
        <v>1.4112839615791548</v>
      </c>
      <c r="P1033" s="829">
        <f t="shared" si="144"/>
        <v>1124.2453789183246</v>
      </c>
      <c r="Q1033" s="851">
        <f t="shared" si="145"/>
        <v>84.677037694749288</v>
      </c>
    </row>
    <row r="1034" spans="1:17" ht="12" thickBot="1">
      <c r="A1034" s="2061"/>
      <c r="B1034" s="222">
        <v>10</v>
      </c>
      <c r="C1034" s="241"/>
      <c r="D1034" s="222"/>
      <c r="E1034" s="222"/>
      <c r="F1034" s="242"/>
      <c r="G1034" s="242"/>
      <c r="H1034" s="242"/>
      <c r="I1034" s="242"/>
      <c r="J1034" s="242"/>
      <c r="K1034" s="1246"/>
      <c r="L1034" s="242"/>
      <c r="M1034" s="259"/>
      <c r="N1034" s="242"/>
      <c r="O1034" s="223"/>
      <c r="P1034" s="223"/>
      <c r="Q1034" s="224"/>
    </row>
    <row r="1035" spans="1:17" ht="11.25" customHeight="1">
      <c r="A1035" s="2071" t="s">
        <v>321</v>
      </c>
      <c r="B1035" s="240">
        <v>1</v>
      </c>
      <c r="C1035" s="908" t="s">
        <v>552</v>
      </c>
      <c r="D1035" s="961">
        <v>40</v>
      </c>
      <c r="E1035" s="961">
        <v>1984</v>
      </c>
      <c r="F1035" s="629">
        <v>64.233000000000004</v>
      </c>
      <c r="G1035" s="629">
        <v>2.8260000000000001</v>
      </c>
      <c r="H1035" s="629">
        <v>5.76</v>
      </c>
      <c r="I1035" s="629">
        <v>55.646999999999998</v>
      </c>
      <c r="J1035" s="909">
        <v>2237.98</v>
      </c>
      <c r="K1035" s="812">
        <v>54.63</v>
      </c>
      <c r="L1035" s="813">
        <v>1982.29</v>
      </c>
      <c r="M1035" s="814">
        <f>K1035/L1035</f>
        <v>2.7559035257202529E-2</v>
      </c>
      <c r="N1035" s="911">
        <v>75.319000000000003</v>
      </c>
      <c r="O1035" s="815">
        <f>M1035*N1035</f>
        <v>2.0757189765372375</v>
      </c>
      <c r="P1035" s="815">
        <f>M1035*60*1000</f>
        <v>1653.5421154321516</v>
      </c>
      <c r="Q1035" s="816">
        <f>P1035*N1035/1000</f>
        <v>124.54313859223423</v>
      </c>
    </row>
    <row r="1036" spans="1:17">
      <c r="A1036" s="2072"/>
      <c r="B1036" s="235">
        <v>2</v>
      </c>
      <c r="C1036" s="910" t="s">
        <v>870</v>
      </c>
      <c r="D1036" s="964">
        <v>46</v>
      </c>
      <c r="E1036" s="964">
        <v>1975</v>
      </c>
      <c r="F1036" s="633">
        <v>51.005000000000003</v>
      </c>
      <c r="G1036" s="633">
        <v>2.512</v>
      </c>
      <c r="H1036" s="633">
        <v>0.72</v>
      </c>
      <c r="I1036" s="633">
        <v>47.773000000000003</v>
      </c>
      <c r="J1036" s="922">
        <v>1810.77</v>
      </c>
      <c r="K1036" s="817">
        <v>41.84</v>
      </c>
      <c r="L1036" s="633">
        <v>1543.92</v>
      </c>
      <c r="M1036" s="632">
        <f t="shared" ref="M1036:M1043" si="147">K1036/L1036</f>
        <v>2.7099849733146796E-2</v>
      </c>
      <c r="N1036" s="922">
        <v>75.319000000000003</v>
      </c>
      <c r="O1036" s="634">
        <f t="shared" ref="O1036:O1043" si="148">M1036*N1036</f>
        <v>2.0411335820508834</v>
      </c>
      <c r="P1036" s="815">
        <f t="shared" ref="P1036:P1043" si="149">M1036*60*1000</f>
        <v>1625.9909839888078</v>
      </c>
      <c r="Q1036" s="635">
        <f t="shared" ref="Q1036:Q1043" si="150">P1036*N1036/1000</f>
        <v>122.46801492305302</v>
      </c>
    </row>
    <row r="1037" spans="1:17">
      <c r="A1037" s="2072"/>
      <c r="B1037" s="235">
        <v>3</v>
      </c>
      <c r="C1037" s="910" t="s">
        <v>871</v>
      </c>
      <c r="D1037" s="964">
        <v>12</v>
      </c>
      <c r="E1037" s="964">
        <v>1963</v>
      </c>
      <c r="F1037" s="633">
        <v>17.768999999999998</v>
      </c>
      <c r="G1037" s="633">
        <v>1.339</v>
      </c>
      <c r="H1037" s="633">
        <v>1.92</v>
      </c>
      <c r="I1037" s="633">
        <v>14.51</v>
      </c>
      <c r="J1037" s="922">
        <v>538.22</v>
      </c>
      <c r="K1037" s="817">
        <v>13.407999999999999</v>
      </c>
      <c r="L1037" s="633">
        <v>497.34</v>
      </c>
      <c r="M1037" s="632">
        <f t="shared" si="147"/>
        <v>2.6959424136405678E-2</v>
      </c>
      <c r="N1037" s="922">
        <v>75.319000000000003</v>
      </c>
      <c r="O1037" s="634">
        <f t="shared" si="148"/>
        <v>2.0305568665299392</v>
      </c>
      <c r="P1037" s="815">
        <f t="shared" si="149"/>
        <v>1617.5654481843408</v>
      </c>
      <c r="Q1037" s="635">
        <f t="shared" si="150"/>
        <v>121.83341199179637</v>
      </c>
    </row>
    <row r="1038" spans="1:17">
      <c r="A1038" s="2072"/>
      <c r="B1038" s="235">
        <v>4</v>
      </c>
      <c r="C1038" s="910" t="s">
        <v>872</v>
      </c>
      <c r="D1038" s="964">
        <v>20</v>
      </c>
      <c r="E1038" s="964">
        <v>1982</v>
      </c>
      <c r="F1038" s="633">
        <v>29.704000000000001</v>
      </c>
      <c r="G1038" s="633">
        <v>1.83</v>
      </c>
      <c r="H1038" s="633">
        <v>3.2</v>
      </c>
      <c r="I1038" s="633">
        <v>24.673999999999999</v>
      </c>
      <c r="J1038" s="922">
        <v>1070.68</v>
      </c>
      <c r="K1038" s="817">
        <v>22.798999999999999</v>
      </c>
      <c r="L1038" s="633">
        <v>989.35</v>
      </c>
      <c r="M1038" s="632">
        <f t="shared" si="147"/>
        <v>2.3044423106079747E-2</v>
      </c>
      <c r="N1038" s="922">
        <v>75.319000000000003</v>
      </c>
      <c r="O1038" s="634">
        <f t="shared" si="148"/>
        <v>1.7356829039268205</v>
      </c>
      <c r="P1038" s="815">
        <f t="shared" si="149"/>
        <v>1382.6653863647848</v>
      </c>
      <c r="Q1038" s="635">
        <f t="shared" si="150"/>
        <v>104.14097423560924</v>
      </c>
    </row>
    <row r="1039" spans="1:17">
      <c r="A1039" s="2072"/>
      <c r="B1039" s="235">
        <v>5</v>
      </c>
      <c r="C1039" s="910" t="s">
        <v>189</v>
      </c>
      <c r="D1039" s="964">
        <v>4</v>
      </c>
      <c r="E1039" s="964">
        <v>1950</v>
      </c>
      <c r="F1039" s="633">
        <v>6.69</v>
      </c>
      <c r="G1039" s="633">
        <v>0.90700000000000003</v>
      </c>
      <c r="H1039" s="633">
        <v>0.64</v>
      </c>
      <c r="I1039" s="633">
        <v>5.1429999999999998</v>
      </c>
      <c r="J1039" s="922">
        <v>193.31</v>
      </c>
      <c r="K1039" s="817">
        <v>5.1429999999999998</v>
      </c>
      <c r="L1039" s="633">
        <v>193.31</v>
      </c>
      <c r="M1039" s="632">
        <f t="shared" si="147"/>
        <v>2.6604935078371528E-2</v>
      </c>
      <c r="N1039" s="922">
        <v>75.319000000000003</v>
      </c>
      <c r="O1039" s="634">
        <f t="shared" si="148"/>
        <v>2.0038571051678651</v>
      </c>
      <c r="P1039" s="815">
        <f t="shared" si="149"/>
        <v>1596.2961047022916</v>
      </c>
      <c r="Q1039" s="635">
        <f t="shared" si="150"/>
        <v>120.23142631007191</v>
      </c>
    </row>
    <row r="1040" spans="1:17">
      <c r="A1040" s="2072"/>
      <c r="B1040" s="235">
        <v>6</v>
      </c>
      <c r="C1040" s="910" t="s">
        <v>502</v>
      </c>
      <c r="D1040" s="964">
        <v>12</v>
      </c>
      <c r="E1040" s="964">
        <v>1960</v>
      </c>
      <c r="F1040" s="633">
        <v>17.399000000000001</v>
      </c>
      <c r="G1040" s="633">
        <v>0.94399999999999995</v>
      </c>
      <c r="H1040" s="633">
        <v>1.92</v>
      </c>
      <c r="I1040" s="633">
        <v>14.535</v>
      </c>
      <c r="J1040" s="922">
        <v>557.91</v>
      </c>
      <c r="K1040" s="817">
        <v>11.004</v>
      </c>
      <c r="L1040" s="633">
        <v>422.39</v>
      </c>
      <c r="M1040" s="632">
        <f t="shared" si="147"/>
        <v>2.6051753119155283E-2</v>
      </c>
      <c r="N1040" s="922">
        <v>75.319000000000003</v>
      </c>
      <c r="O1040" s="634">
        <f t="shared" si="148"/>
        <v>1.9621919931816569</v>
      </c>
      <c r="P1040" s="815">
        <f t="shared" si="149"/>
        <v>1563.1051871493169</v>
      </c>
      <c r="Q1040" s="635">
        <f t="shared" si="150"/>
        <v>117.73151959089941</v>
      </c>
    </row>
    <row r="1041" spans="1:17">
      <c r="A1041" s="2072"/>
      <c r="B1041" s="235">
        <v>7</v>
      </c>
      <c r="C1041" s="910" t="s">
        <v>553</v>
      </c>
      <c r="D1041" s="964">
        <v>6</v>
      </c>
      <c r="E1041" s="964">
        <v>1972</v>
      </c>
      <c r="F1041" s="633">
        <v>5.5049999999999999</v>
      </c>
      <c r="G1041" s="633">
        <v>0.78800000000000003</v>
      </c>
      <c r="H1041" s="633">
        <v>0.08</v>
      </c>
      <c r="I1041" s="633">
        <v>4.6369999999999996</v>
      </c>
      <c r="J1041" s="922">
        <v>395.27</v>
      </c>
      <c r="K1041" s="817">
        <v>4.0810000000000004</v>
      </c>
      <c r="L1041" s="633">
        <v>158.16</v>
      </c>
      <c r="M1041" s="632">
        <f t="shared" si="147"/>
        <v>2.580298431967628E-2</v>
      </c>
      <c r="N1041" s="922">
        <v>75.319000000000003</v>
      </c>
      <c r="O1041" s="634">
        <f t="shared" si="148"/>
        <v>1.9434549759736979</v>
      </c>
      <c r="P1041" s="815">
        <f t="shared" si="149"/>
        <v>1548.1790591805768</v>
      </c>
      <c r="Q1041" s="635">
        <f t="shared" si="150"/>
        <v>116.60729855842187</v>
      </c>
    </row>
    <row r="1042" spans="1:17">
      <c r="A1042" s="2072"/>
      <c r="B1042" s="235">
        <v>8</v>
      </c>
      <c r="C1042" s="910" t="s">
        <v>873</v>
      </c>
      <c r="D1042" s="964">
        <v>12</v>
      </c>
      <c r="E1042" s="964">
        <v>1965</v>
      </c>
      <c r="F1042" s="633">
        <v>14.946999999999999</v>
      </c>
      <c r="G1042" s="633">
        <v>1.1279999999999999</v>
      </c>
      <c r="H1042" s="633">
        <v>0.192</v>
      </c>
      <c r="I1042" s="633">
        <v>13.627000000000001</v>
      </c>
      <c r="J1042" s="922">
        <v>529.58000000000004</v>
      </c>
      <c r="K1042" s="817">
        <v>12.351000000000001</v>
      </c>
      <c r="L1042" s="633">
        <v>479.98</v>
      </c>
      <c r="M1042" s="632">
        <f t="shared" si="147"/>
        <v>2.5732322180090837E-2</v>
      </c>
      <c r="N1042" s="922">
        <v>75.319000000000003</v>
      </c>
      <c r="O1042" s="634">
        <f t="shared" si="148"/>
        <v>1.9381327742822618</v>
      </c>
      <c r="P1042" s="815">
        <f t="shared" si="149"/>
        <v>1543.93933080545</v>
      </c>
      <c r="Q1042" s="635">
        <f t="shared" si="150"/>
        <v>116.28796645693569</v>
      </c>
    </row>
    <row r="1043" spans="1:17" ht="12" thickBot="1">
      <c r="A1043" s="2073"/>
      <c r="B1043" s="236">
        <v>9</v>
      </c>
      <c r="C1043" s="910" t="s">
        <v>874</v>
      </c>
      <c r="D1043" s="964">
        <v>29</v>
      </c>
      <c r="E1043" s="964">
        <v>1986</v>
      </c>
      <c r="F1043" s="633">
        <v>43.247999999999998</v>
      </c>
      <c r="G1043" s="633">
        <v>1.5169999999999999</v>
      </c>
      <c r="H1043" s="633">
        <v>4.32</v>
      </c>
      <c r="I1043" s="633">
        <v>37.411000000000001</v>
      </c>
      <c r="J1043" s="922">
        <v>1577.48</v>
      </c>
      <c r="K1043" s="817">
        <v>36.930999999999997</v>
      </c>
      <c r="L1043" s="633">
        <v>1464.93</v>
      </c>
      <c r="M1043" s="632">
        <f t="shared" si="147"/>
        <v>2.5210078297256522E-2</v>
      </c>
      <c r="N1043" s="922">
        <v>75.319000000000003</v>
      </c>
      <c r="O1043" s="634">
        <f t="shared" si="148"/>
        <v>1.898797887271064</v>
      </c>
      <c r="P1043" s="815">
        <f t="shared" si="149"/>
        <v>1512.6046978353913</v>
      </c>
      <c r="Q1043" s="635">
        <f t="shared" si="150"/>
        <v>113.92787323626384</v>
      </c>
    </row>
    <row r="1044" spans="1:17" ht="11.25" customHeight="1">
      <c r="A1044" s="2074" t="s">
        <v>324</v>
      </c>
      <c r="B1044" s="40">
        <v>1</v>
      </c>
      <c r="C1044" s="818" t="s">
        <v>190</v>
      </c>
      <c r="D1044" s="819">
        <v>6</v>
      </c>
      <c r="E1044" s="819">
        <v>1957</v>
      </c>
      <c r="F1044" s="744">
        <v>12.598000000000001</v>
      </c>
      <c r="G1044" s="744">
        <v>0.66</v>
      </c>
      <c r="H1044" s="744">
        <v>0.08</v>
      </c>
      <c r="I1044" s="744">
        <v>11.858000000000001</v>
      </c>
      <c r="J1044" s="917">
        <v>319.77999999999997</v>
      </c>
      <c r="K1044" s="820">
        <v>11.858000000000001</v>
      </c>
      <c r="L1044" s="821">
        <v>319.77999999999997</v>
      </c>
      <c r="M1044" s="822">
        <f>K1044/L1044</f>
        <v>3.7081743698792927E-2</v>
      </c>
      <c r="N1044" s="791">
        <v>75.319999999999993</v>
      </c>
      <c r="O1044" s="823">
        <f>M1044*N1044</f>
        <v>2.792996935393083</v>
      </c>
      <c r="P1044" s="823">
        <f>M1044*60*1000</f>
        <v>2224.9046219275756</v>
      </c>
      <c r="Q1044" s="824">
        <f>P1044*N1044/1000</f>
        <v>167.57981612358498</v>
      </c>
    </row>
    <row r="1045" spans="1:17" ht="11.25" customHeight="1">
      <c r="A1045" s="2074"/>
      <c r="B1045" s="20">
        <v>2</v>
      </c>
      <c r="C1045" s="918" t="s">
        <v>554</v>
      </c>
      <c r="D1045" s="972">
        <v>6</v>
      </c>
      <c r="E1045" s="972">
        <v>1934</v>
      </c>
      <c r="F1045" s="637">
        <v>7.7590000000000003</v>
      </c>
      <c r="G1045" s="637">
        <v>0.17</v>
      </c>
      <c r="H1045" s="637">
        <v>9.6000000000000002E-2</v>
      </c>
      <c r="I1045" s="637">
        <v>7.4930000000000003</v>
      </c>
      <c r="J1045" s="923">
        <v>229.18</v>
      </c>
      <c r="K1045" s="826">
        <v>7.4930000000000003</v>
      </c>
      <c r="L1045" s="637">
        <v>229.18</v>
      </c>
      <c r="M1045" s="636">
        <f t="shared" ref="M1045:M1052" si="151">K1045/L1045</f>
        <v>3.269482502836199E-2</v>
      </c>
      <c r="N1045" s="923">
        <v>75.319999999999993</v>
      </c>
      <c r="O1045" s="638">
        <f t="shared" ref="O1045:O1052" si="152">M1045*N1045</f>
        <v>2.4625742211362249</v>
      </c>
      <c r="P1045" s="823">
        <f t="shared" ref="P1045:P1052" si="153">M1045*60*1000</f>
        <v>1961.6895017017196</v>
      </c>
      <c r="Q1045" s="639">
        <f t="shared" ref="Q1045:Q1052" si="154">P1045*N1045/1000</f>
        <v>147.75445326817351</v>
      </c>
    </row>
    <row r="1046" spans="1:17">
      <c r="A1046" s="2074"/>
      <c r="B1046" s="20">
        <v>3</v>
      </c>
      <c r="C1046" s="918" t="s">
        <v>380</v>
      </c>
      <c r="D1046" s="972">
        <v>40</v>
      </c>
      <c r="E1046" s="972">
        <v>1980</v>
      </c>
      <c r="F1046" s="637">
        <v>64.983999999999995</v>
      </c>
      <c r="G1046" s="637">
        <v>3.34</v>
      </c>
      <c r="H1046" s="637">
        <v>6.24</v>
      </c>
      <c r="I1046" s="637">
        <v>55.404000000000003</v>
      </c>
      <c r="J1046" s="923">
        <v>1888.23</v>
      </c>
      <c r="K1046" s="826">
        <v>55.179000000000002</v>
      </c>
      <c r="L1046" s="637">
        <v>1833.49</v>
      </c>
      <c r="M1046" s="636">
        <f t="shared" si="151"/>
        <v>3.009506460357024E-2</v>
      </c>
      <c r="N1046" s="923">
        <v>75.319999999999993</v>
      </c>
      <c r="O1046" s="638">
        <f t="shared" si="152"/>
        <v>2.2667602659409103</v>
      </c>
      <c r="P1046" s="823">
        <f t="shared" si="153"/>
        <v>1805.7038762142145</v>
      </c>
      <c r="Q1046" s="639">
        <f t="shared" si="154"/>
        <v>136.00561595645462</v>
      </c>
    </row>
    <row r="1047" spans="1:17">
      <c r="A1047" s="2074"/>
      <c r="B1047" s="20">
        <v>4</v>
      </c>
      <c r="C1047" s="918" t="s">
        <v>503</v>
      </c>
      <c r="D1047" s="972">
        <v>8</v>
      </c>
      <c r="E1047" s="972">
        <v>1965</v>
      </c>
      <c r="F1047" s="637">
        <v>12.84</v>
      </c>
      <c r="G1047" s="637">
        <v>0.85</v>
      </c>
      <c r="H1047" s="637">
        <v>0.128</v>
      </c>
      <c r="I1047" s="637">
        <v>11.862</v>
      </c>
      <c r="J1047" s="923">
        <v>406.23</v>
      </c>
      <c r="K1047" s="826">
        <v>10.471</v>
      </c>
      <c r="L1047" s="637">
        <v>358.6</v>
      </c>
      <c r="M1047" s="636">
        <f t="shared" si="151"/>
        <v>2.9199665365309536E-2</v>
      </c>
      <c r="N1047" s="923">
        <v>75.319999999999993</v>
      </c>
      <c r="O1047" s="638">
        <f t="shared" si="152"/>
        <v>2.1993187953151141</v>
      </c>
      <c r="P1047" s="823">
        <f t="shared" si="153"/>
        <v>1751.979921918572</v>
      </c>
      <c r="Q1047" s="639">
        <f t="shared" si="154"/>
        <v>131.95912771890681</v>
      </c>
    </row>
    <row r="1048" spans="1:17">
      <c r="A1048" s="2074"/>
      <c r="B1048" s="20">
        <v>5</v>
      </c>
      <c r="C1048" s="918" t="s">
        <v>504</v>
      </c>
      <c r="D1048" s="972">
        <v>12</v>
      </c>
      <c r="E1048" s="972">
        <v>1965</v>
      </c>
      <c r="F1048" s="637">
        <v>16.428000000000001</v>
      </c>
      <c r="G1048" s="637">
        <v>1.026</v>
      </c>
      <c r="H1048" s="637">
        <v>0.192</v>
      </c>
      <c r="I1048" s="637">
        <v>15.21</v>
      </c>
      <c r="J1048" s="923">
        <v>537.54999999999995</v>
      </c>
      <c r="K1048" s="826">
        <v>14.012</v>
      </c>
      <c r="L1048" s="637">
        <v>495.2</v>
      </c>
      <c r="M1048" s="636">
        <f t="shared" si="151"/>
        <v>2.8295638126009694E-2</v>
      </c>
      <c r="N1048" s="923">
        <v>75.319999999999993</v>
      </c>
      <c r="O1048" s="638">
        <f t="shared" si="152"/>
        <v>2.13122746365105</v>
      </c>
      <c r="P1048" s="823">
        <f t="shared" si="153"/>
        <v>1697.7382875605815</v>
      </c>
      <c r="Q1048" s="639">
        <f t="shared" si="154"/>
        <v>127.87364781906298</v>
      </c>
    </row>
    <row r="1049" spans="1:17">
      <c r="A1049" s="2074"/>
      <c r="B1049" s="20">
        <v>6</v>
      </c>
      <c r="C1049" s="918" t="s">
        <v>191</v>
      </c>
      <c r="D1049" s="972">
        <v>3</v>
      </c>
      <c r="E1049" s="972">
        <v>1988</v>
      </c>
      <c r="F1049" s="637">
        <v>5.3150000000000004</v>
      </c>
      <c r="G1049" s="637">
        <v>0.11899999999999999</v>
      </c>
      <c r="H1049" s="637">
        <v>0.48</v>
      </c>
      <c r="I1049" s="637">
        <v>4.7160000000000002</v>
      </c>
      <c r="J1049" s="923">
        <v>167.31</v>
      </c>
      <c r="K1049" s="826">
        <v>4.7160000000000002</v>
      </c>
      <c r="L1049" s="637">
        <v>167.31</v>
      </c>
      <c r="M1049" s="636">
        <f t="shared" si="151"/>
        <v>2.8187197417966648E-2</v>
      </c>
      <c r="N1049" s="923">
        <v>75.319999999999993</v>
      </c>
      <c r="O1049" s="638">
        <f t="shared" si="152"/>
        <v>2.1230597095212476</v>
      </c>
      <c r="P1049" s="823">
        <f t="shared" si="153"/>
        <v>1691.2318450779987</v>
      </c>
      <c r="Q1049" s="639">
        <f t="shared" si="154"/>
        <v>127.38358257127484</v>
      </c>
    </row>
    <row r="1050" spans="1:17">
      <c r="A1050" s="2074"/>
      <c r="B1050" s="20">
        <v>7</v>
      </c>
      <c r="C1050" s="918" t="s">
        <v>875</v>
      </c>
      <c r="D1050" s="972">
        <v>8</v>
      </c>
      <c r="E1050" s="972">
        <v>1936</v>
      </c>
      <c r="F1050" s="637">
        <v>6.3140000000000001</v>
      </c>
      <c r="G1050" s="637">
        <v>0.377</v>
      </c>
      <c r="H1050" s="637">
        <v>0.27200000000000002</v>
      </c>
      <c r="I1050" s="637">
        <v>5.665</v>
      </c>
      <c r="J1050" s="923">
        <v>203.07</v>
      </c>
      <c r="K1050" s="826">
        <v>5.665</v>
      </c>
      <c r="L1050" s="637">
        <v>203.07</v>
      </c>
      <c r="M1050" s="636">
        <f t="shared" si="151"/>
        <v>2.7896784360072882E-2</v>
      </c>
      <c r="N1050" s="923">
        <v>75.319999999999993</v>
      </c>
      <c r="O1050" s="638">
        <f t="shared" si="152"/>
        <v>2.1011857980006892</v>
      </c>
      <c r="P1050" s="823">
        <f t="shared" si="153"/>
        <v>1673.8070616043731</v>
      </c>
      <c r="Q1050" s="639">
        <f t="shared" si="154"/>
        <v>126.07114788004138</v>
      </c>
    </row>
    <row r="1051" spans="1:17">
      <c r="A1051" s="2074"/>
      <c r="B1051" s="20">
        <v>8</v>
      </c>
      <c r="C1051" s="918" t="s">
        <v>379</v>
      </c>
      <c r="D1051" s="972">
        <v>6</v>
      </c>
      <c r="E1051" s="972">
        <v>1985</v>
      </c>
      <c r="F1051" s="637">
        <v>7.5490000000000004</v>
      </c>
      <c r="G1051" s="637">
        <v>0.182</v>
      </c>
      <c r="H1051" s="637">
        <v>0.96</v>
      </c>
      <c r="I1051" s="637">
        <v>6.407</v>
      </c>
      <c r="J1051" s="923">
        <v>230.55</v>
      </c>
      <c r="K1051" s="826">
        <v>6.407</v>
      </c>
      <c r="L1051" s="637">
        <v>230.55</v>
      </c>
      <c r="M1051" s="636">
        <f t="shared" si="151"/>
        <v>2.7790067230535676E-2</v>
      </c>
      <c r="N1051" s="923">
        <v>75.319999999999993</v>
      </c>
      <c r="O1051" s="638">
        <f t="shared" si="152"/>
        <v>2.0931478638039467</v>
      </c>
      <c r="P1051" s="823">
        <f t="shared" si="153"/>
        <v>1667.4040338321406</v>
      </c>
      <c r="Q1051" s="639">
        <f t="shared" si="154"/>
        <v>125.58887182823682</v>
      </c>
    </row>
    <row r="1052" spans="1:17">
      <c r="A1052" s="2074"/>
      <c r="B1052" s="20">
        <v>9</v>
      </c>
      <c r="C1052" s="975" t="s">
        <v>378</v>
      </c>
      <c r="D1052" s="972">
        <v>5</v>
      </c>
      <c r="E1052" s="972">
        <v>1948</v>
      </c>
      <c r="F1052" s="918">
        <v>7.601</v>
      </c>
      <c r="G1052" s="918">
        <v>0.34</v>
      </c>
      <c r="H1052" s="918">
        <v>0.8</v>
      </c>
      <c r="I1052" s="918">
        <v>6.4610000000000003</v>
      </c>
      <c r="J1052" s="918">
        <v>301.55</v>
      </c>
      <c r="K1052" s="1938">
        <v>5.9</v>
      </c>
      <c r="L1052" s="918">
        <v>250.99</v>
      </c>
      <c r="M1052" s="636">
        <f t="shared" si="151"/>
        <v>2.3506912626001037E-2</v>
      </c>
      <c r="N1052" s="918">
        <v>75.319999999999993</v>
      </c>
      <c r="O1052" s="638">
        <f t="shared" si="152"/>
        <v>1.770540658990398</v>
      </c>
      <c r="P1052" s="823">
        <f t="shared" si="153"/>
        <v>1410.4147575600623</v>
      </c>
      <c r="Q1052" s="639">
        <f t="shared" si="154"/>
        <v>106.23243953942388</v>
      </c>
    </row>
    <row r="1053" spans="1:17" ht="12" thickBot="1">
      <c r="A1053" s="2075"/>
      <c r="B1053" s="21">
        <v>10</v>
      </c>
      <c r="C1053" s="25"/>
      <c r="D1053" s="21"/>
      <c r="E1053" s="21"/>
      <c r="F1053" s="267"/>
      <c r="G1053" s="267"/>
      <c r="H1053" s="267"/>
      <c r="I1053" s="267"/>
      <c r="J1053" s="267"/>
      <c r="K1053" s="651"/>
      <c r="L1053" s="267"/>
      <c r="M1053" s="41"/>
      <c r="N1053" s="267"/>
      <c r="O1053" s="39"/>
      <c r="P1053" s="39"/>
      <c r="Q1053" s="246"/>
    </row>
    <row r="1054" spans="1:17">
      <c r="A1054" s="725"/>
      <c r="B1054" s="723"/>
      <c r="C1054" s="724"/>
      <c r="D1054" s="723"/>
      <c r="E1054" s="723"/>
      <c r="F1054" s="295"/>
      <c r="G1054" s="295"/>
      <c r="H1054" s="295"/>
      <c r="I1054" s="295"/>
      <c r="J1054" s="295"/>
      <c r="K1054" s="295"/>
      <c r="L1054" s="295"/>
      <c r="M1054" s="295"/>
      <c r="N1054" s="295"/>
      <c r="O1054" s="295"/>
      <c r="P1054" s="295"/>
      <c r="Q1054" s="295"/>
    </row>
    <row r="1055" spans="1:17" ht="15">
      <c r="A1055" s="2067" t="s">
        <v>193</v>
      </c>
      <c r="B1055" s="2067"/>
      <c r="C1055" s="2067"/>
      <c r="D1055" s="2067"/>
      <c r="E1055" s="2067"/>
      <c r="F1055" s="2067"/>
      <c r="G1055" s="2067"/>
      <c r="H1055" s="2067"/>
      <c r="I1055" s="2067"/>
      <c r="J1055" s="2067"/>
      <c r="K1055" s="2067"/>
      <c r="L1055" s="2067"/>
      <c r="M1055" s="2067"/>
      <c r="N1055" s="2067"/>
      <c r="O1055" s="2067"/>
      <c r="P1055" s="2067"/>
      <c r="Q1055" s="2067"/>
    </row>
    <row r="1056" spans="1:17" ht="13.5" thickBot="1">
      <c r="A1056" s="1043"/>
      <c r="B1056" s="1043"/>
      <c r="C1056" s="1043"/>
      <c r="D1056" s="1043"/>
      <c r="E1056" s="2038" t="s">
        <v>419</v>
      </c>
      <c r="F1056" s="2038"/>
      <c r="G1056" s="2038"/>
      <c r="H1056" s="2038"/>
      <c r="I1056" s="1043">
        <v>-1</v>
      </c>
      <c r="J1056" s="1043" t="s">
        <v>418</v>
      </c>
      <c r="K1056" s="1043" t="s">
        <v>420</v>
      </c>
      <c r="L1056" s="1043">
        <v>589</v>
      </c>
      <c r="M1056" s="1043"/>
      <c r="N1056" s="1043"/>
      <c r="O1056" s="1043"/>
      <c r="P1056" s="1043"/>
      <c r="Q1056" s="1043"/>
    </row>
    <row r="1057" spans="1:17">
      <c r="A1057" s="2033" t="s">
        <v>1</v>
      </c>
      <c r="B1057" s="2068" t="s">
        <v>0</v>
      </c>
      <c r="C1057" s="2039" t="s">
        <v>2</v>
      </c>
      <c r="D1057" s="2039" t="s">
        <v>3</v>
      </c>
      <c r="E1057" s="2039" t="s">
        <v>12</v>
      </c>
      <c r="F1057" s="2042" t="s">
        <v>13</v>
      </c>
      <c r="G1057" s="2043"/>
      <c r="H1057" s="2043"/>
      <c r="I1057" s="2044"/>
      <c r="J1057" s="2039" t="s">
        <v>4</v>
      </c>
      <c r="K1057" s="2039" t="s">
        <v>14</v>
      </c>
      <c r="L1057" s="2039" t="s">
        <v>5</v>
      </c>
      <c r="M1057" s="2039" t="s">
        <v>6</v>
      </c>
      <c r="N1057" s="2039" t="s">
        <v>15</v>
      </c>
      <c r="O1057" s="2055" t="s">
        <v>16</v>
      </c>
      <c r="P1057" s="2039" t="s">
        <v>23</v>
      </c>
      <c r="Q1057" s="2025" t="s">
        <v>24</v>
      </c>
    </row>
    <row r="1058" spans="1:17" ht="33.75">
      <c r="A1058" s="2034"/>
      <c r="B1058" s="2069"/>
      <c r="C1058" s="2040"/>
      <c r="D1058" s="2041"/>
      <c r="E1058" s="2041"/>
      <c r="F1058" s="648" t="s">
        <v>17</v>
      </c>
      <c r="G1058" s="648" t="s">
        <v>18</v>
      </c>
      <c r="H1058" s="648" t="s">
        <v>19</v>
      </c>
      <c r="I1058" s="648" t="s">
        <v>20</v>
      </c>
      <c r="J1058" s="2041"/>
      <c r="K1058" s="2041"/>
      <c r="L1058" s="2041"/>
      <c r="M1058" s="2041"/>
      <c r="N1058" s="2041"/>
      <c r="O1058" s="2056"/>
      <c r="P1058" s="2041"/>
      <c r="Q1058" s="2026"/>
    </row>
    <row r="1059" spans="1:17" ht="12" thickBot="1">
      <c r="A1059" s="2076"/>
      <c r="B1059" s="2077"/>
      <c r="C1059" s="2078"/>
      <c r="D1059" s="31" t="s">
        <v>7</v>
      </c>
      <c r="E1059" s="31" t="s">
        <v>8</v>
      </c>
      <c r="F1059" s="31" t="s">
        <v>9</v>
      </c>
      <c r="G1059" s="31" t="s">
        <v>9</v>
      </c>
      <c r="H1059" s="31" t="s">
        <v>9</v>
      </c>
      <c r="I1059" s="31" t="s">
        <v>9</v>
      </c>
      <c r="J1059" s="31" t="s">
        <v>21</v>
      </c>
      <c r="K1059" s="31" t="s">
        <v>9</v>
      </c>
      <c r="L1059" s="31" t="s">
        <v>21</v>
      </c>
      <c r="M1059" s="31" t="s">
        <v>60</v>
      </c>
      <c r="N1059" s="106" t="s">
        <v>633</v>
      </c>
      <c r="O1059" s="106" t="s">
        <v>634</v>
      </c>
      <c r="P1059" s="107" t="s">
        <v>25</v>
      </c>
      <c r="Q1059" s="108" t="s">
        <v>635</v>
      </c>
    </row>
    <row r="1060" spans="1:17">
      <c r="A1060" s="2035" t="s">
        <v>321</v>
      </c>
      <c r="B1060" s="240">
        <v>1</v>
      </c>
      <c r="C1060" s="1099" t="s">
        <v>876</v>
      </c>
      <c r="D1060" s="831">
        <v>30</v>
      </c>
      <c r="E1060" s="831">
        <v>1989</v>
      </c>
      <c r="F1060" s="1939">
        <v>35.683999999999997</v>
      </c>
      <c r="G1060" s="1939">
        <v>3.173</v>
      </c>
      <c r="H1060" s="1939">
        <v>4.8010000000000002</v>
      </c>
      <c r="I1060" s="1939">
        <v>27.71</v>
      </c>
      <c r="J1060" s="1247">
        <v>1601.5</v>
      </c>
      <c r="K1060" s="1939">
        <v>27.71</v>
      </c>
      <c r="L1060" s="1247">
        <v>1601.5</v>
      </c>
      <c r="M1060" s="1940">
        <f>K1060/L1060</f>
        <v>1.7302528879175775E-2</v>
      </c>
      <c r="N1060" s="1248">
        <v>85.129000000000005</v>
      </c>
      <c r="O1060" s="1249">
        <f>M1060*N1060</f>
        <v>1.4729469809553546</v>
      </c>
      <c r="P1060" s="1249">
        <f>M1060*60*1000</f>
        <v>1038.1517327505464</v>
      </c>
      <c r="Q1060" s="1250">
        <f>P1060*N1060/1000</f>
        <v>88.376818857321268</v>
      </c>
    </row>
    <row r="1061" spans="1:17">
      <c r="A1061" s="2036"/>
      <c r="B1061" s="235">
        <v>2</v>
      </c>
      <c r="C1061" s="1099" t="s">
        <v>877</v>
      </c>
      <c r="D1061" s="831">
        <v>49</v>
      </c>
      <c r="E1061" s="831">
        <v>1974</v>
      </c>
      <c r="F1061" s="1251">
        <v>54.887999999999998</v>
      </c>
      <c r="G1061" s="1251">
        <v>4.8170000000000002</v>
      </c>
      <c r="H1061" s="1251">
        <v>7.8410000000000002</v>
      </c>
      <c r="I1061" s="1251">
        <v>42.23</v>
      </c>
      <c r="J1061" s="1252">
        <v>2550.1</v>
      </c>
      <c r="K1061" s="1251">
        <v>42.23</v>
      </c>
      <c r="L1061" s="1252">
        <v>2550.1</v>
      </c>
      <c r="M1061" s="1253">
        <f t="shared" ref="M1061:M1069" si="155">K1061/L1061</f>
        <v>1.6560134896670718E-2</v>
      </c>
      <c r="N1061" s="1248">
        <v>85.129000000000005</v>
      </c>
      <c r="O1061" s="1254">
        <f t="shared" ref="O1061:O1079" si="156">M1061*N1061</f>
        <v>1.4097477236186815</v>
      </c>
      <c r="P1061" s="1249">
        <f t="shared" ref="P1061:P1079" si="157">M1061*60*1000</f>
        <v>993.60809380024307</v>
      </c>
      <c r="Q1061" s="1255">
        <f t="shared" ref="Q1061:Q1079" si="158">P1061*N1061/1000</f>
        <v>84.5848634171209</v>
      </c>
    </row>
    <row r="1062" spans="1:17">
      <c r="A1062" s="2036"/>
      <c r="B1062" s="235">
        <v>3</v>
      </c>
      <c r="C1062" s="1099" t="s">
        <v>878</v>
      </c>
      <c r="D1062" s="831">
        <v>30</v>
      </c>
      <c r="E1062" s="831">
        <v>1989</v>
      </c>
      <c r="F1062" s="1251">
        <v>34.030999999999999</v>
      </c>
      <c r="G1062" s="1251">
        <v>3.173</v>
      </c>
      <c r="H1062" s="1251">
        <v>4.7210000000000001</v>
      </c>
      <c r="I1062" s="1251">
        <v>26.137</v>
      </c>
      <c r="J1062" s="1252">
        <v>1599.2</v>
      </c>
      <c r="K1062" s="1251">
        <v>26.137</v>
      </c>
      <c r="L1062" s="1252">
        <v>1599.2</v>
      </c>
      <c r="M1062" s="1253">
        <f t="shared" si="155"/>
        <v>1.6343796898449225E-2</v>
      </c>
      <c r="N1062" s="1248">
        <v>85.129000000000005</v>
      </c>
      <c r="O1062" s="1254">
        <f t="shared" si="156"/>
        <v>1.3913310861680841</v>
      </c>
      <c r="P1062" s="1249">
        <f t="shared" si="157"/>
        <v>980.62781390695352</v>
      </c>
      <c r="Q1062" s="1255">
        <f t="shared" si="158"/>
        <v>83.479865170085048</v>
      </c>
    </row>
    <row r="1063" spans="1:17">
      <c r="A1063" s="2036"/>
      <c r="B1063" s="235">
        <v>4</v>
      </c>
      <c r="C1063" s="1099" t="s">
        <v>879</v>
      </c>
      <c r="D1063" s="831">
        <v>30</v>
      </c>
      <c r="E1063" s="831">
        <v>1993</v>
      </c>
      <c r="F1063" s="1251">
        <v>33.097000000000001</v>
      </c>
      <c r="G1063" s="1251">
        <v>3.343</v>
      </c>
      <c r="H1063" s="1251">
        <v>4.7210000000000001</v>
      </c>
      <c r="I1063" s="1251">
        <v>25.033000000000001</v>
      </c>
      <c r="J1063" s="1252">
        <v>1596.5</v>
      </c>
      <c r="K1063" s="1251">
        <v>25.033000000000001</v>
      </c>
      <c r="L1063" s="1252">
        <v>1596.5</v>
      </c>
      <c r="M1063" s="1253">
        <f t="shared" si="155"/>
        <v>1.5679924835577827E-2</v>
      </c>
      <c r="N1063" s="1248">
        <v>85.129000000000005</v>
      </c>
      <c r="O1063" s="1254">
        <f t="shared" si="156"/>
        <v>1.334816321327905</v>
      </c>
      <c r="P1063" s="1249">
        <f t="shared" si="157"/>
        <v>940.79549013466954</v>
      </c>
      <c r="Q1063" s="1255">
        <f t="shared" si="158"/>
        <v>80.088979279674291</v>
      </c>
    </row>
    <row r="1064" spans="1:17">
      <c r="A1064" s="2036"/>
      <c r="B1064" s="235">
        <v>5</v>
      </c>
      <c r="C1064" s="1099" t="s">
        <v>880</v>
      </c>
      <c r="D1064" s="831">
        <v>30</v>
      </c>
      <c r="E1064" s="831">
        <v>1993</v>
      </c>
      <c r="F1064" s="1251">
        <v>34.508000000000003</v>
      </c>
      <c r="G1064" s="1251">
        <v>3.06</v>
      </c>
      <c r="H1064" s="1251">
        <v>4.8010000000000002</v>
      </c>
      <c r="I1064" s="1251">
        <v>26.646999999999998</v>
      </c>
      <c r="J1064" s="1252">
        <v>1614.9</v>
      </c>
      <c r="K1064" s="1251">
        <v>26.646999999999998</v>
      </c>
      <c r="L1064" s="1252">
        <v>1614.9</v>
      </c>
      <c r="M1064" s="1253">
        <f t="shared" si="155"/>
        <v>1.6500712118397421E-2</v>
      </c>
      <c r="N1064" s="1248">
        <v>85.129000000000005</v>
      </c>
      <c r="O1064" s="1254">
        <f t="shared" si="156"/>
        <v>1.4046891219270541</v>
      </c>
      <c r="P1064" s="1249">
        <f t="shared" si="157"/>
        <v>990.04272710384521</v>
      </c>
      <c r="Q1064" s="1255">
        <f t="shared" si="158"/>
        <v>84.28134731562325</v>
      </c>
    </row>
    <row r="1065" spans="1:17">
      <c r="A1065" s="2036"/>
      <c r="B1065" s="235">
        <v>6</v>
      </c>
      <c r="C1065" s="1099" t="s">
        <v>881</v>
      </c>
      <c r="D1065" s="831">
        <v>30</v>
      </c>
      <c r="E1065" s="831">
        <v>1992</v>
      </c>
      <c r="F1065" s="1251">
        <v>33.313000000000002</v>
      </c>
      <c r="G1065" s="1251">
        <v>3.4</v>
      </c>
      <c r="H1065" s="1251">
        <v>4.5609999999999999</v>
      </c>
      <c r="I1065" s="1251">
        <v>25.352</v>
      </c>
      <c r="J1065" s="1252">
        <v>1616.9</v>
      </c>
      <c r="K1065" s="1251">
        <v>25.352</v>
      </c>
      <c r="L1065" s="1252">
        <v>1616.9</v>
      </c>
      <c r="M1065" s="1253">
        <f t="shared" si="155"/>
        <v>1.5679386480301812E-2</v>
      </c>
      <c r="N1065" s="1248">
        <v>85.129000000000005</v>
      </c>
      <c r="O1065" s="1254">
        <f t="shared" si="156"/>
        <v>1.334770491681613</v>
      </c>
      <c r="P1065" s="1249">
        <f t="shared" si="157"/>
        <v>940.76318881810869</v>
      </c>
      <c r="Q1065" s="1255">
        <f t="shared" si="158"/>
        <v>80.086229500896778</v>
      </c>
    </row>
    <row r="1066" spans="1:17">
      <c r="A1066" s="2036"/>
      <c r="B1066" s="235">
        <v>7</v>
      </c>
      <c r="C1066" s="1099" t="s">
        <v>882</v>
      </c>
      <c r="D1066" s="831">
        <v>45</v>
      </c>
      <c r="E1066" s="831">
        <v>1985</v>
      </c>
      <c r="F1066" s="1251">
        <v>48.901000000000003</v>
      </c>
      <c r="G1066" s="1251">
        <v>4.5620000000000003</v>
      </c>
      <c r="H1066" s="1251">
        <v>7.2009999999999996</v>
      </c>
      <c r="I1066" s="1251">
        <v>37.137999999999998</v>
      </c>
      <c r="J1066" s="1252">
        <v>2283.6999999999998</v>
      </c>
      <c r="K1066" s="1251">
        <v>37.137999999999998</v>
      </c>
      <c r="L1066" s="1252">
        <v>2283.6999999999998</v>
      </c>
      <c r="M1066" s="1253">
        <f t="shared" si="155"/>
        <v>1.6262206069098395E-2</v>
      </c>
      <c r="N1066" s="1248">
        <v>85.129000000000005</v>
      </c>
      <c r="O1066" s="1254">
        <f t="shared" si="156"/>
        <v>1.3843853404562774</v>
      </c>
      <c r="P1066" s="1249">
        <f t="shared" si="157"/>
        <v>975.73236414590372</v>
      </c>
      <c r="Q1066" s="1255">
        <f t="shared" si="158"/>
        <v>83.063120427376646</v>
      </c>
    </row>
    <row r="1067" spans="1:17">
      <c r="A1067" s="2036"/>
      <c r="B1067" s="235">
        <v>8</v>
      </c>
      <c r="C1067" s="1099" t="s">
        <v>883</v>
      </c>
      <c r="D1067" s="831">
        <v>37</v>
      </c>
      <c r="E1067" s="831">
        <v>1972</v>
      </c>
      <c r="F1067" s="1251">
        <v>39.734000000000002</v>
      </c>
      <c r="G1067" s="1251">
        <v>2.323</v>
      </c>
      <c r="H1067" s="1251">
        <v>5.9210000000000003</v>
      </c>
      <c r="I1067" s="1251">
        <v>31.49</v>
      </c>
      <c r="J1067" s="1252">
        <v>1935.1</v>
      </c>
      <c r="K1067" s="1251">
        <v>31.49</v>
      </c>
      <c r="L1067" s="1252">
        <v>1935.1</v>
      </c>
      <c r="M1067" s="1253">
        <f t="shared" si="155"/>
        <v>1.6273060823730041E-2</v>
      </c>
      <c r="N1067" s="1248">
        <v>85.129000000000005</v>
      </c>
      <c r="O1067" s="1254">
        <f t="shared" si="156"/>
        <v>1.3853093948633148</v>
      </c>
      <c r="P1067" s="1249">
        <f t="shared" si="157"/>
        <v>976.38364942380247</v>
      </c>
      <c r="Q1067" s="1255">
        <f t="shared" si="158"/>
        <v>83.118563691798883</v>
      </c>
    </row>
    <row r="1068" spans="1:17">
      <c r="A1068" s="2036"/>
      <c r="B1068" s="235">
        <v>9</v>
      </c>
      <c r="C1068" s="1099" t="s">
        <v>884</v>
      </c>
      <c r="D1068" s="831">
        <v>45</v>
      </c>
      <c r="E1068" s="831">
        <v>1980</v>
      </c>
      <c r="F1068" s="1251">
        <v>54.247999999999998</v>
      </c>
      <c r="G1068" s="1251">
        <v>5.27</v>
      </c>
      <c r="H1068" s="1251">
        <v>7.2009999999999996</v>
      </c>
      <c r="I1068" s="1251">
        <v>41.777000000000001</v>
      </c>
      <c r="J1068" s="1252">
        <v>2298</v>
      </c>
      <c r="K1068" s="1251">
        <v>41.777000000000001</v>
      </c>
      <c r="L1068" s="1252">
        <v>2298</v>
      </c>
      <c r="M1068" s="1253">
        <f t="shared" si="155"/>
        <v>1.8179721496953873E-2</v>
      </c>
      <c r="N1068" s="1248">
        <v>85.129000000000005</v>
      </c>
      <c r="O1068" s="1254">
        <f t="shared" si="156"/>
        <v>1.5476215113141865</v>
      </c>
      <c r="P1068" s="1249">
        <f t="shared" si="157"/>
        <v>1090.7832898172326</v>
      </c>
      <c r="Q1068" s="1255">
        <f t="shared" si="158"/>
        <v>92.857290678851186</v>
      </c>
    </row>
    <row r="1069" spans="1:17" ht="12" thickBot="1">
      <c r="A1069" s="2057"/>
      <c r="B1069" s="260">
        <v>10</v>
      </c>
      <c r="C1069" s="1950" t="s">
        <v>205</v>
      </c>
      <c r="D1069" s="1951">
        <v>45</v>
      </c>
      <c r="E1069" s="1951">
        <v>1985</v>
      </c>
      <c r="F1069" s="1952">
        <v>19.100000000000001</v>
      </c>
      <c r="G1069" s="1952">
        <v>1.19</v>
      </c>
      <c r="H1069" s="1952">
        <v>1.92</v>
      </c>
      <c r="I1069" s="1952">
        <v>15.99</v>
      </c>
      <c r="J1069" s="1953">
        <v>672.3</v>
      </c>
      <c r="K1069" s="1952">
        <v>15.99</v>
      </c>
      <c r="L1069" s="1953">
        <v>672.3</v>
      </c>
      <c r="M1069" s="1954">
        <f t="shared" si="155"/>
        <v>2.3784024988844268E-2</v>
      </c>
      <c r="N1069" s="1955">
        <v>85.129000000000005</v>
      </c>
      <c r="O1069" s="1956">
        <f t="shared" si="156"/>
        <v>2.024710263275324</v>
      </c>
      <c r="P1069" s="1957">
        <f t="shared" si="157"/>
        <v>1427.0414993306561</v>
      </c>
      <c r="Q1069" s="1958">
        <f t="shared" si="158"/>
        <v>121.48261579651943</v>
      </c>
    </row>
    <row r="1070" spans="1:17" ht="11.25" customHeight="1">
      <c r="A1070" s="2029" t="s">
        <v>238</v>
      </c>
      <c r="B1070" s="18">
        <v>1</v>
      </c>
      <c r="C1070" s="1959" t="s">
        <v>885</v>
      </c>
      <c r="D1070" s="1960">
        <v>20</v>
      </c>
      <c r="E1070" s="1960">
        <v>1975</v>
      </c>
      <c r="F1070" s="1941">
        <v>28.545999999999999</v>
      </c>
      <c r="G1070" s="1941">
        <v>3.1</v>
      </c>
      <c r="H1070" s="1941">
        <v>3.2</v>
      </c>
      <c r="I1070" s="1941">
        <v>22.245999999999999</v>
      </c>
      <c r="J1070" s="1942">
        <v>1032.3</v>
      </c>
      <c r="K1070" s="1941">
        <v>22.245999999999999</v>
      </c>
      <c r="L1070" s="1942">
        <v>1032.3</v>
      </c>
      <c r="M1070" s="1961">
        <f>K1070/L1070</f>
        <v>2.1549937033808E-2</v>
      </c>
      <c r="N1070" s="1962">
        <v>85.13</v>
      </c>
      <c r="O1070" s="1963">
        <f t="shared" si="156"/>
        <v>1.8345461396880749</v>
      </c>
      <c r="P1070" s="1963">
        <f t="shared" si="157"/>
        <v>1292.9962220284801</v>
      </c>
      <c r="Q1070" s="1964">
        <f t="shared" si="158"/>
        <v>110.0727683812845</v>
      </c>
    </row>
    <row r="1071" spans="1:17" ht="12.75" customHeight="1">
      <c r="A1071" s="2030"/>
      <c r="B1071" s="20">
        <v>2</v>
      </c>
      <c r="C1071" s="1256" t="s">
        <v>886</v>
      </c>
      <c r="D1071" s="1257">
        <v>18</v>
      </c>
      <c r="E1071" s="1257">
        <v>1987</v>
      </c>
      <c r="F1071" s="1258">
        <v>23.245999999999999</v>
      </c>
      <c r="G1071" s="1258">
        <v>1.4730000000000001</v>
      </c>
      <c r="H1071" s="1258">
        <v>2.4009999999999998</v>
      </c>
      <c r="I1071" s="1258">
        <v>19.372</v>
      </c>
      <c r="J1071" s="1263">
        <v>650.79999999999995</v>
      </c>
      <c r="K1071" s="1258">
        <v>19.372</v>
      </c>
      <c r="L1071" s="1263">
        <v>650.79999999999995</v>
      </c>
      <c r="M1071" s="1259">
        <f>K1071/L1071</f>
        <v>2.9766441303011679E-2</v>
      </c>
      <c r="N1071" s="1260">
        <v>85.13</v>
      </c>
      <c r="O1071" s="1261">
        <f t="shared" si="156"/>
        <v>2.5340171481253839</v>
      </c>
      <c r="P1071" s="1261">
        <f t="shared" si="157"/>
        <v>1785.9864781807007</v>
      </c>
      <c r="Q1071" s="1262">
        <f t="shared" si="158"/>
        <v>152.04102888752305</v>
      </c>
    </row>
    <row r="1072" spans="1:17" ht="12.75" customHeight="1">
      <c r="A1072" s="2030"/>
      <c r="B1072" s="20">
        <v>3</v>
      </c>
      <c r="C1072" s="1256" t="s">
        <v>887</v>
      </c>
      <c r="D1072" s="1257">
        <v>9</v>
      </c>
      <c r="E1072" s="1257">
        <v>1990</v>
      </c>
      <c r="F1072" s="1258">
        <v>13.121</v>
      </c>
      <c r="G1072" s="1258">
        <v>0.96299999999999997</v>
      </c>
      <c r="H1072" s="1258">
        <v>1.4410000000000001</v>
      </c>
      <c r="I1072" s="1258">
        <v>10.717000000000001</v>
      </c>
      <c r="J1072" s="1263">
        <v>513.4</v>
      </c>
      <c r="K1072" s="1258">
        <v>10.717000000000001</v>
      </c>
      <c r="L1072" s="1263">
        <v>513.4</v>
      </c>
      <c r="M1072" s="1264">
        <f t="shared" ref="M1072:M1079" si="159">K1072/L1072</f>
        <v>2.0874561745227893E-2</v>
      </c>
      <c r="N1072" s="1260">
        <v>85.13</v>
      </c>
      <c r="O1072" s="1261">
        <f t="shared" si="156"/>
        <v>1.7770514413712504</v>
      </c>
      <c r="P1072" s="1261">
        <f t="shared" si="157"/>
        <v>1252.4737047136737</v>
      </c>
      <c r="Q1072" s="1265">
        <f t="shared" si="158"/>
        <v>106.62308648227503</v>
      </c>
    </row>
    <row r="1073" spans="1:17" ht="12.75" customHeight="1">
      <c r="A1073" s="2030"/>
      <c r="B1073" s="20">
        <v>4</v>
      </c>
      <c r="C1073" s="1256" t="s">
        <v>888</v>
      </c>
      <c r="D1073" s="1257">
        <v>20</v>
      </c>
      <c r="E1073" s="1257">
        <v>1985</v>
      </c>
      <c r="F1073" s="1258">
        <v>26.084</v>
      </c>
      <c r="G1073" s="1258">
        <v>1.8979999999999999</v>
      </c>
      <c r="H1073" s="1258">
        <v>3.04</v>
      </c>
      <c r="I1073" s="1258">
        <v>21.146000000000001</v>
      </c>
      <c r="J1073" s="1263">
        <v>1056.2</v>
      </c>
      <c r="K1073" s="1258">
        <v>21.146000000000001</v>
      </c>
      <c r="L1073" s="1263">
        <v>1056.2</v>
      </c>
      <c r="M1073" s="1264">
        <f t="shared" si="159"/>
        <v>2.0020829388373414E-2</v>
      </c>
      <c r="N1073" s="1260">
        <v>85.13</v>
      </c>
      <c r="O1073" s="1266">
        <f t="shared" si="156"/>
        <v>1.7043732058322285</v>
      </c>
      <c r="P1073" s="1261">
        <f t="shared" si="157"/>
        <v>1201.2497633024047</v>
      </c>
      <c r="Q1073" s="1265">
        <f t="shared" si="158"/>
        <v>102.26239234993371</v>
      </c>
    </row>
    <row r="1074" spans="1:17" ht="12.75" customHeight="1">
      <c r="A1074" s="2030"/>
      <c r="B1074" s="20">
        <v>5</v>
      </c>
      <c r="C1074" s="1256" t="s">
        <v>889</v>
      </c>
      <c r="D1074" s="1257">
        <v>20</v>
      </c>
      <c r="E1074" s="1257">
        <v>1985</v>
      </c>
      <c r="F1074" s="1258">
        <v>29.542999999999999</v>
      </c>
      <c r="G1074" s="1258">
        <v>1.19</v>
      </c>
      <c r="H1074" s="1258">
        <v>3.2</v>
      </c>
      <c r="I1074" s="1258">
        <v>25.152999999999999</v>
      </c>
      <c r="J1074" s="1263">
        <v>1056.3</v>
      </c>
      <c r="K1074" s="1258">
        <v>25.152999999999999</v>
      </c>
      <c r="L1074" s="1263">
        <v>1056.3</v>
      </c>
      <c r="M1074" s="1264">
        <f t="shared" si="159"/>
        <v>2.3812363911767491E-2</v>
      </c>
      <c r="N1074" s="1260">
        <v>85.13</v>
      </c>
      <c r="O1074" s="1266">
        <f t="shared" si="156"/>
        <v>2.0271465398087662</v>
      </c>
      <c r="P1074" s="1261">
        <f t="shared" si="157"/>
        <v>1428.7418347060495</v>
      </c>
      <c r="Q1074" s="1265">
        <f t="shared" si="158"/>
        <v>121.62879238852599</v>
      </c>
    </row>
    <row r="1075" spans="1:17" ht="12.75" customHeight="1">
      <c r="A1075" s="2030"/>
      <c r="B1075" s="20">
        <v>6</v>
      </c>
      <c r="C1075" s="1256" t="s">
        <v>890</v>
      </c>
      <c r="D1075" s="1257">
        <v>20</v>
      </c>
      <c r="E1075" s="1257">
        <v>1974</v>
      </c>
      <c r="F1075" s="1258">
        <v>25.585999999999999</v>
      </c>
      <c r="G1075" s="1258">
        <v>1.53</v>
      </c>
      <c r="H1075" s="1258">
        <v>3.9369999999999998</v>
      </c>
      <c r="I1075" s="1258">
        <v>20.119</v>
      </c>
      <c r="J1075" s="1263">
        <v>948.5</v>
      </c>
      <c r="K1075" s="1258">
        <v>20.119</v>
      </c>
      <c r="L1075" s="1263">
        <v>948.5</v>
      </c>
      <c r="M1075" s="1264">
        <f t="shared" si="159"/>
        <v>2.1211386399578282E-2</v>
      </c>
      <c r="N1075" s="1260">
        <v>85.13</v>
      </c>
      <c r="O1075" s="1266">
        <f t="shared" si="156"/>
        <v>1.8057253241960991</v>
      </c>
      <c r="P1075" s="1261">
        <f t="shared" si="157"/>
        <v>1272.6831839746969</v>
      </c>
      <c r="Q1075" s="1265">
        <f t="shared" si="158"/>
        <v>108.34351945176594</v>
      </c>
    </row>
    <row r="1076" spans="1:17" ht="12.75" customHeight="1">
      <c r="A1076" s="2030"/>
      <c r="B1076" s="20">
        <v>7</v>
      </c>
      <c r="C1076" s="1256" t="s">
        <v>891</v>
      </c>
      <c r="D1076" s="1257">
        <v>20</v>
      </c>
      <c r="E1076" s="1257">
        <v>1978</v>
      </c>
      <c r="F1076" s="1258">
        <v>24.469000000000001</v>
      </c>
      <c r="G1076" s="1258">
        <v>2.153</v>
      </c>
      <c r="H1076" s="1258">
        <v>3.2010000000000001</v>
      </c>
      <c r="I1076" s="1258">
        <v>19.114999999999998</v>
      </c>
      <c r="J1076" s="1263">
        <v>910.7</v>
      </c>
      <c r="K1076" s="1258">
        <v>19.114999999999998</v>
      </c>
      <c r="L1076" s="1263">
        <v>910.7</v>
      </c>
      <c r="M1076" s="1264">
        <f t="shared" si="159"/>
        <v>2.0989348852531016E-2</v>
      </c>
      <c r="N1076" s="1260">
        <v>85.13</v>
      </c>
      <c r="O1076" s="1266">
        <f t="shared" si="156"/>
        <v>1.7868232678159652</v>
      </c>
      <c r="P1076" s="1261">
        <f t="shared" si="157"/>
        <v>1259.360931151861</v>
      </c>
      <c r="Q1076" s="1265">
        <f t="shared" si="158"/>
        <v>107.20939606895793</v>
      </c>
    </row>
    <row r="1077" spans="1:17" ht="12.75" customHeight="1">
      <c r="A1077" s="2030"/>
      <c r="B1077" s="20">
        <v>8</v>
      </c>
      <c r="C1077" s="1256" t="s">
        <v>892</v>
      </c>
      <c r="D1077" s="1257">
        <v>10</v>
      </c>
      <c r="E1077" s="1257">
        <v>1983</v>
      </c>
      <c r="F1077" s="1258">
        <v>18.997</v>
      </c>
      <c r="G1077" s="1258">
        <v>0.96299999999999997</v>
      </c>
      <c r="H1077" s="1258">
        <v>1.601</v>
      </c>
      <c r="I1077" s="1258">
        <v>16.433</v>
      </c>
      <c r="J1077" s="1263">
        <v>681.4</v>
      </c>
      <c r="K1077" s="1258">
        <v>16.433</v>
      </c>
      <c r="L1077" s="1263">
        <v>681.4</v>
      </c>
      <c r="M1077" s="1264">
        <f t="shared" si="159"/>
        <v>2.4116524801878488E-2</v>
      </c>
      <c r="N1077" s="1260">
        <v>85.13</v>
      </c>
      <c r="O1077" s="1266">
        <f t="shared" si="156"/>
        <v>2.0530397563839156</v>
      </c>
      <c r="P1077" s="1261">
        <f t="shared" si="157"/>
        <v>1446.9914881127092</v>
      </c>
      <c r="Q1077" s="1265">
        <f t="shared" si="158"/>
        <v>123.18238538303493</v>
      </c>
    </row>
    <row r="1078" spans="1:17" ht="13.5" customHeight="1">
      <c r="A1078" s="2030"/>
      <c r="B1078" s="20">
        <v>9</v>
      </c>
      <c r="C1078" s="1256" t="s">
        <v>893</v>
      </c>
      <c r="D1078" s="1257">
        <v>30</v>
      </c>
      <c r="E1078" s="1257">
        <v>1980</v>
      </c>
      <c r="F1078" s="1258">
        <v>35.148000000000003</v>
      </c>
      <c r="G1078" s="1258">
        <v>2.89</v>
      </c>
      <c r="H1078" s="1258">
        <v>4.641</v>
      </c>
      <c r="I1078" s="1258">
        <v>27.617000000000001</v>
      </c>
      <c r="J1078" s="1267">
        <v>1516.79</v>
      </c>
      <c r="K1078" s="1258">
        <v>27.617000000000001</v>
      </c>
      <c r="L1078" s="1267">
        <v>1516.79</v>
      </c>
      <c r="M1078" s="1264">
        <f t="shared" si="159"/>
        <v>1.8207530376650689E-2</v>
      </c>
      <c r="N1078" s="1260">
        <v>85.13</v>
      </c>
      <c r="O1078" s="1266">
        <f t="shared" si="156"/>
        <v>1.5500070609642731</v>
      </c>
      <c r="P1078" s="1261">
        <f t="shared" si="157"/>
        <v>1092.4518225990414</v>
      </c>
      <c r="Q1078" s="1265">
        <f t="shared" si="158"/>
        <v>93.000423657856388</v>
      </c>
    </row>
    <row r="1079" spans="1:17" ht="13.5" customHeight="1" thickBot="1">
      <c r="A1079" s="2031"/>
      <c r="B1079" s="21">
        <v>10</v>
      </c>
      <c r="C1079" s="1965" t="s">
        <v>206</v>
      </c>
      <c r="D1079" s="1966">
        <v>20</v>
      </c>
      <c r="E1079" s="1966">
        <v>1985</v>
      </c>
      <c r="F1079" s="1268">
        <v>30.9</v>
      </c>
      <c r="G1079" s="1268">
        <v>1.927</v>
      </c>
      <c r="H1079" s="1268">
        <v>3.2</v>
      </c>
      <c r="I1079" s="1268">
        <v>25.773</v>
      </c>
      <c r="J1079" s="1269">
        <v>1072.5999999999999</v>
      </c>
      <c r="K1079" s="1268">
        <v>25.773</v>
      </c>
      <c r="L1079" s="1269">
        <v>1072.5999999999999</v>
      </c>
      <c r="M1079" s="1270">
        <f t="shared" si="159"/>
        <v>2.4028528808502706E-2</v>
      </c>
      <c r="N1079" s="1967">
        <v>85.13</v>
      </c>
      <c r="O1079" s="1271">
        <f t="shared" si="156"/>
        <v>2.0455486574678354</v>
      </c>
      <c r="P1079" s="1271">
        <f t="shared" si="157"/>
        <v>1441.7117285101624</v>
      </c>
      <c r="Q1079" s="1272">
        <f t="shared" si="158"/>
        <v>122.73291944807011</v>
      </c>
    </row>
    <row r="1080" spans="1:17">
      <c r="A1080" s="178"/>
      <c r="B1080" s="179"/>
      <c r="C1080" s="1943"/>
      <c r="D1080" s="1944"/>
      <c r="E1080" s="1944"/>
      <c r="F1080" s="1945"/>
      <c r="G1080" s="1945"/>
      <c r="H1080" s="1945"/>
      <c r="I1080" s="1945"/>
      <c r="J1080" s="1945"/>
      <c r="K1080" s="1946"/>
      <c r="L1080" s="1945"/>
      <c r="M1080" s="1947"/>
      <c r="N1080" s="1948"/>
      <c r="O1080" s="1949"/>
      <c r="P1080" s="1949"/>
      <c r="Q1080" s="1949"/>
    </row>
    <row r="1081" spans="1:17" ht="15">
      <c r="A1081" s="2032" t="s">
        <v>917</v>
      </c>
      <c r="B1081" s="2032"/>
      <c r="C1081" s="2032"/>
      <c r="D1081" s="2032"/>
      <c r="E1081" s="2032"/>
      <c r="F1081" s="2032"/>
      <c r="G1081" s="2032"/>
      <c r="H1081" s="2032"/>
      <c r="I1081" s="2032"/>
      <c r="J1081" s="2032"/>
      <c r="K1081" s="2032"/>
      <c r="L1081" s="2032"/>
      <c r="M1081" s="2032"/>
      <c r="N1081" s="2032"/>
      <c r="O1081" s="2032"/>
      <c r="P1081" s="2032"/>
      <c r="Q1081" s="2032"/>
    </row>
    <row r="1082" spans="1:17" ht="13.5" thickBot="1">
      <c r="A1082" s="1043"/>
      <c r="B1082" s="1043"/>
      <c r="C1082" s="1043"/>
      <c r="D1082" s="1043"/>
      <c r="E1082" s="2038" t="s">
        <v>419</v>
      </c>
      <c r="F1082" s="2038"/>
      <c r="G1082" s="2038"/>
      <c r="H1082" s="2038"/>
      <c r="I1082" s="1043">
        <v>-0.14000000000000001</v>
      </c>
      <c r="J1082" s="1043" t="s">
        <v>418</v>
      </c>
      <c r="K1082" s="1043" t="s">
        <v>420</v>
      </c>
      <c r="L1082" s="1043">
        <v>562</v>
      </c>
      <c r="M1082" s="1043"/>
      <c r="N1082" s="1043"/>
      <c r="O1082" s="1043"/>
      <c r="P1082" s="1043"/>
      <c r="Q1082" s="1043"/>
    </row>
    <row r="1083" spans="1:17">
      <c r="A1083" s="2033" t="s">
        <v>1</v>
      </c>
      <c r="B1083" s="2068" t="s">
        <v>0</v>
      </c>
      <c r="C1083" s="2039" t="s">
        <v>2</v>
      </c>
      <c r="D1083" s="2039" t="s">
        <v>3</v>
      </c>
      <c r="E1083" s="2039" t="s">
        <v>12</v>
      </c>
      <c r="F1083" s="2042" t="s">
        <v>13</v>
      </c>
      <c r="G1083" s="2043"/>
      <c r="H1083" s="2043"/>
      <c r="I1083" s="2044"/>
      <c r="J1083" s="2039" t="s">
        <v>4</v>
      </c>
      <c r="K1083" s="2039" t="s">
        <v>14</v>
      </c>
      <c r="L1083" s="2039" t="s">
        <v>5</v>
      </c>
      <c r="M1083" s="2039" t="s">
        <v>6</v>
      </c>
      <c r="N1083" s="2039" t="s">
        <v>15</v>
      </c>
      <c r="O1083" s="2055" t="s">
        <v>16</v>
      </c>
      <c r="P1083" s="2039" t="s">
        <v>23</v>
      </c>
      <c r="Q1083" s="2025" t="s">
        <v>24</v>
      </c>
    </row>
    <row r="1084" spans="1:17" ht="33.75">
      <c r="A1084" s="2034"/>
      <c r="B1084" s="2069"/>
      <c r="C1084" s="2040"/>
      <c r="D1084" s="2041"/>
      <c r="E1084" s="2041"/>
      <c r="F1084" s="273" t="s">
        <v>17</v>
      </c>
      <c r="G1084" s="273" t="s">
        <v>18</v>
      </c>
      <c r="H1084" s="273" t="s">
        <v>19</v>
      </c>
      <c r="I1084" s="273" t="s">
        <v>20</v>
      </c>
      <c r="J1084" s="2041"/>
      <c r="K1084" s="2041"/>
      <c r="L1084" s="2041"/>
      <c r="M1084" s="2041"/>
      <c r="N1084" s="2041"/>
      <c r="O1084" s="2056"/>
      <c r="P1084" s="2041"/>
      <c r="Q1084" s="2026"/>
    </row>
    <row r="1085" spans="1:17" ht="12" thickBot="1">
      <c r="A1085" s="2034"/>
      <c r="B1085" s="2069"/>
      <c r="C1085" s="2040"/>
      <c r="D1085" s="8" t="s">
        <v>7</v>
      </c>
      <c r="E1085" s="8" t="s">
        <v>8</v>
      </c>
      <c r="F1085" s="8" t="s">
        <v>9</v>
      </c>
      <c r="G1085" s="8" t="s">
        <v>9</v>
      </c>
      <c r="H1085" s="8" t="s">
        <v>9</v>
      </c>
      <c r="I1085" s="8" t="s">
        <v>9</v>
      </c>
      <c r="J1085" s="8" t="s">
        <v>21</v>
      </c>
      <c r="K1085" s="8" t="s">
        <v>9</v>
      </c>
      <c r="L1085" s="8" t="s">
        <v>21</v>
      </c>
      <c r="M1085" s="8" t="s">
        <v>22</v>
      </c>
      <c r="N1085" s="106" t="s">
        <v>633</v>
      </c>
      <c r="O1085" s="106" t="s">
        <v>634</v>
      </c>
      <c r="P1085" s="107" t="s">
        <v>25</v>
      </c>
      <c r="Q1085" s="108" t="s">
        <v>635</v>
      </c>
    </row>
    <row r="1086" spans="1:17">
      <c r="A1086" s="2062" t="s">
        <v>10</v>
      </c>
      <c r="B1086" s="12">
        <v>1</v>
      </c>
      <c r="C1086" s="381"/>
      <c r="D1086" s="298"/>
      <c r="E1086" s="298"/>
      <c r="F1086" s="621"/>
      <c r="G1086" s="621"/>
      <c r="H1086" s="621"/>
      <c r="I1086" s="621"/>
      <c r="J1086" s="383"/>
      <c r="K1086" s="622"/>
      <c r="L1086" s="383"/>
      <c r="M1086" s="382"/>
      <c r="N1086" s="383"/>
      <c r="O1086" s="303"/>
      <c r="P1086" s="303"/>
      <c r="Q1086" s="304"/>
    </row>
    <row r="1087" spans="1:17">
      <c r="A1087" s="2063"/>
      <c r="B1087" s="13">
        <v>2</v>
      </c>
      <c r="C1087" s="341"/>
      <c r="D1087" s="305"/>
      <c r="E1087" s="305"/>
      <c r="F1087" s="619"/>
      <c r="G1087" s="619"/>
      <c r="H1087" s="619"/>
      <c r="I1087" s="619"/>
      <c r="J1087" s="369"/>
      <c r="K1087" s="379"/>
      <c r="L1087" s="369"/>
      <c r="M1087" s="342"/>
      <c r="N1087" s="369"/>
      <c r="O1087" s="310"/>
      <c r="P1087" s="310"/>
      <c r="Q1087" s="311"/>
    </row>
    <row r="1088" spans="1:17">
      <c r="A1088" s="2063"/>
      <c r="B1088" s="13">
        <v>3</v>
      </c>
      <c r="C1088" s="341"/>
      <c r="D1088" s="305"/>
      <c r="E1088" s="305"/>
      <c r="F1088" s="619"/>
      <c r="G1088" s="619"/>
      <c r="H1088" s="619"/>
      <c r="I1088" s="619"/>
      <c r="J1088" s="369"/>
      <c r="K1088" s="379"/>
      <c r="L1088" s="369"/>
      <c r="M1088" s="342"/>
      <c r="N1088" s="369"/>
      <c r="O1088" s="310"/>
      <c r="P1088" s="310"/>
      <c r="Q1088" s="311"/>
    </row>
    <row r="1089" spans="1:17">
      <c r="A1089" s="2063"/>
      <c r="B1089" s="13">
        <v>4</v>
      </c>
      <c r="C1089" s="341"/>
      <c r="D1089" s="305"/>
      <c r="E1089" s="305"/>
      <c r="F1089" s="619"/>
      <c r="G1089" s="619"/>
      <c r="H1089" s="619"/>
      <c r="I1089" s="619"/>
      <c r="J1089" s="369"/>
      <c r="K1089" s="379"/>
      <c r="L1089" s="369"/>
      <c r="M1089" s="342"/>
      <c r="N1089" s="369"/>
      <c r="O1089" s="310"/>
      <c r="P1089" s="310"/>
      <c r="Q1089" s="311"/>
    </row>
    <row r="1090" spans="1:17">
      <c r="A1090" s="2063"/>
      <c r="B1090" s="13">
        <v>5</v>
      </c>
      <c r="C1090" s="341"/>
      <c r="D1090" s="305"/>
      <c r="E1090" s="305"/>
      <c r="F1090" s="619"/>
      <c r="G1090" s="619"/>
      <c r="H1090" s="619"/>
      <c r="I1090" s="619"/>
      <c r="J1090" s="369"/>
      <c r="K1090" s="379"/>
      <c r="L1090" s="369"/>
      <c r="M1090" s="342"/>
      <c r="N1090" s="369"/>
      <c r="O1090" s="310"/>
      <c r="P1090" s="310"/>
      <c r="Q1090" s="311"/>
    </row>
    <row r="1091" spans="1:17">
      <c r="A1091" s="2063"/>
      <c r="B1091" s="13">
        <v>6</v>
      </c>
      <c r="C1091" s="341"/>
      <c r="D1091" s="305"/>
      <c r="E1091" s="305"/>
      <c r="F1091" s="619"/>
      <c r="G1091" s="619"/>
      <c r="H1091" s="619"/>
      <c r="I1091" s="619"/>
      <c r="J1091" s="369"/>
      <c r="K1091" s="379"/>
      <c r="L1091" s="369"/>
      <c r="M1091" s="342"/>
      <c r="N1091" s="369"/>
      <c r="O1091" s="310"/>
      <c r="P1091" s="310"/>
      <c r="Q1091" s="311"/>
    </row>
    <row r="1092" spans="1:17">
      <c r="A1092" s="2063"/>
      <c r="B1092" s="13">
        <v>7</v>
      </c>
      <c r="C1092" s="341"/>
      <c r="D1092" s="305"/>
      <c r="E1092" s="305"/>
      <c r="F1092" s="619"/>
      <c r="G1092" s="619"/>
      <c r="H1092" s="619"/>
      <c r="I1092" s="619"/>
      <c r="J1092" s="369"/>
      <c r="K1092" s="379"/>
      <c r="L1092" s="369"/>
      <c r="M1092" s="342"/>
      <c r="N1092" s="369"/>
      <c r="O1092" s="310"/>
      <c r="P1092" s="310"/>
      <c r="Q1092" s="311"/>
    </row>
    <row r="1093" spans="1:17">
      <c r="A1093" s="2063"/>
      <c r="B1093" s="13">
        <v>8</v>
      </c>
      <c r="C1093" s="341"/>
      <c r="D1093" s="305"/>
      <c r="E1093" s="305"/>
      <c r="F1093" s="619"/>
      <c r="G1093" s="619"/>
      <c r="H1093" s="619"/>
      <c r="I1093" s="619"/>
      <c r="J1093" s="369"/>
      <c r="K1093" s="379"/>
      <c r="L1093" s="369"/>
      <c r="M1093" s="342"/>
      <c r="N1093" s="369"/>
      <c r="O1093" s="310"/>
      <c r="P1093" s="310"/>
      <c r="Q1093" s="311"/>
    </row>
    <row r="1094" spans="1:17">
      <c r="A1094" s="2063"/>
      <c r="B1094" s="13">
        <v>9</v>
      </c>
      <c r="C1094" s="341"/>
      <c r="D1094" s="305"/>
      <c r="E1094" s="305"/>
      <c r="F1094" s="619"/>
      <c r="G1094" s="619"/>
      <c r="H1094" s="619"/>
      <c r="I1094" s="619"/>
      <c r="J1094" s="369"/>
      <c r="K1094" s="379"/>
      <c r="L1094" s="369"/>
      <c r="M1094" s="342"/>
      <c r="N1094" s="369"/>
      <c r="O1094" s="310"/>
      <c r="P1094" s="310"/>
      <c r="Q1094" s="311"/>
    </row>
    <row r="1095" spans="1:17" ht="12" thickBot="1">
      <c r="A1095" s="2064"/>
      <c r="B1095" s="33">
        <v>10</v>
      </c>
      <c r="C1095" s="343"/>
      <c r="D1095" s="344"/>
      <c r="E1095" s="344"/>
      <c r="F1095" s="620"/>
      <c r="G1095" s="620"/>
      <c r="H1095" s="620"/>
      <c r="I1095" s="620"/>
      <c r="J1095" s="346"/>
      <c r="K1095" s="380"/>
      <c r="L1095" s="346"/>
      <c r="M1095" s="345"/>
      <c r="N1095" s="346"/>
      <c r="O1095" s="347"/>
      <c r="P1095" s="347"/>
      <c r="Q1095" s="348"/>
    </row>
    <row r="1096" spans="1:17">
      <c r="A1096" s="2059" t="s">
        <v>26</v>
      </c>
      <c r="B1096" s="221">
        <v>1</v>
      </c>
      <c r="C1096" s="652"/>
      <c r="D1096" s="889"/>
      <c r="E1096" s="889"/>
      <c r="F1096" s="890"/>
      <c r="G1096" s="253"/>
      <c r="H1096" s="253"/>
      <c r="I1096" s="253"/>
      <c r="J1096" s="253"/>
      <c r="K1096" s="891"/>
      <c r="L1096" s="253"/>
      <c r="M1096" s="892"/>
      <c r="N1096" s="935"/>
      <c r="O1096" s="893"/>
      <c r="P1096" s="654"/>
      <c r="Q1096" s="894"/>
    </row>
    <row r="1097" spans="1:17">
      <c r="A1097" s="2050"/>
      <c r="B1097" s="215">
        <v>2</v>
      </c>
      <c r="C1097" s="653"/>
      <c r="D1097" s="895"/>
      <c r="E1097" s="895"/>
      <c r="F1097" s="251"/>
      <c r="G1097" s="251"/>
      <c r="H1097" s="251"/>
      <c r="I1097" s="251"/>
      <c r="J1097" s="251"/>
      <c r="K1097" s="258"/>
      <c r="L1097" s="251"/>
      <c r="M1097" s="217"/>
      <c r="N1097" s="218"/>
      <c r="O1097" s="219"/>
      <c r="P1097" s="219"/>
      <c r="Q1097" s="220"/>
    </row>
    <row r="1098" spans="1:17">
      <c r="A1098" s="2050"/>
      <c r="B1098" s="215">
        <v>3</v>
      </c>
      <c r="C1098" s="216"/>
      <c r="D1098" s="215"/>
      <c r="E1098" s="215"/>
      <c r="F1098" s="251"/>
      <c r="G1098" s="251"/>
      <c r="H1098" s="251"/>
      <c r="I1098" s="251"/>
      <c r="J1098" s="251"/>
      <c r="K1098" s="258"/>
      <c r="L1098" s="251"/>
      <c r="M1098" s="217"/>
      <c r="N1098" s="218"/>
      <c r="O1098" s="219"/>
      <c r="P1098" s="219"/>
      <c r="Q1098" s="220"/>
    </row>
    <row r="1099" spans="1:17">
      <c r="A1099" s="2050"/>
      <c r="B1099" s="215">
        <v>4</v>
      </c>
      <c r="C1099" s="216"/>
      <c r="D1099" s="215"/>
      <c r="E1099" s="215"/>
      <c r="F1099" s="251"/>
      <c r="G1099" s="251"/>
      <c r="H1099" s="251"/>
      <c r="I1099" s="251"/>
      <c r="J1099" s="251"/>
      <c r="K1099" s="258"/>
      <c r="L1099" s="251"/>
      <c r="M1099" s="217"/>
      <c r="N1099" s="218"/>
      <c r="O1099" s="219"/>
      <c r="P1099" s="219"/>
      <c r="Q1099" s="220"/>
    </row>
    <row r="1100" spans="1:17">
      <c r="A1100" s="2050"/>
      <c r="B1100" s="215">
        <v>5</v>
      </c>
      <c r="C1100" s="216"/>
      <c r="D1100" s="215"/>
      <c r="E1100" s="215"/>
      <c r="F1100" s="251"/>
      <c r="G1100" s="251"/>
      <c r="H1100" s="251"/>
      <c r="I1100" s="251"/>
      <c r="J1100" s="251"/>
      <c r="K1100" s="258"/>
      <c r="L1100" s="251"/>
      <c r="M1100" s="217"/>
      <c r="N1100" s="218"/>
      <c r="O1100" s="219"/>
      <c r="P1100" s="219"/>
      <c r="Q1100" s="220"/>
    </row>
    <row r="1101" spans="1:17">
      <c r="A1101" s="2050"/>
      <c r="B1101" s="215">
        <v>6</v>
      </c>
      <c r="C1101" s="216"/>
      <c r="D1101" s="215"/>
      <c r="E1101" s="215"/>
      <c r="F1101" s="251"/>
      <c r="G1101" s="251"/>
      <c r="H1101" s="251"/>
      <c r="I1101" s="251"/>
      <c r="J1101" s="251"/>
      <c r="K1101" s="258"/>
      <c r="L1101" s="251"/>
      <c r="M1101" s="217"/>
      <c r="N1101" s="218"/>
      <c r="O1101" s="219"/>
      <c r="P1101" s="219"/>
      <c r="Q1101" s="220"/>
    </row>
    <row r="1102" spans="1:17">
      <c r="A1102" s="2050"/>
      <c r="B1102" s="215">
        <v>7</v>
      </c>
      <c r="C1102" s="216"/>
      <c r="D1102" s="215"/>
      <c r="E1102" s="215"/>
      <c r="F1102" s="251"/>
      <c r="G1102" s="251"/>
      <c r="H1102" s="251"/>
      <c r="I1102" s="251"/>
      <c r="J1102" s="251"/>
      <c r="K1102" s="258"/>
      <c r="L1102" s="251"/>
      <c r="M1102" s="217"/>
      <c r="N1102" s="218"/>
      <c r="O1102" s="219"/>
      <c r="P1102" s="219"/>
      <c r="Q1102" s="220"/>
    </row>
    <row r="1103" spans="1:17">
      <c r="A1103" s="2050"/>
      <c r="B1103" s="215">
        <v>8</v>
      </c>
      <c r="C1103" s="350"/>
      <c r="D1103" s="193"/>
      <c r="E1103" s="193"/>
      <c r="F1103" s="317"/>
      <c r="G1103" s="317"/>
      <c r="H1103" s="317"/>
      <c r="I1103" s="317"/>
      <c r="J1103" s="317"/>
      <c r="K1103" s="645"/>
      <c r="L1103" s="317"/>
      <c r="M1103" s="351"/>
      <c r="N1103" s="352"/>
      <c r="O1103" s="196"/>
      <c r="P1103" s="196"/>
      <c r="Q1103" s="197"/>
    </row>
    <row r="1104" spans="1:17">
      <c r="A1104" s="2050"/>
      <c r="B1104" s="215">
        <v>9</v>
      </c>
      <c r="C1104" s="350"/>
      <c r="D1104" s="193"/>
      <c r="E1104" s="193"/>
      <c r="F1104" s="317"/>
      <c r="G1104" s="317"/>
      <c r="H1104" s="317"/>
      <c r="I1104" s="317"/>
      <c r="J1104" s="317"/>
      <c r="K1104" s="645"/>
      <c r="L1104" s="317"/>
      <c r="M1104" s="351"/>
      <c r="N1104" s="352"/>
      <c r="O1104" s="196"/>
      <c r="P1104" s="196"/>
      <c r="Q1104" s="197"/>
    </row>
    <row r="1105" spans="1:17" ht="12" thickBot="1">
      <c r="A1105" s="2051"/>
      <c r="B1105" s="222">
        <v>10</v>
      </c>
      <c r="C1105" s="372"/>
      <c r="D1105" s="319"/>
      <c r="E1105" s="319"/>
      <c r="F1105" s="321"/>
      <c r="G1105" s="321"/>
      <c r="H1105" s="321"/>
      <c r="I1105" s="321"/>
      <c r="J1105" s="321"/>
      <c r="K1105" s="646"/>
      <c r="L1105" s="321"/>
      <c r="M1105" s="353"/>
      <c r="N1105" s="354"/>
      <c r="O1105" s="322"/>
      <c r="P1105" s="322"/>
      <c r="Q1105" s="323"/>
    </row>
    <row r="1106" spans="1:17">
      <c r="A1106" s="2035" t="s">
        <v>27</v>
      </c>
      <c r="B1106" s="240">
        <v>1</v>
      </c>
      <c r="C1106" s="900"/>
      <c r="D1106" s="722"/>
      <c r="E1106" s="722"/>
      <c r="F1106" s="896"/>
      <c r="G1106" s="896"/>
      <c r="H1106" s="896"/>
      <c r="I1106" s="896"/>
      <c r="J1106" s="896"/>
      <c r="K1106" s="897"/>
      <c r="L1106" s="896"/>
      <c r="M1106" s="898"/>
      <c r="N1106" s="933"/>
      <c r="O1106" s="837"/>
      <c r="P1106" s="837"/>
      <c r="Q1106" s="899"/>
    </row>
    <row r="1107" spans="1:17">
      <c r="A1107" s="2036"/>
      <c r="B1107" s="235">
        <v>2</v>
      </c>
      <c r="C1107" s="214"/>
      <c r="D1107" s="235"/>
      <c r="E1107" s="235"/>
      <c r="F1107" s="832"/>
      <c r="G1107" s="832"/>
      <c r="H1107" s="832"/>
      <c r="I1107" s="832"/>
      <c r="J1107" s="832"/>
      <c r="K1107" s="833"/>
      <c r="L1107" s="832"/>
      <c r="M1107" s="834"/>
      <c r="N1107" s="835"/>
      <c r="O1107" s="836"/>
      <c r="P1107" s="836"/>
      <c r="Q1107" s="838"/>
    </row>
    <row r="1108" spans="1:17">
      <c r="A1108" s="2036"/>
      <c r="B1108" s="235">
        <v>3</v>
      </c>
      <c r="C1108" s="900"/>
      <c r="D1108" s="722"/>
      <c r="E1108" s="722"/>
      <c r="F1108" s="896"/>
      <c r="G1108" s="896"/>
      <c r="H1108" s="896"/>
      <c r="I1108" s="896"/>
      <c r="J1108" s="896"/>
      <c r="K1108" s="897"/>
      <c r="L1108" s="896"/>
      <c r="M1108" s="898"/>
      <c r="N1108" s="835"/>
      <c r="O1108" s="837"/>
      <c r="P1108" s="837"/>
      <c r="Q1108" s="899"/>
    </row>
    <row r="1109" spans="1:17">
      <c r="A1109" s="2036"/>
      <c r="B1109" s="235">
        <v>4</v>
      </c>
      <c r="C1109" s="214"/>
      <c r="D1109" s="235"/>
      <c r="E1109" s="235"/>
      <c r="F1109" s="832"/>
      <c r="G1109" s="832"/>
      <c r="H1109" s="832"/>
      <c r="I1109" s="832"/>
      <c r="J1109" s="832"/>
      <c r="K1109" s="833"/>
      <c r="L1109" s="832"/>
      <c r="M1109" s="834"/>
      <c r="N1109" s="835"/>
      <c r="O1109" s="837"/>
      <c r="P1109" s="837"/>
      <c r="Q1109" s="838"/>
    </row>
    <row r="1110" spans="1:17">
      <c r="A1110" s="2036"/>
      <c r="B1110" s="235">
        <v>5</v>
      </c>
      <c r="C1110" s="214"/>
      <c r="D1110" s="235"/>
      <c r="E1110" s="235"/>
      <c r="F1110" s="832"/>
      <c r="G1110" s="832"/>
      <c r="H1110" s="832"/>
      <c r="I1110" s="832"/>
      <c r="J1110" s="832"/>
      <c r="K1110" s="833"/>
      <c r="L1110" s="832"/>
      <c r="M1110" s="834"/>
      <c r="N1110" s="835"/>
      <c r="O1110" s="836"/>
      <c r="P1110" s="836"/>
      <c r="Q1110" s="838"/>
    </row>
    <row r="1111" spans="1:17">
      <c r="A1111" s="2036"/>
      <c r="B1111" s="235">
        <v>6</v>
      </c>
      <c r="C1111" s="214"/>
      <c r="D1111" s="235"/>
      <c r="E1111" s="235"/>
      <c r="F1111" s="832"/>
      <c r="G1111" s="832"/>
      <c r="H1111" s="832"/>
      <c r="I1111" s="832"/>
      <c r="J1111" s="832"/>
      <c r="K1111" s="833"/>
      <c r="L1111" s="832"/>
      <c r="M1111" s="834"/>
      <c r="N1111" s="835"/>
      <c r="O1111" s="836"/>
      <c r="P1111" s="836"/>
      <c r="Q1111" s="838"/>
    </row>
    <row r="1112" spans="1:17">
      <c r="A1112" s="2036"/>
      <c r="B1112" s="235">
        <v>7</v>
      </c>
      <c r="C1112" s="214"/>
      <c r="D1112" s="235"/>
      <c r="E1112" s="235"/>
      <c r="F1112" s="832"/>
      <c r="G1112" s="832"/>
      <c r="H1112" s="832"/>
      <c r="I1112" s="832"/>
      <c r="J1112" s="832"/>
      <c r="K1112" s="833"/>
      <c r="L1112" s="832"/>
      <c r="M1112" s="834"/>
      <c r="N1112" s="835"/>
      <c r="O1112" s="836"/>
      <c r="P1112" s="836"/>
      <c r="Q1112" s="838"/>
    </row>
    <row r="1113" spans="1:17">
      <c r="A1113" s="2036"/>
      <c r="B1113" s="235">
        <v>8</v>
      </c>
      <c r="C1113" s="214"/>
      <c r="D1113" s="235"/>
      <c r="E1113" s="235"/>
      <c r="F1113" s="832"/>
      <c r="G1113" s="832"/>
      <c r="H1113" s="832"/>
      <c r="I1113" s="832"/>
      <c r="J1113" s="832"/>
      <c r="K1113" s="833"/>
      <c r="L1113" s="832"/>
      <c r="M1113" s="834"/>
      <c r="N1113" s="835"/>
      <c r="O1113" s="836"/>
      <c r="P1113" s="836"/>
      <c r="Q1113" s="838"/>
    </row>
    <row r="1114" spans="1:17">
      <c r="A1114" s="2036"/>
      <c r="B1114" s="235">
        <v>9</v>
      </c>
      <c r="C1114" s="214"/>
      <c r="D1114" s="235"/>
      <c r="E1114" s="235"/>
      <c r="F1114" s="832"/>
      <c r="G1114" s="832"/>
      <c r="H1114" s="832"/>
      <c r="I1114" s="832"/>
      <c r="J1114" s="832"/>
      <c r="K1114" s="833"/>
      <c r="L1114" s="832"/>
      <c r="M1114" s="834"/>
      <c r="N1114" s="835"/>
      <c r="O1114" s="836"/>
      <c r="P1114" s="836"/>
      <c r="Q1114" s="838"/>
    </row>
    <row r="1115" spans="1:17" ht="12" thickBot="1">
      <c r="A1115" s="2057"/>
      <c r="B1115" s="260">
        <v>10</v>
      </c>
      <c r="C1115" s="1286"/>
      <c r="D1115" s="260"/>
      <c r="E1115" s="260"/>
      <c r="F1115" s="1287"/>
      <c r="G1115" s="1287"/>
      <c r="H1115" s="1287"/>
      <c r="I1115" s="1287"/>
      <c r="J1115" s="1287"/>
      <c r="K1115" s="1971"/>
      <c r="L1115" s="1287"/>
      <c r="M1115" s="1288"/>
      <c r="N1115" s="1289"/>
      <c r="O1115" s="1290"/>
      <c r="P1115" s="1290"/>
      <c r="Q1115" s="1291"/>
    </row>
    <row r="1116" spans="1:17">
      <c r="A1116" s="2029" t="s">
        <v>82</v>
      </c>
      <c r="B1116" s="18">
        <v>1</v>
      </c>
      <c r="C1116" s="818" t="s">
        <v>918</v>
      </c>
      <c r="D1116" s="819">
        <v>20</v>
      </c>
      <c r="E1116" s="819">
        <v>1982</v>
      </c>
      <c r="F1116" s="744">
        <v>31.849</v>
      </c>
      <c r="G1116" s="744">
        <v>1.6830000000000001</v>
      </c>
      <c r="H1116" s="744">
        <v>3.4910000000000001</v>
      </c>
      <c r="I1116" s="744">
        <v>26.675000000000001</v>
      </c>
      <c r="J1116" s="744">
        <v>1044.442</v>
      </c>
      <c r="K1116" s="1937">
        <v>26.7</v>
      </c>
      <c r="L1116" s="744">
        <v>1044.4000000000001</v>
      </c>
      <c r="M1116" s="743">
        <f>K1116/L1116</f>
        <v>2.5564917656070468E-2</v>
      </c>
      <c r="N1116" s="917">
        <v>54.3</v>
      </c>
      <c r="O1116" s="745">
        <f>M1116*N1116</f>
        <v>1.3881750287246264</v>
      </c>
      <c r="P1116" s="745">
        <f>M1116*60*1000</f>
        <v>1533.895059364228</v>
      </c>
      <c r="Q1116" s="746">
        <f>P1116*N1116/1000</f>
        <v>83.290501723477576</v>
      </c>
    </row>
    <row r="1117" spans="1:17">
      <c r="A1117" s="2030"/>
      <c r="B1117" s="20">
        <v>2</v>
      </c>
      <c r="C1117" s="918" t="s">
        <v>919</v>
      </c>
      <c r="D1117" s="972">
        <v>20</v>
      </c>
      <c r="E1117" s="972">
        <v>1986</v>
      </c>
      <c r="F1117" s="637">
        <v>31.754999999999999</v>
      </c>
      <c r="G1117" s="637">
        <v>1.6319999999999999</v>
      </c>
      <c r="H1117" s="637">
        <v>3.36</v>
      </c>
      <c r="I1117" s="637">
        <v>2.7629999999999999</v>
      </c>
      <c r="J1117" s="637">
        <v>1028.26</v>
      </c>
      <c r="K1117" s="1026">
        <v>26.763000000000002</v>
      </c>
      <c r="L1117" s="637">
        <v>1028.3</v>
      </c>
      <c r="M1117" s="636">
        <f t="shared" ref="M1117:M1124" si="160">K1117/L1117</f>
        <v>2.6026451424681515E-2</v>
      </c>
      <c r="N1117" s="923">
        <v>54.3</v>
      </c>
      <c r="O1117" s="638">
        <f t="shared" ref="O1117:O1124" si="161">M1117*N1117</f>
        <v>1.4132363123602061</v>
      </c>
      <c r="P1117" s="638">
        <f t="shared" ref="P1117:P1124" si="162">M1117*60*1000</f>
        <v>1561.5870854808909</v>
      </c>
      <c r="Q1117" s="639">
        <f t="shared" ref="Q1117:Q1124" si="163">P1117*N1117/1000</f>
        <v>84.79417874161237</v>
      </c>
    </row>
    <row r="1118" spans="1:17">
      <c r="A1118" s="2030"/>
      <c r="B1118" s="20">
        <v>3</v>
      </c>
      <c r="C1118" s="918" t="s">
        <v>920</v>
      </c>
      <c r="D1118" s="972">
        <v>20</v>
      </c>
      <c r="E1118" s="972">
        <v>1977</v>
      </c>
      <c r="F1118" s="637">
        <v>32.253</v>
      </c>
      <c r="G1118" s="637">
        <v>1.2749999999999999</v>
      </c>
      <c r="H1118" s="637">
        <v>3.2</v>
      </c>
      <c r="I1118" s="637">
        <v>27.777999999999999</v>
      </c>
      <c r="J1118" s="637">
        <v>1044.6099999999999</v>
      </c>
      <c r="K1118" s="1026">
        <v>27.777999999999999</v>
      </c>
      <c r="L1118" s="637">
        <v>1044.5999999999999</v>
      </c>
      <c r="M1118" s="636">
        <f t="shared" si="160"/>
        <v>2.659199693662646E-2</v>
      </c>
      <c r="N1118" s="923">
        <v>54.3</v>
      </c>
      <c r="O1118" s="638">
        <f t="shared" si="161"/>
        <v>1.4439454336588167</v>
      </c>
      <c r="P1118" s="638">
        <f t="shared" si="162"/>
        <v>1595.5198161975877</v>
      </c>
      <c r="Q1118" s="639">
        <f t="shared" si="163"/>
        <v>86.636726019529021</v>
      </c>
    </row>
    <row r="1119" spans="1:17">
      <c r="A1119" s="2030"/>
      <c r="B1119" s="20">
        <v>4</v>
      </c>
      <c r="C1119" s="918" t="s">
        <v>921</v>
      </c>
      <c r="D1119" s="972">
        <v>32</v>
      </c>
      <c r="E1119" s="972">
        <v>1977</v>
      </c>
      <c r="F1119" s="637">
        <v>49.436</v>
      </c>
      <c r="G1119" s="637">
        <v>2.3445200000000002</v>
      </c>
      <c r="H1119" s="637">
        <v>5.1965000000000003</v>
      </c>
      <c r="I1119" s="637">
        <v>42.104999999999997</v>
      </c>
      <c r="J1119" s="637">
        <v>1733.09</v>
      </c>
      <c r="K1119" s="1026">
        <v>42.104999999999997</v>
      </c>
      <c r="L1119" s="637">
        <v>1733.1</v>
      </c>
      <c r="M1119" s="636">
        <f t="shared" si="160"/>
        <v>2.4294616583001558E-2</v>
      </c>
      <c r="N1119" s="923">
        <v>54.3</v>
      </c>
      <c r="O1119" s="638">
        <f t="shared" si="161"/>
        <v>1.3191976804569845</v>
      </c>
      <c r="P1119" s="638">
        <f t="shared" si="162"/>
        <v>1457.6769949800935</v>
      </c>
      <c r="Q1119" s="639">
        <f t="shared" si="163"/>
        <v>79.151860827419071</v>
      </c>
    </row>
    <row r="1120" spans="1:17">
      <c r="A1120" s="2030"/>
      <c r="B1120" s="20">
        <v>5</v>
      </c>
      <c r="C1120" s="918" t="s">
        <v>922</v>
      </c>
      <c r="D1120" s="972">
        <v>30</v>
      </c>
      <c r="E1120" s="972">
        <v>1990</v>
      </c>
      <c r="F1120" s="637">
        <v>56.323999999999998</v>
      </c>
      <c r="G1120" s="637">
        <v>2.4847000000000001</v>
      </c>
      <c r="H1120" s="637">
        <v>4.8</v>
      </c>
      <c r="I1120" s="637">
        <v>49.039285</v>
      </c>
      <c r="J1120" s="637">
        <v>1996.3</v>
      </c>
      <c r="K1120" s="1026">
        <v>49.039000000000001</v>
      </c>
      <c r="L1120" s="637">
        <v>1996.3</v>
      </c>
      <c r="M1120" s="636">
        <f t="shared" si="160"/>
        <v>2.4564945148524774E-2</v>
      </c>
      <c r="N1120" s="923">
        <v>54.3</v>
      </c>
      <c r="O1120" s="638">
        <f t="shared" si="161"/>
        <v>1.3338765215648951</v>
      </c>
      <c r="P1120" s="638">
        <f t="shared" si="162"/>
        <v>1473.8967089114865</v>
      </c>
      <c r="Q1120" s="639">
        <f t="shared" si="163"/>
        <v>80.032591293893717</v>
      </c>
    </row>
    <row r="1121" spans="1:17">
      <c r="A1121" s="2030"/>
      <c r="B1121" s="20">
        <v>6</v>
      </c>
      <c r="C1121" s="918" t="s">
        <v>923</v>
      </c>
      <c r="D1121" s="972">
        <v>8</v>
      </c>
      <c r="E1121" s="972">
        <v>1967</v>
      </c>
      <c r="F1121" s="637">
        <v>12.007999999999999</v>
      </c>
      <c r="G1121" s="637">
        <v>0.40799999999999997</v>
      </c>
      <c r="H1121" s="637">
        <v>1.17</v>
      </c>
      <c r="I1121" s="637">
        <v>10.429456</v>
      </c>
      <c r="J1121" s="637">
        <v>335.29</v>
      </c>
      <c r="K1121" s="1026">
        <v>10.429456</v>
      </c>
      <c r="L1121" s="637">
        <v>335.3</v>
      </c>
      <c r="M1121" s="636">
        <f t="shared" si="160"/>
        <v>3.1104849388607216E-2</v>
      </c>
      <c r="N1121" s="923">
        <v>54.3</v>
      </c>
      <c r="O1121" s="638">
        <f t="shared" si="161"/>
        <v>1.6889933218013717</v>
      </c>
      <c r="P1121" s="638">
        <f t="shared" si="162"/>
        <v>1866.2909633164331</v>
      </c>
      <c r="Q1121" s="639">
        <f t="shared" si="163"/>
        <v>101.33959930808231</v>
      </c>
    </row>
    <row r="1122" spans="1:17">
      <c r="A1122" s="2030"/>
      <c r="B1122" s="20">
        <v>7</v>
      </c>
      <c r="C1122" s="918" t="s">
        <v>924</v>
      </c>
      <c r="D1122" s="972">
        <v>8</v>
      </c>
      <c r="E1122" s="972">
        <v>1968</v>
      </c>
      <c r="F1122" s="637">
        <v>14.315</v>
      </c>
      <c r="G1122" s="637">
        <v>0.96899999999999997</v>
      </c>
      <c r="H1122" s="637">
        <v>1.4430000000000001</v>
      </c>
      <c r="I1122" s="637">
        <v>11.903</v>
      </c>
      <c r="J1122" s="637">
        <v>396.13</v>
      </c>
      <c r="K1122" s="1026">
        <v>11.903</v>
      </c>
      <c r="L1122" s="637">
        <v>396.1</v>
      </c>
      <c r="M1122" s="636">
        <f t="shared" si="160"/>
        <v>3.0050492299924261E-2</v>
      </c>
      <c r="N1122" s="923">
        <v>54.3</v>
      </c>
      <c r="O1122" s="638">
        <f t="shared" si="161"/>
        <v>1.6317417318858873</v>
      </c>
      <c r="P1122" s="638">
        <f t="shared" si="162"/>
        <v>1803.0295379954557</v>
      </c>
      <c r="Q1122" s="639">
        <f t="shared" si="163"/>
        <v>97.904503913153235</v>
      </c>
    </row>
    <row r="1123" spans="1:17">
      <c r="A1123" s="2030"/>
      <c r="B1123" s="20">
        <v>8</v>
      </c>
      <c r="C1123" s="975" t="s">
        <v>925</v>
      </c>
      <c r="D1123" s="972">
        <v>8</v>
      </c>
      <c r="E1123" s="972">
        <v>1968</v>
      </c>
      <c r="F1123" s="918">
        <v>13.53</v>
      </c>
      <c r="G1123" s="918">
        <v>0.5</v>
      </c>
      <c r="H1123" s="918">
        <v>1.28</v>
      </c>
      <c r="I1123" s="918">
        <v>11.7</v>
      </c>
      <c r="J1123" s="918">
        <v>390.08</v>
      </c>
      <c r="K1123" s="972">
        <v>11.7</v>
      </c>
      <c r="L1123" s="918">
        <v>390</v>
      </c>
      <c r="M1123" s="636">
        <f t="shared" si="160"/>
        <v>0.03</v>
      </c>
      <c r="N1123" s="923">
        <v>54.3</v>
      </c>
      <c r="O1123" s="638">
        <f t="shared" si="161"/>
        <v>1.6289999999999998</v>
      </c>
      <c r="P1123" s="638">
        <f t="shared" si="162"/>
        <v>1799.9999999999998</v>
      </c>
      <c r="Q1123" s="639">
        <f t="shared" si="163"/>
        <v>97.739999999999981</v>
      </c>
    </row>
    <row r="1124" spans="1:17">
      <c r="A1124" s="2030"/>
      <c r="B1124" s="20">
        <v>9</v>
      </c>
      <c r="C1124" s="975" t="s">
        <v>926</v>
      </c>
      <c r="D1124" s="972">
        <v>12</v>
      </c>
      <c r="E1124" s="972">
        <v>1966</v>
      </c>
      <c r="F1124" s="918">
        <v>17.079999999999998</v>
      </c>
      <c r="G1124" s="918">
        <v>0.71399999999999997</v>
      </c>
      <c r="H1124" s="918">
        <v>2.54</v>
      </c>
      <c r="I1124" s="918">
        <v>14.3</v>
      </c>
      <c r="J1124" s="918">
        <v>594.29</v>
      </c>
      <c r="K1124" s="972">
        <v>14.3</v>
      </c>
      <c r="L1124" s="918">
        <v>594.20000000000005</v>
      </c>
      <c r="M1124" s="636">
        <f t="shared" si="160"/>
        <v>2.4065971053517335E-2</v>
      </c>
      <c r="N1124" s="923">
        <v>54.3</v>
      </c>
      <c r="O1124" s="638">
        <f t="shared" si="161"/>
        <v>1.3067822282059913</v>
      </c>
      <c r="P1124" s="638">
        <f t="shared" si="162"/>
        <v>1443.95826321104</v>
      </c>
      <c r="Q1124" s="639">
        <f t="shared" si="163"/>
        <v>78.406933692359473</v>
      </c>
    </row>
    <row r="1125" spans="1:17" ht="12" thickBot="1">
      <c r="A1125" s="2031"/>
      <c r="B1125" s="21">
        <v>10</v>
      </c>
      <c r="C1125" s="368"/>
      <c r="D1125" s="283"/>
      <c r="E1125" s="283"/>
      <c r="F1125" s="169"/>
      <c r="G1125" s="169"/>
      <c r="H1125" s="169"/>
      <c r="I1125" s="282"/>
      <c r="J1125" s="282"/>
      <c r="K1125" s="906"/>
      <c r="L1125" s="282"/>
      <c r="M1125" s="285"/>
      <c r="N1125" s="29"/>
      <c r="O1125" s="288"/>
      <c r="P1125" s="288"/>
      <c r="Q1125" s="170"/>
    </row>
    <row r="1128" spans="1:17" ht="15">
      <c r="A1128" s="2032" t="s">
        <v>335</v>
      </c>
      <c r="B1128" s="2032"/>
      <c r="C1128" s="2032"/>
      <c r="D1128" s="2032"/>
      <c r="E1128" s="2032"/>
      <c r="F1128" s="2032"/>
      <c r="G1128" s="2032"/>
      <c r="H1128" s="2032"/>
      <c r="I1128" s="2032"/>
      <c r="J1128" s="2032"/>
      <c r="K1128" s="2032"/>
      <c r="L1128" s="2032"/>
      <c r="M1128" s="2032"/>
      <c r="N1128" s="2032"/>
      <c r="O1128" s="2032"/>
      <c r="P1128" s="2032"/>
      <c r="Q1128" s="2032"/>
    </row>
    <row r="1129" spans="1:17" ht="13.5" thickBot="1">
      <c r="A1129" s="1043"/>
      <c r="B1129" s="1043"/>
      <c r="C1129" s="1043"/>
      <c r="D1129" s="1043"/>
      <c r="E1129" s="2038" t="s">
        <v>419</v>
      </c>
      <c r="F1129" s="2038"/>
      <c r="G1129" s="2038"/>
      <c r="H1129" s="2038"/>
      <c r="I1129" s="1043">
        <v>-1</v>
      </c>
      <c r="J1129" s="1043" t="s">
        <v>418</v>
      </c>
      <c r="K1129" s="1043" t="s">
        <v>420</v>
      </c>
      <c r="L1129" s="1043">
        <v>589</v>
      </c>
      <c r="M1129" s="1043"/>
      <c r="N1129" s="1043"/>
      <c r="O1129" s="1043"/>
      <c r="P1129" s="1043"/>
      <c r="Q1129" s="1043"/>
    </row>
    <row r="1130" spans="1:17">
      <c r="A1130" s="2033" t="s">
        <v>1</v>
      </c>
      <c r="B1130" s="2068" t="s">
        <v>0</v>
      </c>
      <c r="C1130" s="2039" t="s">
        <v>2</v>
      </c>
      <c r="D1130" s="2039" t="s">
        <v>3</v>
      </c>
      <c r="E1130" s="2039" t="s">
        <v>12</v>
      </c>
      <c r="F1130" s="2042" t="s">
        <v>13</v>
      </c>
      <c r="G1130" s="2043"/>
      <c r="H1130" s="2043"/>
      <c r="I1130" s="2044"/>
      <c r="J1130" s="2039" t="s">
        <v>4</v>
      </c>
      <c r="K1130" s="2039" t="s">
        <v>14</v>
      </c>
      <c r="L1130" s="2039" t="s">
        <v>5</v>
      </c>
      <c r="M1130" s="2039" t="s">
        <v>6</v>
      </c>
      <c r="N1130" s="2039" t="s">
        <v>15</v>
      </c>
      <c r="O1130" s="2055" t="s">
        <v>16</v>
      </c>
      <c r="P1130" s="2039" t="s">
        <v>23</v>
      </c>
      <c r="Q1130" s="2025" t="s">
        <v>24</v>
      </c>
    </row>
    <row r="1131" spans="1:17" ht="33.75">
      <c r="A1131" s="2034"/>
      <c r="B1131" s="2069"/>
      <c r="C1131" s="2040"/>
      <c r="D1131" s="2041"/>
      <c r="E1131" s="2041"/>
      <c r="F1131" s="644" t="s">
        <v>17</v>
      </c>
      <c r="G1131" s="644" t="s">
        <v>18</v>
      </c>
      <c r="H1131" s="644" t="s">
        <v>19</v>
      </c>
      <c r="I1131" s="644" t="s">
        <v>20</v>
      </c>
      <c r="J1131" s="2041"/>
      <c r="K1131" s="2041"/>
      <c r="L1131" s="2041"/>
      <c r="M1131" s="2041"/>
      <c r="N1131" s="2041"/>
      <c r="O1131" s="2056"/>
      <c r="P1131" s="2041"/>
      <c r="Q1131" s="2026"/>
    </row>
    <row r="1132" spans="1:17" ht="12" thickBot="1">
      <c r="A1132" s="2034"/>
      <c r="B1132" s="2069"/>
      <c r="C1132" s="2040"/>
      <c r="D1132" s="8" t="s">
        <v>7</v>
      </c>
      <c r="E1132" s="8" t="s">
        <v>8</v>
      </c>
      <c r="F1132" s="8" t="s">
        <v>9</v>
      </c>
      <c r="G1132" s="8" t="s">
        <v>9</v>
      </c>
      <c r="H1132" s="8" t="s">
        <v>9</v>
      </c>
      <c r="I1132" s="8" t="s">
        <v>9</v>
      </c>
      <c r="J1132" s="8" t="s">
        <v>21</v>
      </c>
      <c r="K1132" s="8" t="s">
        <v>9</v>
      </c>
      <c r="L1132" s="8" t="s">
        <v>21</v>
      </c>
      <c r="M1132" s="8" t="s">
        <v>22</v>
      </c>
      <c r="N1132" s="106" t="s">
        <v>633</v>
      </c>
      <c r="O1132" s="106" t="s">
        <v>634</v>
      </c>
      <c r="P1132" s="107" t="s">
        <v>25</v>
      </c>
      <c r="Q1132" s="108" t="s">
        <v>635</v>
      </c>
    </row>
    <row r="1133" spans="1:17">
      <c r="A1133" s="2062" t="s">
        <v>10</v>
      </c>
      <c r="B1133" s="12">
        <v>1</v>
      </c>
      <c r="C1133" s="381"/>
      <c r="D1133" s="298"/>
      <c r="E1133" s="298"/>
      <c r="F1133" s="621"/>
      <c r="G1133" s="621"/>
      <c r="H1133" s="621"/>
      <c r="I1133" s="621"/>
      <c r="J1133" s="383"/>
      <c r="K1133" s="622"/>
      <c r="L1133" s="383"/>
      <c r="M1133" s="382"/>
      <c r="N1133" s="383"/>
      <c r="O1133" s="303"/>
      <c r="P1133" s="303"/>
      <c r="Q1133" s="304"/>
    </row>
    <row r="1134" spans="1:17">
      <c r="A1134" s="2063"/>
      <c r="B1134" s="13">
        <v>2</v>
      </c>
      <c r="C1134" s="341"/>
      <c r="D1134" s="305"/>
      <c r="E1134" s="305"/>
      <c r="F1134" s="619"/>
      <c r="G1134" s="619"/>
      <c r="H1134" s="619"/>
      <c r="I1134" s="619"/>
      <c r="J1134" s="369"/>
      <c r="K1134" s="379"/>
      <c r="L1134" s="369"/>
      <c r="M1134" s="342"/>
      <c r="N1134" s="369"/>
      <c r="O1134" s="310"/>
      <c r="P1134" s="310"/>
      <c r="Q1134" s="311"/>
    </row>
    <row r="1135" spans="1:17">
      <c r="A1135" s="2063"/>
      <c r="B1135" s="13">
        <v>3</v>
      </c>
      <c r="C1135" s="341"/>
      <c r="D1135" s="305"/>
      <c r="E1135" s="305"/>
      <c r="F1135" s="619"/>
      <c r="G1135" s="619"/>
      <c r="H1135" s="619"/>
      <c r="I1135" s="619"/>
      <c r="J1135" s="369"/>
      <c r="K1135" s="379"/>
      <c r="L1135" s="369"/>
      <c r="M1135" s="342"/>
      <c r="N1135" s="369"/>
      <c r="O1135" s="310"/>
      <c r="P1135" s="310"/>
      <c r="Q1135" s="311"/>
    </row>
    <row r="1136" spans="1:17">
      <c r="A1136" s="2063"/>
      <c r="B1136" s="13">
        <v>4</v>
      </c>
      <c r="C1136" s="341"/>
      <c r="D1136" s="305"/>
      <c r="E1136" s="305"/>
      <c r="F1136" s="619"/>
      <c r="G1136" s="619"/>
      <c r="H1136" s="619"/>
      <c r="I1136" s="619"/>
      <c r="J1136" s="369"/>
      <c r="K1136" s="379"/>
      <c r="L1136" s="369"/>
      <c r="M1136" s="342"/>
      <c r="N1136" s="369"/>
      <c r="O1136" s="310"/>
      <c r="P1136" s="310"/>
      <c r="Q1136" s="311"/>
    </row>
    <row r="1137" spans="1:17">
      <c r="A1137" s="2063"/>
      <c r="B1137" s="13">
        <v>5</v>
      </c>
      <c r="C1137" s="341"/>
      <c r="D1137" s="305"/>
      <c r="E1137" s="305"/>
      <c r="F1137" s="619"/>
      <c r="G1137" s="619"/>
      <c r="H1137" s="619"/>
      <c r="I1137" s="619"/>
      <c r="J1137" s="369"/>
      <c r="K1137" s="379"/>
      <c r="L1137" s="369"/>
      <c r="M1137" s="342"/>
      <c r="N1137" s="369"/>
      <c r="O1137" s="310"/>
      <c r="P1137" s="310"/>
      <c r="Q1137" s="311"/>
    </row>
    <row r="1138" spans="1:17">
      <c r="A1138" s="2063"/>
      <c r="B1138" s="13">
        <v>6</v>
      </c>
      <c r="C1138" s="341"/>
      <c r="D1138" s="305"/>
      <c r="E1138" s="305"/>
      <c r="F1138" s="619"/>
      <c r="G1138" s="619"/>
      <c r="H1138" s="619"/>
      <c r="I1138" s="619"/>
      <c r="J1138" s="369"/>
      <c r="K1138" s="379"/>
      <c r="L1138" s="369"/>
      <c r="M1138" s="342"/>
      <c r="N1138" s="369"/>
      <c r="O1138" s="310"/>
      <c r="P1138" s="310"/>
      <c r="Q1138" s="311"/>
    </row>
    <row r="1139" spans="1:17">
      <c r="A1139" s="2063"/>
      <c r="B1139" s="13">
        <v>7</v>
      </c>
      <c r="C1139" s="341"/>
      <c r="D1139" s="305"/>
      <c r="E1139" s="305"/>
      <c r="F1139" s="619"/>
      <c r="G1139" s="619"/>
      <c r="H1139" s="619"/>
      <c r="I1139" s="619"/>
      <c r="J1139" s="369"/>
      <c r="K1139" s="379"/>
      <c r="L1139" s="369"/>
      <c r="M1139" s="342"/>
      <c r="N1139" s="369"/>
      <c r="O1139" s="310"/>
      <c r="P1139" s="310"/>
      <c r="Q1139" s="311"/>
    </row>
    <row r="1140" spans="1:17">
      <c r="A1140" s="2063"/>
      <c r="B1140" s="13">
        <v>8</v>
      </c>
      <c r="C1140" s="341"/>
      <c r="D1140" s="305"/>
      <c r="E1140" s="305"/>
      <c r="F1140" s="619"/>
      <c r="G1140" s="619"/>
      <c r="H1140" s="619"/>
      <c r="I1140" s="619"/>
      <c r="J1140" s="369"/>
      <c r="K1140" s="379"/>
      <c r="L1140" s="369"/>
      <c r="M1140" s="342"/>
      <c r="N1140" s="369"/>
      <c r="O1140" s="310"/>
      <c r="P1140" s="310"/>
      <c r="Q1140" s="311"/>
    </row>
    <row r="1141" spans="1:17">
      <c r="A1141" s="2063"/>
      <c r="B1141" s="13">
        <v>9</v>
      </c>
      <c r="C1141" s="341"/>
      <c r="D1141" s="305"/>
      <c r="E1141" s="305"/>
      <c r="F1141" s="619"/>
      <c r="G1141" s="619"/>
      <c r="H1141" s="619"/>
      <c r="I1141" s="619"/>
      <c r="J1141" s="369"/>
      <c r="K1141" s="379"/>
      <c r="L1141" s="369"/>
      <c r="M1141" s="342"/>
      <c r="N1141" s="369"/>
      <c r="O1141" s="310"/>
      <c r="P1141" s="310"/>
      <c r="Q1141" s="311"/>
    </row>
    <row r="1142" spans="1:17" ht="12" thickBot="1">
      <c r="A1142" s="2064"/>
      <c r="B1142" s="33">
        <v>10</v>
      </c>
      <c r="C1142" s="343"/>
      <c r="D1142" s="344"/>
      <c r="E1142" s="344"/>
      <c r="F1142" s="620"/>
      <c r="G1142" s="620"/>
      <c r="H1142" s="620"/>
      <c r="I1142" s="620"/>
      <c r="J1142" s="346"/>
      <c r="K1142" s="380"/>
      <c r="L1142" s="346"/>
      <c r="M1142" s="345"/>
      <c r="N1142" s="346"/>
      <c r="O1142" s="347"/>
      <c r="P1142" s="347"/>
      <c r="Q1142" s="348"/>
    </row>
    <row r="1143" spans="1:17">
      <c r="A1143" s="2059" t="s">
        <v>26</v>
      </c>
      <c r="B1143" s="221">
        <v>1</v>
      </c>
      <c r="C1143" s="808" t="s">
        <v>928</v>
      </c>
      <c r="D1143" s="801">
        <v>22</v>
      </c>
      <c r="E1143" s="801">
        <v>1983</v>
      </c>
      <c r="F1143" s="803">
        <v>14.1</v>
      </c>
      <c r="G1143" s="803">
        <v>1.43</v>
      </c>
      <c r="H1143" s="803">
        <v>3.36</v>
      </c>
      <c r="I1143" s="802">
        <v>9.3000000000000007</v>
      </c>
      <c r="J1143" s="803">
        <v>1216.04</v>
      </c>
      <c r="K1143" s="804">
        <v>9.3000000000000007</v>
      </c>
      <c r="L1143" s="803">
        <v>1216.04</v>
      </c>
      <c r="M1143" s="805">
        <f>K1143/L1143</f>
        <v>7.6477747442518351E-3</v>
      </c>
      <c r="N1143" s="948">
        <v>89.7</v>
      </c>
      <c r="O1143" s="806">
        <f t="shared" ref="O1143:O1152" si="164">M1143*N1143</f>
        <v>0.68600539455938958</v>
      </c>
      <c r="P1143" s="806">
        <f t="shared" ref="P1143:P1152" si="165">M1143*60*1000</f>
        <v>458.86648465511007</v>
      </c>
      <c r="Q1143" s="807">
        <f t="shared" ref="Q1143:Q1152" si="166">P1143*N1143/1000</f>
        <v>41.160323673563376</v>
      </c>
    </row>
    <row r="1144" spans="1:17">
      <c r="A1144" s="2050"/>
      <c r="B1144" s="215">
        <v>2</v>
      </c>
      <c r="C1144" s="808" t="s">
        <v>592</v>
      </c>
      <c r="D1144" s="801">
        <v>12</v>
      </c>
      <c r="E1144" s="801">
        <v>1986</v>
      </c>
      <c r="F1144" s="802">
        <v>9.8000000000000007</v>
      </c>
      <c r="G1144" s="802">
        <v>0.53</v>
      </c>
      <c r="H1144" s="802">
        <v>1.28</v>
      </c>
      <c r="I1144" s="802">
        <v>7.99</v>
      </c>
      <c r="J1144" s="802">
        <v>682.92</v>
      </c>
      <c r="K1144" s="809">
        <v>7.99</v>
      </c>
      <c r="L1144" s="802">
        <v>682.92</v>
      </c>
      <c r="M1144" s="805">
        <f>K1144/L1144</f>
        <v>1.1699759854741405E-2</v>
      </c>
      <c r="N1144" s="949">
        <v>89.7</v>
      </c>
      <c r="O1144" s="806">
        <f t="shared" si="164"/>
        <v>1.0494684589703041</v>
      </c>
      <c r="P1144" s="806">
        <f t="shared" si="165"/>
        <v>701.98559128448437</v>
      </c>
      <c r="Q1144" s="807">
        <f t="shared" si="166"/>
        <v>62.968107538218256</v>
      </c>
    </row>
    <row r="1145" spans="1:17">
      <c r="A1145" s="2050"/>
      <c r="B1145" s="215">
        <v>3</v>
      </c>
      <c r="C1145" s="951" t="s">
        <v>593</v>
      </c>
      <c r="D1145" s="801">
        <v>20</v>
      </c>
      <c r="E1145" s="801">
        <v>1979</v>
      </c>
      <c r="F1145" s="802">
        <v>23.21</v>
      </c>
      <c r="G1145" s="802">
        <v>1.04</v>
      </c>
      <c r="H1145" s="802">
        <v>3.04</v>
      </c>
      <c r="I1145" s="802">
        <v>13.99</v>
      </c>
      <c r="J1145" s="802">
        <v>1052.0999999999999</v>
      </c>
      <c r="K1145" s="809">
        <v>13.99</v>
      </c>
      <c r="L1145" s="802">
        <v>1052.0999999999999</v>
      </c>
      <c r="M1145" s="810">
        <f t="shared" ref="M1145:M1152" si="167">K1145/L1145</f>
        <v>1.3297215093622281E-2</v>
      </c>
      <c r="N1145" s="949">
        <v>89.7</v>
      </c>
      <c r="O1145" s="806">
        <f t="shared" si="164"/>
        <v>1.1927601938979187</v>
      </c>
      <c r="P1145" s="806">
        <f t="shared" si="165"/>
        <v>797.83290561733691</v>
      </c>
      <c r="Q1145" s="811">
        <f t="shared" si="166"/>
        <v>71.565611633875122</v>
      </c>
    </row>
    <row r="1146" spans="1:17">
      <c r="A1146" s="2050"/>
      <c r="B1146" s="215">
        <v>4</v>
      </c>
      <c r="C1146" s="951" t="s">
        <v>595</v>
      </c>
      <c r="D1146" s="801">
        <v>40</v>
      </c>
      <c r="E1146" s="801">
        <v>1983</v>
      </c>
      <c r="F1146" s="802">
        <v>39.049999999999997</v>
      </c>
      <c r="G1146" s="802">
        <v>2.89</v>
      </c>
      <c r="H1146" s="802">
        <v>5.52</v>
      </c>
      <c r="I1146" s="802">
        <v>30.63</v>
      </c>
      <c r="J1146" s="802">
        <v>2236.29</v>
      </c>
      <c r="K1146" s="809">
        <v>30.63</v>
      </c>
      <c r="L1146" s="802">
        <v>2236.29</v>
      </c>
      <c r="M1146" s="810">
        <f t="shared" si="167"/>
        <v>1.3696792455361335E-2</v>
      </c>
      <c r="N1146" s="949">
        <v>89.7</v>
      </c>
      <c r="O1146" s="952">
        <f t="shared" si="164"/>
        <v>1.2286022832459118</v>
      </c>
      <c r="P1146" s="806">
        <f t="shared" si="165"/>
        <v>821.80754732168009</v>
      </c>
      <c r="Q1146" s="811">
        <f t="shared" si="166"/>
        <v>73.716136994754706</v>
      </c>
    </row>
    <row r="1147" spans="1:17">
      <c r="A1147" s="2050"/>
      <c r="B1147" s="215">
        <v>5</v>
      </c>
      <c r="C1147" s="951" t="s">
        <v>594</v>
      </c>
      <c r="D1147" s="801">
        <v>42</v>
      </c>
      <c r="E1147" s="801">
        <v>1994</v>
      </c>
      <c r="F1147" s="802">
        <v>46.4</v>
      </c>
      <c r="G1147" s="802">
        <v>2.65</v>
      </c>
      <c r="H1147" s="802">
        <v>6.72</v>
      </c>
      <c r="I1147" s="802">
        <v>37.020000000000003</v>
      </c>
      <c r="J1147" s="802">
        <v>2422.63</v>
      </c>
      <c r="K1147" s="809">
        <v>37.020000000000003</v>
      </c>
      <c r="L1147" s="802">
        <v>2422.63</v>
      </c>
      <c r="M1147" s="810">
        <f t="shared" si="167"/>
        <v>1.5280913717736509E-2</v>
      </c>
      <c r="N1147" s="949">
        <v>89.7</v>
      </c>
      <c r="O1147" s="952">
        <f t="shared" si="164"/>
        <v>1.3706979604809648</v>
      </c>
      <c r="P1147" s="806">
        <f t="shared" si="165"/>
        <v>916.85482306419055</v>
      </c>
      <c r="Q1147" s="811">
        <f t="shared" si="166"/>
        <v>82.241877628857893</v>
      </c>
    </row>
    <row r="1148" spans="1:17">
      <c r="A1148" s="2050"/>
      <c r="B1148" s="215">
        <v>6</v>
      </c>
      <c r="C1148" s="951" t="s">
        <v>929</v>
      </c>
      <c r="D1148" s="801">
        <v>80</v>
      </c>
      <c r="E1148" s="801">
        <v>1970</v>
      </c>
      <c r="F1148" s="802">
        <v>59.6</v>
      </c>
      <c r="G1148" s="802">
        <v>0</v>
      </c>
      <c r="H1148" s="802">
        <v>0</v>
      </c>
      <c r="I1148" s="802">
        <v>59.6</v>
      </c>
      <c r="J1148" s="802">
        <v>3810.59</v>
      </c>
      <c r="K1148" s="809">
        <v>59.6</v>
      </c>
      <c r="L1148" s="802">
        <v>3810.59</v>
      </c>
      <c r="M1148" s="810">
        <f t="shared" si="167"/>
        <v>1.5640622580755211E-2</v>
      </c>
      <c r="N1148" s="949">
        <v>89.7</v>
      </c>
      <c r="O1148" s="952">
        <f t="shared" si="164"/>
        <v>1.4029638454937425</v>
      </c>
      <c r="P1148" s="806">
        <f t="shared" si="165"/>
        <v>938.43735484531271</v>
      </c>
      <c r="Q1148" s="811">
        <f t="shared" si="166"/>
        <v>84.177830729624546</v>
      </c>
    </row>
    <row r="1149" spans="1:17">
      <c r="A1149" s="2050"/>
      <c r="B1149" s="215">
        <v>7</v>
      </c>
      <c r="C1149" s="951" t="s">
        <v>930</v>
      </c>
      <c r="D1149" s="801">
        <v>20</v>
      </c>
      <c r="E1149" s="801">
        <v>1995</v>
      </c>
      <c r="F1149" s="802">
        <v>23</v>
      </c>
      <c r="G1149" s="802">
        <v>2.33</v>
      </c>
      <c r="H1149" s="802">
        <v>3.2</v>
      </c>
      <c r="I1149" s="802">
        <v>17.46</v>
      </c>
      <c r="J1149" s="802">
        <v>1108.2</v>
      </c>
      <c r="K1149" s="809">
        <v>17.46</v>
      </c>
      <c r="L1149" s="802">
        <v>1108.2</v>
      </c>
      <c r="M1149" s="810">
        <f t="shared" si="167"/>
        <v>1.5755278830536006E-2</v>
      </c>
      <c r="N1149" s="949">
        <v>89.7</v>
      </c>
      <c r="O1149" s="952">
        <f t="shared" si="164"/>
        <v>1.4132485110990798</v>
      </c>
      <c r="P1149" s="806">
        <f t="shared" si="165"/>
        <v>945.31672983216026</v>
      </c>
      <c r="Q1149" s="811">
        <f t="shared" si="166"/>
        <v>84.794910665944769</v>
      </c>
    </row>
    <row r="1150" spans="1:17">
      <c r="A1150" s="2050"/>
      <c r="B1150" s="215">
        <v>8</v>
      </c>
      <c r="C1150" s="951" t="s">
        <v>931</v>
      </c>
      <c r="D1150" s="801">
        <v>45</v>
      </c>
      <c r="E1150" s="801">
        <v>1984</v>
      </c>
      <c r="F1150" s="802">
        <v>48</v>
      </c>
      <c r="G1150" s="802">
        <v>4.24</v>
      </c>
      <c r="H1150" s="802">
        <v>7.12</v>
      </c>
      <c r="I1150" s="802">
        <v>36.630000000000003</v>
      </c>
      <c r="J1150" s="802">
        <v>2323</v>
      </c>
      <c r="K1150" s="809">
        <v>36.630000000000003</v>
      </c>
      <c r="L1150" s="802">
        <v>2323</v>
      </c>
      <c r="M1150" s="810">
        <f t="shared" si="167"/>
        <v>1.5768402927249247E-2</v>
      </c>
      <c r="N1150" s="949">
        <v>89.7</v>
      </c>
      <c r="O1150" s="952">
        <f t="shared" si="164"/>
        <v>1.4144257425742575</v>
      </c>
      <c r="P1150" s="806">
        <f t="shared" si="165"/>
        <v>946.10417563495491</v>
      </c>
      <c r="Q1150" s="811">
        <f t="shared" si="166"/>
        <v>84.865544554455454</v>
      </c>
    </row>
    <row r="1151" spans="1:17">
      <c r="A1151" s="2050"/>
      <c r="B1151" s="215">
        <v>9</v>
      </c>
      <c r="C1151" s="951" t="s">
        <v>596</v>
      </c>
      <c r="D1151" s="801">
        <v>40</v>
      </c>
      <c r="E1151" s="801">
        <v>1995</v>
      </c>
      <c r="F1151" s="802">
        <v>47.7</v>
      </c>
      <c r="G1151" s="802">
        <v>3.39</v>
      </c>
      <c r="H1151" s="802">
        <v>6.4</v>
      </c>
      <c r="I1151" s="802">
        <v>37.9</v>
      </c>
      <c r="J1151" s="802">
        <v>2348.48</v>
      </c>
      <c r="K1151" s="809">
        <v>37.9</v>
      </c>
      <c r="L1151" s="802">
        <v>2348.48</v>
      </c>
      <c r="M1151" s="810">
        <f t="shared" si="167"/>
        <v>1.61380978334923E-2</v>
      </c>
      <c r="N1151" s="949">
        <v>89.7</v>
      </c>
      <c r="O1151" s="952">
        <f t="shared" si="164"/>
        <v>1.4475873756642594</v>
      </c>
      <c r="P1151" s="806">
        <f t="shared" si="165"/>
        <v>968.28587000953803</v>
      </c>
      <c r="Q1151" s="811">
        <f t="shared" si="166"/>
        <v>86.855242539855567</v>
      </c>
    </row>
    <row r="1152" spans="1:17" ht="12" thickBot="1">
      <c r="A1152" s="2070"/>
      <c r="B1152" s="229">
        <v>10</v>
      </c>
      <c r="C1152" s="951" t="s">
        <v>932</v>
      </c>
      <c r="D1152" s="955">
        <v>20</v>
      </c>
      <c r="E1152" s="955">
        <v>1976</v>
      </c>
      <c r="F1152" s="1023">
        <v>20.92</v>
      </c>
      <c r="G1152" s="1023">
        <v>1.1100000000000001</v>
      </c>
      <c r="H1152" s="1023">
        <v>2.56</v>
      </c>
      <c r="I1152" s="1023">
        <v>17.239999999999998</v>
      </c>
      <c r="J1152" s="1023">
        <v>1064.72</v>
      </c>
      <c r="K1152" s="1024">
        <v>17.239999999999998</v>
      </c>
      <c r="L1152" s="1023">
        <v>1064.72</v>
      </c>
      <c r="M1152" s="958">
        <f t="shared" si="167"/>
        <v>1.6192050492148169E-2</v>
      </c>
      <c r="N1152" s="956">
        <v>89.7</v>
      </c>
      <c r="O1152" s="959">
        <f t="shared" si="164"/>
        <v>1.4524269291456908</v>
      </c>
      <c r="P1152" s="959">
        <f t="shared" si="165"/>
        <v>971.52302952889011</v>
      </c>
      <c r="Q1152" s="960">
        <f t="shared" si="166"/>
        <v>87.145615748741449</v>
      </c>
    </row>
    <row r="1153" spans="1:17">
      <c r="A1153" s="2035" t="s">
        <v>27</v>
      </c>
      <c r="B1153" s="240">
        <v>1</v>
      </c>
      <c r="C1153" s="908" t="s">
        <v>933</v>
      </c>
      <c r="D1153" s="961">
        <v>22</v>
      </c>
      <c r="E1153" s="961">
        <v>1983</v>
      </c>
      <c r="F1153" s="629">
        <v>30.17</v>
      </c>
      <c r="G1153" s="629">
        <v>1.96</v>
      </c>
      <c r="H1153" s="629">
        <v>3.52</v>
      </c>
      <c r="I1153" s="629">
        <v>24.68</v>
      </c>
      <c r="J1153" s="629">
        <v>1202.98</v>
      </c>
      <c r="K1153" s="812">
        <v>24.68</v>
      </c>
      <c r="L1153" s="813">
        <v>1202.98</v>
      </c>
      <c r="M1153" s="814">
        <f>K1153/L1153</f>
        <v>2.0515719297078919E-2</v>
      </c>
      <c r="N1153" s="911">
        <v>89.7</v>
      </c>
      <c r="O1153" s="815">
        <f>M1153*N1153</f>
        <v>1.8402600209479791</v>
      </c>
      <c r="P1153" s="815">
        <f>M1153*60*1000</f>
        <v>1230.9431578247352</v>
      </c>
      <c r="Q1153" s="816">
        <f>P1153*N1153/1000</f>
        <v>110.41560125687876</v>
      </c>
    </row>
    <row r="1154" spans="1:17">
      <c r="A1154" s="2036"/>
      <c r="B1154" s="235">
        <v>2</v>
      </c>
      <c r="C1154" s="910" t="s">
        <v>934</v>
      </c>
      <c r="D1154" s="964">
        <v>12</v>
      </c>
      <c r="E1154" s="964">
        <v>1985</v>
      </c>
      <c r="F1154" s="633">
        <v>17.25</v>
      </c>
      <c r="G1154" s="633">
        <v>1.1100000000000001</v>
      </c>
      <c r="H1154" s="633">
        <v>1.92</v>
      </c>
      <c r="I1154" s="633">
        <v>14.21</v>
      </c>
      <c r="J1154" s="633">
        <v>684.9</v>
      </c>
      <c r="K1154" s="817">
        <v>14.21</v>
      </c>
      <c r="L1154" s="633">
        <v>684.9</v>
      </c>
      <c r="M1154" s="632">
        <f t="shared" ref="M1154:M1162" si="168">K1154/L1154</f>
        <v>2.0747554387501827E-2</v>
      </c>
      <c r="N1154" s="922">
        <v>89.7</v>
      </c>
      <c r="O1154" s="634">
        <f t="shared" ref="O1154:O1162" si="169">M1154*N1154</f>
        <v>1.8610556285589139</v>
      </c>
      <c r="P1154" s="815">
        <f t="shared" ref="P1154:P1162" si="170">M1154*60*1000</f>
        <v>1244.8532632501096</v>
      </c>
      <c r="Q1154" s="635">
        <f t="shared" ref="Q1154:Q1162" si="171">P1154*N1154/1000</f>
        <v>111.66333771353484</v>
      </c>
    </row>
    <row r="1155" spans="1:17">
      <c r="A1155" s="2036"/>
      <c r="B1155" s="235">
        <v>3</v>
      </c>
      <c r="C1155" s="910" t="s">
        <v>505</v>
      </c>
      <c r="D1155" s="964">
        <v>20</v>
      </c>
      <c r="E1155" s="964">
        <v>1992</v>
      </c>
      <c r="F1155" s="633">
        <v>29</v>
      </c>
      <c r="G1155" s="633">
        <v>2.12</v>
      </c>
      <c r="H1155" s="633">
        <v>3.2</v>
      </c>
      <c r="I1155" s="633">
        <v>23.67</v>
      </c>
      <c r="J1155" s="633">
        <v>1137.6500000000001</v>
      </c>
      <c r="K1155" s="817">
        <v>23.68</v>
      </c>
      <c r="L1155" s="633">
        <v>1137.6500000000001</v>
      </c>
      <c r="M1155" s="632">
        <f t="shared" si="168"/>
        <v>2.0814837603832459E-2</v>
      </c>
      <c r="N1155" s="922">
        <v>89.7</v>
      </c>
      <c r="O1155" s="634">
        <f t="shared" si="169"/>
        <v>1.8670909330637717</v>
      </c>
      <c r="P1155" s="815">
        <f t="shared" si="170"/>
        <v>1248.8902562299475</v>
      </c>
      <c r="Q1155" s="635">
        <f t="shared" si="171"/>
        <v>112.02545598382629</v>
      </c>
    </row>
    <row r="1156" spans="1:17">
      <c r="A1156" s="2036"/>
      <c r="B1156" s="235">
        <v>4</v>
      </c>
      <c r="C1156" s="910" t="s">
        <v>935</v>
      </c>
      <c r="D1156" s="964">
        <v>24</v>
      </c>
      <c r="E1156" s="964">
        <v>1967</v>
      </c>
      <c r="F1156" s="633">
        <v>26.8</v>
      </c>
      <c r="G1156" s="633">
        <v>1.64</v>
      </c>
      <c r="H1156" s="633">
        <v>3.7</v>
      </c>
      <c r="I1156" s="633">
        <v>21.36</v>
      </c>
      <c r="J1156" s="633">
        <v>1022.77</v>
      </c>
      <c r="K1156" s="817">
        <v>21.36</v>
      </c>
      <c r="L1156" s="633">
        <v>1022.77</v>
      </c>
      <c r="M1156" s="632">
        <f t="shared" si="168"/>
        <v>2.0884460826969896E-2</v>
      </c>
      <c r="N1156" s="922">
        <v>89.7</v>
      </c>
      <c r="O1156" s="634">
        <f t="shared" si="169"/>
        <v>1.8733361361791998</v>
      </c>
      <c r="P1156" s="815">
        <f t="shared" si="170"/>
        <v>1253.0676496181939</v>
      </c>
      <c r="Q1156" s="635">
        <f t="shared" si="171"/>
        <v>112.40016817075198</v>
      </c>
    </row>
    <row r="1157" spans="1:17">
      <c r="A1157" s="2036"/>
      <c r="B1157" s="235">
        <v>5</v>
      </c>
      <c r="C1157" s="910" t="s">
        <v>936</v>
      </c>
      <c r="D1157" s="964">
        <v>41</v>
      </c>
      <c r="E1157" s="964">
        <v>1980</v>
      </c>
      <c r="F1157" s="633">
        <v>58</v>
      </c>
      <c r="G1157" s="633">
        <v>4.47</v>
      </c>
      <c r="H1157" s="633">
        <v>6.4</v>
      </c>
      <c r="I1157" s="633">
        <v>47.12</v>
      </c>
      <c r="J1157" s="633">
        <v>2251.11</v>
      </c>
      <c r="K1157" s="817">
        <v>47.12</v>
      </c>
      <c r="L1157" s="633">
        <v>2251.11</v>
      </c>
      <c r="M1157" s="632">
        <f t="shared" si="168"/>
        <v>2.0931895820284215E-2</v>
      </c>
      <c r="N1157" s="922">
        <v>89.7</v>
      </c>
      <c r="O1157" s="634">
        <f t="shared" si="169"/>
        <v>1.8775910550794941</v>
      </c>
      <c r="P1157" s="815">
        <f t="shared" si="170"/>
        <v>1255.913749217053</v>
      </c>
      <c r="Q1157" s="635">
        <f t="shared" si="171"/>
        <v>112.65546330476965</v>
      </c>
    </row>
    <row r="1158" spans="1:17">
      <c r="A1158" s="2036"/>
      <c r="B1158" s="235">
        <v>6</v>
      </c>
      <c r="C1158" s="910" t="s">
        <v>597</v>
      </c>
      <c r="D1158" s="964">
        <v>40</v>
      </c>
      <c r="E1158" s="964">
        <v>1991</v>
      </c>
      <c r="F1158" s="633">
        <v>55.9</v>
      </c>
      <c r="G1158" s="633">
        <v>3.18</v>
      </c>
      <c r="H1158" s="633">
        <v>6.4</v>
      </c>
      <c r="I1158" s="633">
        <v>46.31</v>
      </c>
      <c r="J1158" s="633">
        <v>2204.21</v>
      </c>
      <c r="K1158" s="817">
        <v>46.31</v>
      </c>
      <c r="L1158" s="633">
        <v>2204.21</v>
      </c>
      <c r="M1158" s="632">
        <f t="shared" si="168"/>
        <v>2.1009794892501168E-2</v>
      </c>
      <c r="N1158" s="922">
        <v>89.7</v>
      </c>
      <c r="O1158" s="634">
        <f t="shared" si="169"/>
        <v>1.8845786018573549</v>
      </c>
      <c r="P1158" s="815">
        <f t="shared" si="170"/>
        <v>1260.5876935500701</v>
      </c>
      <c r="Q1158" s="635">
        <f t="shared" si="171"/>
        <v>113.07471611144129</v>
      </c>
    </row>
    <row r="1159" spans="1:17">
      <c r="A1159" s="2036"/>
      <c r="B1159" s="235">
        <v>7</v>
      </c>
      <c r="C1159" s="910" t="s">
        <v>937</v>
      </c>
      <c r="D1159" s="964">
        <v>20</v>
      </c>
      <c r="E1159" s="964">
        <v>1983</v>
      </c>
      <c r="F1159" s="633">
        <v>27.99</v>
      </c>
      <c r="G1159" s="633">
        <v>2.23</v>
      </c>
      <c r="H1159" s="633">
        <v>3.2</v>
      </c>
      <c r="I1159" s="633">
        <v>22.56</v>
      </c>
      <c r="J1159" s="633">
        <v>1070.76</v>
      </c>
      <c r="K1159" s="817">
        <v>22.56</v>
      </c>
      <c r="L1159" s="633">
        <v>1070.76</v>
      </c>
      <c r="M1159" s="632">
        <f t="shared" si="168"/>
        <v>2.1069147147820239E-2</v>
      </c>
      <c r="N1159" s="922">
        <v>89.7</v>
      </c>
      <c r="O1159" s="634">
        <f t="shared" si="169"/>
        <v>1.8899024991594755</v>
      </c>
      <c r="P1159" s="815">
        <f t="shared" si="170"/>
        <v>1264.1488288692142</v>
      </c>
      <c r="Q1159" s="635">
        <f t="shared" si="171"/>
        <v>113.39414994956852</v>
      </c>
    </row>
    <row r="1160" spans="1:17">
      <c r="A1160" s="2036"/>
      <c r="B1160" s="235">
        <v>8</v>
      </c>
      <c r="C1160" s="910" t="s">
        <v>938</v>
      </c>
      <c r="D1160" s="964">
        <v>22</v>
      </c>
      <c r="E1160" s="964">
        <v>1978</v>
      </c>
      <c r="F1160" s="633">
        <v>29.58</v>
      </c>
      <c r="G1160" s="633">
        <v>1.32</v>
      </c>
      <c r="H1160" s="633">
        <v>3.44</v>
      </c>
      <c r="I1160" s="633">
        <v>24.81</v>
      </c>
      <c r="J1160" s="633">
        <v>1164.78</v>
      </c>
      <c r="K1160" s="817">
        <v>24.81</v>
      </c>
      <c r="L1160" s="633">
        <v>1164.78</v>
      </c>
      <c r="M1160" s="632">
        <f t="shared" si="168"/>
        <v>2.1300159686807808E-2</v>
      </c>
      <c r="N1160" s="922">
        <v>89.7</v>
      </c>
      <c r="O1160" s="634">
        <f t="shared" si="169"/>
        <v>1.9106243239066605</v>
      </c>
      <c r="P1160" s="815">
        <f t="shared" si="170"/>
        <v>1278.0095812084685</v>
      </c>
      <c r="Q1160" s="635">
        <f t="shared" si="171"/>
        <v>114.63745943439963</v>
      </c>
    </row>
    <row r="1161" spans="1:17">
      <c r="A1161" s="2036"/>
      <c r="B1161" s="235">
        <v>9</v>
      </c>
      <c r="C1161" s="910" t="s">
        <v>939</v>
      </c>
      <c r="D1161" s="964">
        <v>40</v>
      </c>
      <c r="E1161" s="964">
        <v>1991</v>
      </c>
      <c r="F1161" s="633">
        <v>58</v>
      </c>
      <c r="G1161" s="633">
        <v>3.14</v>
      </c>
      <c r="H1161" s="633">
        <v>6.16</v>
      </c>
      <c r="I1161" s="633">
        <v>48.69</v>
      </c>
      <c r="J1161" s="633">
        <v>2273.96</v>
      </c>
      <c r="K1161" s="817">
        <v>48.69</v>
      </c>
      <c r="L1161" s="633">
        <v>2273.96</v>
      </c>
      <c r="M1161" s="632">
        <f t="shared" si="168"/>
        <v>2.1411986138718357E-2</v>
      </c>
      <c r="N1161" s="922">
        <v>89.7</v>
      </c>
      <c r="O1161" s="634">
        <f t="shared" si="169"/>
        <v>1.9206551566430368</v>
      </c>
      <c r="P1161" s="815">
        <f t="shared" si="170"/>
        <v>1284.7191683231015</v>
      </c>
      <c r="Q1161" s="635">
        <f t="shared" si="171"/>
        <v>115.23930939858221</v>
      </c>
    </row>
    <row r="1162" spans="1:17" ht="12" thickBot="1">
      <c r="A1162" s="2057"/>
      <c r="B1162" s="260">
        <v>10</v>
      </c>
      <c r="C1162" s="912" t="s">
        <v>940</v>
      </c>
      <c r="D1162" s="967">
        <v>24</v>
      </c>
      <c r="E1162" s="967">
        <v>1959</v>
      </c>
      <c r="F1162" s="1002">
        <v>25.2</v>
      </c>
      <c r="G1162" s="1002">
        <v>1.67</v>
      </c>
      <c r="H1162" s="1002">
        <v>3.84</v>
      </c>
      <c r="I1162" s="1002">
        <v>19.68</v>
      </c>
      <c r="J1162" s="1002">
        <v>913.09</v>
      </c>
      <c r="K1162" s="1025">
        <v>19.68</v>
      </c>
      <c r="L1162" s="1002">
        <v>913.09</v>
      </c>
      <c r="M1162" s="931">
        <f t="shared" si="168"/>
        <v>2.1553187528064045E-2</v>
      </c>
      <c r="N1162" s="932">
        <v>89.7</v>
      </c>
      <c r="O1162" s="913">
        <f t="shared" si="169"/>
        <v>1.933320921267345</v>
      </c>
      <c r="P1162" s="913">
        <f t="shared" si="170"/>
        <v>1293.1912516838427</v>
      </c>
      <c r="Q1162" s="914">
        <f t="shared" si="171"/>
        <v>115.9992552760407</v>
      </c>
    </row>
    <row r="1163" spans="1:17">
      <c r="A1163" s="2029" t="s">
        <v>82</v>
      </c>
      <c r="B1163" s="18">
        <v>1</v>
      </c>
      <c r="C1163" s="818" t="s">
        <v>941</v>
      </c>
      <c r="D1163" s="819">
        <v>12</v>
      </c>
      <c r="E1163" s="819">
        <v>1965</v>
      </c>
      <c r="F1163" s="744">
        <v>13.4</v>
      </c>
      <c r="G1163" s="744">
        <v>1.1100000000000001</v>
      </c>
      <c r="H1163" s="744">
        <v>0.108</v>
      </c>
      <c r="I1163" s="744">
        <v>12.17</v>
      </c>
      <c r="J1163" s="744">
        <v>461.73</v>
      </c>
      <c r="K1163" s="820">
        <v>12.17</v>
      </c>
      <c r="L1163" s="821">
        <v>461.73</v>
      </c>
      <c r="M1163" s="822">
        <f>K1163/L1163</f>
        <v>2.6357395014402357E-2</v>
      </c>
      <c r="N1163" s="791">
        <v>89.7</v>
      </c>
      <c r="O1163" s="823">
        <f>M1163*N1163</f>
        <v>2.3642583327918913</v>
      </c>
      <c r="P1163" s="823">
        <f>M1163*60*1000</f>
        <v>1581.4437008641414</v>
      </c>
      <c r="Q1163" s="824">
        <f>P1163*N1163/1000</f>
        <v>141.85549996751348</v>
      </c>
    </row>
    <row r="1164" spans="1:17">
      <c r="A1164" s="2030"/>
      <c r="B1164" s="20">
        <v>2</v>
      </c>
      <c r="C1164" s="918" t="s">
        <v>406</v>
      </c>
      <c r="D1164" s="972">
        <v>19</v>
      </c>
      <c r="E1164" s="972">
        <v>1962</v>
      </c>
      <c r="F1164" s="637">
        <v>25.41</v>
      </c>
      <c r="G1164" s="637">
        <v>1.34</v>
      </c>
      <c r="H1164" s="637">
        <v>2.3199999999999998</v>
      </c>
      <c r="I1164" s="637">
        <v>21.74</v>
      </c>
      <c r="J1164" s="637">
        <v>804.41</v>
      </c>
      <c r="K1164" s="826">
        <v>21.74</v>
      </c>
      <c r="L1164" s="637">
        <v>804.41</v>
      </c>
      <c r="M1164" s="636">
        <f t="shared" ref="M1164:M1172" si="172">K1164/L1164</f>
        <v>2.70260190698773E-2</v>
      </c>
      <c r="N1164" s="923">
        <v>89.7</v>
      </c>
      <c r="O1164" s="638">
        <f t="shared" ref="O1164:O1172" si="173">M1164*N1164</f>
        <v>2.424233910567994</v>
      </c>
      <c r="P1164" s="823">
        <f t="shared" ref="P1164:P1172" si="174">M1164*60*1000</f>
        <v>1621.561144192638</v>
      </c>
      <c r="Q1164" s="639">
        <f t="shared" ref="Q1164:Q1172" si="175">P1164*N1164/1000</f>
        <v>145.45403463407965</v>
      </c>
    </row>
    <row r="1165" spans="1:17">
      <c r="A1165" s="2030"/>
      <c r="B1165" s="20">
        <v>3</v>
      </c>
      <c r="C1165" s="918" t="s">
        <v>942</v>
      </c>
      <c r="D1165" s="972">
        <v>9</v>
      </c>
      <c r="E1165" s="972">
        <v>1979</v>
      </c>
      <c r="F1165" s="637">
        <v>16.2</v>
      </c>
      <c r="G1165" s="637">
        <v>0.42</v>
      </c>
      <c r="H1165" s="637">
        <v>1.42</v>
      </c>
      <c r="I1165" s="637">
        <v>14.35</v>
      </c>
      <c r="J1165" s="637">
        <v>513.1</v>
      </c>
      <c r="K1165" s="826">
        <v>14.35</v>
      </c>
      <c r="L1165" s="637">
        <v>513.1</v>
      </c>
      <c r="M1165" s="636">
        <f t="shared" si="172"/>
        <v>2.796725784447476E-2</v>
      </c>
      <c r="N1165" s="923">
        <v>89.7</v>
      </c>
      <c r="O1165" s="638">
        <f t="shared" si="173"/>
        <v>2.5086630286493858</v>
      </c>
      <c r="P1165" s="823">
        <f t="shared" si="174"/>
        <v>1678.0354706684857</v>
      </c>
      <c r="Q1165" s="639">
        <f t="shared" si="175"/>
        <v>150.51978171896317</v>
      </c>
    </row>
    <row r="1166" spans="1:17">
      <c r="A1166" s="2030"/>
      <c r="B1166" s="20">
        <v>4</v>
      </c>
      <c r="C1166" s="918" t="s">
        <v>598</v>
      </c>
      <c r="D1166" s="972">
        <v>29</v>
      </c>
      <c r="E1166" s="972">
        <v>1957</v>
      </c>
      <c r="F1166" s="637">
        <v>41.7</v>
      </c>
      <c r="G1166" s="637">
        <v>0</v>
      </c>
      <c r="H1166" s="637">
        <v>0</v>
      </c>
      <c r="I1166" s="637">
        <v>41.7</v>
      </c>
      <c r="J1166" s="637">
        <v>1472.41</v>
      </c>
      <c r="K1166" s="826">
        <v>41.7</v>
      </c>
      <c r="L1166" s="637">
        <v>1472.41</v>
      </c>
      <c r="M1166" s="636">
        <f t="shared" si="172"/>
        <v>2.8320916049198255E-2</v>
      </c>
      <c r="N1166" s="923">
        <v>89.7</v>
      </c>
      <c r="O1166" s="638">
        <f t="shared" si="173"/>
        <v>2.5403861696130834</v>
      </c>
      <c r="P1166" s="823">
        <f t="shared" si="174"/>
        <v>1699.2549629518953</v>
      </c>
      <c r="Q1166" s="639">
        <f t="shared" si="175"/>
        <v>152.42317017678499</v>
      </c>
    </row>
    <row r="1167" spans="1:17">
      <c r="A1167" s="2030"/>
      <c r="B1167" s="20">
        <v>5</v>
      </c>
      <c r="C1167" s="918" t="s">
        <v>943</v>
      </c>
      <c r="D1167" s="972">
        <v>6</v>
      </c>
      <c r="E1167" s="972">
        <v>1986</v>
      </c>
      <c r="F1167" s="637">
        <v>12.97</v>
      </c>
      <c r="G1167" s="637">
        <v>0.74</v>
      </c>
      <c r="H1167" s="637">
        <v>0.88</v>
      </c>
      <c r="I1167" s="637">
        <v>11.35</v>
      </c>
      <c r="J1167" s="637">
        <v>378.43</v>
      </c>
      <c r="K1167" s="826">
        <v>11.35</v>
      </c>
      <c r="L1167" s="637">
        <v>378.43</v>
      </c>
      <c r="M1167" s="636">
        <f t="shared" si="172"/>
        <v>2.999233675977063E-2</v>
      </c>
      <c r="N1167" s="923">
        <v>89.7</v>
      </c>
      <c r="O1167" s="638">
        <f t="shared" si="173"/>
        <v>2.6903126073514256</v>
      </c>
      <c r="P1167" s="823">
        <f t="shared" si="174"/>
        <v>1799.5402055862378</v>
      </c>
      <c r="Q1167" s="639">
        <f t="shared" si="175"/>
        <v>161.41875644108555</v>
      </c>
    </row>
    <row r="1168" spans="1:17">
      <c r="A1168" s="2030"/>
      <c r="B1168" s="20">
        <v>6</v>
      </c>
      <c r="C1168" s="918" t="s">
        <v>944</v>
      </c>
      <c r="D1168" s="972">
        <v>10</v>
      </c>
      <c r="E1168" s="972">
        <v>1977</v>
      </c>
      <c r="F1168" s="637">
        <v>15.6</v>
      </c>
      <c r="G1168" s="637">
        <v>0.33400000000000002</v>
      </c>
      <c r="H1168" s="637">
        <v>1.44</v>
      </c>
      <c r="I1168" s="637">
        <v>13.8</v>
      </c>
      <c r="J1168" s="637">
        <v>460.02</v>
      </c>
      <c r="K1168" s="826">
        <v>13.82</v>
      </c>
      <c r="L1168" s="637">
        <v>460.02</v>
      </c>
      <c r="M1168" s="636">
        <f t="shared" si="172"/>
        <v>3.0042172079474808E-2</v>
      </c>
      <c r="N1168" s="923">
        <v>89.7</v>
      </c>
      <c r="O1168" s="638">
        <f t="shared" si="173"/>
        <v>2.6947828355288905</v>
      </c>
      <c r="P1168" s="823">
        <f t="shared" si="174"/>
        <v>1802.5303247684885</v>
      </c>
      <c r="Q1168" s="639">
        <f t="shared" si="175"/>
        <v>161.68697013173343</v>
      </c>
    </row>
    <row r="1169" spans="1:17">
      <c r="A1169" s="2030"/>
      <c r="B1169" s="20">
        <v>7</v>
      </c>
      <c r="C1169" s="918" t="s">
        <v>945</v>
      </c>
      <c r="D1169" s="972">
        <v>8</v>
      </c>
      <c r="E1169" s="972">
        <v>1955</v>
      </c>
      <c r="F1169" s="637">
        <v>14</v>
      </c>
      <c r="G1169" s="637">
        <v>0.74</v>
      </c>
      <c r="H1169" s="637">
        <v>1.2</v>
      </c>
      <c r="I1169" s="637">
        <v>11.85</v>
      </c>
      <c r="J1169" s="637">
        <v>390.37</v>
      </c>
      <c r="K1169" s="826">
        <v>11.85</v>
      </c>
      <c r="L1169" s="637">
        <v>390.37</v>
      </c>
      <c r="M1169" s="636">
        <f t="shared" si="172"/>
        <v>3.0355816276865538E-2</v>
      </c>
      <c r="N1169" s="923">
        <v>89.7</v>
      </c>
      <c r="O1169" s="638">
        <f t="shared" si="173"/>
        <v>2.722916720034839</v>
      </c>
      <c r="P1169" s="823">
        <f t="shared" si="174"/>
        <v>1821.3489766119321</v>
      </c>
      <c r="Q1169" s="639">
        <f t="shared" si="175"/>
        <v>163.37500320209034</v>
      </c>
    </row>
    <row r="1170" spans="1:17">
      <c r="A1170" s="2030"/>
      <c r="B1170" s="20">
        <v>8</v>
      </c>
      <c r="C1170" s="918" t="s">
        <v>946</v>
      </c>
      <c r="D1170" s="972">
        <v>8</v>
      </c>
      <c r="E1170" s="972">
        <v>1955</v>
      </c>
      <c r="F1170" s="637">
        <v>12.2</v>
      </c>
      <c r="G1170" s="637">
        <v>0</v>
      </c>
      <c r="H1170" s="637">
        <v>0</v>
      </c>
      <c r="I1170" s="637">
        <v>12.2</v>
      </c>
      <c r="J1170" s="637">
        <v>391.58</v>
      </c>
      <c r="K1170" s="826">
        <v>12.2</v>
      </c>
      <c r="L1170" s="637">
        <v>391.58</v>
      </c>
      <c r="M1170" s="636">
        <f t="shared" si="172"/>
        <v>3.1155830226262834E-2</v>
      </c>
      <c r="N1170" s="923">
        <v>89.7</v>
      </c>
      <c r="O1170" s="638">
        <f t="shared" si="173"/>
        <v>2.7946779712957763</v>
      </c>
      <c r="P1170" s="823">
        <f t="shared" si="174"/>
        <v>1869.34981357577</v>
      </c>
      <c r="Q1170" s="639">
        <f t="shared" si="175"/>
        <v>167.68067827774658</v>
      </c>
    </row>
    <row r="1171" spans="1:17">
      <c r="A1171" s="2030"/>
      <c r="B1171" s="20">
        <v>9</v>
      </c>
      <c r="C1171" s="975" t="s">
        <v>506</v>
      </c>
      <c r="D1171" s="972">
        <v>12</v>
      </c>
      <c r="E1171" s="972">
        <v>1959</v>
      </c>
      <c r="F1171" s="918">
        <v>19.2</v>
      </c>
      <c r="G1171" s="918">
        <v>0.53</v>
      </c>
      <c r="H1171" s="918">
        <v>0.61</v>
      </c>
      <c r="I1171" s="918">
        <v>18.05</v>
      </c>
      <c r="J1171" s="918">
        <v>527.71</v>
      </c>
      <c r="K1171" s="972">
        <v>18.05</v>
      </c>
      <c r="L1171" s="918">
        <v>527.71</v>
      </c>
      <c r="M1171" s="636">
        <f t="shared" si="172"/>
        <v>3.4204392564097706E-2</v>
      </c>
      <c r="N1171" s="923">
        <v>89.7</v>
      </c>
      <c r="O1171" s="638">
        <f t="shared" si="173"/>
        <v>3.0681340129995642</v>
      </c>
      <c r="P1171" s="823">
        <f t="shared" si="174"/>
        <v>2052.2635538458626</v>
      </c>
      <c r="Q1171" s="639">
        <f t="shared" si="175"/>
        <v>184.08804077997388</v>
      </c>
    </row>
    <row r="1172" spans="1:17" ht="12" thickBot="1">
      <c r="A1172" s="2031"/>
      <c r="B1172" s="21">
        <v>10</v>
      </c>
      <c r="C1172" s="976" t="s">
        <v>947</v>
      </c>
      <c r="D1172" s="977">
        <v>12</v>
      </c>
      <c r="E1172" s="977">
        <v>1960</v>
      </c>
      <c r="F1172" s="919">
        <v>24</v>
      </c>
      <c r="G1172" s="919">
        <v>0.8</v>
      </c>
      <c r="H1172" s="919">
        <v>0.09</v>
      </c>
      <c r="I1172" s="919">
        <v>23.108000000000001</v>
      </c>
      <c r="J1172" s="919">
        <v>550.28</v>
      </c>
      <c r="K1172" s="977">
        <v>23.108000000000001</v>
      </c>
      <c r="L1172" s="919">
        <v>550.28</v>
      </c>
      <c r="M1172" s="924">
        <f t="shared" si="172"/>
        <v>4.1993167114923312E-2</v>
      </c>
      <c r="N1172" s="919">
        <v>89.7</v>
      </c>
      <c r="O1172" s="920">
        <f t="shared" si="173"/>
        <v>3.7667870902086213</v>
      </c>
      <c r="P1172" s="920">
        <f t="shared" si="174"/>
        <v>2519.5900268953988</v>
      </c>
      <c r="Q1172" s="921">
        <f t="shared" si="175"/>
        <v>226.00722541251727</v>
      </c>
    </row>
    <row r="1175" spans="1:17" ht="15">
      <c r="A1175" s="2032" t="s">
        <v>336</v>
      </c>
      <c r="B1175" s="2032"/>
      <c r="C1175" s="2032"/>
      <c r="D1175" s="2032"/>
      <c r="E1175" s="2032"/>
      <c r="F1175" s="2032"/>
      <c r="G1175" s="2032"/>
      <c r="H1175" s="2032"/>
      <c r="I1175" s="2032"/>
      <c r="J1175" s="2032"/>
      <c r="K1175" s="2032"/>
      <c r="L1175" s="2032"/>
      <c r="M1175" s="2032"/>
      <c r="N1175" s="2032"/>
      <c r="O1175" s="2032"/>
      <c r="P1175" s="2032"/>
      <c r="Q1175" s="2032"/>
    </row>
    <row r="1176" spans="1:17" ht="13.5" thickBot="1">
      <c r="A1176" s="1043"/>
      <c r="B1176" s="1043"/>
      <c r="C1176" s="1043"/>
      <c r="D1176" s="1043"/>
      <c r="E1176" s="2038" t="s">
        <v>419</v>
      </c>
      <c r="F1176" s="2038"/>
      <c r="G1176" s="2038"/>
      <c r="H1176" s="2038"/>
      <c r="I1176" s="1043">
        <v>-0.7</v>
      </c>
      <c r="J1176" s="1043" t="s">
        <v>418</v>
      </c>
      <c r="K1176" s="1043" t="s">
        <v>420</v>
      </c>
      <c r="L1176" s="1043">
        <v>574</v>
      </c>
      <c r="M1176" s="1043"/>
      <c r="N1176" s="1043"/>
      <c r="O1176" s="1043"/>
      <c r="P1176" s="1043"/>
      <c r="Q1176" s="1043"/>
    </row>
    <row r="1177" spans="1:17">
      <c r="A1177" s="2033" t="s">
        <v>1</v>
      </c>
      <c r="B1177" s="2068" t="s">
        <v>0</v>
      </c>
      <c r="C1177" s="2039" t="s">
        <v>2</v>
      </c>
      <c r="D1177" s="2039" t="s">
        <v>3</v>
      </c>
      <c r="E1177" s="2039" t="s">
        <v>12</v>
      </c>
      <c r="F1177" s="2042" t="s">
        <v>13</v>
      </c>
      <c r="G1177" s="2043"/>
      <c r="H1177" s="2043"/>
      <c r="I1177" s="2044"/>
      <c r="J1177" s="2039" t="s">
        <v>4</v>
      </c>
      <c r="K1177" s="2039" t="s">
        <v>14</v>
      </c>
      <c r="L1177" s="2039" t="s">
        <v>5</v>
      </c>
      <c r="M1177" s="2039" t="s">
        <v>6</v>
      </c>
      <c r="N1177" s="2039" t="s">
        <v>15</v>
      </c>
      <c r="O1177" s="2055" t="s">
        <v>16</v>
      </c>
      <c r="P1177" s="2039" t="s">
        <v>23</v>
      </c>
      <c r="Q1177" s="2025" t="s">
        <v>24</v>
      </c>
    </row>
    <row r="1178" spans="1:17" ht="33.75">
      <c r="A1178" s="2034"/>
      <c r="B1178" s="2069"/>
      <c r="C1178" s="2040"/>
      <c r="D1178" s="2041"/>
      <c r="E1178" s="2041"/>
      <c r="F1178" s="648" t="s">
        <v>17</v>
      </c>
      <c r="G1178" s="648" t="s">
        <v>18</v>
      </c>
      <c r="H1178" s="648" t="s">
        <v>19</v>
      </c>
      <c r="I1178" s="648" t="s">
        <v>20</v>
      </c>
      <c r="J1178" s="2041"/>
      <c r="K1178" s="2041"/>
      <c r="L1178" s="2041"/>
      <c r="M1178" s="2041"/>
      <c r="N1178" s="2041"/>
      <c r="O1178" s="2056"/>
      <c r="P1178" s="2041"/>
      <c r="Q1178" s="2026"/>
    </row>
    <row r="1179" spans="1:17" ht="12" thickBot="1">
      <c r="A1179" s="2034"/>
      <c r="B1179" s="2069"/>
      <c r="C1179" s="2040"/>
      <c r="D1179" s="8" t="s">
        <v>7</v>
      </c>
      <c r="E1179" s="8" t="s">
        <v>8</v>
      </c>
      <c r="F1179" s="8" t="s">
        <v>9</v>
      </c>
      <c r="G1179" s="8" t="s">
        <v>9</v>
      </c>
      <c r="H1179" s="8" t="s">
        <v>9</v>
      </c>
      <c r="I1179" s="8" t="s">
        <v>9</v>
      </c>
      <c r="J1179" s="8" t="s">
        <v>21</v>
      </c>
      <c r="K1179" s="8" t="s">
        <v>9</v>
      </c>
      <c r="L1179" s="8" t="s">
        <v>21</v>
      </c>
      <c r="M1179" s="8" t="s">
        <v>22</v>
      </c>
      <c r="N1179" s="106" t="s">
        <v>633</v>
      </c>
      <c r="O1179" s="106" t="s">
        <v>634</v>
      </c>
      <c r="P1179" s="107" t="s">
        <v>25</v>
      </c>
      <c r="Q1179" s="108" t="s">
        <v>635</v>
      </c>
    </row>
    <row r="1180" spans="1:17">
      <c r="A1180" s="2062" t="s">
        <v>10</v>
      </c>
      <c r="B1180" s="12">
        <v>1</v>
      </c>
      <c r="C1180" s="11" t="s">
        <v>337</v>
      </c>
      <c r="D1180" s="12">
        <v>40</v>
      </c>
      <c r="E1180" s="12">
        <v>1990</v>
      </c>
      <c r="F1180" s="126">
        <f>G1180+H1180+I1180</f>
        <v>27.700000000000003</v>
      </c>
      <c r="G1180" s="126">
        <v>2.48</v>
      </c>
      <c r="H1180" s="124">
        <v>6.4</v>
      </c>
      <c r="I1180" s="126">
        <v>18.82</v>
      </c>
      <c r="J1180" s="124">
        <v>2290.61</v>
      </c>
      <c r="K1180" s="126">
        <v>18.82</v>
      </c>
      <c r="L1180" s="124">
        <v>2290.61</v>
      </c>
      <c r="M1180" s="125">
        <f>K1180/L1180</f>
        <v>8.216152029372089E-3</v>
      </c>
      <c r="N1180" s="126">
        <v>59.8</v>
      </c>
      <c r="O1180" s="127">
        <f>M1180*N1180*1.09</f>
        <v>0.53554522157853146</v>
      </c>
      <c r="P1180" s="127">
        <f>M1180*60*1000</f>
        <v>492.9691217623253</v>
      </c>
      <c r="Q1180" s="128">
        <f>P1180*N1180/1000</f>
        <v>29.47955348138705</v>
      </c>
    </row>
    <row r="1181" spans="1:17">
      <c r="A1181" s="2063"/>
      <c r="B1181" s="13">
        <v>2</v>
      </c>
      <c r="C1181" s="9" t="s">
        <v>338</v>
      </c>
      <c r="D1181" s="13">
        <v>40</v>
      </c>
      <c r="E1181" s="13">
        <v>1983</v>
      </c>
      <c r="F1181" s="131">
        <f t="shared" ref="F1181:F1185" si="176">G1181+H1181+I1181</f>
        <v>32.69</v>
      </c>
      <c r="G1181" s="129">
        <v>2.97</v>
      </c>
      <c r="H1181" s="129">
        <v>6.24</v>
      </c>
      <c r="I1181" s="131">
        <v>23.48</v>
      </c>
      <c r="J1181" s="129">
        <v>2190.15</v>
      </c>
      <c r="K1181" s="131">
        <v>23.48</v>
      </c>
      <c r="L1181" s="129">
        <v>2190.15</v>
      </c>
      <c r="M1181" s="130">
        <f t="shared" ref="M1181:M1186" si="177">K1181/L1181</f>
        <v>1.0720726890852225E-2</v>
      </c>
      <c r="N1181" s="131">
        <v>59.8</v>
      </c>
      <c r="O1181" s="132">
        <f t="shared" ref="O1181:O1184" si="178">M1181*N1181*1.09</f>
        <v>0.69879842019952976</v>
      </c>
      <c r="P1181" s="132">
        <f t="shared" ref="P1181:P1186" si="179">M1181*60*1000</f>
        <v>643.24361345113346</v>
      </c>
      <c r="Q1181" s="133">
        <f t="shared" ref="Q1181:Q1186" si="180">P1181*N1181/1000</f>
        <v>38.465968084377785</v>
      </c>
    </row>
    <row r="1182" spans="1:17">
      <c r="A1182" s="2063"/>
      <c r="B1182" s="13">
        <v>3</v>
      </c>
      <c r="C1182" s="9" t="s">
        <v>339</v>
      </c>
      <c r="D1182" s="13">
        <v>40</v>
      </c>
      <c r="E1182" s="13">
        <v>1992</v>
      </c>
      <c r="F1182" s="131">
        <f t="shared" si="176"/>
        <v>30.4</v>
      </c>
      <c r="G1182" s="129">
        <v>4.67</v>
      </c>
      <c r="H1182" s="129">
        <v>6.4</v>
      </c>
      <c r="I1182" s="131">
        <v>19.329999999999998</v>
      </c>
      <c r="J1182" s="129">
        <v>2169.38</v>
      </c>
      <c r="K1182" s="131">
        <v>19.329999999999998</v>
      </c>
      <c r="L1182" s="129">
        <v>2169.38</v>
      </c>
      <c r="M1182" s="130">
        <f t="shared" si="177"/>
        <v>8.9103799242179777E-3</v>
      </c>
      <c r="N1182" s="131">
        <v>59.8</v>
      </c>
      <c r="O1182" s="132">
        <f t="shared" si="178"/>
        <v>0.58079638422037627</v>
      </c>
      <c r="P1182" s="132">
        <f t="shared" si="179"/>
        <v>534.62279545307865</v>
      </c>
      <c r="Q1182" s="133">
        <f t="shared" si="180"/>
        <v>31.9704431680941</v>
      </c>
    </row>
    <row r="1183" spans="1:17">
      <c r="A1183" s="2063"/>
      <c r="B1183" s="13">
        <v>4</v>
      </c>
      <c r="C1183" s="9" t="s">
        <v>340</v>
      </c>
      <c r="D1183" s="13">
        <v>20</v>
      </c>
      <c r="E1183" s="13">
        <v>1993</v>
      </c>
      <c r="F1183" s="131">
        <f t="shared" si="176"/>
        <v>18.399999999999999</v>
      </c>
      <c r="G1183" s="129">
        <v>1.66</v>
      </c>
      <c r="H1183" s="129">
        <v>3.2</v>
      </c>
      <c r="I1183" s="131">
        <v>13.54</v>
      </c>
      <c r="J1183" s="129">
        <v>1238.6099999999999</v>
      </c>
      <c r="K1183" s="131">
        <v>13.54</v>
      </c>
      <c r="L1183" s="129">
        <v>1238.6099999999999</v>
      </c>
      <c r="M1183" s="130">
        <f t="shared" si="177"/>
        <v>1.0931608819563865E-2</v>
      </c>
      <c r="N1183" s="131">
        <v>59.8</v>
      </c>
      <c r="O1183" s="132">
        <f t="shared" si="178"/>
        <v>0.71254412607681195</v>
      </c>
      <c r="P1183" s="132">
        <f t="shared" si="179"/>
        <v>655.89652917383194</v>
      </c>
      <c r="Q1183" s="133">
        <f t="shared" si="180"/>
        <v>39.22261244459515</v>
      </c>
    </row>
    <row r="1184" spans="1:17">
      <c r="A1184" s="2063"/>
      <c r="B1184" s="13">
        <v>5</v>
      </c>
      <c r="C1184" s="9" t="s">
        <v>362</v>
      </c>
      <c r="D1184" s="13">
        <v>6</v>
      </c>
      <c r="E1184" s="13">
        <v>1970</v>
      </c>
      <c r="F1184" s="131">
        <f t="shared" si="176"/>
        <v>7.1</v>
      </c>
      <c r="G1184" s="129">
        <v>0.77</v>
      </c>
      <c r="H1184" s="129">
        <v>0</v>
      </c>
      <c r="I1184" s="131">
        <v>6.33</v>
      </c>
      <c r="J1184" s="129">
        <v>379.07</v>
      </c>
      <c r="K1184" s="131">
        <v>6.33</v>
      </c>
      <c r="L1184" s="129">
        <v>379.07</v>
      </c>
      <c r="M1184" s="130">
        <f t="shared" si="177"/>
        <v>1.6698762761495237E-2</v>
      </c>
      <c r="N1184" s="131">
        <v>59.8</v>
      </c>
      <c r="O1184" s="132">
        <f t="shared" si="178"/>
        <v>1.0884587543197826</v>
      </c>
      <c r="P1184" s="132">
        <f t="shared" si="179"/>
        <v>1001.9257656897142</v>
      </c>
      <c r="Q1184" s="133">
        <f t="shared" si="180"/>
        <v>59.915160788244911</v>
      </c>
    </row>
    <row r="1185" spans="1:17">
      <c r="A1185" s="2063"/>
      <c r="B1185" s="13">
        <v>6</v>
      </c>
      <c r="C1185" s="9" t="s">
        <v>363</v>
      </c>
      <c r="D1185" s="13">
        <v>9</v>
      </c>
      <c r="E1185" s="13">
        <v>1980</v>
      </c>
      <c r="F1185" s="131">
        <f t="shared" si="176"/>
        <v>16.600000000000001</v>
      </c>
      <c r="G1185" s="129">
        <v>0.76</v>
      </c>
      <c r="H1185" s="129">
        <v>1.44</v>
      </c>
      <c r="I1185" s="131">
        <v>14.4</v>
      </c>
      <c r="J1185" s="129">
        <v>553.67999999999995</v>
      </c>
      <c r="K1185" s="131">
        <v>14.4</v>
      </c>
      <c r="L1185" s="129">
        <v>553.67999999999995</v>
      </c>
      <c r="M1185" s="130">
        <f t="shared" si="177"/>
        <v>2.6007802340702213E-2</v>
      </c>
      <c r="N1185" s="131">
        <v>59.8</v>
      </c>
      <c r="O1185" s="132">
        <f>M1185*N1185*1.09</f>
        <v>1.6952405721716517</v>
      </c>
      <c r="P1185" s="132">
        <f t="shared" si="179"/>
        <v>1560.4681404421328</v>
      </c>
      <c r="Q1185" s="133">
        <f t="shared" si="180"/>
        <v>93.315994798439547</v>
      </c>
    </row>
    <row r="1186" spans="1:17">
      <c r="A1186" s="2063"/>
      <c r="B1186" s="13">
        <v>7</v>
      </c>
      <c r="C1186" s="9" t="s">
        <v>784</v>
      </c>
      <c r="D1186" s="13">
        <v>20</v>
      </c>
      <c r="E1186" s="13">
        <v>1985</v>
      </c>
      <c r="F1186" s="129">
        <f>G1186+H1186+I1186</f>
        <v>17.8</v>
      </c>
      <c r="G1186" s="131">
        <v>1.55</v>
      </c>
      <c r="H1186" s="131">
        <v>3.04</v>
      </c>
      <c r="I1186" s="129">
        <v>13.21</v>
      </c>
      <c r="J1186" s="129">
        <v>978.64</v>
      </c>
      <c r="K1186" s="129">
        <v>13.21</v>
      </c>
      <c r="L1186" s="129">
        <v>978.64</v>
      </c>
      <c r="M1186" s="130">
        <f t="shared" si="177"/>
        <v>1.3498324205019211E-2</v>
      </c>
      <c r="N1186" s="131">
        <v>59.8</v>
      </c>
      <c r="O1186" s="132">
        <v>2.66</v>
      </c>
      <c r="P1186" s="132">
        <f t="shared" si="179"/>
        <v>809.89945230115268</v>
      </c>
      <c r="Q1186" s="133">
        <f t="shared" si="180"/>
        <v>48.43198724760893</v>
      </c>
    </row>
    <row r="1187" spans="1:17">
      <c r="A1187" s="2063"/>
      <c r="B1187" s="13">
        <v>8</v>
      </c>
      <c r="C1187" s="9"/>
      <c r="D1187" s="13"/>
      <c r="E1187" s="13"/>
      <c r="F1187" s="129"/>
      <c r="G1187" s="129"/>
      <c r="H1187" s="129"/>
      <c r="I1187" s="129"/>
      <c r="J1187" s="129"/>
      <c r="K1187" s="129"/>
      <c r="L1187" s="129"/>
      <c r="M1187" s="130"/>
      <c r="N1187" s="131"/>
      <c r="O1187" s="132"/>
      <c r="P1187" s="132"/>
      <c r="Q1187" s="133"/>
    </row>
    <row r="1188" spans="1:17">
      <c r="A1188" s="2063"/>
      <c r="B1188" s="13">
        <v>9</v>
      </c>
      <c r="C1188" s="9"/>
      <c r="D1188" s="13"/>
      <c r="E1188" s="13"/>
      <c r="F1188" s="129"/>
      <c r="G1188" s="129"/>
      <c r="H1188" s="129"/>
      <c r="I1188" s="129"/>
      <c r="J1188" s="129"/>
      <c r="K1188" s="129"/>
      <c r="L1188" s="129"/>
      <c r="M1188" s="130"/>
      <c r="N1188" s="131"/>
      <c r="O1188" s="132"/>
      <c r="P1188" s="132"/>
      <c r="Q1188" s="133"/>
    </row>
    <row r="1189" spans="1:17" ht="12" thickBot="1">
      <c r="A1189" s="2064"/>
      <c r="B1189" s="33">
        <v>10</v>
      </c>
      <c r="C1189" s="34"/>
      <c r="D1189" s="33"/>
      <c r="E1189" s="33"/>
      <c r="F1189" s="1807"/>
      <c r="G1189" s="1807"/>
      <c r="H1189" s="1807"/>
      <c r="I1189" s="1807"/>
      <c r="J1189" s="1807"/>
      <c r="K1189" s="1807"/>
      <c r="L1189" s="1807"/>
      <c r="M1189" s="1808"/>
      <c r="N1189" s="1809"/>
      <c r="O1189" s="225"/>
      <c r="P1189" s="225"/>
      <c r="Q1189" s="226"/>
    </row>
    <row r="1190" spans="1:17">
      <c r="A1190" s="2049" t="s">
        <v>26</v>
      </c>
      <c r="B1190" s="232">
        <v>1</v>
      </c>
      <c r="C1190" s="216" t="s">
        <v>341</v>
      </c>
      <c r="D1190" s="215">
        <v>40</v>
      </c>
      <c r="E1190" s="215">
        <v>1992</v>
      </c>
      <c r="F1190" s="249">
        <f t="shared" ref="F1190:F1196" si="181">G1190+H1190+I1190</f>
        <v>45.3</v>
      </c>
      <c r="G1190" s="253">
        <v>3</v>
      </c>
      <c r="H1190" s="253">
        <v>6.4</v>
      </c>
      <c r="I1190" s="251">
        <v>35.9</v>
      </c>
      <c r="J1190" s="253">
        <v>2256.0300000000002</v>
      </c>
      <c r="K1190" s="251">
        <v>35.9</v>
      </c>
      <c r="L1190" s="253">
        <v>2256.0300000000002</v>
      </c>
      <c r="M1190" s="656">
        <f>K1190/L1190</f>
        <v>1.5912908959543975E-2</v>
      </c>
      <c r="N1190" s="657">
        <v>59.8</v>
      </c>
      <c r="O1190" s="654">
        <f>M1190*N1190*1.09</f>
        <v>1.0372352318009954</v>
      </c>
      <c r="P1190" s="654">
        <f>M1190*60*1000</f>
        <v>954.77453757263856</v>
      </c>
      <c r="Q1190" s="655">
        <f t="shared" ref="Q1190:Q1196" si="182">P1190*N1190/1000</f>
        <v>57.095517346843785</v>
      </c>
    </row>
    <row r="1191" spans="1:17">
      <c r="A1191" s="2050"/>
      <c r="B1191" s="215">
        <v>2</v>
      </c>
      <c r="C1191" s="216" t="s">
        <v>342</v>
      </c>
      <c r="D1191" s="215">
        <v>40</v>
      </c>
      <c r="E1191" s="215">
        <v>1992</v>
      </c>
      <c r="F1191" s="249">
        <f t="shared" si="181"/>
        <v>43.599999999999994</v>
      </c>
      <c r="G1191" s="251">
        <v>4.1500000000000004</v>
      </c>
      <c r="H1191" s="251">
        <v>6.4</v>
      </c>
      <c r="I1191" s="251">
        <v>33.049999999999997</v>
      </c>
      <c r="J1191" s="251">
        <v>2289.4899999999998</v>
      </c>
      <c r="K1191" s="251">
        <v>33.049999999999997</v>
      </c>
      <c r="L1191" s="251">
        <v>2289.4899999999998</v>
      </c>
      <c r="M1191" s="656">
        <f>K1191/L1191</f>
        <v>1.443552931002101E-2</v>
      </c>
      <c r="N1191" s="657">
        <v>59.8</v>
      </c>
      <c r="O1191" s="654">
        <f t="shared" ref="O1191:O1196" si="183">M1191*N1191*1.09</f>
        <v>0.94093667148578941</v>
      </c>
      <c r="P1191" s="654">
        <f t="shared" ref="P1191:P1196" si="184">M1191*60*1000</f>
        <v>866.13175860126057</v>
      </c>
      <c r="Q1191" s="655">
        <f t="shared" si="182"/>
        <v>51.794679164355379</v>
      </c>
    </row>
    <row r="1192" spans="1:17">
      <c r="A1192" s="2050"/>
      <c r="B1192" s="215">
        <v>3</v>
      </c>
      <c r="C1192" s="216" t="s">
        <v>343</v>
      </c>
      <c r="D1192" s="215">
        <v>39</v>
      </c>
      <c r="E1192" s="215">
        <v>1988</v>
      </c>
      <c r="F1192" s="249">
        <f t="shared" si="181"/>
        <v>46.5</v>
      </c>
      <c r="G1192" s="251">
        <v>2.67</v>
      </c>
      <c r="H1192" s="251">
        <v>6.24</v>
      </c>
      <c r="I1192" s="251">
        <v>37.590000000000003</v>
      </c>
      <c r="J1192" s="251">
        <v>2275.19</v>
      </c>
      <c r="K1192" s="251">
        <v>37.590000000000003</v>
      </c>
      <c r="L1192" s="251">
        <v>2275.19</v>
      </c>
      <c r="M1192" s="217">
        <f t="shared" ref="M1192:M1196" si="185">K1192/L1192</f>
        <v>1.6521697089034323E-2</v>
      </c>
      <c r="N1192" s="657">
        <v>59.8</v>
      </c>
      <c r="O1192" s="654">
        <f t="shared" si="183"/>
        <v>1.0769172596574352</v>
      </c>
      <c r="P1192" s="654">
        <f t="shared" si="184"/>
        <v>991.30182534205937</v>
      </c>
      <c r="Q1192" s="220">
        <f t="shared" si="182"/>
        <v>59.279849155455153</v>
      </c>
    </row>
    <row r="1193" spans="1:17">
      <c r="A1193" s="2050"/>
      <c r="B1193" s="215">
        <v>4</v>
      </c>
      <c r="C1193" s="216" t="s">
        <v>344</v>
      </c>
      <c r="D1193" s="215">
        <v>50</v>
      </c>
      <c r="E1193" s="215">
        <v>1980</v>
      </c>
      <c r="F1193" s="249">
        <f t="shared" si="181"/>
        <v>53.1</v>
      </c>
      <c r="G1193" s="251">
        <v>3.58</v>
      </c>
      <c r="H1193" s="251">
        <v>8</v>
      </c>
      <c r="I1193" s="251">
        <v>41.52</v>
      </c>
      <c r="J1193" s="251">
        <v>2615.04</v>
      </c>
      <c r="K1193" s="251">
        <v>41.52</v>
      </c>
      <c r="L1193" s="251">
        <v>2615.04</v>
      </c>
      <c r="M1193" s="217">
        <f t="shared" si="185"/>
        <v>1.5877386196769459E-2</v>
      </c>
      <c r="N1193" s="657">
        <v>59.8</v>
      </c>
      <c r="O1193" s="654">
        <f t="shared" si="183"/>
        <v>1.0349197870778268</v>
      </c>
      <c r="P1193" s="654">
        <f t="shared" si="184"/>
        <v>952.64317180616752</v>
      </c>
      <c r="Q1193" s="220">
        <f t="shared" si="182"/>
        <v>56.968061674008815</v>
      </c>
    </row>
    <row r="1194" spans="1:17">
      <c r="A1194" s="2050"/>
      <c r="B1194" s="215">
        <v>5</v>
      </c>
      <c r="C1194" s="216" t="s">
        <v>345</v>
      </c>
      <c r="D1194" s="215">
        <v>40</v>
      </c>
      <c r="E1194" s="215">
        <v>1987</v>
      </c>
      <c r="F1194" s="249">
        <f t="shared" si="181"/>
        <v>51.2</v>
      </c>
      <c r="G1194" s="251">
        <v>2.72</v>
      </c>
      <c r="H1194" s="251">
        <v>6.4</v>
      </c>
      <c r="I1194" s="251">
        <v>42.08</v>
      </c>
      <c r="J1194" s="251">
        <v>2272</v>
      </c>
      <c r="K1194" s="251">
        <v>42.08</v>
      </c>
      <c r="L1194" s="251">
        <v>2272</v>
      </c>
      <c r="M1194" s="217">
        <f t="shared" si="185"/>
        <v>1.8521126760563379E-2</v>
      </c>
      <c r="N1194" s="657">
        <v>59.8</v>
      </c>
      <c r="O1194" s="654">
        <f t="shared" si="183"/>
        <v>1.2072440845070422</v>
      </c>
      <c r="P1194" s="654">
        <f t="shared" si="184"/>
        <v>1111.2676056338028</v>
      </c>
      <c r="Q1194" s="220">
        <f t="shared" si="182"/>
        <v>66.453802816901401</v>
      </c>
    </row>
    <row r="1195" spans="1:17">
      <c r="A1195" s="2050"/>
      <c r="B1195" s="215">
        <v>6</v>
      </c>
      <c r="C1195" s="216" t="s">
        <v>346</v>
      </c>
      <c r="D1195" s="215">
        <v>24</v>
      </c>
      <c r="E1195" s="215">
        <v>1993</v>
      </c>
      <c r="F1195" s="249">
        <f t="shared" si="181"/>
        <v>26.94</v>
      </c>
      <c r="G1195" s="251"/>
      <c r="H1195" s="251">
        <v>0</v>
      </c>
      <c r="I1195" s="251">
        <v>26.94</v>
      </c>
      <c r="J1195" s="251">
        <v>1614.06</v>
      </c>
      <c r="K1195" s="251">
        <v>26.94</v>
      </c>
      <c r="L1195" s="251">
        <v>1614.06</v>
      </c>
      <c r="M1195" s="217">
        <f t="shared" si="185"/>
        <v>1.6690829337199363E-2</v>
      </c>
      <c r="N1195" s="657">
        <v>59.8</v>
      </c>
      <c r="O1195" s="654">
        <f t="shared" si="183"/>
        <v>1.087941637857329</v>
      </c>
      <c r="P1195" s="654">
        <f t="shared" si="184"/>
        <v>1001.4497602319618</v>
      </c>
      <c r="Q1195" s="220">
        <f t="shared" si="182"/>
        <v>59.886695661871315</v>
      </c>
    </row>
    <row r="1196" spans="1:17">
      <c r="A1196" s="2050"/>
      <c r="B1196" s="215">
        <v>7</v>
      </c>
      <c r="C1196" s="216" t="s">
        <v>72</v>
      </c>
      <c r="D1196" s="215">
        <v>39</v>
      </c>
      <c r="E1196" s="215">
        <v>1973</v>
      </c>
      <c r="F1196" s="249">
        <f t="shared" si="181"/>
        <v>40.18</v>
      </c>
      <c r="G1196" s="251">
        <v>2.88</v>
      </c>
      <c r="H1196" s="251">
        <v>6.24</v>
      </c>
      <c r="I1196" s="251">
        <v>31.06</v>
      </c>
      <c r="J1196" s="251">
        <v>1882.15</v>
      </c>
      <c r="K1196" s="251">
        <v>31.06</v>
      </c>
      <c r="L1196" s="251">
        <v>1882.15</v>
      </c>
      <c r="M1196" s="217">
        <f t="shared" si="185"/>
        <v>1.6502404165449087E-2</v>
      </c>
      <c r="N1196" s="657">
        <v>59.8</v>
      </c>
      <c r="O1196" s="654">
        <f t="shared" si="183"/>
        <v>1.0756597083123023</v>
      </c>
      <c r="P1196" s="654">
        <f t="shared" si="184"/>
        <v>990.14424992694512</v>
      </c>
      <c r="Q1196" s="220">
        <f t="shared" si="182"/>
        <v>59.210626145631316</v>
      </c>
    </row>
    <row r="1197" spans="1:17">
      <c r="A1197" s="2050"/>
      <c r="B1197" s="215">
        <v>8</v>
      </c>
      <c r="C1197" s="216"/>
      <c r="D1197" s="215"/>
      <c r="E1197" s="215"/>
      <c r="F1197" s="249"/>
      <c r="G1197" s="251"/>
      <c r="H1197" s="251"/>
      <c r="I1197" s="251"/>
      <c r="J1197" s="251"/>
      <c r="K1197" s="251"/>
      <c r="L1197" s="251"/>
      <c r="M1197" s="217"/>
      <c r="N1197" s="218"/>
      <c r="O1197" s="219"/>
      <c r="P1197" s="654"/>
      <c r="Q1197" s="220"/>
    </row>
    <row r="1198" spans="1:17">
      <c r="A1198" s="2050"/>
      <c r="B1198" s="215">
        <v>9</v>
      </c>
      <c r="C1198" s="216"/>
      <c r="D1198" s="215"/>
      <c r="E1198" s="215"/>
      <c r="F1198" s="249"/>
      <c r="G1198" s="251"/>
      <c r="H1198" s="251"/>
      <c r="I1198" s="251"/>
      <c r="J1198" s="251"/>
      <c r="K1198" s="251"/>
      <c r="L1198" s="251"/>
      <c r="M1198" s="217"/>
      <c r="N1198" s="218"/>
      <c r="O1198" s="219"/>
      <c r="P1198" s="654"/>
      <c r="Q1198" s="220"/>
    </row>
    <row r="1199" spans="1:17" ht="12" thickBot="1">
      <c r="A1199" s="2070"/>
      <c r="B1199" s="229">
        <v>10</v>
      </c>
      <c r="C1199" s="1164"/>
      <c r="D1199" s="229"/>
      <c r="E1199" s="229"/>
      <c r="F1199" s="1165"/>
      <c r="G1199" s="890"/>
      <c r="H1199" s="890"/>
      <c r="I1199" s="890"/>
      <c r="J1199" s="890"/>
      <c r="K1199" s="890"/>
      <c r="L1199" s="890"/>
      <c r="M1199" s="1166"/>
      <c r="N1199" s="1167"/>
      <c r="O1199" s="1168"/>
      <c r="P1199" s="1168"/>
      <c r="Q1199" s="1169"/>
    </row>
    <row r="1200" spans="1:17">
      <c r="A1200" s="2035" t="s">
        <v>27</v>
      </c>
      <c r="B1200" s="240">
        <v>1</v>
      </c>
      <c r="C1200" s="1050" t="s">
        <v>347</v>
      </c>
      <c r="D1200" s="240">
        <v>39</v>
      </c>
      <c r="E1200" s="240">
        <v>1982</v>
      </c>
      <c r="F1200" s="1051">
        <f t="shared" ref="F1200:F1204" si="186">G1200+H1200+I1200</f>
        <v>44.58</v>
      </c>
      <c r="G1200" s="1052">
        <v>3.31</v>
      </c>
      <c r="H1200" s="1052">
        <v>5.76</v>
      </c>
      <c r="I1200" s="1051">
        <v>35.51</v>
      </c>
      <c r="J1200" s="1051">
        <v>2093.63</v>
      </c>
      <c r="K1200" s="1051">
        <v>35.51</v>
      </c>
      <c r="L1200" s="1051">
        <v>1965</v>
      </c>
      <c r="M1200" s="1053">
        <f>K1200/L1200</f>
        <v>1.8071246819338423E-2</v>
      </c>
      <c r="N1200" s="1052">
        <v>59.8</v>
      </c>
      <c r="O1200" s="1054">
        <f>M1200*N1200*1.09</f>
        <v>1.1779200101781171</v>
      </c>
      <c r="P1200" s="1054">
        <f>M1200*60*1000</f>
        <v>1084.2748091603055</v>
      </c>
      <c r="Q1200" s="1055">
        <f>P1200*N1200/1000</f>
        <v>64.839633587786267</v>
      </c>
    </row>
    <row r="1201" spans="1:17">
      <c r="A1201" s="2036"/>
      <c r="B1201" s="235">
        <v>2</v>
      </c>
      <c r="C1201" s="214" t="s">
        <v>348</v>
      </c>
      <c r="D1201" s="235">
        <v>20</v>
      </c>
      <c r="E1201" s="235">
        <v>1970</v>
      </c>
      <c r="F1201" s="832">
        <f t="shared" si="186"/>
        <v>24.200000000000003</v>
      </c>
      <c r="G1201" s="835">
        <v>1.06</v>
      </c>
      <c r="H1201" s="835">
        <v>3.2</v>
      </c>
      <c r="I1201" s="832">
        <v>19.940000000000001</v>
      </c>
      <c r="J1201" s="832">
        <v>957.46</v>
      </c>
      <c r="K1201" s="832">
        <v>19.940000000000001</v>
      </c>
      <c r="L1201" s="832">
        <v>957.46</v>
      </c>
      <c r="M1201" s="834">
        <f t="shared" ref="M1201:M1204" si="187">K1201/L1201</f>
        <v>2.0825935287113823E-2</v>
      </c>
      <c r="N1201" s="835">
        <v>59.8</v>
      </c>
      <c r="O1201" s="836">
        <f t="shared" ref="O1201:O1205" si="188">M1201*N1201*1.09</f>
        <v>1.3574761138846534</v>
      </c>
      <c r="P1201" s="836">
        <f t="shared" ref="P1201:P1204" si="189">M1201*60*1000</f>
        <v>1249.5561172268292</v>
      </c>
      <c r="Q1201" s="838">
        <f t="shared" ref="Q1201:Q1204" si="190">P1201*N1201/1000</f>
        <v>74.723455810164381</v>
      </c>
    </row>
    <row r="1202" spans="1:17">
      <c r="A1202" s="2036"/>
      <c r="B1202" s="235">
        <v>3</v>
      </c>
      <c r="C1202" s="214" t="s">
        <v>349</v>
      </c>
      <c r="D1202" s="235">
        <v>20</v>
      </c>
      <c r="E1202" s="235">
        <v>1986</v>
      </c>
      <c r="F1202" s="832">
        <f>G1202+H1202+I1202</f>
        <v>24.1</v>
      </c>
      <c r="G1202" s="835">
        <v>2.13</v>
      </c>
      <c r="H1202" s="835">
        <v>3.2</v>
      </c>
      <c r="I1202" s="832">
        <v>18.77</v>
      </c>
      <c r="J1202" s="832">
        <v>1062.4000000000001</v>
      </c>
      <c r="K1202" s="832">
        <v>18.77</v>
      </c>
      <c r="L1202" s="832">
        <v>1062.4000000000001</v>
      </c>
      <c r="M1202" s="834">
        <f t="shared" si="187"/>
        <v>1.7667545180722891E-2</v>
      </c>
      <c r="N1202" s="835">
        <v>59.8</v>
      </c>
      <c r="O1202" s="836">
        <f t="shared" si="188"/>
        <v>1.1516059299698795</v>
      </c>
      <c r="P1202" s="836">
        <f t="shared" si="189"/>
        <v>1060.0527108433735</v>
      </c>
      <c r="Q1202" s="838">
        <f t="shared" si="190"/>
        <v>63.391152108433729</v>
      </c>
    </row>
    <row r="1203" spans="1:17">
      <c r="A1203" s="2036"/>
      <c r="B1203" s="235">
        <v>4</v>
      </c>
      <c r="C1203" s="214" t="s">
        <v>350</v>
      </c>
      <c r="D1203" s="235">
        <v>18</v>
      </c>
      <c r="E1203" s="235">
        <v>1977</v>
      </c>
      <c r="F1203" s="832">
        <f t="shared" si="186"/>
        <v>20.259999999999998</v>
      </c>
      <c r="G1203" s="835">
        <v>1.34</v>
      </c>
      <c r="H1203" s="835">
        <v>2.88</v>
      </c>
      <c r="I1203" s="832">
        <v>16.04</v>
      </c>
      <c r="J1203" s="832">
        <v>787</v>
      </c>
      <c r="K1203" s="832">
        <v>16.04</v>
      </c>
      <c r="L1203" s="832">
        <v>787</v>
      </c>
      <c r="M1203" s="834">
        <f t="shared" si="187"/>
        <v>2.0381194409148665E-2</v>
      </c>
      <c r="N1203" s="835">
        <v>59.8</v>
      </c>
      <c r="O1203" s="836">
        <f t="shared" si="188"/>
        <v>1.3284870139771283</v>
      </c>
      <c r="P1203" s="836">
        <f t="shared" si="189"/>
        <v>1222.8716645489199</v>
      </c>
      <c r="Q1203" s="838">
        <f t="shared" si="190"/>
        <v>73.127725540025409</v>
      </c>
    </row>
    <row r="1204" spans="1:17">
      <c r="A1204" s="2036"/>
      <c r="B1204" s="235">
        <v>5</v>
      </c>
      <c r="C1204" s="214" t="s">
        <v>351</v>
      </c>
      <c r="D1204" s="235">
        <v>20</v>
      </c>
      <c r="E1204" s="235">
        <v>1976</v>
      </c>
      <c r="F1204" s="832">
        <f t="shared" si="186"/>
        <v>22.48</v>
      </c>
      <c r="G1204" s="835">
        <v>1.49</v>
      </c>
      <c r="H1204" s="835">
        <v>3.2</v>
      </c>
      <c r="I1204" s="832">
        <v>17.79</v>
      </c>
      <c r="J1204" s="832">
        <v>712.6</v>
      </c>
      <c r="K1204" s="832">
        <v>17.79</v>
      </c>
      <c r="L1204" s="832">
        <v>712.6</v>
      </c>
      <c r="M1204" s="834">
        <f t="shared" si="187"/>
        <v>2.4964917204602862E-2</v>
      </c>
      <c r="N1204" s="835">
        <v>59.8</v>
      </c>
      <c r="O1204" s="836">
        <f t="shared" si="188"/>
        <v>1.6272632332304238</v>
      </c>
      <c r="P1204" s="836">
        <f t="shared" si="189"/>
        <v>1497.8950322761716</v>
      </c>
      <c r="Q1204" s="838">
        <f t="shared" si="190"/>
        <v>89.574122930115067</v>
      </c>
    </row>
    <row r="1205" spans="1:17">
      <c r="A1205" s="2036"/>
      <c r="B1205" s="235">
        <v>6</v>
      </c>
      <c r="C1205" s="214" t="s">
        <v>352</v>
      </c>
      <c r="D1205" s="235">
        <v>33</v>
      </c>
      <c r="E1205" s="235">
        <v>1968</v>
      </c>
      <c r="F1205" s="832">
        <f>G1205+H1205+I1205</f>
        <v>41.5</v>
      </c>
      <c r="G1205" s="835">
        <v>1.57</v>
      </c>
      <c r="H1205" s="835">
        <v>5.44</v>
      </c>
      <c r="I1205" s="832">
        <v>34.49</v>
      </c>
      <c r="J1205" s="832">
        <v>1439.65</v>
      </c>
      <c r="K1205" s="832">
        <v>34.49</v>
      </c>
      <c r="L1205" s="832">
        <v>1439.65</v>
      </c>
      <c r="M1205" s="834">
        <f>K1205/L1205</f>
        <v>2.3957211822317925E-2</v>
      </c>
      <c r="N1205" s="835">
        <v>59.8</v>
      </c>
      <c r="O1205" s="836">
        <f t="shared" si="188"/>
        <v>1.5615789810023271</v>
      </c>
      <c r="P1205" s="836">
        <f>M1205*60*1000</f>
        <v>1437.4327093390755</v>
      </c>
      <c r="Q1205" s="838">
        <f>P1205*N1205/1000</f>
        <v>85.958476018476702</v>
      </c>
    </row>
    <row r="1206" spans="1:17">
      <c r="A1206" s="2036"/>
      <c r="B1206" s="235">
        <v>7</v>
      </c>
      <c r="C1206" s="214"/>
      <c r="D1206" s="235"/>
      <c r="E1206" s="235"/>
      <c r="F1206" s="832"/>
      <c r="G1206" s="835"/>
      <c r="H1206" s="835"/>
      <c r="I1206" s="832"/>
      <c r="J1206" s="832"/>
      <c r="K1206" s="832"/>
      <c r="L1206" s="832"/>
      <c r="M1206" s="834"/>
      <c r="N1206" s="835"/>
      <c r="O1206" s="836"/>
      <c r="P1206" s="836"/>
      <c r="Q1206" s="838"/>
    </row>
    <row r="1207" spans="1:17">
      <c r="A1207" s="2036"/>
      <c r="B1207" s="235">
        <v>8</v>
      </c>
      <c r="C1207" s="214"/>
      <c r="D1207" s="235"/>
      <c r="E1207" s="235"/>
      <c r="F1207" s="832"/>
      <c r="G1207" s="832"/>
      <c r="H1207" s="832"/>
      <c r="I1207" s="832"/>
      <c r="J1207" s="832"/>
      <c r="K1207" s="832"/>
      <c r="L1207" s="832"/>
      <c r="M1207" s="834"/>
      <c r="N1207" s="835"/>
      <c r="O1207" s="836"/>
      <c r="P1207" s="836"/>
      <c r="Q1207" s="838"/>
    </row>
    <row r="1208" spans="1:17">
      <c r="A1208" s="2036"/>
      <c r="B1208" s="235">
        <v>9</v>
      </c>
      <c r="C1208" s="214"/>
      <c r="D1208" s="235"/>
      <c r="E1208" s="235"/>
      <c r="F1208" s="832"/>
      <c r="G1208" s="832"/>
      <c r="H1208" s="832"/>
      <c r="I1208" s="832"/>
      <c r="J1208" s="832"/>
      <c r="K1208" s="832"/>
      <c r="L1208" s="832"/>
      <c r="M1208" s="834"/>
      <c r="N1208" s="835"/>
      <c r="O1208" s="836"/>
      <c r="P1208" s="836"/>
      <c r="Q1208" s="838"/>
    </row>
    <row r="1209" spans="1:17" ht="12" thickBot="1">
      <c r="A1209" s="2037"/>
      <c r="B1209" s="236">
        <v>10</v>
      </c>
      <c r="C1209" s="231"/>
      <c r="D1209" s="236"/>
      <c r="E1209" s="236"/>
      <c r="F1209" s="901"/>
      <c r="G1209" s="901"/>
      <c r="H1209" s="901"/>
      <c r="I1209" s="901"/>
      <c r="J1209" s="901"/>
      <c r="K1209" s="901"/>
      <c r="L1209" s="901"/>
      <c r="M1209" s="902"/>
      <c r="N1209" s="903"/>
      <c r="O1209" s="904"/>
      <c r="P1209" s="904"/>
      <c r="Q1209" s="905"/>
    </row>
    <row r="1210" spans="1:17">
      <c r="A1210" s="2029" t="s">
        <v>82</v>
      </c>
      <c r="B1210" s="18">
        <v>1</v>
      </c>
      <c r="C1210" s="647" t="s">
        <v>353</v>
      </c>
      <c r="D1210" s="18">
        <v>6</v>
      </c>
      <c r="E1210" s="18">
        <v>1965</v>
      </c>
      <c r="F1210" s="255">
        <f t="shared" ref="F1210:F1216" si="191">G1210+H1210+I1210</f>
        <v>8.620000000000001</v>
      </c>
      <c r="G1210" s="255">
        <v>0.24</v>
      </c>
      <c r="H1210" s="255">
        <v>0</v>
      </c>
      <c r="I1210" s="255">
        <v>8.3800000000000008</v>
      </c>
      <c r="J1210" s="255">
        <v>326.74</v>
      </c>
      <c r="K1210" s="255">
        <v>8.3800000000000008</v>
      </c>
      <c r="L1210" s="255">
        <v>326.74</v>
      </c>
      <c r="M1210" s="775">
        <f>K1210/L1210</f>
        <v>2.5647303666523843E-2</v>
      </c>
      <c r="N1210" s="650">
        <v>59.8</v>
      </c>
      <c r="O1210" s="727">
        <f t="shared" ref="O1210:O1216" si="192">M1210*N1210*1.09</f>
        <v>1.6717425475913572</v>
      </c>
      <c r="P1210" s="727">
        <f>M1210*60*1000</f>
        <v>1538.8382199914306</v>
      </c>
      <c r="Q1210" s="728">
        <f>P1210*N1210/1000</f>
        <v>92.022525555487547</v>
      </c>
    </row>
    <row r="1211" spans="1:17">
      <c r="A1211" s="2030"/>
      <c r="B1211" s="20">
        <v>2</v>
      </c>
      <c r="C1211" s="24" t="s">
        <v>354</v>
      </c>
      <c r="D1211" s="20">
        <v>8</v>
      </c>
      <c r="E1211" s="20">
        <v>1962</v>
      </c>
      <c r="F1211" s="262">
        <f t="shared" si="191"/>
        <v>10.850000000000001</v>
      </c>
      <c r="G1211" s="250">
        <v>0.51</v>
      </c>
      <c r="H1211" s="250">
        <v>1.1200000000000001</v>
      </c>
      <c r="I1211" s="250">
        <v>9.2200000000000006</v>
      </c>
      <c r="J1211" s="250">
        <v>318.54000000000002</v>
      </c>
      <c r="K1211" s="250">
        <v>9.2200000000000006</v>
      </c>
      <c r="L1211" s="250">
        <v>318.54000000000002</v>
      </c>
      <c r="M1211" s="28">
        <f t="shared" ref="M1211:M1216" si="193">K1211/L1211</f>
        <v>2.8944559552960381E-2</v>
      </c>
      <c r="N1211" s="263">
        <v>59.8</v>
      </c>
      <c r="O1211" s="264">
        <f t="shared" si="192"/>
        <v>1.8866642807810636</v>
      </c>
      <c r="P1211" s="264">
        <f t="shared" ref="P1211:P1216" si="194">M1211*60*1000</f>
        <v>1736.6735731776228</v>
      </c>
      <c r="Q1211" s="38">
        <f t="shared" ref="Q1211:Q1216" si="195">P1211*N1211/1000</f>
        <v>103.85307967602184</v>
      </c>
    </row>
    <row r="1212" spans="1:17">
      <c r="A1212" s="2030"/>
      <c r="B1212" s="20">
        <v>3</v>
      </c>
      <c r="C1212" s="24" t="s">
        <v>355</v>
      </c>
      <c r="D1212" s="20">
        <v>24</v>
      </c>
      <c r="E1212" s="20">
        <v>1972</v>
      </c>
      <c r="F1212" s="262">
        <f t="shared" si="191"/>
        <v>38.300000000000004</v>
      </c>
      <c r="G1212" s="250">
        <v>1.6</v>
      </c>
      <c r="H1212" s="250">
        <v>0.24</v>
      </c>
      <c r="I1212" s="250">
        <v>36.46</v>
      </c>
      <c r="J1212" s="250">
        <v>1271.24</v>
      </c>
      <c r="K1212" s="250">
        <v>36.46</v>
      </c>
      <c r="L1212" s="250">
        <v>1271.24</v>
      </c>
      <c r="M1212" s="28">
        <f t="shared" si="193"/>
        <v>2.8680658254932191E-2</v>
      </c>
      <c r="N1212" s="263">
        <v>59.8</v>
      </c>
      <c r="O1212" s="264">
        <f t="shared" si="192"/>
        <v>1.8694626663729901</v>
      </c>
      <c r="P1212" s="264">
        <f t="shared" si="194"/>
        <v>1720.8394952959313</v>
      </c>
      <c r="Q1212" s="38">
        <f t="shared" si="195"/>
        <v>102.90620181869669</v>
      </c>
    </row>
    <row r="1213" spans="1:17">
      <c r="A1213" s="2030"/>
      <c r="B1213" s="20">
        <v>4</v>
      </c>
      <c r="C1213" s="24" t="s">
        <v>356</v>
      </c>
      <c r="D1213" s="20">
        <v>48</v>
      </c>
      <c r="E1213" s="20">
        <v>1957</v>
      </c>
      <c r="F1213" s="262">
        <f t="shared" si="191"/>
        <v>35.03</v>
      </c>
      <c r="G1213" s="250">
        <v>0.85</v>
      </c>
      <c r="H1213" s="250">
        <v>0.01</v>
      </c>
      <c r="I1213" s="250">
        <v>34.17</v>
      </c>
      <c r="J1213" s="250">
        <v>1114.8599999999999</v>
      </c>
      <c r="K1213" s="250">
        <v>34.17</v>
      </c>
      <c r="L1213" s="250">
        <v>1114.8599999999999</v>
      </c>
      <c r="M1213" s="28">
        <f t="shared" si="193"/>
        <v>3.0649588289112538E-2</v>
      </c>
      <c r="N1213" s="263">
        <v>59.8</v>
      </c>
      <c r="O1213" s="264">
        <f t="shared" si="192"/>
        <v>1.9978014638609336</v>
      </c>
      <c r="P1213" s="264">
        <f t="shared" si="194"/>
        <v>1838.9752973467523</v>
      </c>
      <c r="Q1213" s="38">
        <f t="shared" si="195"/>
        <v>109.97072278133579</v>
      </c>
    </row>
    <row r="1214" spans="1:17">
      <c r="A1214" s="2030"/>
      <c r="B1214" s="20">
        <v>5</v>
      </c>
      <c r="C1214" s="24" t="s">
        <v>357</v>
      </c>
      <c r="D1214" s="20">
        <v>8</v>
      </c>
      <c r="E1214" s="20">
        <v>1964</v>
      </c>
      <c r="F1214" s="262">
        <f t="shared" si="191"/>
        <v>10.6</v>
      </c>
      <c r="G1214" s="250">
        <v>0.16</v>
      </c>
      <c r="H1214" s="250">
        <v>1.28</v>
      </c>
      <c r="I1214" s="250">
        <v>9.16</v>
      </c>
      <c r="J1214" s="250">
        <v>371.23</v>
      </c>
      <c r="K1214" s="250">
        <v>9.16</v>
      </c>
      <c r="L1214" s="250">
        <v>273.02999999999997</v>
      </c>
      <c r="M1214" s="28">
        <f t="shared" si="193"/>
        <v>3.3549426802915436E-2</v>
      </c>
      <c r="N1214" s="263">
        <v>59.8</v>
      </c>
      <c r="O1214" s="264">
        <f t="shared" si="192"/>
        <v>2.1868187378676338</v>
      </c>
      <c r="P1214" s="264">
        <f t="shared" si="194"/>
        <v>2012.9656081749263</v>
      </c>
      <c r="Q1214" s="38">
        <f t="shared" si="195"/>
        <v>120.37534336886058</v>
      </c>
    </row>
    <row r="1215" spans="1:17">
      <c r="A1215" s="2030"/>
      <c r="B1215" s="20">
        <v>6</v>
      </c>
      <c r="C1215" s="24" t="s">
        <v>358</v>
      </c>
      <c r="D1215" s="20">
        <v>9</v>
      </c>
      <c r="E1215" s="20">
        <v>1979</v>
      </c>
      <c r="F1215" s="262">
        <f t="shared" si="191"/>
        <v>15.43</v>
      </c>
      <c r="G1215" s="250">
        <v>0.77</v>
      </c>
      <c r="H1215" s="250">
        <v>1.44</v>
      </c>
      <c r="I1215" s="250">
        <v>13.22</v>
      </c>
      <c r="J1215" s="250">
        <v>475.45</v>
      </c>
      <c r="K1215" s="250">
        <v>13.22</v>
      </c>
      <c r="L1215" s="250">
        <v>475.45</v>
      </c>
      <c r="M1215" s="28">
        <f t="shared" si="193"/>
        <v>2.7805237143758547E-2</v>
      </c>
      <c r="N1215" s="263">
        <v>59.8</v>
      </c>
      <c r="O1215" s="264">
        <f t="shared" si="192"/>
        <v>1.8124009675044697</v>
      </c>
      <c r="P1215" s="264">
        <f t="shared" si="194"/>
        <v>1668.3142286255129</v>
      </c>
      <c r="Q1215" s="38">
        <f t="shared" si="195"/>
        <v>99.765190871805672</v>
      </c>
    </row>
    <row r="1216" spans="1:17">
      <c r="A1216" s="2030"/>
      <c r="B1216" s="20">
        <v>7</v>
      </c>
      <c r="C1216" s="24" t="s">
        <v>359</v>
      </c>
      <c r="D1216" s="20">
        <v>2</v>
      </c>
      <c r="E1216" s="20">
        <v>1985</v>
      </c>
      <c r="F1216" s="262">
        <f t="shared" si="191"/>
        <v>4.9399999999999995</v>
      </c>
      <c r="G1216" s="250">
        <v>0.27</v>
      </c>
      <c r="H1216" s="250">
        <v>0.32</v>
      </c>
      <c r="I1216" s="250">
        <v>4.3499999999999996</v>
      </c>
      <c r="J1216" s="250">
        <v>121.2</v>
      </c>
      <c r="K1216" s="250">
        <v>4.3499999999999996</v>
      </c>
      <c r="L1216" s="250">
        <v>121.2</v>
      </c>
      <c r="M1216" s="28">
        <f t="shared" si="193"/>
        <v>3.5891089108910888E-2</v>
      </c>
      <c r="N1216" s="263">
        <v>59.8</v>
      </c>
      <c r="O1216" s="264">
        <f t="shared" si="192"/>
        <v>2.3394529702970295</v>
      </c>
      <c r="P1216" s="264">
        <f t="shared" si="194"/>
        <v>2153.4653465346532</v>
      </c>
      <c r="Q1216" s="38">
        <f t="shared" si="195"/>
        <v>128.77722772277224</v>
      </c>
    </row>
    <row r="1217" spans="1:17">
      <c r="A1217" s="2030"/>
      <c r="B1217" s="20">
        <v>8</v>
      </c>
      <c r="C1217" s="24"/>
      <c r="D1217" s="20"/>
      <c r="E1217" s="20"/>
      <c r="F1217" s="250"/>
      <c r="G1217" s="250"/>
      <c r="H1217" s="250"/>
      <c r="I1217" s="250"/>
      <c r="J1217" s="250"/>
      <c r="K1217" s="261"/>
      <c r="L1217" s="250"/>
      <c r="M1217" s="28"/>
      <c r="N1217" s="27"/>
      <c r="O1217" s="37"/>
      <c r="P1217" s="37"/>
      <c r="Q1217" s="38"/>
    </row>
    <row r="1218" spans="1:17">
      <c r="A1218" s="2030"/>
      <c r="B1218" s="20">
        <v>9</v>
      </c>
      <c r="C1218" s="42"/>
      <c r="D1218" s="20"/>
      <c r="E1218" s="20"/>
      <c r="F1218" s="250"/>
      <c r="G1218" s="250"/>
      <c r="H1218" s="250"/>
      <c r="I1218" s="250"/>
      <c r="J1218" s="250"/>
      <c r="K1218" s="250"/>
      <c r="L1218" s="250"/>
      <c r="M1218" s="28"/>
      <c r="N1218" s="27"/>
      <c r="O1218" s="37"/>
      <c r="P1218" s="37"/>
      <c r="Q1218" s="38"/>
    </row>
    <row r="1219" spans="1:17" ht="12" thickBot="1">
      <c r="A1219" s="2031"/>
      <c r="B1219" s="21">
        <v>10</v>
      </c>
      <c r="C1219" s="658"/>
      <c r="D1219" s="21"/>
      <c r="E1219" s="21"/>
      <c r="F1219" s="268"/>
      <c r="G1219" s="268"/>
      <c r="H1219" s="268"/>
      <c r="I1219" s="268"/>
      <c r="J1219" s="268"/>
      <c r="K1219" s="268"/>
      <c r="L1219" s="268"/>
      <c r="M1219" s="41"/>
      <c r="N1219" s="29"/>
      <c r="O1219" s="39"/>
      <c r="P1219" s="39"/>
      <c r="Q1219" s="246"/>
    </row>
    <row r="1221" spans="1:17" ht="15">
      <c r="A1221" s="2067" t="s">
        <v>421</v>
      </c>
      <c r="B1221" s="2067"/>
      <c r="C1221" s="2067"/>
      <c r="D1221" s="2067"/>
      <c r="E1221" s="2067"/>
      <c r="F1221" s="2067"/>
      <c r="G1221" s="2067"/>
      <c r="H1221" s="2067"/>
      <c r="I1221" s="2067"/>
      <c r="J1221" s="2067"/>
      <c r="K1221" s="2067"/>
      <c r="L1221" s="2067"/>
      <c r="M1221" s="2067"/>
      <c r="N1221" s="2067"/>
      <c r="O1221" s="2067"/>
      <c r="P1221" s="2067"/>
      <c r="Q1221" s="2067"/>
    </row>
    <row r="1222" spans="1:17" ht="13.5" thickBot="1">
      <c r="A1222" s="1043"/>
      <c r="B1222" s="1043"/>
      <c r="C1222" s="1043"/>
      <c r="D1222" s="1043"/>
      <c r="E1222" s="2038" t="s">
        <v>419</v>
      </c>
      <c r="F1222" s="2038"/>
      <c r="G1222" s="2038"/>
      <c r="H1222" s="2038"/>
      <c r="I1222" s="1043">
        <v>-0.7</v>
      </c>
      <c r="J1222" s="1043" t="s">
        <v>418</v>
      </c>
      <c r="K1222" s="1043" t="s">
        <v>420</v>
      </c>
      <c r="L1222" s="1043">
        <v>580</v>
      </c>
      <c r="M1222" s="1043"/>
      <c r="N1222" s="1043"/>
      <c r="O1222" s="1043"/>
      <c r="P1222" s="1043"/>
      <c r="Q1222" s="1043"/>
    </row>
    <row r="1223" spans="1:17">
      <c r="A1223" s="2033" t="s">
        <v>1</v>
      </c>
      <c r="B1223" s="2068" t="s">
        <v>0</v>
      </c>
      <c r="C1223" s="2039" t="s">
        <v>2</v>
      </c>
      <c r="D1223" s="2039" t="s">
        <v>3</v>
      </c>
      <c r="E1223" s="2039" t="s">
        <v>12</v>
      </c>
      <c r="F1223" s="2042" t="s">
        <v>13</v>
      </c>
      <c r="G1223" s="2043"/>
      <c r="H1223" s="2043"/>
      <c r="I1223" s="2044"/>
      <c r="J1223" s="2039" t="s">
        <v>4</v>
      </c>
      <c r="K1223" s="2039" t="s">
        <v>14</v>
      </c>
      <c r="L1223" s="2039" t="s">
        <v>5</v>
      </c>
      <c r="M1223" s="2039" t="s">
        <v>6</v>
      </c>
      <c r="N1223" s="2039" t="s">
        <v>15</v>
      </c>
      <c r="O1223" s="2055" t="s">
        <v>16</v>
      </c>
      <c r="P1223" s="2039" t="s">
        <v>23</v>
      </c>
      <c r="Q1223" s="2025" t="s">
        <v>24</v>
      </c>
    </row>
    <row r="1224" spans="1:17" ht="33.75">
      <c r="A1224" s="2034"/>
      <c r="B1224" s="2069"/>
      <c r="C1224" s="2040"/>
      <c r="D1224" s="2041"/>
      <c r="E1224" s="2041"/>
      <c r="F1224" s="1042" t="s">
        <v>17</v>
      </c>
      <c r="G1224" s="1042" t="s">
        <v>18</v>
      </c>
      <c r="H1224" s="1042" t="s">
        <v>19</v>
      </c>
      <c r="I1224" s="1042" t="s">
        <v>20</v>
      </c>
      <c r="J1224" s="2041"/>
      <c r="K1224" s="2041"/>
      <c r="L1224" s="2041"/>
      <c r="M1224" s="2041"/>
      <c r="N1224" s="2041"/>
      <c r="O1224" s="2056"/>
      <c r="P1224" s="2041"/>
      <c r="Q1224" s="2026"/>
    </row>
    <row r="1225" spans="1:17" ht="12" thickBot="1">
      <c r="A1225" s="2034"/>
      <c r="B1225" s="2069"/>
      <c r="C1225" s="2040"/>
      <c r="D1225" s="8" t="s">
        <v>7</v>
      </c>
      <c r="E1225" s="8" t="s">
        <v>8</v>
      </c>
      <c r="F1225" s="8" t="s">
        <v>9</v>
      </c>
      <c r="G1225" s="8" t="s">
        <v>9</v>
      </c>
      <c r="H1225" s="8" t="s">
        <v>9</v>
      </c>
      <c r="I1225" s="8" t="s">
        <v>9</v>
      </c>
      <c r="J1225" s="8" t="s">
        <v>21</v>
      </c>
      <c r="K1225" s="8" t="s">
        <v>9</v>
      </c>
      <c r="L1225" s="8" t="s">
        <v>21</v>
      </c>
      <c r="M1225" s="8" t="s">
        <v>60</v>
      </c>
      <c r="N1225" s="106" t="s">
        <v>633</v>
      </c>
      <c r="O1225" s="106" t="s">
        <v>634</v>
      </c>
      <c r="P1225" s="107" t="s">
        <v>25</v>
      </c>
      <c r="Q1225" s="108" t="s">
        <v>635</v>
      </c>
    </row>
    <row r="1226" spans="1:17">
      <c r="A1226" s="2035" t="s">
        <v>321</v>
      </c>
      <c r="B1226" s="240">
        <v>1</v>
      </c>
      <c r="C1226" s="908" t="s">
        <v>705</v>
      </c>
      <c r="D1226" s="961">
        <v>9</v>
      </c>
      <c r="E1226" s="961">
        <v>1992</v>
      </c>
      <c r="F1226" s="629">
        <f>G1226+H1226+I1226</f>
        <v>13.353999999999999</v>
      </c>
      <c r="G1226" s="629">
        <v>0.64650600000000003</v>
      </c>
      <c r="H1226" s="629">
        <v>1.44</v>
      </c>
      <c r="I1226" s="629">
        <v>11.267493999999999</v>
      </c>
      <c r="J1226" s="629">
        <v>464.07</v>
      </c>
      <c r="K1226" s="812">
        <f>I1226</f>
        <v>11.267493999999999</v>
      </c>
      <c r="L1226" s="629">
        <f>J1226</f>
        <v>464.07</v>
      </c>
      <c r="M1226" s="628">
        <f>K1226/L1226</f>
        <v>2.4279729351175467E-2</v>
      </c>
      <c r="N1226" s="1766">
        <v>80.400000000000006</v>
      </c>
      <c r="O1226" s="630">
        <f>M1226*N1226</f>
        <v>1.9520902398345077</v>
      </c>
      <c r="P1226" s="630">
        <f>M1226*60*1000</f>
        <v>1456.783761070528</v>
      </c>
      <c r="Q1226" s="631">
        <f>P1226*N1226/1000</f>
        <v>117.12541439007046</v>
      </c>
    </row>
    <row r="1227" spans="1:17">
      <c r="A1227" s="2036"/>
      <c r="B1227" s="235">
        <v>2</v>
      </c>
      <c r="C1227" s="910" t="s">
        <v>522</v>
      </c>
      <c r="D1227" s="964">
        <v>44</v>
      </c>
      <c r="E1227" s="964">
        <v>1966</v>
      </c>
      <c r="F1227" s="633">
        <f>G1227+H1227+I1227</f>
        <v>47.798999999999999</v>
      </c>
      <c r="G1227" s="633">
        <v>2.4735849999999999</v>
      </c>
      <c r="H1227" s="633">
        <v>7.04</v>
      </c>
      <c r="I1227" s="633">
        <v>38.285415</v>
      </c>
      <c r="J1227" s="633">
        <v>1849.19</v>
      </c>
      <c r="K1227" s="817">
        <f>I1227</f>
        <v>38.285415</v>
      </c>
      <c r="L1227" s="633">
        <f>J1227</f>
        <v>1849.19</v>
      </c>
      <c r="M1227" s="632">
        <f t="shared" ref="M1227:M1235" si="196">K1227/L1227</f>
        <v>2.0703883862664193E-2</v>
      </c>
      <c r="N1227" s="1765">
        <v>80.400000000000006</v>
      </c>
      <c r="O1227" s="634">
        <f t="shared" ref="O1227:O1235" si="197">M1227*N1227</f>
        <v>1.6645922625582013</v>
      </c>
      <c r="P1227" s="815">
        <f t="shared" ref="P1227:P1235" si="198">M1227*60*1000</f>
        <v>1242.2330317598517</v>
      </c>
      <c r="Q1227" s="635">
        <f t="shared" ref="Q1227:Q1235" si="199">P1227*N1227/1000</f>
        <v>99.875535753492073</v>
      </c>
    </row>
    <row r="1228" spans="1:17">
      <c r="A1228" s="2036"/>
      <c r="B1228" s="235">
        <v>3</v>
      </c>
      <c r="C1228" s="910" t="s">
        <v>706</v>
      </c>
      <c r="D1228" s="964">
        <v>44</v>
      </c>
      <c r="E1228" s="964">
        <v>1966</v>
      </c>
      <c r="F1228" s="633">
        <f t="shared" ref="F1228:F1235" si="200">G1228+H1228+I1228</f>
        <v>48.303001999999999</v>
      </c>
      <c r="G1228" s="633">
        <v>2.3781659999999998</v>
      </c>
      <c r="H1228" s="633">
        <v>7.04</v>
      </c>
      <c r="I1228" s="633">
        <v>38.884836</v>
      </c>
      <c r="J1228" s="633">
        <v>1845.5</v>
      </c>
      <c r="K1228" s="817">
        <f t="shared" ref="K1228:L1235" si="201">I1228</f>
        <v>38.884836</v>
      </c>
      <c r="L1228" s="633">
        <f t="shared" si="201"/>
        <v>1845.5</v>
      </c>
      <c r="M1228" s="632">
        <f t="shared" si="196"/>
        <v>2.107008182064481E-2</v>
      </c>
      <c r="N1228" s="1765">
        <v>80.400000000000006</v>
      </c>
      <c r="O1228" s="634">
        <f t="shared" si="197"/>
        <v>1.6940345783798429</v>
      </c>
      <c r="P1228" s="815">
        <f t="shared" si="198"/>
        <v>1264.2049092386887</v>
      </c>
      <c r="Q1228" s="635">
        <f t="shared" si="199"/>
        <v>101.64207470279059</v>
      </c>
    </row>
    <row r="1229" spans="1:17">
      <c r="A1229" s="2036"/>
      <c r="B1229" s="235">
        <v>4</v>
      </c>
      <c r="C1229" s="910" t="s">
        <v>523</v>
      </c>
      <c r="D1229" s="964">
        <v>22</v>
      </c>
      <c r="E1229" s="964">
        <v>1985</v>
      </c>
      <c r="F1229" s="633">
        <f t="shared" si="200"/>
        <v>29.643999000000001</v>
      </c>
      <c r="G1229" s="633">
        <v>2.5792299999999999</v>
      </c>
      <c r="H1229" s="633">
        <v>3.74</v>
      </c>
      <c r="I1229" s="633">
        <v>23.324769</v>
      </c>
      <c r="J1229" s="633">
        <v>1124.8</v>
      </c>
      <c r="K1229" s="817">
        <f t="shared" si="201"/>
        <v>23.324769</v>
      </c>
      <c r="L1229" s="633">
        <f t="shared" si="201"/>
        <v>1124.8</v>
      </c>
      <c r="M1229" s="632">
        <f t="shared" si="196"/>
        <v>2.0736814544807965E-2</v>
      </c>
      <c r="N1229" s="1765">
        <v>80.400000000000006</v>
      </c>
      <c r="O1229" s="634">
        <f t="shared" si="197"/>
        <v>1.6672398894025606</v>
      </c>
      <c r="P1229" s="815">
        <f t="shared" si="198"/>
        <v>1244.2088726884779</v>
      </c>
      <c r="Q1229" s="635">
        <f t="shared" si="199"/>
        <v>100.03439336415363</v>
      </c>
    </row>
    <row r="1230" spans="1:17">
      <c r="A1230" s="2036"/>
      <c r="B1230" s="235">
        <v>5</v>
      </c>
      <c r="C1230" s="910" t="s">
        <v>524</v>
      </c>
      <c r="D1230" s="964">
        <v>22</v>
      </c>
      <c r="E1230" s="964">
        <v>1987</v>
      </c>
      <c r="F1230" s="633">
        <f t="shared" si="200"/>
        <v>35.058999999999997</v>
      </c>
      <c r="G1230" s="633">
        <v>2.4158360000000001</v>
      </c>
      <c r="H1230" s="633">
        <v>3.80579</v>
      </c>
      <c r="I1230" s="633">
        <v>28.837374000000001</v>
      </c>
      <c r="J1230" s="633">
        <v>1206.54</v>
      </c>
      <c r="K1230" s="817">
        <f t="shared" si="201"/>
        <v>28.837374000000001</v>
      </c>
      <c r="L1230" s="633">
        <f t="shared" si="201"/>
        <v>1206.54</v>
      </c>
      <c r="M1230" s="632">
        <f t="shared" si="196"/>
        <v>2.3900885175791937E-2</v>
      </c>
      <c r="N1230" s="1765">
        <v>80.400000000000006</v>
      </c>
      <c r="O1230" s="634">
        <f t="shared" si="197"/>
        <v>1.9216311681336717</v>
      </c>
      <c r="P1230" s="815">
        <f t="shared" si="198"/>
        <v>1434.0531105475163</v>
      </c>
      <c r="Q1230" s="635">
        <f t="shared" si="199"/>
        <v>115.29787008802033</v>
      </c>
    </row>
    <row r="1231" spans="1:17">
      <c r="A1231" s="2036"/>
      <c r="B1231" s="235">
        <v>6</v>
      </c>
      <c r="C1231" s="910" t="s">
        <v>422</v>
      </c>
      <c r="D1231" s="964">
        <v>20</v>
      </c>
      <c r="E1231" s="964">
        <v>1987</v>
      </c>
      <c r="F1231" s="633">
        <f t="shared" si="200"/>
        <v>29.001002999999997</v>
      </c>
      <c r="G1231" s="633">
        <v>1.64941</v>
      </c>
      <c r="H1231" s="633">
        <v>3.4</v>
      </c>
      <c r="I1231" s="633">
        <v>23.951592999999999</v>
      </c>
      <c r="J1231" s="633">
        <v>1081.6300000000001</v>
      </c>
      <c r="K1231" s="817">
        <f t="shared" si="201"/>
        <v>23.951592999999999</v>
      </c>
      <c r="L1231" s="633">
        <f t="shared" si="201"/>
        <v>1081.6300000000001</v>
      </c>
      <c r="M1231" s="632">
        <f t="shared" si="196"/>
        <v>2.2143979919196026E-2</v>
      </c>
      <c r="N1231" s="1765">
        <v>80.400000000000006</v>
      </c>
      <c r="O1231" s="634">
        <f t="shared" si="197"/>
        <v>1.7803759855033605</v>
      </c>
      <c r="P1231" s="815">
        <f t="shared" si="198"/>
        <v>1328.6387951517615</v>
      </c>
      <c r="Q1231" s="635">
        <f t="shared" si="199"/>
        <v>106.82255913020164</v>
      </c>
    </row>
    <row r="1232" spans="1:17">
      <c r="A1232" s="2036"/>
      <c r="B1232" s="235">
        <v>7</v>
      </c>
      <c r="C1232" s="910" t="s">
        <v>707</v>
      </c>
      <c r="D1232" s="964">
        <v>12</v>
      </c>
      <c r="E1232" s="964">
        <v>1988</v>
      </c>
      <c r="F1232" s="633">
        <f t="shared" si="200"/>
        <v>15.984000999999999</v>
      </c>
      <c r="G1232" s="633">
        <v>1.0037430000000001</v>
      </c>
      <c r="H1232" s="633">
        <v>1.92</v>
      </c>
      <c r="I1232" s="633">
        <v>13.060257999999999</v>
      </c>
      <c r="J1232" s="633">
        <v>597.27</v>
      </c>
      <c r="K1232" s="817">
        <f t="shared" si="201"/>
        <v>13.060257999999999</v>
      </c>
      <c r="L1232" s="633">
        <f t="shared" si="201"/>
        <v>597.27</v>
      </c>
      <c r="M1232" s="632">
        <f t="shared" si="196"/>
        <v>2.1866589649572221E-2</v>
      </c>
      <c r="N1232" s="1765">
        <v>80.400000000000006</v>
      </c>
      <c r="O1232" s="634">
        <f t="shared" si="197"/>
        <v>1.7580738078256066</v>
      </c>
      <c r="P1232" s="815">
        <f t="shared" si="198"/>
        <v>1311.9953789743333</v>
      </c>
      <c r="Q1232" s="635">
        <f t="shared" si="199"/>
        <v>105.48442846953641</v>
      </c>
    </row>
    <row r="1233" spans="1:17">
      <c r="A1233" s="2036"/>
      <c r="B1233" s="235">
        <v>8</v>
      </c>
      <c r="C1233" s="910" t="s">
        <v>708</v>
      </c>
      <c r="D1233" s="964">
        <v>20</v>
      </c>
      <c r="E1233" s="964">
        <v>1983</v>
      </c>
      <c r="F1233" s="633">
        <f t="shared" si="200"/>
        <v>30.950001</v>
      </c>
      <c r="G1233" s="633">
        <v>1.9638610000000001</v>
      </c>
      <c r="H1233" s="633">
        <v>3.2</v>
      </c>
      <c r="I1233" s="633">
        <v>25.78614</v>
      </c>
      <c r="J1233" s="633">
        <v>1123.93</v>
      </c>
      <c r="K1233" s="817">
        <f t="shared" si="201"/>
        <v>25.78614</v>
      </c>
      <c r="L1233" s="633">
        <f t="shared" si="201"/>
        <v>1123.93</v>
      </c>
      <c r="M1233" s="632">
        <f t="shared" si="196"/>
        <v>2.2942834518163941E-2</v>
      </c>
      <c r="N1233" s="1765">
        <v>80.400000000000006</v>
      </c>
      <c r="O1233" s="634">
        <f t="shared" si="197"/>
        <v>1.8446038952603809</v>
      </c>
      <c r="P1233" s="815">
        <f t="shared" si="198"/>
        <v>1376.5700710898366</v>
      </c>
      <c r="Q1233" s="635">
        <f t="shared" si="199"/>
        <v>110.67623371562287</v>
      </c>
    </row>
    <row r="1234" spans="1:17">
      <c r="A1234" s="2036"/>
      <c r="B1234" s="235">
        <v>9</v>
      </c>
      <c r="C1234" s="910" t="s">
        <v>709</v>
      </c>
      <c r="D1234" s="964">
        <v>8</v>
      </c>
      <c r="E1234" s="964">
        <v>1988</v>
      </c>
      <c r="F1234" s="633">
        <f t="shared" si="200"/>
        <v>15.802001000000001</v>
      </c>
      <c r="G1234" s="633">
        <v>0.55103199999999997</v>
      </c>
      <c r="H1234" s="633">
        <v>1.28</v>
      </c>
      <c r="I1234" s="633">
        <v>13.970969</v>
      </c>
      <c r="J1234" s="633">
        <v>524.35</v>
      </c>
      <c r="K1234" s="817">
        <f t="shared" si="201"/>
        <v>13.970969</v>
      </c>
      <c r="L1234" s="633">
        <f t="shared" si="201"/>
        <v>524.35</v>
      </c>
      <c r="M1234" s="632">
        <f t="shared" si="196"/>
        <v>2.664435777629446E-2</v>
      </c>
      <c r="N1234" s="1765">
        <v>80.400000000000006</v>
      </c>
      <c r="O1234" s="634">
        <f t="shared" si="197"/>
        <v>2.1422063652140748</v>
      </c>
      <c r="P1234" s="815">
        <f t="shared" si="198"/>
        <v>1598.6614665776674</v>
      </c>
      <c r="Q1234" s="635">
        <f t="shared" si="199"/>
        <v>128.53238191284447</v>
      </c>
    </row>
    <row r="1235" spans="1:17" ht="12" thickBot="1">
      <c r="A1235" s="2037"/>
      <c r="B1235" s="236">
        <v>10</v>
      </c>
      <c r="C1235" s="912" t="s">
        <v>710</v>
      </c>
      <c r="D1235" s="967">
        <v>15</v>
      </c>
      <c r="E1235" s="967">
        <v>1984</v>
      </c>
      <c r="F1235" s="1002">
        <f t="shared" si="200"/>
        <v>24.656846999999999</v>
      </c>
      <c r="G1235" s="1002">
        <v>10.228719999999999</v>
      </c>
      <c r="H1235" s="1002">
        <v>0.15</v>
      </c>
      <c r="I1235" s="1002">
        <v>14.278127</v>
      </c>
      <c r="J1235" s="1002">
        <v>691.4</v>
      </c>
      <c r="K1235" s="1025">
        <f t="shared" si="201"/>
        <v>14.278127</v>
      </c>
      <c r="L1235" s="1002">
        <f t="shared" si="201"/>
        <v>691.4</v>
      </c>
      <c r="M1235" s="931">
        <f t="shared" si="196"/>
        <v>2.0651037026323402E-2</v>
      </c>
      <c r="N1235" s="1767">
        <v>80.400000000000006</v>
      </c>
      <c r="O1235" s="913">
        <f t="shared" si="197"/>
        <v>1.6603433769164018</v>
      </c>
      <c r="P1235" s="913">
        <f t="shared" si="198"/>
        <v>1239.062221579404</v>
      </c>
      <c r="Q1235" s="914">
        <f t="shared" si="199"/>
        <v>99.620602614984094</v>
      </c>
    </row>
    <row r="1238" spans="1:17" ht="15">
      <c r="A1238" s="2054" t="s">
        <v>827</v>
      </c>
      <c r="B1238" s="2054"/>
      <c r="C1238" s="2054"/>
      <c r="D1238" s="2054"/>
      <c r="E1238" s="2054"/>
      <c r="F1238" s="2054"/>
      <c r="G1238" s="2054"/>
      <c r="H1238" s="2054"/>
      <c r="I1238" s="2054"/>
      <c r="J1238" s="2054"/>
      <c r="K1238" s="2054"/>
      <c r="L1238" s="2054"/>
      <c r="M1238" s="2054"/>
      <c r="N1238" s="2054"/>
      <c r="O1238" s="2054"/>
      <c r="P1238" s="2054"/>
      <c r="Q1238" s="2054"/>
    </row>
    <row r="1239" spans="1:17" ht="13.5" thickBot="1">
      <c r="A1239" s="1043"/>
      <c r="B1239" s="1043"/>
      <c r="C1239" s="1043"/>
      <c r="D1239" s="1043"/>
      <c r="E1239" s="2038" t="s">
        <v>419</v>
      </c>
      <c r="F1239" s="2038"/>
      <c r="G1239" s="2038"/>
      <c r="H1239" s="2038"/>
      <c r="I1239" s="1043">
        <v>-0.8</v>
      </c>
      <c r="J1239" s="1043" t="s">
        <v>418</v>
      </c>
      <c r="K1239" s="1043" t="s">
        <v>420</v>
      </c>
      <c r="L1239" s="1043">
        <v>583</v>
      </c>
      <c r="M1239" s="1043"/>
      <c r="N1239" s="1043"/>
      <c r="O1239" s="1043"/>
      <c r="P1239" s="1043"/>
      <c r="Q1239" s="1043"/>
    </row>
    <row r="1240" spans="1:17">
      <c r="A1240" s="2079" t="s">
        <v>1</v>
      </c>
      <c r="B1240" s="2068" t="s">
        <v>0</v>
      </c>
      <c r="C1240" s="2027" t="s">
        <v>2</v>
      </c>
      <c r="D1240" s="2027" t="s">
        <v>3</v>
      </c>
      <c r="E1240" s="2027" t="s">
        <v>34</v>
      </c>
      <c r="F1240" s="2083" t="s">
        <v>13</v>
      </c>
      <c r="G1240" s="2083"/>
      <c r="H1240" s="2083"/>
      <c r="I1240" s="2083"/>
      <c r="J1240" s="2027" t="s">
        <v>4</v>
      </c>
      <c r="K1240" s="2027" t="s">
        <v>14</v>
      </c>
      <c r="L1240" s="2027" t="s">
        <v>5</v>
      </c>
      <c r="M1240" s="2027" t="s">
        <v>6</v>
      </c>
      <c r="N1240" s="2027" t="s">
        <v>15</v>
      </c>
      <c r="O1240" s="2027" t="s">
        <v>16</v>
      </c>
      <c r="P1240" s="2065" t="s">
        <v>23</v>
      </c>
      <c r="Q1240" s="2025" t="s">
        <v>24</v>
      </c>
    </row>
    <row r="1241" spans="1:17" ht="33.75">
      <c r="A1241" s="2080"/>
      <c r="B1241" s="2069"/>
      <c r="C1241" s="2028"/>
      <c r="D1241" s="2028"/>
      <c r="E1241" s="2028"/>
      <c r="F1241" s="1042" t="s">
        <v>17</v>
      </c>
      <c r="G1241" s="1042" t="s">
        <v>18</v>
      </c>
      <c r="H1241" s="1042" t="s">
        <v>29</v>
      </c>
      <c r="I1241" s="1042" t="s">
        <v>20</v>
      </c>
      <c r="J1241" s="2028"/>
      <c r="K1241" s="2028"/>
      <c r="L1241" s="2028"/>
      <c r="M1241" s="2028"/>
      <c r="N1241" s="2028"/>
      <c r="O1241" s="2028"/>
      <c r="P1241" s="2066"/>
      <c r="Q1241" s="2026"/>
    </row>
    <row r="1242" spans="1:17" ht="12" thickBot="1">
      <c r="A1242" s="2081"/>
      <c r="B1242" s="2077"/>
      <c r="C1242" s="2082"/>
      <c r="D1242" s="31" t="s">
        <v>7</v>
      </c>
      <c r="E1242" s="31" t="s">
        <v>8</v>
      </c>
      <c r="F1242" s="31" t="s">
        <v>9</v>
      </c>
      <c r="G1242" s="31" t="s">
        <v>9</v>
      </c>
      <c r="H1242" s="31" t="s">
        <v>9</v>
      </c>
      <c r="I1242" s="31" t="s">
        <v>9</v>
      </c>
      <c r="J1242" s="31" t="s">
        <v>21</v>
      </c>
      <c r="K1242" s="31" t="s">
        <v>9</v>
      </c>
      <c r="L1242" s="31" t="s">
        <v>21</v>
      </c>
      <c r="M1242" s="31" t="s">
        <v>22</v>
      </c>
      <c r="N1242" s="106" t="s">
        <v>633</v>
      </c>
      <c r="O1242" s="106" t="s">
        <v>634</v>
      </c>
      <c r="P1242" s="107" t="s">
        <v>25</v>
      </c>
      <c r="Q1242" s="108" t="s">
        <v>635</v>
      </c>
    </row>
    <row r="1243" spans="1:17">
      <c r="A1243" s="2045" t="s">
        <v>329</v>
      </c>
      <c r="B1243" s="12">
        <v>1</v>
      </c>
      <c r="C1243" s="839" t="s">
        <v>828</v>
      </c>
      <c r="D1243" s="788">
        <v>39</v>
      </c>
      <c r="E1243" s="788">
        <v>1992</v>
      </c>
      <c r="F1243" s="726">
        <v>25.509999999999998</v>
      </c>
      <c r="G1243" s="726">
        <v>3.9585210000000002</v>
      </c>
      <c r="H1243" s="726">
        <v>6.4</v>
      </c>
      <c r="I1243" s="726">
        <v>15.151479</v>
      </c>
      <c r="J1243" s="1929">
        <v>2267.6400000000003</v>
      </c>
      <c r="K1243" s="789">
        <v>15.151479</v>
      </c>
      <c r="L1243" s="726">
        <v>2267.6400000000003</v>
      </c>
      <c r="M1243" s="790">
        <f>K1243/L1243</f>
        <v>6.6816068688151549E-3</v>
      </c>
      <c r="N1243" s="840">
        <v>58.750999999999998</v>
      </c>
      <c r="O1243" s="792">
        <f>M1243*N1243</f>
        <v>0.39255108514975917</v>
      </c>
      <c r="P1243" s="792">
        <f>M1243*60*1000</f>
        <v>400.89641212890933</v>
      </c>
      <c r="Q1243" s="793">
        <f>P1243*N1243/1000</f>
        <v>23.553065108985553</v>
      </c>
    </row>
    <row r="1244" spans="1:17">
      <c r="A1244" s="2046"/>
      <c r="B1244" s="13">
        <v>2</v>
      </c>
      <c r="C1244" s="842" t="s">
        <v>829</v>
      </c>
      <c r="D1244" s="795">
        <v>45</v>
      </c>
      <c r="E1244" s="795">
        <v>1990</v>
      </c>
      <c r="F1244" s="726">
        <v>30.612763999999999</v>
      </c>
      <c r="G1244" s="624">
        <v>4.3327640000000001</v>
      </c>
      <c r="H1244" s="624">
        <v>7.2</v>
      </c>
      <c r="I1244" s="624">
        <v>19.079999999999998</v>
      </c>
      <c r="J1244" s="1930">
        <v>2333.65</v>
      </c>
      <c r="K1244" s="789">
        <v>19.079999999999998</v>
      </c>
      <c r="L1244" s="726">
        <v>2333.65</v>
      </c>
      <c r="M1244" s="625">
        <f t="shared" ref="M1244:M1246" si="202">K1244/L1244</f>
        <v>8.1760332526299995E-3</v>
      </c>
      <c r="N1244" s="840">
        <v>58.750999999999998</v>
      </c>
      <c r="O1244" s="798">
        <f t="shared" ref="O1244:O1246" si="203">M1244*N1244</f>
        <v>0.48035012962526508</v>
      </c>
      <c r="P1244" s="792">
        <f t="shared" ref="P1244:P1246" si="204">M1244*60*1000</f>
        <v>490.56199515779997</v>
      </c>
      <c r="Q1244" s="799">
        <f t="shared" ref="Q1244:Q1246" si="205">P1244*N1244/1000</f>
        <v>28.821007777515906</v>
      </c>
    </row>
    <row r="1245" spans="1:17">
      <c r="A1245" s="2046"/>
      <c r="B1245" s="13">
        <v>3</v>
      </c>
      <c r="C1245" s="842" t="s">
        <v>830</v>
      </c>
      <c r="D1245" s="795">
        <v>45</v>
      </c>
      <c r="E1245" s="795">
        <v>1974</v>
      </c>
      <c r="F1245" s="726">
        <f t="shared" ref="F1245:F1246" si="206">G1245+H1245+I1245</f>
        <v>31.999997</v>
      </c>
      <c r="G1245" s="624">
        <v>6.2197800000000001</v>
      </c>
      <c r="H1245" s="624">
        <v>7.2</v>
      </c>
      <c r="I1245" s="624">
        <v>18.580217000000001</v>
      </c>
      <c r="J1245" s="1930">
        <v>2307.02</v>
      </c>
      <c r="K1245" s="789">
        <f t="shared" ref="K1245:L1246" si="207">I1245</f>
        <v>18.580217000000001</v>
      </c>
      <c r="L1245" s="726">
        <f t="shared" si="207"/>
        <v>2307.02</v>
      </c>
      <c r="M1245" s="625">
        <f t="shared" si="202"/>
        <v>8.0537736994044269E-3</v>
      </c>
      <c r="N1245" s="840">
        <v>58.750999999999998</v>
      </c>
      <c r="O1245" s="798">
        <f t="shared" si="203"/>
        <v>0.47316725861370945</v>
      </c>
      <c r="P1245" s="792">
        <f t="shared" si="204"/>
        <v>483.22642196426563</v>
      </c>
      <c r="Q1245" s="799">
        <f t="shared" si="205"/>
        <v>28.390035516822568</v>
      </c>
    </row>
    <row r="1246" spans="1:17">
      <c r="A1246" s="2046"/>
      <c r="B1246" s="13">
        <v>4</v>
      </c>
      <c r="C1246" s="842" t="s">
        <v>831</v>
      </c>
      <c r="D1246" s="795">
        <v>40</v>
      </c>
      <c r="E1246" s="795">
        <v>1982</v>
      </c>
      <c r="F1246" s="726">
        <f t="shared" si="206"/>
        <v>39.952003000000005</v>
      </c>
      <c r="G1246" s="624">
        <v>3.2153100000000001</v>
      </c>
      <c r="H1246" s="624">
        <v>6.4</v>
      </c>
      <c r="I1246" s="624">
        <v>30.336693</v>
      </c>
      <c r="J1246" s="1930">
        <v>2259.52</v>
      </c>
      <c r="K1246" s="789">
        <f t="shared" si="207"/>
        <v>30.336693</v>
      </c>
      <c r="L1246" s="726">
        <f t="shared" si="207"/>
        <v>2259.52</v>
      </c>
      <c r="M1246" s="625">
        <f t="shared" si="202"/>
        <v>1.3426167062030874E-2</v>
      </c>
      <c r="N1246" s="840">
        <v>58.750999999999998</v>
      </c>
      <c r="O1246" s="798">
        <f t="shared" si="203"/>
        <v>0.78880074106137588</v>
      </c>
      <c r="P1246" s="792">
        <f t="shared" si="204"/>
        <v>805.57002372185252</v>
      </c>
      <c r="Q1246" s="799">
        <f t="shared" si="205"/>
        <v>47.328044463682559</v>
      </c>
    </row>
    <row r="1247" spans="1:17">
      <c r="A1247" s="2046"/>
      <c r="B1247" s="13">
        <v>5</v>
      </c>
      <c r="C1247" s="842"/>
      <c r="D1247" s="795"/>
      <c r="E1247" s="795"/>
      <c r="F1247" s="624"/>
      <c r="G1247" s="624"/>
      <c r="H1247" s="624"/>
      <c r="I1247" s="624"/>
      <c r="J1247" s="624"/>
      <c r="K1247" s="797"/>
      <c r="L1247" s="624"/>
      <c r="M1247" s="625"/>
      <c r="N1247" s="843"/>
      <c r="O1247" s="798"/>
      <c r="P1247" s="798"/>
      <c r="Q1247" s="799"/>
    </row>
    <row r="1248" spans="1:17">
      <c r="A1248" s="2046"/>
      <c r="B1248" s="13">
        <v>6</v>
      </c>
      <c r="C1248" s="842"/>
      <c r="D1248" s="795"/>
      <c r="E1248" s="795"/>
      <c r="F1248" s="624"/>
      <c r="G1248" s="624"/>
      <c r="H1248" s="624"/>
      <c r="I1248" s="624"/>
      <c r="J1248" s="624"/>
      <c r="K1248" s="797"/>
      <c r="L1248" s="624"/>
      <c r="M1248" s="625"/>
      <c r="N1248" s="843"/>
      <c r="O1248" s="798"/>
      <c r="P1248" s="798"/>
      <c r="Q1248" s="799"/>
    </row>
    <row r="1249" spans="1:17">
      <c r="A1249" s="2046"/>
      <c r="B1249" s="13">
        <v>7</v>
      </c>
      <c r="C1249" s="842"/>
      <c r="D1249" s="795"/>
      <c r="E1249" s="795"/>
      <c r="F1249" s="624"/>
      <c r="G1249" s="624"/>
      <c r="H1249" s="624"/>
      <c r="I1249" s="624"/>
      <c r="J1249" s="624"/>
      <c r="K1249" s="797"/>
      <c r="L1249" s="624"/>
      <c r="M1249" s="625"/>
      <c r="N1249" s="843"/>
      <c r="O1249" s="798"/>
      <c r="P1249" s="798"/>
      <c r="Q1249" s="799"/>
    </row>
    <row r="1250" spans="1:17">
      <c r="A1250" s="2046"/>
      <c r="B1250" s="13">
        <v>8</v>
      </c>
      <c r="C1250" s="842"/>
      <c r="D1250" s="795"/>
      <c r="E1250" s="795"/>
      <c r="F1250" s="624"/>
      <c r="G1250" s="624"/>
      <c r="H1250" s="624"/>
      <c r="I1250" s="624"/>
      <c r="J1250" s="624"/>
      <c r="K1250" s="797"/>
      <c r="L1250" s="624"/>
      <c r="M1250" s="625"/>
      <c r="N1250" s="843"/>
      <c r="O1250" s="798"/>
      <c r="P1250" s="798"/>
      <c r="Q1250" s="799"/>
    </row>
    <row r="1251" spans="1:17">
      <c r="A1251" s="2046"/>
      <c r="B1251" s="13">
        <v>9</v>
      </c>
      <c r="C1251" s="842"/>
      <c r="D1251" s="795"/>
      <c r="E1251" s="795"/>
      <c r="F1251" s="624"/>
      <c r="G1251" s="624"/>
      <c r="H1251" s="624"/>
      <c r="I1251" s="624"/>
      <c r="J1251" s="624"/>
      <c r="K1251" s="797"/>
      <c r="L1251" s="624"/>
      <c r="M1251" s="625"/>
      <c r="N1251" s="843"/>
      <c r="O1251" s="798"/>
      <c r="P1251" s="798"/>
      <c r="Q1251" s="799"/>
    </row>
    <row r="1252" spans="1:17" ht="12" thickBot="1">
      <c r="A1252" s="2058"/>
      <c r="B1252" s="50">
        <v>10</v>
      </c>
      <c r="C1252" s="907"/>
      <c r="D1252" s="940"/>
      <c r="E1252" s="940"/>
      <c r="F1252" s="1048"/>
      <c r="G1252" s="1048"/>
      <c r="H1252" s="1048"/>
      <c r="I1252" s="1048"/>
      <c r="J1252" s="1048"/>
      <c r="K1252" s="1049"/>
      <c r="L1252" s="1048"/>
      <c r="M1252" s="927"/>
      <c r="N1252" s="928"/>
      <c r="O1252" s="942"/>
      <c r="P1252" s="942"/>
      <c r="Q1252" s="943"/>
    </row>
    <row r="1253" spans="1:17">
      <c r="A1253" s="2059" t="s">
        <v>322</v>
      </c>
      <c r="B1253" s="221">
        <v>1</v>
      </c>
      <c r="C1253" s="808" t="s">
        <v>832</v>
      </c>
      <c r="D1253" s="801">
        <v>32</v>
      </c>
      <c r="E1253" s="801">
        <v>1962</v>
      </c>
      <c r="F1253" s="803">
        <f t="shared" ref="F1253:F1282" si="208">G1253+H1253+I1253</f>
        <v>19.176000000000002</v>
      </c>
      <c r="G1253" s="803">
        <v>2.3455949999999999</v>
      </c>
      <c r="H1253" s="803">
        <v>5.12</v>
      </c>
      <c r="I1253" s="802">
        <v>11.710405</v>
      </c>
      <c r="J1253" s="1931">
        <v>1208.05</v>
      </c>
      <c r="K1253" s="1931">
        <f>I1253</f>
        <v>11.710405</v>
      </c>
      <c r="L1253" s="803">
        <f t="shared" ref="L1253:L1282" si="209">J1253</f>
        <v>1208.05</v>
      </c>
      <c r="M1253" s="805">
        <f>K1253/L1253</f>
        <v>9.6936426472414225E-3</v>
      </c>
      <c r="N1253" s="1010">
        <v>58.750999999999998</v>
      </c>
      <c r="O1253" s="806">
        <f t="shared" ref="O1253:O1262" si="210">M1253*N1253</f>
        <v>0.5695111991680808</v>
      </c>
      <c r="P1253" s="806">
        <f t="shared" ref="P1253:P1262" si="211">M1253*60*1000</f>
        <v>581.61855883448527</v>
      </c>
      <c r="Q1253" s="807">
        <f t="shared" ref="Q1253:Q1262" si="212">P1253*N1253/1000</f>
        <v>34.170671950084838</v>
      </c>
    </row>
    <row r="1254" spans="1:17">
      <c r="A1254" s="2060"/>
      <c r="B1254" s="215">
        <v>2</v>
      </c>
      <c r="C1254" s="808" t="s">
        <v>833</v>
      </c>
      <c r="D1254" s="801">
        <v>32</v>
      </c>
      <c r="E1254" s="801">
        <v>1964</v>
      </c>
      <c r="F1254" s="802">
        <f t="shared" si="208"/>
        <v>19.687999999999999</v>
      </c>
      <c r="G1254" s="802">
        <v>1.73943</v>
      </c>
      <c r="H1254" s="802">
        <v>5.12</v>
      </c>
      <c r="I1254" s="802">
        <v>12.828569999999999</v>
      </c>
      <c r="J1254" s="1932">
        <v>1222.47</v>
      </c>
      <c r="K1254" s="1011">
        <f t="shared" ref="K1254:K1282" si="213">I1254</f>
        <v>12.828569999999999</v>
      </c>
      <c r="L1254" s="802">
        <f t="shared" si="209"/>
        <v>1222.47</v>
      </c>
      <c r="M1254" s="805">
        <f>K1254/L1254</f>
        <v>1.04939753122776E-2</v>
      </c>
      <c r="N1254" s="1011">
        <v>58.750999999999998</v>
      </c>
      <c r="O1254" s="806">
        <f t="shared" si="210"/>
        <v>0.61653154357162132</v>
      </c>
      <c r="P1254" s="806">
        <f t="shared" si="211"/>
        <v>629.63851873665601</v>
      </c>
      <c r="Q1254" s="807">
        <f t="shared" si="212"/>
        <v>36.991892614297278</v>
      </c>
    </row>
    <row r="1255" spans="1:17">
      <c r="A1255" s="2060"/>
      <c r="B1255" s="271">
        <v>3</v>
      </c>
      <c r="C1255" s="951" t="s">
        <v>834</v>
      </c>
      <c r="D1255" s="801">
        <v>60</v>
      </c>
      <c r="E1255" s="801">
        <v>1967</v>
      </c>
      <c r="F1255" s="802">
        <f t="shared" si="208"/>
        <v>49.270990999999995</v>
      </c>
      <c r="G1255" s="802">
        <v>9.1952599999999993</v>
      </c>
      <c r="H1255" s="802">
        <v>9.6</v>
      </c>
      <c r="I1255" s="802">
        <v>30.475731</v>
      </c>
      <c r="J1255" s="1932">
        <v>2715.0099999999998</v>
      </c>
      <c r="K1255" s="1011">
        <f t="shared" si="213"/>
        <v>30.475731</v>
      </c>
      <c r="L1255" s="802">
        <f t="shared" si="209"/>
        <v>2715.0099999999998</v>
      </c>
      <c r="M1255" s="810">
        <f t="shared" ref="M1255:M1262" si="214">K1255/L1255</f>
        <v>1.1224905617290545E-2</v>
      </c>
      <c r="N1255" s="1011">
        <v>58.750999999999998</v>
      </c>
      <c r="O1255" s="806">
        <f t="shared" si="210"/>
        <v>0.65947442992143679</v>
      </c>
      <c r="P1255" s="806">
        <f t="shared" si="211"/>
        <v>673.49433703743262</v>
      </c>
      <c r="Q1255" s="811">
        <f t="shared" si="212"/>
        <v>39.568465795286201</v>
      </c>
    </row>
    <row r="1256" spans="1:17">
      <c r="A1256" s="2060"/>
      <c r="B1256" s="215">
        <v>4</v>
      </c>
      <c r="C1256" s="951" t="s">
        <v>835</v>
      </c>
      <c r="D1256" s="801">
        <v>32</v>
      </c>
      <c r="E1256" s="801">
        <v>1962</v>
      </c>
      <c r="F1256" s="802">
        <f t="shared" si="208"/>
        <v>20.622999999999998</v>
      </c>
      <c r="G1256" s="802">
        <v>1.8448500000000001</v>
      </c>
      <c r="H1256" s="802">
        <v>5.12</v>
      </c>
      <c r="I1256" s="802">
        <v>13.658149999999999</v>
      </c>
      <c r="J1256" s="1932">
        <v>1209.0999999999999</v>
      </c>
      <c r="K1256" s="1011">
        <f t="shared" si="213"/>
        <v>13.658149999999999</v>
      </c>
      <c r="L1256" s="802">
        <f t="shared" si="209"/>
        <v>1209.0999999999999</v>
      </c>
      <c r="M1256" s="810">
        <f t="shared" si="214"/>
        <v>1.1296129352410884E-2</v>
      </c>
      <c r="N1256" s="1011">
        <v>58.750999999999998</v>
      </c>
      <c r="O1256" s="952">
        <f t="shared" si="210"/>
        <v>0.66365889558349178</v>
      </c>
      <c r="P1256" s="806">
        <f t="shared" si="211"/>
        <v>677.76776114465304</v>
      </c>
      <c r="Q1256" s="811">
        <f t="shared" si="212"/>
        <v>39.819533735009507</v>
      </c>
    </row>
    <row r="1257" spans="1:17">
      <c r="A1257" s="2060"/>
      <c r="B1257" s="215">
        <v>5</v>
      </c>
      <c r="C1257" s="951" t="s">
        <v>836</v>
      </c>
      <c r="D1257" s="801">
        <v>32</v>
      </c>
      <c r="E1257" s="801">
        <v>1961</v>
      </c>
      <c r="F1257" s="802">
        <f t="shared" si="208"/>
        <v>22.350999000000002</v>
      </c>
      <c r="G1257" s="802">
        <v>1.73943</v>
      </c>
      <c r="H1257" s="802">
        <v>4.9859999999999998</v>
      </c>
      <c r="I1257" s="802">
        <v>15.625569</v>
      </c>
      <c r="J1257" s="1932">
        <v>1204.31</v>
      </c>
      <c r="K1257" s="1011">
        <f t="shared" si="213"/>
        <v>15.625569</v>
      </c>
      <c r="L1257" s="802">
        <f t="shared" si="209"/>
        <v>1204.31</v>
      </c>
      <c r="M1257" s="810">
        <f t="shared" si="214"/>
        <v>1.2974706678513009E-2</v>
      </c>
      <c r="N1257" s="1011">
        <v>58.750999999999998</v>
      </c>
      <c r="O1257" s="952">
        <f t="shared" si="210"/>
        <v>0.76227699206931776</v>
      </c>
      <c r="P1257" s="806">
        <f t="shared" si="211"/>
        <v>778.48240071078055</v>
      </c>
      <c r="Q1257" s="811">
        <f t="shared" si="212"/>
        <v>45.736619524159067</v>
      </c>
    </row>
    <row r="1258" spans="1:17">
      <c r="A1258" s="2060"/>
      <c r="B1258" s="215">
        <v>6</v>
      </c>
      <c r="C1258" s="951" t="s">
        <v>837</v>
      </c>
      <c r="D1258" s="801">
        <v>60</v>
      </c>
      <c r="E1258" s="801">
        <v>1968</v>
      </c>
      <c r="F1258" s="802">
        <f t="shared" si="208"/>
        <v>51.902996000000002</v>
      </c>
      <c r="G1258" s="802">
        <v>5.6663249999999996</v>
      </c>
      <c r="H1258" s="802">
        <v>9.5329999999999995</v>
      </c>
      <c r="I1258" s="802">
        <v>36.703671</v>
      </c>
      <c r="J1258" s="1932">
        <v>2721.28</v>
      </c>
      <c r="K1258" s="1011">
        <f t="shared" si="213"/>
        <v>36.703671</v>
      </c>
      <c r="L1258" s="802">
        <f t="shared" si="209"/>
        <v>2721.28</v>
      </c>
      <c r="M1258" s="810">
        <f t="shared" si="214"/>
        <v>1.3487649561970837E-2</v>
      </c>
      <c r="N1258" s="1011">
        <v>58.750999999999998</v>
      </c>
      <c r="O1258" s="952">
        <f t="shared" si="210"/>
        <v>0.79241289941534865</v>
      </c>
      <c r="P1258" s="806">
        <f t="shared" si="211"/>
        <v>809.25897371825022</v>
      </c>
      <c r="Q1258" s="811">
        <f t="shared" si="212"/>
        <v>47.544773964920921</v>
      </c>
    </row>
    <row r="1259" spans="1:17">
      <c r="A1259" s="2060"/>
      <c r="B1259" s="215">
        <v>7</v>
      </c>
      <c r="C1259" s="951" t="s">
        <v>838</v>
      </c>
      <c r="D1259" s="801">
        <v>100</v>
      </c>
      <c r="E1259" s="801">
        <v>1971</v>
      </c>
      <c r="F1259" s="802">
        <f t="shared" si="208"/>
        <v>83.695003999999997</v>
      </c>
      <c r="G1259" s="802">
        <v>7.0631399999999998</v>
      </c>
      <c r="H1259" s="802">
        <v>16</v>
      </c>
      <c r="I1259" s="802">
        <v>60.631864</v>
      </c>
      <c r="J1259" s="1932">
        <v>4404.2199999999993</v>
      </c>
      <c r="K1259" s="1011">
        <f t="shared" si="213"/>
        <v>60.631864</v>
      </c>
      <c r="L1259" s="802">
        <f t="shared" si="209"/>
        <v>4404.2199999999993</v>
      </c>
      <c r="M1259" s="810">
        <f t="shared" si="214"/>
        <v>1.3766765511259658E-2</v>
      </c>
      <c r="N1259" s="1011">
        <v>58.750999999999998</v>
      </c>
      <c r="O1259" s="952">
        <f t="shared" si="210"/>
        <v>0.80881124055201614</v>
      </c>
      <c r="P1259" s="806">
        <f t="shared" si="211"/>
        <v>826.00593067557952</v>
      </c>
      <c r="Q1259" s="811">
        <f t="shared" si="212"/>
        <v>48.528674433120969</v>
      </c>
    </row>
    <row r="1260" spans="1:17">
      <c r="A1260" s="2060"/>
      <c r="B1260" s="215">
        <v>8</v>
      </c>
      <c r="C1260" s="951" t="s">
        <v>839</v>
      </c>
      <c r="D1260" s="801">
        <v>12</v>
      </c>
      <c r="E1260" s="801">
        <v>1975</v>
      </c>
      <c r="F1260" s="802">
        <f t="shared" si="208"/>
        <v>12.531998999999999</v>
      </c>
      <c r="G1260" s="802">
        <v>2.1084000000000001</v>
      </c>
      <c r="H1260" s="802">
        <v>1.92</v>
      </c>
      <c r="I1260" s="802">
        <v>8.5035989999999995</v>
      </c>
      <c r="J1260" s="1932">
        <v>608.16</v>
      </c>
      <c r="K1260" s="1011">
        <f t="shared" si="213"/>
        <v>8.5035989999999995</v>
      </c>
      <c r="L1260" s="802">
        <f t="shared" si="209"/>
        <v>608.16</v>
      </c>
      <c r="M1260" s="810">
        <f t="shared" si="214"/>
        <v>1.3982502959747435E-2</v>
      </c>
      <c r="N1260" s="1011">
        <v>58.750999999999998</v>
      </c>
      <c r="O1260" s="952">
        <f t="shared" si="210"/>
        <v>0.82148603138812148</v>
      </c>
      <c r="P1260" s="806">
        <f t="shared" si="211"/>
        <v>838.95017758484619</v>
      </c>
      <c r="Q1260" s="811">
        <f t="shared" si="212"/>
        <v>49.289161883287299</v>
      </c>
    </row>
    <row r="1261" spans="1:17">
      <c r="A1261" s="2060"/>
      <c r="B1261" s="215">
        <v>9</v>
      </c>
      <c r="C1261" s="951" t="s">
        <v>840</v>
      </c>
      <c r="D1261" s="801">
        <v>40</v>
      </c>
      <c r="E1261" s="801">
        <v>1988</v>
      </c>
      <c r="F1261" s="802">
        <f t="shared" si="208"/>
        <v>43.799001000000004</v>
      </c>
      <c r="G1261" s="802">
        <v>4.0206660000000003</v>
      </c>
      <c r="H1261" s="802">
        <v>6.4</v>
      </c>
      <c r="I1261" s="802">
        <v>33.378335</v>
      </c>
      <c r="J1261" s="1932">
        <v>2258.8200000000002</v>
      </c>
      <c r="K1261" s="1011">
        <f t="shared" si="213"/>
        <v>33.378335</v>
      </c>
      <c r="L1261" s="802">
        <f t="shared" si="209"/>
        <v>2258.8200000000002</v>
      </c>
      <c r="M1261" s="810">
        <f t="shared" si="214"/>
        <v>1.4776890146182518E-2</v>
      </c>
      <c r="N1261" s="1011">
        <v>58.750999999999998</v>
      </c>
      <c r="O1261" s="952">
        <f t="shared" si="210"/>
        <v>0.86815707297836908</v>
      </c>
      <c r="P1261" s="806">
        <f t="shared" si="211"/>
        <v>886.61340877095108</v>
      </c>
      <c r="Q1261" s="811">
        <f t="shared" si="212"/>
        <v>52.089424378702148</v>
      </c>
    </row>
    <row r="1262" spans="1:17" ht="12" thickBot="1">
      <c r="A1262" s="2061"/>
      <c r="B1262" s="222">
        <v>10</v>
      </c>
      <c r="C1262" s="954" t="s">
        <v>841</v>
      </c>
      <c r="D1262" s="955">
        <v>60</v>
      </c>
      <c r="E1262" s="955">
        <v>1966</v>
      </c>
      <c r="F1262" s="1023">
        <f t="shared" si="208"/>
        <v>55.679002999999994</v>
      </c>
      <c r="G1262" s="1023">
        <v>4.4803499999999996</v>
      </c>
      <c r="H1262" s="1023">
        <v>9.4659999999999993</v>
      </c>
      <c r="I1262" s="1023">
        <v>41.732652999999999</v>
      </c>
      <c r="J1262" s="1933">
        <v>2733.17</v>
      </c>
      <c r="K1262" s="1012">
        <f t="shared" si="213"/>
        <v>41.732652999999999</v>
      </c>
      <c r="L1262" s="1023">
        <f t="shared" si="209"/>
        <v>2733.17</v>
      </c>
      <c r="M1262" s="958">
        <f t="shared" si="214"/>
        <v>1.526895619372377E-2</v>
      </c>
      <c r="N1262" s="1012">
        <v>58.750999999999998</v>
      </c>
      <c r="O1262" s="959">
        <f t="shared" si="210"/>
        <v>0.89706644533746516</v>
      </c>
      <c r="P1262" s="959">
        <f t="shared" si="211"/>
        <v>916.13737162342625</v>
      </c>
      <c r="Q1262" s="960">
        <f t="shared" si="212"/>
        <v>53.823986720247916</v>
      </c>
    </row>
    <row r="1263" spans="1:17" ht="11.25" customHeight="1">
      <c r="A1263" s="2088" t="s">
        <v>321</v>
      </c>
      <c r="B1263" s="77">
        <v>1</v>
      </c>
      <c r="C1263" s="908" t="s">
        <v>842</v>
      </c>
      <c r="D1263" s="961">
        <v>45</v>
      </c>
      <c r="E1263" s="961">
        <v>1974</v>
      </c>
      <c r="F1263" s="629">
        <f t="shared" si="208"/>
        <v>53.219000000000008</v>
      </c>
      <c r="G1263" s="629">
        <v>3.6897000000000002</v>
      </c>
      <c r="H1263" s="629">
        <v>7.2</v>
      </c>
      <c r="I1263" s="629">
        <v>42.329300000000003</v>
      </c>
      <c r="J1263" s="1934">
        <v>2304.1999999999998</v>
      </c>
      <c r="K1263" s="1013">
        <f t="shared" si="213"/>
        <v>42.329300000000003</v>
      </c>
      <c r="L1263" s="813">
        <f t="shared" si="209"/>
        <v>2304.1999999999998</v>
      </c>
      <c r="M1263" s="814">
        <f>K1263/L1263</f>
        <v>1.8370497352660362E-2</v>
      </c>
      <c r="N1263" s="1014">
        <v>58.750999999999998</v>
      </c>
      <c r="O1263" s="815">
        <f>M1263*N1263</f>
        <v>1.0792850899661488</v>
      </c>
      <c r="P1263" s="815">
        <f>M1263*60*1000</f>
        <v>1102.2298411596216</v>
      </c>
      <c r="Q1263" s="816">
        <f>P1263*N1263/1000</f>
        <v>64.757105397968928</v>
      </c>
    </row>
    <row r="1264" spans="1:17">
      <c r="A1264" s="2089"/>
      <c r="B1264" s="78">
        <v>2</v>
      </c>
      <c r="C1264" s="910" t="s">
        <v>843</v>
      </c>
      <c r="D1264" s="964">
        <v>45</v>
      </c>
      <c r="E1264" s="964">
        <v>1978</v>
      </c>
      <c r="F1264" s="633">
        <f t="shared" si="208"/>
        <v>54.631</v>
      </c>
      <c r="G1264" s="633">
        <v>4.1904450000000004</v>
      </c>
      <c r="H1264" s="633">
        <v>7.2</v>
      </c>
      <c r="I1264" s="633">
        <v>43.240555000000001</v>
      </c>
      <c r="J1264" s="1935">
        <v>2335.06</v>
      </c>
      <c r="K1264" s="1015">
        <f t="shared" si="213"/>
        <v>43.240555000000001</v>
      </c>
      <c r="L1264" s="633">
        <f t="shared" si="209"/>
        <v>2335.06</v>
      </c>
      <c r="M1264" s="632">
        <f t="shared" ref="M1264:M1272" si="215">K1264/L1264</f>
        <v>1.8517963135850898E-2</v>
      </c>
      <c r="N1264" s="1015">
        <v>58.750999999999998</v>
      </c>
      <c r="O1264" s="634">
        <f t="shared" ref="O1264:O1272" si="216">M1264*N1264</f>
        <v>1.0879488521943761</v>
      </c>
      <c r="P1264" s="815">
        <f t="shared" ref="P1264:P1272" si="217">M1264*60*1000</f>
        <v>1111.0777881510539</v>
      </c>
      <c r="Q1264" s="635">
        <f t="shared" ref="Q1264:Q1272" si="218">P1264*N1264/1000</f>
        <v>65.276931131662565</v>
      </c>
    </row>
    <row r="1265" spans="1:17">
      <c r="A1265" s="2089"/>
      <c r="B1265" s="78">
        <v>3</v>
      </c>
      <c r="C1265" s="910" t="s">
        <v>844</v>
      </c>
      <c r="D1265" s="964">
        <v>40</v>
      </c>
      <c r="E1265" s="964">
        <v>1984</v>
      </c>
      <c r="F1265" s="633">
        <f t="shared" si="208"/>
        <v>51.967998999999999</v>
      </c>
      <c r="G1265" s="633">
        <v>3.7107839999999999</v>
      </c>
      <c r="H1265" s="633">
        <v>6.4</v>
      </c>
      <c r="I1265" s="633">
        <v>41.857214999999997</v>
      </c>
      <c r="J1265" s="1935">
        <v>2258.06</v>
      </c>
      <c r="K1265" s="1015">
        <f t="shared" si="213"/>
        <v>41.857214999999997</v>
      </c>
      <c r="L1265" s="633">
        <f t="shared" si="209"/>
        <v>2258.06</v>
      </c>
      <c r="M1265" s="632">
        <f t="shared" si="215"/>
        <v>1.8536803716464576E-2</v>
      </c>
      <c r="N1265" s="1015">
        <v>58.750999999999998</v>
      </c>
      <c r="O1265" s="634">
        <f t="shared" si="216"/>
        <v>1.0890557551460103</v>
      </c>
      <c r="P1265" s="815">
        <f t="shared" si="217"/>
        <v>1112.2082229878745</v>
      </c>
      <c r="Q1265" s="635">
        <f t="shared" si="218"/>
        <v>65.343345308760604</v>
      </c>
    </row>
    <row r="1266" spans="1:17">
      <c r="A1266" s="2089"/>
      <c r="B1266" s="78">
        <v>4</v>
      </c>
      <c r="C1266" s="910" t="s">
        <v>845</v>
      </c>
      <c r="D1266" s="964">
        <v>45</v>
      </c>
      <c r="E1266" s="964">
        <v>1990</v>
      </c>
      <c r="F1266" s="633">
        <f t="shared" si="208"/>
        <v>54.011005000000004</v>
      </c>
      <c r="G1266" s="633">
        <v>3.74241</v>
      </c>
      <c r="H1266" s="633">
        <v>7.2</v>
      </c>
      <c r="I1266" s="633">
        <v>43.068595000000002</v>
      </c>
      <c r="J1266" s="1935">
        <v>2316.6</v>
      </c>
      <c r="K1266" s="1015">
        <f t="shared" si="213"/>
        <v>43.068595000000002</v>
      </c>
      <c r="L1266" s="633">
        <f t="shared" si="209"/>
        <v>2316.6</v>
      </c>
      <c r="M1266" s="632">
        <f t="shared" si="215"/>
        <v>1.8591295432962101E-2</v>
      </c>
      <c r="N1266" s="1015">
        <v>58.750999999999998</v>
      </c>
      <c r="O1266" s="634">
        <f t="shared" si="216"/>
        <v>1.0922571979819564</v>
      </c>
      <c r="P1266" s="815">
        <f t="shared" si="217"/>
        <v>1115.4777259777261</v>
      </c>
      <c r="Q1266" s="635">
        <f t="shared" si="218"/>
        <v>65.535431878917379</v>
      </c>
    </row>
    <row r="1267" spans="1:17">
      <c r="A1267" s="2089"/>
      <c r="B1267" s="78">
        <v>5</v>
      </c>
      <c r="C1267" s="910" t="s">
        <v>846</v>
      </c>
      <c r="D1267" s="964">
        <v>12</v>
      </c>
      <c r="E1267" s="964">
        <v>1992</v>
      </c>
      <c r="F1267" s="633">
        <f t="shared" si="208"/>
        <v>16.312998999999998</v>
      </c>
      <c r="G1267" s="633">
        <v>0.73794000000000004</v>
      </c>
      <c r="H1267" s="633">
        <v>2.0129999999999999</v>
      </c>
      <c r="I1267" s="633">
        <v>13.562059</v>
      </c>
      <c r="J1267" s="1935">
        <v>723.9</v>
      </c>
      <c r="K1267" s="1015">
        <f t="shared" si="213"/>
        <v>13.562059</v>
      </c>
      <c r="L1267" s="633">
        <f t="shared" si="209"/>
        <v>723.9</v>
      </c>
      <c r="M1267" s="632">
        <f t="shared" si="215"/>
        <v>1.8734713358198648E-2</v>
      </c>
      <c r="N1267" s="1015">
        <v>58.750999999999998</v>
      </c>
      <c r="O1267" s="634">
        <f t="shared" si="216"/>
        <v>1.1006831445075287</v>
      </c>
      <c r="P1267" s="815">
        <f t="shared" si="217"/>
        <v>1124.0828014919189</v>
      </c>
      <c r="Q1267" s="635">
        <f t="shared" si="218"/>
        <v>66.040988670451725</v>
      </c>
    </row>
    <row r="1268" spans="1:17">
      <c r="A1268" s="2089"/>
      <c r="B1268" s="78">
        <v>6</v>
      </c>
      <c r="C1268" s="910" t="s">
        <v>847</v>
      </c>
      <c r="D1268" s="964">
        <v>60</v>
      </c>
      <c r="E1268" s="964">
        <v>1986</v>
      </c>
      <c r="F1268" s="633">
        <f t="shared" si="208"/>
        <v>56.172997000000002</v>
      </c>
      <c r="G1268" s="633">
        <v>2.8463400000000001</v>
      </c>
      <c r="H1268" s="633">
        <v>9.3989999999999991</v>
      </c>
      <c r="I1268" s="633">
        <v>43.927657000000004</v>
      </c>
      <c r="J1268" s="1935">
        <v>2341.37</v>
      </c>
      <c r="K1268" s="1015">
        <f t="shared" si="213"/>
        <v>43.927657000000004</v>
      </c>
      <c r="L1268" s="633">
        <f t="shared" si="209"/>
        <v>2341.37</v>
      </c>
      <c r="M1268" s="632">
        <f t="shared" si="215"/>
        <v>1.8761518683505812E-2</v>
      </c>
      <c r="N1268" s="1015">
        <v>58.750999999999998</v>
      </c>
      <c r="O1268" s="634">
        <f t="shared" si="216"/>
        <v>1.10225798417465</v>
      </c>
      <c r="P1268" s="815">
        <f t="shared" si="217"/>
        <v>1125.6911210103485</v>
      </c>
      <c r="Q1268" s="635">
        <f t="shared" si="218"/>
        <v>66.135479050478992</v>
      </c>
    </row>
    <row r="1269" spans="1:17">
      <c r="A1269" s="2089"/>
      <c r="B1269" s="78">
        <v>7</v>
      </c>
      <c r="C1269" s="910" t="s">
        <v>848</v>
      </c>
      <c r="D1269" s="964">
        <v>45</v>
      </c>
      <c r="E1269" s="964">
        <v>1979</v>
      </c>
      <c r="F1269" s="633">
        <f t="shared" si="208"/>
        <v>53.624006000000001</v>
      </c>
      <c r="G1269" s="633">
        <v>2.754</v>
      </c>
      <c r="H1269" s="633">
        <v>7.2</v>
      </c>
      <c r="I1269" s="633">
        <v>43.670006000000001</v>
      </c>
      <c r="J1269" s="1935">
        <v>2327.08</v>
      </c>
      <c r="K1269" s="1015">
        <f t="shared" si="213"/>
        <v>43.670006000000001</v>
      </c>
      <c r="L1269" s="633">
        <f t="shared" si="209"/>
        <v>2327.08</v>
      </c>
      <c r="M1269" s="632">
        <f t="shared" si="215"/>
        <v>1.8766009763308524E-2</v>
      </c>
      <c r="N1269" s="1015">
        <v>58.750999999999998</v>
      </c>
      <c r="O1269" s="634">
        <f t="shared" si="216"/>
        <v>1.102521839604139</v>
      </c>
      <c r="P1269" s="815">
        <f t="shared" si="217"/>
        <v>1125.9605857985116</v>
      </c>
      <c r="Q1269" s="635">
        <f t="shared" si="218"/>
        <v>66.151310376248347</v>
      </c>
    </row>
    <row r="1270" spans="1:17">
      <c r="A1270" s="2089"/>
      <c r="B1270" s="78">
        <v>8</v>
      </c>
      <c r="C1270" s="910" t="s">
        <v>849</v>
      </c>
      <c r="D1270" s="964">
        <v>40</v>
      </c>
      <c r="E1270" s="964">
        <v>1989</v>
      </c>
      <c r="F1270" s="633">
        <f t="shared" si="208"/>
        <v>51.940995999999998</v>
      </c>
      <c r="G1270" s="633">
        <v>3.9796049999999998</v>
      </c>
      <c r="H1270" s="633">
        <v>6.4</v>
      </c>
      <c r="I1270" s="633">
        <v>41.561391</v>
      </c>
      <c r="J1270" s="1935">
        <v>2207.9499999999998</v>
      </c>
      <c r="K1270" s="1015">
        <f t="shared" si="213"/>
        <v>41.561391</v>
      </c>
      <c r="L1270" s="633">
        <f t="shared" si="209"/>
        <v>2207.9499999999998</v>
      </c>
      <c r="M1270" s="632">
        <f t="shared" si="215"/>
        <v>1.8823520007246543E-2</v>
      </c>
      <c r="N1270" s="1015">
        <v>58.750999999999998</v>
      </c>
      <c r="O1270" s="634">
        <f t="shared" si="216"/>
        <v>1.1059006239457416</v>
      </c>
      <c r="P1270" s="815">
        <f t="shared" si="217"/>
        <v>1129.4112004347928</v>
      </c>
      <c r="Q1270" s="635">
        <f t="shared" si="218"/>
        <v>66.354037436744505</v>
      </c>
    </row>
    <row r="1271" spans="1:17">
      <c r="A1271" s="2089"/>
      <c r="B1271" s="78">
        <v>9</v>
      </c>
      <c r="C1271" s="910" t="s">
        <v>850</v>
      </c>
      <c r="D1271" s="964">
        <v>40</v>
      </c>
      <c r="E1271" s="964">
        <v>1980</v>
      </c>
      <c r="F1271" s="633">
        <f t="shared" si="208"/>
        <v>53.792999000000002</v>
      </c>
      <c r="G1271" s="633">
        <v>5.0337519999999998</v>
      </c>
      <c r="H1271" s="633">
        <v>6.4</v>
      </c>
      <c r="I1271" s="633">
        <v>42.359247000000003</v>
      </c>
      <c r="J1271" s="1935">
        <v>2230.94</v>
      </c>
      <c r="K1271" s="1015">
        <f t="shared" si="213"/>
        <v>42.359247000000003</v>
      </c>
      <c r="L1271" s="633">
        <f t="shared" si="209"/>
        <v>2230.94</v>
      </c>
      <c r="M1271" s="632">
        <f t="shared" si="215"/>
        <v>1.8987174464575471E-2</v>
      </c>
      <c r="N1271" s="1015">
        <v>58.750999999999998</v>
      </c>
      <c r="O1271" s="634">
        <f t="shared" si="216"/>
        <v>1.1155154869682735</v>
      </c>
      <c r="P1271" s="815">
        <f t="shared" si="217"/>
        <v>1139.2304678745281</v>
      </c>
      <c r="Q1271" s="635">
        <f t="shared" si="218"/>
        <v>66.930929218096395</v>
      </c>
    </row>
    <row r="1272" spans="1:17" ht="11.25" customHeight="1" thickBot="1">
      <c r="A1272" s="2091"/>
      <c r="B1272" s="81">
        <v>10</v>
      </c>
      <c r="C1272" s="912" t="s">
        <v>851</v>
      </c>
      <c r="D1272" s="967">
        <v>20</v>
      </c>
      <c r="E1272" s="967">
        <v>1970</v>
      </c>
      <c r="F1272" s="1002">
        <f t="shared" si="208"/>
        <v>18.324998999999998</v>
      </c>
      <c r="G1272" s="1002">
        <v>0</v>
      </c>
      <c r="H1272" s="1002">
        <v>0</v>
      </c>
      <c r="I1272" s="1002">
        <v>18.324998999999998</v>
      </c>
      <c r="J1272" s="1936">
        <v>964.95</v>
      </c>
      <c r="K1272" s="1017">
        <f t="shared" si="213"/>
        <v>18.324998999999998</v>
      </c>
      <c r="L1272" s="1002">
        <f t="shared" si="209"/>
        <v>964.95</v>
      </c>
      <c r="M1272" s="931">
        <f t="shared" si="215"/>
        <v>1.8990620239390639E-2</v>
      </c>
      <c r="N1272" s="1017">
        <v>58.750999999999998</v>
      </c>
      <c r="O1272" s="913">
        <f t="shared" si="216"/>
        <v>1.1157179296844393</v>
      </c>
      <c r="P1272" s="913">
        <f t="shared" si="217"/>
        <v>1139.4372143634384</v>
      </c>
      <c r="Q1272" s="914">
        <f t="shared" si="218"/>
        <v>66.943075781066369</v>
      </c>
    </row>
    <row r="1273" spans="1:17">
      <c r="A1273" s="2053" t="s">
        <v>328</v>
      </c>
      <c r="B1273" s="40">
        <v>1</v>
      </c>
      <c r="C1273" s="818" t="s">
        <v>852</v>
      </c>
      <c r="D1273" s="819">
        <v>139</v>
      </c>
      <c r="E1273" s="819">
        <v>1978</v>
      </c>
      <c r="F1273" s="744">
        <f t="shared" si="208"/>
        <v>94.105998999999997</v>
      </c>
      <c r="G1273" s="744">
        <v>4.7966100000000003</v>
      </c>
      <c r="H1273" s="744">
        <v>1.296</v>
      </c>
      <c r="I1273" s="744">
        <v>88.013389000000004</v>
      </c>
      <c r="J1273" s="1937">
        <v>3203.03</v>
      </c>
      <c r="K1273" s="1018">
        <f t="shared" si="213"/>
        <v>88.013389000000004</v>
      </c>
      <c r="L1273" s="821">
        <f t="shared" si="209"/>
        <v>3203.03</v>
      </c>
      <c r="M1273" s="822">
        <f>K1273/L1273</f>
        <v>2.7478165674377074E-2</v>
      </c>
      <c r="N1273" s="1019">
        <v>58.750999999999998</v>
      </c>
      <c r="O1273" s="823">
        <f>M1273*N1273</f>
        <v>1.6143697115353275</v>
      </c>
      <c r="P1273" s="823">
        <f>M1273*60*1000</f>
        <v>1648.6899404626245</v>
      </c>
      <c r="Q1273" s="824">
        <f>P1273*N1273/1000</f>
        <v>96.862182692119646</v>
      </c>
    </row>
    <row r="1274" spans="1:17">
      <c r="A1274" s="2030"/>
      <c r="B1274" s="20">
        <v>2</v>
      </c>
      <c r="C1274" s="918" t="s">
        <v>853</v>
      </c>
      <c r="D1274" s="972">
        <v>14</v>
      </c>
      <c r="E1274" s="972">
        <v>1961</v>
      </c>
      <c r="F1274" s="637">
        <f t="shared" si="208"/>
        <v>18.303998</v>
      </c>
      <c r="G1274" s="637">
        <v>1.00149</v>
      </c>
      <c r="H1274" s="637">
        <v>0.14000000000000001</v>
      </c>
      <c r="I1274" s="637">
        <v>17.162507999999999</v>
      </c>
      <c r="J1274" s="1026">
        <v>620.24</v>
      </c>
      <c r="K1274" s="1021">
        <f t="shared" si="213"/>
        <v>17.162507999999999</v>
      </c>
      <c r="L1274" s="637">
        <f t="shared" si="209"/>
        <v>620.24</v>
      </c>
      <c r="M1274" s="636">
        <f t="shared" ref="M1274:M1282" si="219">K1274/L1274</f>
        <v>2.7670753256803817E-2</v>
      </c>
      <c r="N1274" s="1021">
        <v>58.750999999999998</v>
      </c>
      <c r="O1274" s="638">
        <f t="shared" ref="O1274:O1282" si="220">M1274*N1274</f>
        <v>1.6256844245904809</v>
      </c>
      <c r="P1274" s="823">
        <f t="shared" ref="P1274:P1282" si="221">M1274*60*1000</f>
        <v>1660.2451954082292</v>
      </c>
      <c r="Q1274" s="639">
        <f t="shared" ref="Q1274:Q1282" si="222">P1274*N1274/1000</f>
        <v>97.541065475428866</v>
      </c>
    </row>
    <row r="1275" spans="1:17">
      <c r="A1275" s="2030"/>
      <c r="B1275" s="20">
        <v>3</v>
      </c>
      <c r="C1275" s="918" t="s">
        <v>854</v>
      </c>
      <c r="D1275" s="972" t="s">
        <v>855</v>
      </c>
      <c r="E1275" s="972">
        <v>1953</v>
      </c>
      <c r="F1275" s="637">
        <f t="shared" si="208"/>
        <v>13.461001</v>
      </c>
      <c r="G1275" s="637">
        <v>0.42168</v>
      </c>
      <c r="H1275" s="637">
        <v>0.09</v>
      </c>
      <c r="I1275" s="637">
        <v>12.949320999999999</v>
      </c>
      <c r="J1275" s="1026">
        <v>467.09</v>
      </c>
      <c r="K1275" s="1021">
        <f t="shared" si="213"/>
        <v>12.949320999999999</v>
      </c>
      <c r="L1275" s="637">
        <f t="shared" si="209"/>
        <v>467.09</v>
      </c>
      <c r="M1275" s="636">
        <f t="shared" si="219"/>
        <v>2.7723395919415958E-2</v>
      </c>
      <c r="N1275" s="1021">
        <v>58.750999999999998</v>
      </c>
      <c r="O1275" s="638">
        <f t="shared" si="220"/>
        <v>1.6287772336616069</v>
      </c>
      <c r="P1275" s="823">
        <f t="shared" si="221"/>
        <v>1663.4037551649574</v>
      </c>
      <c r="Q1275" s="639">
        <f t="shared" si="222"/>
        <v>97.726634019696405</v>
      </c>
    </row>
    <row r="1276" spans="1:17">
      <c r="A1276" s="2030"/>
      <c r="B1276" s="20">
        <v>4</v>
      </c>
      <c r="C1276" s="918" t="s">
        <v>856</v>
      </c>
      <c r="D1276" s="972">
        <v>8</v>
      </c>
      <c r="E1276" s="972">
        <v>1959</v>
      </c>
      <c r="F1276" s="637">
        <f t="shared" si="208"/>
        <v>10.200001</v>
      </c>
      <c r="G1276" s="637">
        <v>0</v>
      </c>
      <c r="H1276" s="637">
        <v>0</v>
      </c>
      <c r="I1276" s="637">
        <v>10.200001</v>
      </c>
      <c r="J1276" s="1026">
        <v>359.86</v>
      </c>
      <c r="K1276" s="1021">
        <f t="shared" si="213"/>
        <v>10.200001</v>
      </c>
      <c r="L1276" s="637">
        <f t="shared" si="209"/>
        <v>359.86</v>
      </c>
      <c r="M1276" s="636">
        <f t="shared" si="219"/>
        <v>2.834435891735675E-2</v>
      </c>
      <c r="N1276" s="1021">
        <v>58.750999999999998</v>
      </c>
      <c r="O1276" s="638">
        <f t="shared" si="220"/>
        <v>1.6652594307536264</v>
      </c>
      <c r="P1276" s="823">
        <f t="shared" si="221"/>
        <v>1700.6615350414049</v>
      </c>
      <c r="Q1276" s="639">
        <f t="shared" si="222"/>
        <v>99.915565845217571</v>
      </c>
    </row>
    <row r="1277" spans="1:17">
      <c r="A1277" s="2030"/>
      <c r="B1277" s="20">
        <v>5</v>
      </c>
      <c r="C1277" s="918" t="s">
        <v>857</v>
      </c>
      <c r="D1277" s="972">
        <v>8</v>
      </c>
      <c r="E1277" s="972">
        <v>1961</v>
      </c>
      <c r="F1277" s="637">
        <f t="shared" si="208"/>
        <v>10.583</v>
      </c>
      <c r="G1277" s="637">
        <v>0</v>
      </c>
      <c r="H1277" s="637">
        <v>0</v>
      </c>
      <c r="I1277" s="637">
        <v>10.583</v>
      </c>
      <c r="J1277" s="1026">
        <v>360.49</v>
      </c>
      <c r="K1277" s="1021">
        <f t="shared" si="213"/>
        <v>10.583</v>
      </c>
      <c r="L1277" s="637">
        <f t="shared" si="209"/>
        <v>360.49</v>
      </c>
      <c r="M1277" s="636">
        <f t="shared" si="219"/>
        <v>2.9357263724375155E-2</v>
      </c>
      <c r="N1277" s="1021">
        <v>58.750999999999998</v>
      </c>
      <c r="O1277" s="638">
        <f t="shared" si="220"/>
        <v>1.7247686010707646</v>
      </c>
      <c r="P1277" s="823">
        <f t="shared" si="221"/>
        <v>1761.4358234625095</v>
      </c>
      <c r="Q1277" s="639">
        <f t="shared" si="222"/>
        <v>103.48611606424589</v>
      </c>
    </row>
    <row r="1278" spans="1:17">
      <c r="A1278" s="2030"/>
      <c r="B1278" s="20">
        <v>6</v>
      </c>
      <c r="C1278" s="918" t="s">
        <v>858</v>
      </c>
      <c r="D1278" s="972">
        <v>24</v>
      </c>
      <c r="E1278" s="972">
        <v>1966</v>
      </c>
      <c r="F1278" s="637">
        <f t="shared" si="208"/>
        <v>39.808999999999997</v>
      </c>
      <c r="G1278" s="637">
        <v>1.73943</v>
      </c>
      <c r="H1278" s="637">
        <v>0.28999999999999998</v>
      </c>
      <c r="I1278" s="637">
        <v>37.77957</v>
      </c>
      <c r="J1278" s="1026">
        <v>1267.43</v>
      </c>
      <c r="K1278" s="1021">
        <f t="shared" si="213"/>
        <v>37.77957</v>
      </c>
      <c r="L1278" s="637">
        <f t="shared" si="209"/>
        <v>1267.43</v>
      </c>
      <c r="M1278" s="636">
        <f t="shared" si="219"/>
        <v>2.9808013065810338E-2</v>
      </c>
      <c r="N1278" s="1021">
        <v>58.750999999999998</v>
      </c>
      <c r="O1278" s="638">
        <f t="shared" si="220"/>
        <v>1.751250575629423</v>
      </c>
      <c r="P1278" s="823">
        <f t="shared" si="221"/>
        <v>1788.4807839486202</v>
      </c>
      <c r="Q1278" s="639">
        <f t="shared" si="222"/>
        <v>105.07503453776539</v>
      </c>
    </row>
    <row r="1279" spans="1:17">
      <c r="A1279" s="2030"/>
      <c r="B1279" s="20">
        <v>7</v>
      </c>
      <c r="C1279" s="918" t="s">
        <v>859</v>
      </c>
      <c r="D1279" s="972">
        <v>6</v>
      </c>
      <c r="E1279" s="972">
        <v>1908</v>
      </c>
      <c r="F1279" s="637">
        <f t="shared" si="208"/>
        <v>7.7859990000000003</v>
      </c>
      <c r="G1279" s="637">
        <v>0</v>
      </c>
      <c r="H1279" s="637">
        <v>0</v>
      </c>
      <c r="I1279" s="637">
        <v>7.7859990000000003</v>
      </c>
      <c r="J1279" s="1026">
        <v>259.76</v>
      </c>
      <c r="K1279" s="1021">
        <f t="shared" si="213"/>
        <v>7.7859990000000003</v>
      </c>
      <c r="L1279" s="637">
        <f t="shared" si="209"/>
        <v>259.76</v>
      </c>
      <c r="M1279" s="636">
        <f t="shared" si="219"/>
        <v>2.9973818139821376E-2</v>
      </c>
      <c r="N1279" s="1021">
        <v>58.750999999999998</v>
      </c>
      <c r="O1279" s="638">
        <f t="shared" si="220"/>
        <v>1.7609917895326457</v>
      </c>
      <c r="P1279" s="823">
        <f t="shared" si="221"/>
        <v>1798.4290883892827</v>
      </c>
      <c r="Q1279" s="639">
        <f t="shared" si="222"/>
        <v>105.65950737195874</v>
      </c>
    </row>
    <row r="1280" spans="1:17">
      <c r="A1280" s="2030"/>
      <c r="B1280" s="20">
        <v>8</v>
      </c>
      <c r="C1280" s="918" t="s">
        <v>860</v>
      </c>
      <c r="D1280" s="972">
        <v>7</v>
      </c>
      <c r="E1280" s="972">
        <v>1955</v>
      </c>
      <c r="F1280" s="637">
        <f t="shared" si="208"/>
        <v>8.0069990000000004</v>
      </c>
      <c r="G1280" s="637">
        <v>0</v>
      </c>
      <c r="H1280" s="637">
        <v>0</v>
      </c>
      <c r="I1280" s="637">
        <v>8.0069990000000004</v>
      </c>
      <c r="J1280" s="1026">
        <v>265.27999999999997</v>
      </c>
      <c r="K1280" s="1021">
        <f t="shared" si="213"/>
        <v>8.0069990000000004</v>
      </c>
      <c r="L1280" s="637">
        <f t="shared" si="209"/>
        <v>265.27999999999997</v>
      </c>
      <c r="M1280" s="636">
        <f t="shared" si="219"/>
        <v>3.0183198884197834E-2</v>
      </c>
      <c r="N1280" s="1021">
        <v>58.750999999999998</v>
      </c>
      <c r="O1280" s="638">
        <f t="shared" si="220"/>
        <v>1.7732931176455069</v>
      </c>
      <c r="P1280" s="823">
        <f t="shared" si="221"/>
        <v>1810.9919330518701</v>
      </c>
      <c r="Q1280" s="639">
        <f t="shared" si="222"/>
        <v>106.39758705873041</v>
      </c>
    </row>
    <row r="1281" spans="1:17">
      <c r="A1281" s="2030"/>
      <c r="B1281" s="20">
        <v>9</v>
      </c>
      <c r="C1281" s="975" t="s">
        <v>861</v>
      </c>
      <c r="D1281" s="972">
        <v>8</v>
      </c>
      <c r="E1281" s="972">
        <v>1961</v>
      </c>
      <c r="F1281" s="637">
        <f t="shared" si="208"/>
        <v>11.108999000000001</v>
      </c>
      <c r="G1281" s="637">
        <v>0.47438999999999998</v>
      </c>
      <c r="H1281" s="637">
        <v>0.91900000000000004</v>
      </c>
      <c r="I1281" s="637">
        <v>9.7156090000000006</v>
      </c>
      <c r="J1281" s="972">
        <v>316.22000000000003</v>
      </c>
      <c r="K1281" s="1021">
        <f t="shared" si="213"/>
        <v>9.7156090000000006</v>
      </c>
      <c r="L1281" s="918">
        <f t="shared" si="209"/>
        <v>316.22000000000003</v>
      </c>
      <c r="M1281" s="636">
        <f t="shared" si="219"/>
        <v>3.0724207829991777E-2</v>
      </c>
      <c r="N1281" s="1021">
        <v>58.750999999999998</v>
      </c>
      <c r="O1281" s="638">
        <f t="shared" si="220"/>
        <v>1.8050779342198469</v>
      </c>
      <c r="P1281" s="823">
        <f t="shared" si="221"/>
        <v>1843.4524697995064</v>
      </c>
      <c r="Q1281" s="639">
        <f t="shared" si="222"/>
        <v>108.30467605319079</v>
      </c>
    </row>
    <row r="1282" spans="1:17" ht="12" thickBot="1">
      <c r="A1282" s="2031"/>
      <c r="B1282" s="21">
        <v>10</v>
      </c>
      <c r="C1282" s="976" t="s">
        <v>862</v>
      </c>
      <c r="D1282" s="977">
        <v>4</v>
      </c>
      <c r="E1282" s="977">
        <v>1961</v>
      </c>
      <c r="F1282" s="978">
        <f t="shared" si="208"/>
        <v>6.7889999999999997</v>
      </c>
      <c r="G1282" s="978">
        <v>0</v>
      </c>
      <c r="H1282" s="978">
        <v>0.57299999999999995</v>
      </c>
      <c r="I1282" s="978">
        <v>6.2160000000000002</v>
      </c>
      <c r="J1282" s="977">
        <v>161.66</v>
      </c>
      <c r="K1282" s="1022">
        <f t="shared" si="213"/>
        <v>6.2160000000000002</v>
      </c>
      <c r="L1282" s="919">
        <f t="shared" si="209"/>
        <v>161.66</v>
      </c>
      <c r="M1282" s="924">
        <f t="shared" si="219"/>
        <v>3.8451070147222571E-2</v>
      </c>
      <c r="N1282" s="1022">
        <v>58.750999999999998</v>
      </c>
      <c r="O1282" s="920">
        <f t="shared" si="220"/>
        <v>2.2590388222194733</v>
      </c>
      <c r="P1282" s="920">
        <f t="shared" si="221"/>
        <v>2307.0642088333543</v>
      </c>
      <c r="Q1282" s="921">
        <f t="shared" si="222"/>
        <v>135.5423293331684</v>
      </c>
    </row>
    <row r="1285" spans="1:17" ht="15">
      <c r="A1285" s="2032" t="s">
        <v>423</v>
      </c>
      <c r="B1285" s="2032"/>
      <c r="C1285" s="2032"/>
      <c r="D1285" s="2032"/>
      <c r="E1285" s="2032"/>
      <c r="F1285" s="2032"/>
      <c r="G1285" s="2032"/>
      <c r="H1285" s="2032"/>
      <c r="I1285" s="2032"/>
      <c r="J1285" s="2032"/>
      <c r="K1285" s="2032"/>
      <c r="L1285" s="2032"/>
      <c r="M1285" s="2032"/>
      <c r="N1285" s="2032"/>
      <c r="O1285" s="2032"/>
      <c r="P1285" s="2032"/>
      <c r="Q1285" s="2032"/>
    </row>
    <row r="1286" spans="1:17" ht="13.5" thickBot="1">
      <c r="A1286" s="1043"/>
      <c r="B1286" s="1043"/>
      <c r="C1286" s="1043"/>
      <c r="D1286" s="1043"/>
      <c r="E1286" s="2038" t="s">
        <v>419</v>
      </c>
      <c r="F1286" s="2038"/>
      <c r="G1286" s="2038"/>
      <c r="H1286" s="2038"/>
      <c r="I1286" s="1043">
        <v>-1.4</v>
      </c>
      <c r="J1286" s="1043" t="s">
        <v>418</v>
      </c>
      <c r="K1286" s="1043" t="s">
        <v>420</v>
      </c>
      <c r="L1286" s="1044">
        <v>601</v>
      </c>
      <c r="M1286" s="1043"/>
      <c r="N1286" s="1043"/>
      <c r="O1286" s="1043"/>
      <c r="P1286" s="1043"/>
      <c r="Q1286" s="1043"/>
    </row>
    <row r="1287" spans="1:17">
      <c r="A1287" s="2033" t="s">
        <v>1</v>
      </c>
      <c r="B1287" s="2068" t="s">
        <v>0</v>
      </c>
      <c r="C1287" s="2039" t="s">
        <v>2</v>
      </c>
      <c r="D1287" s="2039" t="s">
        <v>3</v>
      </c>
      <c r="E1287" s="2039" t="s">
        <v>12</v>
      </c>
      <c r="F1287" s="2042" t="s">
        <v>13</v>
      </c>
      <c r="G1287" s="2043"/>
      <c r="H1287" s="2043"/>
      <c r="I1287" s="2044"/>
      <c r="J1287" s="2039" t="s">
        <v>4</v>
      </c>
      <c r="K1287" s="2039" t="s">
        <v>14</v>
      </c>
      <c r="L1287" s="2039" t="s">
        <v>5</v>
      </c>
      <c r="M1287" s="2039" t="s">
        <v>6</v>
      </c>
      <c r="N1287" s="2039" t="s">
        <v>15</v>
      </c>
      <c r="O1287" s="2039" t="s">
        <v>16</v>
      </c>
      <c r="P1287" s="2065" t="s">
        <v>23</v>
      </c>
      <c r="Q1287" s="2025" t="s">
        <v>24</v>
      </c>
    </row>
    <row r="1288" spans="1:17" ht="33.75">
      <c r="A1288" s="2034"/>
      <c r="B1288" s="2069"/>
      <c r="C1288" s="2040"/>
      <c r="D1288" s="2041"/>
      <c r="E1288" s="2041"/>
      <c r="F1288" s="1042" t="s">
        <v>17</v>
      </c>
      <c r="G1288" s="1042" t="s">
        <v>18</v>
      </c>
      <c r="H1288" s="1042" t="s">
        <v>19</v>
      </c>
      <c r="I1288" s="1042" t="s">
        <v>20</v>
      </c>
      <c r="J1288" s="2041"/>
      <c r="K1288" s="2041"/>
      <c r="L1288" s="2041"/>
      <c r="M1288" s="2041"/>
      <c r="N1288" s="2041"/>
      <c r="O1288" s="2041"/>
      <c r="P1288" s="2066"/>
      <c r="Q1288" s="2026"/>
    </row>
    <row r="1289" spans="1:17" ht="12" thickBot="1">
      <c r="A1289" s="2034"/>
      <c r="B1289" s="2069"/>
      <c r="C1289" s="2078"/>
      <c r="D1289" s="31" t="s">
        <v>7</v>
      </c>
      <c r="E1289" s="31" t="s">
        <v>8</v>
      </c>
      <c r="F1289" s="31" t="s">
        <v>9</v>
      </c>
      <c r="G1289" s="31" t="s">
        <v>9</v>
      </c>
      <c r="H1289" s="31" t="s">
        <v>9</v>
      </c>
      <c r="I1289" s="31" t="s">
        <v>9</v>
      </c>
      <c r="J1289" s="31" t="s">
        <v>21</v>
      </c>
      <c r="K1289" s="31" t="s">
        <v>9</v>
      </c>
      <c r="L1289" s="31" t="s">
        <v>21</v>
      </c>
      <c r="M1289" s="31" t="s">
        <v>22</v>
      </c>
      <c r="N1289" s="106" t="s">
        <v>633</v>
      </c>
      <c r="O1289" s="106" t="s">
        <v>634</v>
      </c>
      <c r="P1289" s="107" t="s">
        <v>25</v>
      </c>
      <c r="Q1289" s="108" t="s">
        <v>635</v>
      </c>
    </row>
    <row r="1290" spans="1:17">
      <c r="A1290" s="2099" t="s">
        <v>330</v>
      </c>
      <c r="B1290" s="48">
        <v>1</v>
      </c>
      <c r="C1290" s="839" t="s">
        <v>424</v>
      </c>
      <c r="D1290" s="788">
        <v>40</v>
      </c>
      <c r="E1290" s="788">
        <v>1985</v>
      </c>
      <c r="F1290" s="726">
        <v>26.582000000000001</v>
      </c>
      <c r="G1290" s="726">
        <v>6.4560000000000004</v>
      </c>
      <c r="H1290" s="726">
        <v>6.4</v>
      </c>
      <c r="I1290" s="726">
        <v>13.726000000000001</v>
      </c>
      <c r="J1290" s="726">
        <v>2266.1799999999998</v>
      </c>
      <c r="K1290" s="789">
        <v>13.726000000000001</v>
      </c>
      <c r="L1290" s="726">
        <v>2266.1799999999998</v>
      </c>
      <c r="M1290" s="790">
        <f>K1290/L1290</f>
        <v>6.0568886849235283E-3</v>
      </c>
      <c r="N1290" s="840">
        <v>60.1</v>
      </c>
      <c r="O1290" s="792">
        <f>M1290*N1290</f>
        <v>0.36401900996390407</v>
      </c>
      <c r="P1290" s="792">
        <f>M1290*60*1000</f>
        <v>363.41332109541167</v>
      </c>
      <c r="Q1290" s="793">
        <f>P1290*N1290/1000</f>
        <v>21.84114059783424</v>
      </c>
    </row>
    <row r="1291" spans="1:17">
      <c r="A1291" s="2100"/>
      <c r="B1291" s="45">
        <v>2</v>
      </c>
      <c r="C1291" s="842" t="s">
        <v>733</v>
      </c>
      <c r="D1291" s="795">
        <v>50</v>
      </c>
      <c r="E1291" s="795">
        <v>1980</v>
      </c>
      <c r="F1291" s="624">
        <v>34.625999999999998</v>
      </c>
      <c r="G1291" s="624">
        <v>4.915</v>
      </c>
      <c r="H1291" s="624">
        <v>7.92</v>
      </c>
      <c r="I1291" s="624">
        <v>21.791</v>
      </c>
      <c r="J1291" s="624">
        <v>2544.91</v>
      </c>
      <c r="K1291" s="797">
        <v>21.791</v>
      </c>
      <c r="L1291" s="624">
        <v>2544.91</v>
      </c>
      <c r="M1291" s="625">
        <f t="shared" ref="M1291:M1292" si="223">K1291/L1291</f>
        <v>8.5625817808881264E-3</v>
      </c>
      <c r="N1291" s="843">
        <v>60.1</v>
      </c>
      <c r="O1291" s="798">
        <f t="shared" ref="O1291:O1292" si="224">M1291*N1291</f>
        <v>0.51461116503137638</v>
      </c>
      <c r="P1291" s="792">
        <f t="shared" ref="P1291:P1292" si="225">M1291*60*1000</f>
        <v>513.75490685328759</v>
      </c>
      <c r="Q1291" s="799">
        <f t="shared" ref="Q1291:Q1292" si="226">P1291*N1291/1000</f>
        <v>30.876669901882586</v>
      </c>
    </row>
    <row r="1292" spans="1:17">
      <c r="A1292" s="2100"/>
      <c r="B1292" s="45">
        <v>3</v>
      </c>
      <c r="C1292" s="842" t="s">
        <v>526</v>
      </c>
      <c r="D1292" s="795">
        <v>30</v>
      </c>
      <c r="E1292" s="795">
        <v>1992</v>
      </c>
      <c r="F1292" s="624">
        <v>22.495000000000001</v>
      </c>
      <c r="G1292" s="624">
        <v>2.2280000000000002</v>
      </c>
      <c r="H1292" s="624">
        <v>4.8</v>
      </c>
      <c r="I1292" s="624">
        <v>15.467000000000001</v>
      </c>
      <c r="J1292" s="624">
        <v>1637.91</v>
      </c>
      <c r="K1292" s="797">
        <v>15.467000000000001</v>
      </c>
      <c r="L1292" s="624">
        <v>1637.91</v>
      </c>
      <c r="M1292" s="625">
        <f t="shared" si="223"/>
        <v>9.4431317960083274E-3</v>
      </c>
      <c r="N1292" s="843">
        <v>60.1</v>
      </c>
      <c r="O1292" s="798">
        <f t="shared" si="224"/>
        <v>0.56753222094010047</v>
      </c>
      <c r="P1292" s="792">
        <f t="shared" si="225"/>
        <v>566.58790776049966</v>
      </c>
      <c r="Q1292" s="799">
        <f t="shared" si="226"/>
        <v>34.051933256406031</v>
      </c>
    </row>
    <row r="1293" spans="1:17">
      <c r="A1293" s="2100"/>
      <c r="B1293" s="13">
        <v>4</v>
      </c>
      <c r="C1293" s="842"/>
      <c r="D1293" s="795"/>
      <c r="E1293" s="795"/>
      <c r="F1293" s="726"/>
      <c r="G1293" s="624"/>
      <c r="H1293" s="624"/>
      <c r="I1293" s="624"/>
      <c r="J1293" s="624"/>
      <c r="K1293" s="797"/>
      <c r="L1293" s="624"/>
      <c r="M1293" s="625"/>
      <c r="N1293" s="843"/>
      <c r="O1293" s="798"/>
      <c r="P1293" s="792"/>
      <c r="Q1293" s="799"/>
    </row>
    <row r="1294" spans="1:17">
      <c r="A1294" s="2100"/>
      <c r="B1294" s="13">
        <v>5</v>
      </c>
      <c r="C1294" s="842"/>
      <c r="D1294" s="795"/>
      <c r="E1294" s="795"/>
      <c r="F1294" s="726"/>
      <c r="G1294" s="624"/>
      <c r="H1294" s="624"/>
      <c r="I1294" s="624"/>
      <c r="J1294" s="624"/>
      <c r="K1294" s="797"/>
      <c r="L1294" s="624"/>
      <c r="M1294" s="625"/>
      <c r="N1294" s="843"/>
      <c r="O1294" s="798"/>
      <c r="P1294" s="792"/>
      <c r="Q1294" s="799"/>
    </row>
    <row r="1295" spans="1:17">
      <c r="A1295" s="2100"/>
      <c r="B1295" s="13">
        <v>6</v>
      </c>
      <c r="C1295" s="842"/>
      <c r="D1295" s="795"/>
      <c r="E1295" s="795"/>
      <c r="F1295" s="726"/>
      <c r="G1295" s="624"/>
      <c r="H1295" s="624"/>
      <c r="I1295" s="624"/>
      <c r="J1295" s="624"/>
      <c r="K1295" s="797"/>
      <c r="L1295" s="624"/>
      <c r="M1295" s="625"/>
      <c r="N1295" s="843"/>
      <c r="O1295" s="798"/>
      <c r="P1295" s="792"/>
      <c r="Q1295" s="799"/>
    </row>
    <row r="1296" spans="1:17">
      <c r="A1296" s="2100"/>
      <c r="B1296" s="13">
        <v>7</v>
      </c>
      <c r="C1296" s="842"/>
      <c r="D1296" s="795"/>
      <c r="E1296" s="795"/>
      <c r="F1296" s="726"/>
      <c r="G1296" s="624"/>
      <c r="H1296" s="624"/>
      <c r="I1296" s="624"/>
      <c r="J1296" s="624"/>
      <c r="K1296" s="797"/>
      <c r="L1296" s="624"/>
      <c r="M1296" s="625"/>
      <c r="N1296" s="843"/>
      <c r="O1296" s="798"/>
      <c r="P1296" s="792"/>
      <c r="Q1296" s="799"/>
    </row>
    <row r="1297" spans="1:17">
      <c r="A1297" s="2100"/>
      <c r="B1297" s="13">
        <v>8</v>
      </c>
      <c r="C1297" s="842"/>
      <c r="D1297" s="795"/>
      <c r="E1297" s="795"/>
      <c r="F1297" s="726"/>
      <c r="G1297" s="624"/>
      <c r="H1297" s="624"/>
      <c r="I1297" s="624"/>
      <c r="J1297" s="624"/>
      <c r="K1297" s="797"/>
      <c r="L1297" s="624"/>
      <c r="M1297" s="625"/>
      <c r="N1297" s="843"/>
      <c r="O1297" s="798"/>
      <c r="P1297" s="792"/>
      <c r="Q1297" s="799"/>
    </row>
    <row r="1298" spans="1:17">
      <c r="A1298" s="2100"/>
      <c r="B1298" s="13">
        <v>9</v>
      </c>
      <c r="C1298" s="842"/>
      <c r="D1298" s="795"/>
      <c r="E1298" s="795"/>
      <c r="F1298" s="726"/>
      <c r="G1298" s="624"/>
      <c r="H1298" s="624"/>
      <c r="I1298" s="624"/>
      <c r="J1298" s="624"/>
      <c r="K1298" s="797"/>
      <c r="L1298" s="624"/>
      <c r="M1298" s="625"/>
      <c r="N1298" s="843"/>
      <c r="O1298" s="798"/>
      <c r="P1298" s="792"/>
      <c r="Q1298" s="799"/>
    </row>
    <row r="1299" spans="1:17" ht="12" thickBot="1">
      <c r="A1299" s="2199"/>
      <c r="B1299" s="44">
        <v>10</v>
      </c>
      <c r="C1299" s="852"/>
      <c r="D1299" s="853"/>
      <c r="E1299" s="853"/>
      <c r="F1299" s="1028"/>
      <c r="G1299" s="741"/>
      <c r="H1299" s="741"/>
      <c r="I1299" s="741"/>
      <c r="J1299" s="741"/>
      <c r="K1299" s="1029"/>
      <c r="L1299" s="741"/>
      <c r="M1299" s="742"/>
      <c r="N1299" s="854"/>
      <c r="O1299" s="1030"/>
      <c r="P1299" s="1031"/>
      <c r="Q1299" s="1032"/>
    </row>
    <row r="1300" spans="1:17">
      <c r="A1300" s="2200" t="s">
        <v>322</v>
      </c>
      <c r="B1300" s="221">
        <v>1</v>
      </c>
      <c r="C1300" s="1780" t="s">
        <v>734</v>
      </c>
      <c r="D1300" s="1781">
        <v>8</v>
      </c>
      <c r="E1300" s="1781">
        <v>1976</v>
      </c>
      <c r="F1300" s="1240">
        <v>7.048</v>
      </c>
      <c r="G1300" s="1240">
        <v>0.64100000000000001</v>
      </c>
      <c r="H1300" s="1240">
        <v>0.08</v>
      </c>
      <c r="I1300" s="1240">
        <v>6.3280000000000003</v>
      </c>
      <c r="J1300" s="1240">
        <v>409.16</v>
      </c>
      <c r="K1300" s="1242">
        <v>6.3280000000000003</v>
      </c>
      <c r="L1300" s="1240">
        <v>409.16</v>
      </c>
      <c r="M1300" s="1782">
        <f>K1300/L1300</f>
        <v>1.5465832437188385E-2</v>
      </c>
      <c r="N1300" s="1184">
        <v>60.1</v>
      </c>
      <c r="O1300" s="1783">
        <f t="shared" ref="O1300:O1302" si="227">M1300*N1300</f>
        <v>0.92949652947502193</v>
      </c>
      <c r="P1300" s="1783">
        <f t="shared" ref="P1300:P1302" si="228">M1300*60*1000</f>
        <v>927.9499462313031</v>
      </c>
      <c r="Q1300" s="1784">
        <f t="shared" ref="Q1300:Q1302" si="229">P1300*N1300/1000</f>
        <v>55.769791768501314</v>
      </c>
    </row>
    <row r="1301" spans="1:17">
      <c r="A1301" s="2170"/>
      <c r="B1301" s="271">
        <v>2</v>
      </c>
      <c r="C1301" s="848" t="s">
        <v>527</v>
      </c>
      <c r="D1301" s="1093">
        <v>40</v>
      </c>
      <c r="E1301" s="1093">
        <v>1971</v>
      </c>
      <c r="F1301" s="1241">
        <v>39.35</v>
      </c>
      <c r="G1301" s="1241">
        <v>3.3650000000000002</v>
      </c>
      <c r="H1301" s="1241">
        <v>6.4</v>
      </c>
      <c r="I1301" s="1241">
        <v>29.585000000000001</v>
      </c>
      <c r="J1301" s="1241">
        <v>1895.27</v>
      </c>
      <c r="K1301" s="1245">
        <v>29.585000000000001</v>
      </c>
      <c r="L1301" s="1241">
        <v>1895.27</v>
      </c>
      <c r="M1301" s="1243">
        <f>K1301/L1301</f>
        <v>1.5609913099452848E-2</v>
      </c>
      <c r="N1301" s="849">
        <v>60.1</v>
      </c>
      <c r="O1301" s="829">
        <f t="shared" si="227"/>
        <v>0.93815577727711619</v>
      </c>
      <c r="P1301" s="829">
        <f t="shared" si="228"/>
        <v>936.59478596717099</v>
      </c>
      <c r="Q1301" s="926">
        <f t="shared" si="229"/>
        <v>56.289346636626981</v>
      </c>
    </row>
    <row r="1302" spans="1:17">
      <c r="A1302" s="2170"/>
      <c r="B1302" s="215">
        <v>3</v>
      </c>
      <c r="C1302" s="848" t="s">
        <v>735</v>
      </c>
      <c r="D1302" s="1093">
        <v>35</v>
      </c>
      <c r="E1302" s="1093">
        <v>1980</v>
      </c>
      <c r="F1302" s="1241">
        <v>25.933</v>
      </c>
      <c r="G1302" s="1241">
        <v>2.97</v>
      </c>
      <c r="H1302" s="1241">
        <v>0.36</v>
      </c>
      <c r="I1302" s="1241">
        <v>23.276</v>
      </c>
      <c r="J1302" s="1241">
        <v>1475.64</v>
      </c>
      <c r="K1302" s="1245">
        <v>23.276</v>
      </c>
      <c r="L1302" s="1241">
        <v>1475.64</v>
      </c>
      <c r="M1302" s="830">
        <f t="shared" ref="M1302" si="230">K1302/L1302</f>
        <v>1.5773494890352659E-2</v>
      </c>
      <c r="N1302" s="849">
        <v>60.1</v>
      </c>
      <c r="O1302" s="829">
        <f t="shared" si="227"/>
        <v>0.94798704291019475</v>
      </c>
      <c r="P1302" s="829">
        <f t="shared" si="228"/>
        <v>946.40969342115955</v>
      </c>
      <c r="Q1302" s="851">
        <f t="shared" si="229"/>
        <v>56.879222574611688</v>
      </c>
    </row>
    <row r="1303" spans="1:17">
      <c r="A1303" s="2170"/>
      <c r="B1303" s="215">
        <v>4</v>
      </c>
      <c r="C1303" s="848"/>
      <c r="D1303" s="1093"/>
      <c r="E1303" s="1785"/>
      <c r="F1303" s="1241"/>
      <c r="G1303" s="1786"/>
      <c r="H1303" s="1241"/>
      <c r="I1303" s="1241"/>
      <c r="J1303" s="1241"/>
      <c r="K1303" s="1245"/>
      <c r="L1303" s="1241"/>
      <c r="M1303" s="830"/>
      <c r="N1303" s="849"/>
      <c r="O1303" s="850"/>
      <c r="P1303" s="829"/>
      <c r="Q1303" s="851"/>
    </row>
    <row r="1304" spans="1:17">
      <c r="A1304" s="2170"/>
      <c r="B1304" s="215">
        <v>5</v>
      </c>
      <c r="C1304" s="848"/>
      <c r="D1304" s="1093"/>
      <c r="E1304" s="1785"/>
      <c r="F1304" s="1241"/>
      <c r="G1304" s="1786"/>
      <c r="H1304" s="1241"/>
      <c r="I1304" s="1241"/>
      <c r="J1304" s="1241"/>
      <c r="K1304" s="1245"/>
      <c r="L1304" s="1241"/>
      <c r="M1304" s="830"/>
      <c r="N1304" s="849"/>
      <c r="O1304" s="850"/>
      <c r="P1304" s="829"/>
      <c r="Q1304" s="851"/>
    </row>
    <row r="1305" spans="1:17">
      <c r="A1305" s="2170"/>
      <c r="B1305" s="215">
        <v>6</v>
      </c>
      <c r="C1305" s="848"/>
      <c r="D1305" s="1093"/>
      <c r="E1305" s="1785"/>
      <c r="F1305" s="1241"/>
      <c r="G1305" s="1786"/>
      <c r="H1305" s="1241"/>
      <c r="I1305" s="1241"/>
      <c r="J1305" s="1241"/>
      <c r="K1305" s="1245"/>
      <c r="L1305" s="1241"/>
      <c r="M1305" s="830"/>
      <c r="N1305" s="849"/>
      <c r="O1305" s="850"/>
      <c r="P1305" s="829"/>
      <c r="Q1305" s="851"/>
    </row>
    <row r="1306" spans="1:17">
      <c r="A1306" s="2170"/>
      <c r="B1306" s="215">
        <v>7</v>
      </c>
      <c r="C1306" s="848"/>
      <c r="D1306" s="1093"/>
      <c r="E1306" s="1785"/>
      <c r="F1306" s="1241"/>
      <c r="G1306" s="1786"/>
      <c r="H1306" s="1241"/>
      <c r="I1306" s="1241"/>
      <c r="J1306" s="1241"/>
      <c r="K1306" s="1245"/>
      <c r="L1306" s="1241"/>
      <c r="M1306" s="830"/>
      <c r="N1306" s="849"/>
      <c r="O1306" s="850"/>
      <c r="P1306" s="829"/>
      <c r="Q1306" s="851"/>
    </row>
    <row r="1307" spans="1:17">
      <c r="A1307" s="2170"/>
      <c r="B1307" s="215">
        <v>8</v>
      </c>
      <c r="C1307" s="848"/>
      <c r="D1307" s="1093"/>
      <c r="E1307" s="1785"/>
      <c r="F1307" s="1241"/>
      <c r="G1307" s="1786"/>
      <c r="H1307" s="1241"/>
      <c r="I1307" s="1241"/>
      <c r="J1307" s="1241"/>
      <c r="K1307" s="1245"/>
      <c r="L1307" s="1241"/>
      <c r="M1307" s="830"/>
      <c r="N1307" s="849"/>
      <c r="O1307" s="850"/>
      <c r="P1307" s="829"/>
      <c r="Q1307" s="851"/>
    </row>
    <row r="1308" spans="1:17">
      <c r="A1308" s="2171"/>
      <c r="B1308" s="229">
        <v>9</v>
      </c>
      <c r="C1308" s="848"/>
      <c r="D1308" s="1093"/>
      <c r="E1308" s="1785"/>
      <c r="F1308" s="1241"/>
      <c r="G1308" s="1786"/>
      <c r="H1308" s="1241"/>
      <c r="I1308" s="1241"/>
      <c r="J1308" s="1241"/>
      <c r="K1308" s="1245"/>
      <c r="L1308" s="1241"/>
      <c r="M1308" s="830"/>
      <c r="N1308" s="849"/>
      <c r="O1308" s="850"/>
      <c r="P1308" s="829"/>
      <c r="Q1308" s="851"/>
    </row>
    <row r="1309" spans="1:17" ht="12" thickBot="1">
      <c r="A1309" s="2201"/>
      <c r="B1309" s="222">
        <v>10</v>
      </c>
      <c r="C1309" s="1787"/>
      <c r="D1309" s="1788"/>
      <c r="E1309" s="1788"/>
      <c r="F1309" s="1789"/>
      <c r="G1309" s="1790"/>
      <c r="H1309" s="1790"/>
      <c r="I1309" s="1790"/>
      <c r="J1309" s="1790"/>
      <c r="K1309" s="1791"/>
      <c r="L1309" s="1790"/>
      <c r="M1309" s="1792"/>
      <c r="N1309" s="1185"/>
      <c r="O1309" s="1793"/>
      <c r="P1309" s="1793"/>
      <c r="Q1309" s="1794"/>
    </row>
    <row r="1310" spans="1:17">
      <c r="A1310" s="2088" t="s">
        <v>323</v>
      </c>
      <c r="B1310" s="77">
        <v>1</v>
      </c>
      <c r="C1310" s="908" t="s">
        <v>736</v>
      </c>
      <c r="D1310" s="961">
        <v>40</v>
      </c>
      <c r="E1310" s="961">
        <v>1983</v>
      </c>
      <c r="F1310" s="629">
        <v>55.701999999999998</v>
      </c>
      <c r="G1310" s="629">
        <v>3.9</v>
      </c>
      <c r="H1310" s="629">
        <v>6.4</v>
      </c>
      <c r="I1310" s="629">
        <v>45.402000000000001</v>
      </c>
      <c r="J1310" s="629">
        <v>2256.2199999999998</v>
      </c>
      <c r="K1310" s="812">
        <v>45.402000000000001</v>
      </c>
      <c r="L1310" s="813">
        <v>2256.2199999999998</v>
      </c>
      <c r="M1310" s="814">
        <f>K1310/L1310</f>
        <v>2.0123037647037968E-2</v>
      </c>
      <c r="N1310" s="911">
        <v>60.1</v>
      </c>
      <c r="O1310" s="815">
        <f>M1310*N1310</f>
        <v>1.209394562586982</v>
      </c>
      <c r="P1310" s="815">
        <f>M1310*60*1000</f>
        <v>1207.3822588222781</v>
      </c>
      <c r="Q1310" s="816">
        <f>P1310*N1310/1000</f>
        <v>72.563673755218915</v>
      </c>
    </row>
    <row r="1311" spans="1:17">
      <c r="A1311" s="2089"/>
      <c r="B1311" s="78">
        <v>2</v>
      </c>
      <c r="C1311" s="910" t="s">
        <v>528</v>
      </c>
      <c r="D1311" s="964">
        <v>12</v>
      </c>
      <c r="E1311" s="964">
        <v>1973</v>
      </c>
      <c r="F1311" s="633">
        <v>15.632999999999999</v>
      </c>
      <c r="G1311" s="633">
        <v>1.228</v>
      </c>
      <c r="H1311" s="633">
        <v>1.92</v>
      </c>
      <c r="I1311" s="633">
        <v>12.484</v>
      </c>
      <c r="J1311" s="633">
        <v>595.97</v>
      </c>
      <c r="K1311" s="817">
        <v>12.484</v>
      </c>
      <c r="L1311" s="633">
        <v>595.97</v>
      </c>
      <c r="M1311" s="632">
        <f t="shared" ref="M1311:M1312" si="231">K1311/L1311</f>
        <v>2.0947363122304812E-2</v>
      </c>
      <c r="N1311" s="922">
        <v>60.1</v>
      </c>
      <c r="O1311" s="634">
        <f t="shared" ref="O1311:O1312" si="232">M1311*N1311</f>
        <v>1.2589365236505192</v>
      </c>
      <c r="P1311" s="815">
        <f t="shared" ref="P1311:P1312" si="233">M1311*60*1000</f>
        <v>1256.8417873382887</v>
      </c>
      <c r="Q1311" s="635">
        <f t="shared" ref="Q1311:Q1312" si="234">P1311*N1311/1000</f>
        <v>75.536191419031155</v>
      </c>
    </row>
    <row r="1312" spans="1:17">
      <c r="A1312" s="2089"/>
      <c r="B1312" s="78">
        <v>3</v>
      </c>
      <c r="C1312" s="910" t="s">
        <v>425</v>
      </c>
      <c r="D1312" s="964">
        <v>15</v>
      </c>
      <c r="E1312" s="964">
        <v>1990</v>
      </c>
      <c r="F1312" s="633">
        <v>23.003</v>
      </c>
      <c r="G1312" s="633">
        <v>2.0830000000000002</v>
      </c>
      <c r="H1312" s="633">
        <v>2.4</v>
      </c>
      <c r="I1312" s="633">
        <v>18.52</v>
      </c>
      <c r="J1312" s="633">
        <v>871.55</v>
      </c>
      <c r="K1312" s="817">
        <v>18.52</v>
      </c>
      <c r="L1312" s="633">
        <v>871.55</v>
      </c>
      <c r="M1312" s="632">
        <f t="shared" si="231"/>
        <v>2.1249498020767598E-2</v>
      </c>
      <c r="N1312" s="922">
        <v>60.1</v>
      </c>
      <c r="O1312" s="634">
        <f t="shared" si="232"/>
        <v>1.2770948310481327</v>
      </c>
      <c r="P1312" s="815">
        <f t="shared" si="233"/>
        <v>1274.9698812460558</v>
      </c>
      <c r="Q1312" s="635">
        <f t="shared" si="234"/>
        <v>76.625689862887953</v>
      </c>
    </row>
    <row r="1313" spans="1:17">
      <c r="A1313" s="2089"/>
      <c r="B1313" s="78">
        <v>4</v>
      </c>
      <c r="C1313" s="910"/>
      <c r="D1313" s="964"/>
      <c r="E1313" s="964"/>
      <c r="F1313" s="633"/>
      <c r="G1313" s="633"/>
      <c r="H1313" s="633"/>
      <c r="I1313" s="633"/>
      <c r="J1313" s="633"/>
      <c r="K1313" s="817"/>
      <c r="L1313" s="633"/>
      <c r="M1313" s="632"/>
      <c r="N1313" s="922"/>
      <c r="O1313" s="634"/>
      <c r="P1313" s="815"/>
      <c r="Q1313" s="635"/>
    </row>
    <row r="1314" spans="1:17">
      <c r="A1314" s="2089"/>
      <c r="B1314" s="78">
        <v>5</v>
      </c>
      <c r="C1314" s="910"/>
      <c r="D1314" s="964"/>
      <c r="E1314" s="964"/>
      <c r="F1314" s="633"/>
      <c r="G1314" s="633"/>
      <c r="H1314" s="633"/>
      <c r="I1314" s="633"/>
      <c r="J1314" s="633"/>
      <c r="K1314" s="817"/>
      <c r="L1314" s="633"/>
      <c r="M1314" s="632"/>
      <c r="N1314" s="922"/>
      <c r="O1314" s="634"/>
      <c r="P1314" s="815"/>
      <c r="Q1314" s="635"/>
    </row>
    <row r="1315" spans="1:17">
      <c r="A1315" s="2089"/>
      <c r="B1315" s="78">
        <v>6</v>
      </c>
      <c r="C1315" s="910"/>
      <c r="D1315" s="964"/>
      <c r="E1315" s="964"/>
      <c r="F1315" s="633"/>
      <c r="G1315" s="633"/>
      <c r="H1315" s="633"/>
      <c r="I1315" s="633"/>
      <c r="J1315" s="633"/>
      <c r="K1315" s="817"/>
      <c r="L1315" s="633"/>
      <c r="M1315" s="632"/>
      <c r="N1315" s="922"/>
      <c r="O1315" s="634"/>
      <c r="P1315" s="815"/>
      <c r="Q1315" s="635"/>
    </row>
    <row r="1316" spans="1:17">
      <c r="A1316" s="2089"/>
      <c r="B1316" s="78">
        <v>7</v>
      </c>
      <c r="C1316" s="910"/>
      <c r="D1316" s="964"/>
      <c r="E1316" s="964"/>
      <c r="F1316" s="633"/>
      <c r="G1316" s="633"/>
      <c r="H1316" s="633"/>
      <c r="I1316" s="633"/>
      <c r="J1316" s="633"/>
      <c r="K1316" s="817"/>
      <c r="L1316" s="633"/>
      <c r="M1316" s="632"/>
      <c r="N1316" s="922"/>
      <c r="O1316" s="634"/>
      <c r="P1316" s="815"/>
      <c r="Q1316" s="635"/>
    </row>
    <row r="1317" spans="1:17">
      <c r="A1317" s="2089"/>
      <c r="B1317" s="78">
        <v>8</v>
      </c>
      <c r="C1317" s="910"/>
      <c r="D1317" s="964"/>
      <c r="E1317" s="964"/>
      <c r="F1317" s="633"/>
      <c r="G1317" s="633"/>
      <c r="H1317" s="633"/>
      <c r="I1317" s="633"/>
      <c r="J1317" s="633"/>
      <c r="K1317" s="817"/>
      <c r="L1317" s="633"/>
      <c r="M1317" s="632"/>
      <c r="N1317" s="922"/>
      <c r="O1317" s="634"/>
      <c r="P1317" s="815"/>
      <c r="Q1317" s="635"/>
    </row>
    <row r="1318" spans="1:17">
      <c r="A1318" s="2089"/>
      <c r="B1318" s="78">
        <v>9</v>
      </c>
      <c r="C1318" s="910"/>
      <c r="D1318" s="964"/>
      <c r="E1318" s="964"/>
      <c r="F1318" s="633"/>
      <c r="G1318" s="633"/>
      <c r="H1318" s="633"/>
      <c r="I1318" s="633"/>
      <c r="J1318" s="633"/>
      <c r="K1318" s="817"/>
      <c r="L1318" s="633"/>
      <c r="M1318" s="632"/>
      <c r="N1318" s="922"/>
      <c r="O1318" s="634"/>
      <c r="P1318" s="815"/>
      <c r="Q1318" s="635"/>
    </row>
    <row r="1319" spans="1:17" ht="12" thickBot="1">
      <c r="A1319" s="2091"/>
      <c r="B1319" s="81">
        <v>10</v>
      </c>
      <c r="C1319" s="912"/>
      <c r="D1319" s="967"/>
      <c r="E1319" s="967"/>
      <c r="F1319" s="1002"/>
      <c r="G1319" s="1002"/>
      <c r="H1319" s="1002"/>
      <c r="I1319" s="1002"/>
      <c r="J1319" s="1002"/>
      <c r="K1319" s="1025"/>
      <c r="L1319" s="1002"/>
      <c r="M1319" s="931"/>
      <c r="N1319" s="932"/>
      <c r="O1319" s="913"/>
      <c r="P1319" s="913"/>
      <c r="Q1319" s="914"/>
    </row>
    <row r="1320" spans="1:17">
      <c r="A1320" s="2179" t="s">
        <v>331</v>
      </c>
      <c r="B1320" s="40">
        <v>1</v>
      </c>
      <c r="C1320" s="818" t="s">
        <v>737</v>
      </c>
      <c r="D1320" s="819">
        <v>15</v>
      </c>
      <c r="E1320" s="819">
        <v>1983</v>
      </c>
      <c r="F1320" s="744">
        <v>19.783999999999999</v>
      </c>
      <c r="G1320" s="744">
        <v>1.1220000000000001</v>
      </c>
      <c r="H1320" s="744">
        <v>2.4</v>
      </c>
      <c r="I1320" s="744">
        <v>16.262</v>
      </c>
      <c r="J1320" s="744">
        <v>622.54</v>
      </c>
      <c r="K1320" s="820">
        <v>16.262</v>
      </c>
      <c r="L1320" s="821">
        <v>622.54</v>
      </c>
      <c r="M1320" s="822">
        <f>K1320/L1320</f>
        <v>2.6122016255983555E-2</v>
      </c>
      <c r="N1320" s="791">
        <v>60.1</v>
      </c>
      <c r="O1320" s="823">
        <f>M1320*N1320</f>
        <v>1.5699331769846117</v>
      </c>
      <c r="P1320" s="823">
        <f>M1320*60*1000</f>
        <v>1567.3209753590133</v>
      </c>
      <c r="Q1320" s="824">
        <f>P1320*N1320/1000</f>
        <v>94.19599061907671</v>
      </c>
    </row>
    <row r="1321" spans="1:17">
      <c r="A1321" s="2179"/>
      <c r="B1321" s="40">
        <v>2</v>
      </c>
      <c r="C1321" s="918" t="s">
        <v>738</v>
      </c>
      <c r="D1321" s="972">
        <v>24</v>
      </c>
      <c r="E1321" s="972">
        <v>1981</v>
      </c>
      <c r="F1321" s="637">
        <v>32.061999999999998</v>
      </c>
      <c r="G1321" s="637">
        <v>0.96199999999999997</v>
      </c>
      <c r="H1321" s="637">
        <v>3.84</v>
      </c>
      <c r="I1321" s="637">
        <v>27.26</v>
      </c>
      <c r="J1321" s="637">
        <v>996.81</v>
      </c>
      <c r="K1321" s="826">
        <v>27.26</v>
      </c>
      <c r="L1321" s="637">
        <v>996.81</v>
      </c>
      <c r="M1321" s="636">
        <f t="shared" ref="M1321:M1322" si="235">K1321/L1321</f>
        <v>2.7347237688225442E-2</v>
      </c>
      <c r="N1321" s="923">
        <v>60.1</v>
      </c>
      <c r="O1321" s="638">
        <f t="shared" ref="O1321:O1322" si="236">M1321*N1321</f>
        <v>1.6435689850623492</v>
      </c>
      <c r="P1321" s="823">
        <f t="shared" ref="P1321:P1322" si="237">M1321*60*1000</f>
        <v>1640.8342612935264</v>
      </c>
      <c r="Q1321" s="639">
        <f t="shared" ref="Q1321:Q1322" si="238">P1321*N1321/1000</f>
        <v>98.614139103740939</v>
      </c>
    </row>
    <row r="1322" spans="1:17">
      <c r="A1322" s="2179"/>
      <c r="B1322" s="40">
        <v>3</v>
      </c>
      <c r="C1322" s="918" t="s">
        <v>739</v>
      </c>
      <c r="D1322" s="972">
        <v>8</v>
      </c>
      <c r="E1322" s="972">
        <v>1992</v>
      </c>
      <c r="F1322" s="637">
        <v>12.510999999999999</v>
      </c>
      <c r="G1322" s="637">
        <v>0.32</v>
      </c>
      <c r="H1322" s="637">
        <v>0.08</v>
      </c>
      <c r="I1322" s="637">
        <v>12.11</v>
      </c>
      <c r="J1322" s="637">
        <v>390.46</v>
      </c>
      <c r="K1322" s="826">
        <v>12.11</v>
      </c>
      <c r="L1322" s="637">
        <v>390.46</v>
      </c>
      <c r="M1322" s="636">
        <f t="shared" si="235"/>
        <v>3.1014700609537468E-2</v>
      </c>
      <c r="N1322" s="923">
        <v>60.1</v>
      </c>
      <c r="O1322" s="638">
        <f t="shared" si="236"/>
        <v>1.8639835066332018</v>
      </c>
      <c r="P1322" s="823">
        <f t="shared" si="237"/>
        <v>1860.8820365722481</v>
      </c>
      <c r="Q1322" s="639">
        <f t="shared" si="238"/>
        <v>111.83901039799211</v>
      </c>
    </row>
    <row r="1323" spans="1:17">
      <c r="A1323" s="2180"/>
      <c r="B1323" s="20">
        <v>4</v>
      </c>
      <c r="C1323" s="918"/>
      <c r="D1323" s="972"/>
      <c r="E1323" s="972"/>
      <c r="F1323" s="637"/>
      <c r="G1323" s="637"/>
      <c r="H1323" s="637"/>
      <c r="I1323" s="637"/>
      <c r="J1323" s="637"/>
      <c r="K1323" s="826"/>
      <c r="L1323" s="637"/>
      <c r="M1323" s="636"/>
      <c r="N1323" s="923"/>
      <c r="O1323" s="638"/>
      <c r="P1323" s="823"/>
      <c r="Q1323" s="639"/>
    </row>
    <row r="1324" spans="1:17">
      <c r="A1324" s="2180"/>
      <c r="B1324" s="20">
        <v>5</v>
      </c>
      <c r="C1324" s="918"/>
      <c r="D1324" s="972"/>
      <c r="E1324" s="972"/>
      <c r="F1324" s="637"/>
      <c r="G1324" s="637"/>
      <c r="H1324" s="637"/>
      <c r="I1324" s="637"/>
      <c r="J1324" s="637"/>
      <c r="K1324" s="826"/>
      <c r="L1324" s="637"/>
      <c r="M1324" s="636"/>
      <c r="N1324" s="923"/>
      <c r="O1324" s="638"/>
      <c r="P1324" s="823"/>
      <c r="Q1324" s="639"/>
    </row>
    <row r="1325" spans="1:17">
      <c r="A1325" s="2180"/>
      <c r="B1325" s="20">
        <v>6</v>
      </c>
      <c r="C1325" s="918"/>
      <c r="D1325" s="972"/>
      <c r="E1325" s="972"/>
      <c r="F1325" s="637"/>
      <c r="G1325" s="637"/>
      <c r="H1325" s="637"/>
      <c r="I1325" s="637"/>
      <c r="J1325" s="637"/>
      <c r="K1325" s="826"/>
      <c r="L1325" s="637"/>
      <c r="M1325" s="636"/>
      <c r="N1325" s="923"/>
      <c r="O1325" s="638"/>
      <c r="P1325" s="823"/>
      <c r="Q1325" s="639"/>
    </row>
    <row r="1326" spans="1:17">
      <c r="A1326" s="2180"/>
      <c r="B1326" s="20">
        <v>7</v>
      </c>
      <c r="C1326" s="918"/>
      <c r="D1326" s="972"/>
      <c r="E1326" s="972"/>
      <c r="F1326" s="637"/>
      <c r="G1326" s="637"/>
      <c r="H1326" s="637"/>
      <c r="I1326" s="637"/>
      <c r="J1326" s="637"/>
      <c r="K1326" s="826"/>
      <c r="L1326" s="637"/>
      <c r="M1326" s="636"/>
      <c r="N1326" s="923"/>
      <c r="O1326" s="638"/>
      <c r="P1326" s="823"/>
      <c r="Q1326" s="639"/>
    </row>
    <row r="1327" spans="1:17">
      <c r="A1327" s="2180"/>
      <c r="B1327" s="20">
        <v>8</v>
      </c>
      <c r="C1327" s="918"/>
      <c r="D1327" s="972"/>
      <c r="E1327" s="972"/>
      <c r="F1327" s="637"/>
      <c r="G1327" s="637"/>
      <c r="H1327" s="637"/>
      <c r="I1327" s="637"/>
      <c r="J1327" s="637"/>
      <c r="K1327" s="826"/>
      <c r="L1327" s="637"/>
      <c r="M1327" s="636"/>
      <c r="N1327" s="923"/>
      <c r="O1327" s="638"/>
      <c r="P1327" s="823"/>
      <c r="Q1327" s="639"/>
    </row>
    <row r="1328" spans="1:17">
      <c r="A1328" s="2180"/>
      <c r="B1328" s="20">
        <v>9</v>
      </c>
      <c r="C1328" s="918"/>
      <c r="D1328" s="972"/>
      <c r="E1328" s="972"/>
      <c r="F1328" s="918"/>
      <c r="G1328" s="918"/>
      <c r="H1328" s="918"/>
      <c r="I1328" s="918"/>
      <c r="J1328" s="918"/>
      <c r="K1328" s="972"/>
      <c r="L1328" s="918"/>
      <c r="M1328" s="636"/>
      <c r="N1328" s="923"/>
      <c r="O1328" s="638"/>
      <c r="P1328" s="823"/>
      <c r="Q1328" s="639"/>
    </row>
    <row r="1329" spans="1:17" ht="12" thickBot="1">
      <c r="A1329" s="2181"/>
      <c r="B1329" s="21">
        <v>10</v>
      </c>
      <c r="C1329" s="919"/>
      <c r="D1329" s="977"/>
      <c r="E1329" s="977"/>
      <c r="F1329" s="919"/>
      <c r="G1329" s="919"/>
      <c r="H1329" s="919"/>
      <c r="I1329" s="919"/>
      <c r="J1329" s="919"/>
      <c r="K1329" s="977"/>
      <c r="L1329" s="919"/>
      <c r="M1329" s="924"/>
      <c r="N1329" s="919"/>
      <c r="O1329" s="920"/>
      <c r="P1329" s="920"/>
      <c r="Q1329" s="921"/>
    </row>
    <row r="1331" spans="1:17" ht="15">
      <c r="A1331" s="2032" t="s">
        <v>426</v>
      </c>
      <c r="B1331" s="2032"/>
      <c r="C1331" s="2032"/>
      <c r="D1331" s="2032"/>
      <c r="E1331" s="2032"/>
      <c r="F1331" s="2032"/>
      <c r="G1331" s="2032"/>
      <c r="H1331" s="2032"/>
      <c r="I1331" s="2032"/>
      <c r="J1331" s="2032"/>
      <c r="K1331" s="2032"/>
      <c r="L1331" s="2032"/>
      <c r="M1331" s="2032"/>
      <c r="N1331" s="2032"/>
      <c r="O1331" s="2032"/>
      <c r="P1331" s="2032"/>
      <c r="Q1331" s="2032"/>
    </row>
    <row r="1332" spans="1:17" ht="13.5" thickBot="1">
      <c r="A1332" s="1043"/>
      <c r="B1332" s="1043"/>
      <c r="C1332" s="1043"/>
      <c r="D1332" s="1043"/>
      <c r="E1332" s="2038" t="s">
        <v>419</v>
      </c>
      <c r="F1332" s="2038"/>
      <c r="G1332" s="2038"/>
      <c r="H1332" s="2038"/>
      <c r="I1332" s="1043">
        <v>-0.4</v>
      </c>
      <c r="J1332" s="1043" t="s">
        <v>418</v>
      </c>
      <c r="K1332" s="1043" t="s">
        <v>420</v>
      </c>
      <c r="L1332" s="1044">
        <v>570</v>
      </c>
      <c r="M1332" s="1043"/>
      <c r="N1332" s="1043"/>
      <c r="O1332" s="1043"/>
      <c r="P1332" s="1043"/>
      <c r="Q1332" s="1043"/>
    </row>
    <row r="1333" spans="1:17">
      <c r="A1333" s="2033" t="s">
        <v>1</v>
      </c>
      <c r="B1333" s="2068" t="s">
        <v>0</v>
      </c>
      <c r="C1333" s="2039" t="s">
        <v>2</v>
      </c>
      <c r="D1333" s="2039" t="s">
        <v>3</v>
      </c>
      <c r="E1333" s="2039" t="s">
        <v>12</v>
      </c>
      <c r="F1333" s="2042" t="s">
        <v>13</v>
      </c>
      <c r="G1333" s="2043"/>
      <c r="H1333" s="2043"/>
      <c r="I1333" s="2044"/>
      <c r="J1333" s="2039" t="s">
        <v>4</v>
      </c>
      <c r="K1333" s="2039" t="s">
        <v>14</v>
      </c>
      <c r="L1333" s="2039" t="s">
        <v>5</v>
      </c>
      <c r="M1333" s="2039" t="s">
        <v>6</v>
      </c>
      <c r="N1333" s="2039" t="s">
        <v>15</v>
      </c>
      <c r="O1333" s="2039" t="s">
        <v>16</v>
      </c>
      <c r="P1333" s="2065" t="s">
        <v>23</v>
      </c>
      <c r="Q1333" s="2025" t="s">
        <v>24</v>
      </c>
    </row>
    <row r="1334" spans="1:17" ht="33.75">
      <c r="A1334" s="2034"/>
      <c r="B1334" s="2069"/>
      <c r="C1334" s="2040"/>
      <c r="D1334" s="2041"/>
      <c r="E1334" s="2041"/>
      <c r="F1334" s="1042" t="s">
        <v>17</v>
      </c>
      <c r="G1334" s="1042" t="s">
        <v>18</v>
      </c>
      <c r="H1334" s="1042" t="s">
        <v>19</v>
      </c>
      <c r="I1334" s="1042" t="s">
        <v>20</v>
      </c>
      <c r="J1334" s="2041"/>
      <c r="K1334" s="2041"/>
      <c r="L1334" s="2041"/>
      <c r="M1334" s="2041"/>
      <c r="N1334" s="2041"/>
      <c r="O1334" s="2041"/>
      <c r="P1334" s="2066"/>
      <c r="Q1334" s="2026"/>
    </row>
    <row r="1335" spans="1:17" ht="12" thickBot="1">
      <c r="A1335" s="2034"/>
      <c r="B1335" s="2069"/>
      <c r="C1335" s="2078"/>
      <c r="D1335" s="31" t="s">
        <v>7</v>
      </c>
      <c r="E1335" s="31" t="s">
        <v>8</v>
      </c>
      <c r="F1335" s="31" t="s">
        <v>9</v>
      </c>
      <c r="G1335" s="31" t="s">
        <v>9</v>
      </c>
      <c r="H1335" s="31" t="s">
        <v>9</v>
      </c>
      <c r="I1335" s="31" t="s">
        <v>9</v>
      </c>
      <c r="J1335" s="31" t="s">
        <v>21</v>
      </c>
      <c r="K1335" s="31" t="s">
        <v>9</v>
      </c>
      <c r="L1335" s="31" t="s">
        <v>21</v>
      </c>
      <c r="M1335" s="31" t="s">
        <v>22</v>
      </c>
      <c r="N1335" s="106" t="s">
        <v>633</v>
      </c>
      <c r="O1335" s="106" t="s">
        <v>634</v>
      </c>
      <c r="P1335" s="107" t="s">
        <v>25</v>
      </c>
      <c r="Q1335" s="108" t="s">
        <v>635</v>
      </c>
    </row>
    <row r="1336" spans="1:17">
      <c r="A1336" s="2099" t="s">
        <v>330</v>
      </c>
      <c r="B1336" s="48">
        <v>1</v>
      </c>
      <c r="C1336" s="1119" t="s">
        <v>740</v>
      </c>
      <c r="D1336" s="1120">
        <v>20</v>
      </c>
      <c r="E1336" s="795" t="s">
        <v>39</v>
      </c>
      <c r="F1336" s="1121">
        <f>G1336+H1336+I1336</f>
        <v>13.923500000000001</v>
      </c>
      <c r="G1336" s="1121">
        <v>2.6063600000000005</v>
      </c>
      <c r="H1336" s="1121">
        <v>3.1999990000000005</v>
      </c>
      <c r="I1336" s="1121">
        <v>8.1171410000000002</v>
      </c>
      <c r="J1336" s="1121">
        <v>1298.9000000000001</v>
      </c>
      <c r="K1336" s="1122">
        <v>8.1171410000000002</v>
      </c>
      <c r="L1336" s="1121">
        <v>1298.9000000000001</v>
      </c>
      <c r="M1336" s="1123">
        <f>K1336/L1336</f>
        <v>6.2492424359073062E-3</v>
      </c>
      <c r="N1336" s="1124">
        <v>57.006999999999998</v>
      </c>
      <c r="O1336" s="1125">
        <f>M1336*N1336</f>
        <v>0.35625056354376777</v>
      </c>
      <c r="P1336" s="1125">
        <f>M1336*60*1000</f>
        <v>374.95454615443833</v>
      </c>
      <c r="Q1336" s="793">
        <f>P1336*N1336/1000</f>
        <v>21.375033812626064</v>
      </c>
    </row>
    <row r="1337" spans="1:17">
      <c r="A1337" s="2100"/>
      <c r="B1337" s="45">
        <v>2</v>
      </c>
      <c r="C1337" s="842" t="s">
        <v>741</v>
      </c>
      <c r="D1337" s="795">
        <v>60</v>
      </c>
      <c r="E1337" s="795">
        <v>1965</v>
      </c>
      <c r="F1337" s="726">
        <f t="shared" ref="F1337:F1374" si="239">G1337+H1337+I1337</f>
        <v>33.664999999999999</v>
      </c>
      <c r="G1337" s="624">
        <v>5.4393600000000006</v>
      </c>
      <c r="H1337" s="624">
        <v>9.6</v>
      </c>
      <c r="I1337" s="624">
        <v>18.625640000000001</v>
      </c>
      <c r="J1337" s="624">
        <v>2701.31</v>
      </c>
      <c r="K1337" s="797">
        <v>18.625640000000001</v>
      </c>
      <c r="L1337" s="624">
        <v>2701.31</v>
      </c>
      <c r="M1337" s="625">
        <f t="shared" ref="M1337:M1345" si="240">K1337/L1337</f>
        <v>6.895039814016163E-3</v>
      </c>
      <c r="N1337" s="840">
        <v>57.006999999999998</v>
      </c>
      <c r="O1337" s="798">
        <f t="shared" ref="O1337:O1355" si="241">M1337*N1337</f>
        <v>0.3930655346776194</v>
      </c>
      <c r="P1337" s="792">
        <f t="shared" ref="P1337:P1365" si="242">M1337*60*1000</f>
        <v>413.70238884096977</v>
      </c>
      <c r="Q1337" s="799">
        <f t="shared" ref="Q1337:Q1355" si="243">P1337*N1337/1000</f>
        <v>23.583932080657164</v>
      </c>
    </row>
    <row r="1338" spans="1:17">
      <c r="A1338" s="2100"/>
      <c r="B1338" s="45">
        <v>3</v>
      </c>
      <c r="C1338" s="842" t="s">
        <v>529</v>
      </c>
      <c r="D1338" s="795">
        <v>60</v>
      </c>
      <c r="E1338" s="795">
        <v>1966</v>
      </c>
      <c r="F1338" s="726">
        <f t="shared" si="239"/>
        <v>36.772999999999996</v>
      </c>
      <c r="G1338" s="624">
        <v>6.0458489999999996</v>
      </c>
      <c r="H1338" s="624">
        <v>9.6</v>
      </c>
      <c r="I1338" s="624">
        <v>21.127150999999998</v>
      </c>
      <c r="J1338" s="624">
        <v>2708.28</v>
      </c>
      <c r="K1338" s="797">
        <v>21.127150999999998</v>
      </c>
      <c r="L1338" s="624">
        <v>2708.28</v>
      </c>
      <c r="M1338" s="625">
        <f t="shared" si="240"/>
        <v>7.8009478340496539E-3</v>
      </c>
      <c r="N1338" s="840">
        <v>57.006999999999998</v>
      </c>
      <c r="O1338" s="798">
        <f t="shared" si="241"/>
        <v>0.44470863317566861</v>
      </c>
      <c r="P1338" s="792">
        <f t="shared" si="242"/>
        <v>468.05687004297926</v>
      </c>
      <c r="Q1338" s="799">
        <f t="shared" si="243"/>
        <v>26.682517990540116</v>
      </c>
    </row>
    <row r="1339" spans="1:17">
      <c r="A1339" s="2100"/>
      <c r="B1339" s="13">
        <v>4</v>
      </c>
      <c r="C1339" s="842" t="s">
        <v>742</v>
      </c>
      <c r="D1339" s="795">
        <v>45</v>
      </c>
      <c r="E1339" s="795">
        <v>1977</v>
      </c>
      <c r="F1339" s="726">
        <f t="shared" si="239"/>
        <v>31.105000000000004</v>
      </c>
      <c r="G1339" s="624">
        <v>5.4792490000000003</v>
      </c>
      <c r="H1339" s="624">
        <v>7.2</v>
      </c>
      <c r="I1339" s="624">
        <v>18.425751000000002</v>
      </c>
      <c r="J1339" s="624">
        <v>2328.87</v>
      </c>
      <c r="K1339" s="797">
        <v>18.425751000000002</v>
      </c>
      <c r="L1339" s="624">
        <v>2328.87</v>
      </c>
      <c r="M1339" s="625">
        <f t="shared" si="240"/>
        <v>7.9118847337979383E-3</v>
      </c>
      <c r="N1339" s="840">
        <v>57.006999999999998</v>
      </c>
      <c r="O1339" s="798">
        <f t="shared" si="241"/>
        <v>0.45103281301961906</v>
      </c>
      <c r="P1339" s="792">
        <f t="shared" si="242"/>
        <v>474.71308402787633</v>
      </c>
      <c r="Q1339" s="799">
        <f t="shared" si="243"/>
        <v>27.061968781177143</v>
      </c>
    </row>
    <row r="1340" spans="1:17">
      <c r="A1340" s="2100"/>
      <c r="B1340" s="13">
        <v>5</v>
      </c>
      <c r="C1340" s="842" t="s">
        <v>531</v>
      </c>
      <c r="D1340" s="795">
        <v>60</v>
      </c>
      <c r="E1340" s="795">
        <v>1965</v>
      </c>
      <c r="F1340" s="726">
        <f t="shared" si="239"/>
        <v>36.552</v>
      </c>
      <c r="G1340" s="624">
        <v>5.5526800000000005</v>
      </c>
      <c r="H1340" s="624">
        <v>9.6</v>
      </c>
      <c r="I1340" s="624">
        <v>21.399319999999999</v>
      </c>
      <c r="J1340" s="624">
        <v>2701.1</v>
      </c>
      <c r="K1340" s="797">
        <v>21.399319999999999</v>
      </c>
      <c r="L1340" s="624">
        <v>2701.1</v>
      </c>
      <c r="M1340" s="625">
        <f t="shared" si="240"/>
        <v>7.9224464107215571E-3</v>
      </c>
      <c r="N1340" s="840">
        <v>57.006999999999998</v>
      </c>
      <c r="O1340" s="798">
        <f t="shared" si="241"/>
        <v>0.4516349025360038</v>
      </c>
      <c r="P1340" s="792">
        <f t="shared" si="242"/>
        <v>475.34678464329346</v>
      </c>
      <c r="Q1340" s="799">
        <f t="shared" si="243"/>
        <v>27.098094152160229</v>
      </c>
    </row>
    <row r="1341" spans="1:17">
      <c r="A1341" s="2100"/>
      <c r="B1341" s="13">
        <v>6</v>
      </c>
      <c r="C1341" s="842" t="s">
        <v>743</v>
      </c>
      <c r="D1341" s="795">
        <v>60</v>
      </c>
      <c r="E1341" s="795">
        <v>1964</v>
      </c>
      <c r="F1341" s="726">
        <f t="shared" si="239"/>
        <v>38.592999999999996</v>
      </c>
      <c r="G1341" s="624">
        <v>6.1192799999999998</v>
      </c>
      <c r="H1341" s="624">
        <v>9.6</v>
      </c>
      <c r="I1341" s="624">
        <v>22.873719999999999</v>
      </c>
      <c r="J1341" s="624">
        <v>2880.44</v>
      </c>
      <c r="K1341" s="797">
        <v>22.873719999999999</v>
      </c>
      <c r="L1341" s="624">
        <v>2880.44</v>
      </c>
      <c r="M1341" s="625">
        <f t="shared" si="240"/>
        <v>7.9410506728138756E-3</v>
      </c>
      <c r="N1341" s="840">
        <v>57.006999999999998</v>
      </c>
      <c r="O1341" s="798">
        <f t="shared" si="241"/>
        <v>0.4526954757051006</v>
      </c>
      <c r="P1341" s="792">
        <f t="shared" si="242"/>
        <v>476.46304036883254</v>
      </c>
      <c r="Q1341" s="799">
        <f t="shared" si="243"/>
        <v>27.161728542306033</v>
      </c>
    </row>
    <row r="1342" spans="1:17">
      <c r="A1342" s="2100"/>
      <c r="B1342" s="13">
        <v>7</v>
      </c>
      <c r="C1342" s="842" t="s">
        <v>744</v>
      </c>
      <c r="D1342" s="795">
        <v>60</v>
      </c>
      <c r="E1342" s="795">
        <v>1963</v>
      </c>
      <c r="F1342" s="726">
        <f t="shared" si="239"/>
        <v>39.035000000000004</v>
      </c>
      <c r="G1342" s="624">
        <v>6.2158290000000003</v>
      </c>
      <c r="H1342" s="624">
        <v>9.6</v>
      </c>
      <c r="I1342" s="624">
        <v>23.219171000000003</v>
      </c>
      <c r="J1342" s="624">
        <v>2879.9500000000003</v>
      </c>
      <c r="K1342" s="797">
        <v>23.219171000000003</v>
      </c>
      <c r="L1342" s="624">
        <v>2879.9500000000003</v>
      </c>
      <c r="M1342" s="625">
        <f t="shared" si="240"/>
        <v>8.0623521241688229E-3</v>
      </c>
      <c r="N1342" s="840">
        <v>57.006999999999998</v>
      </c>
      <c r="O1342" s="798">
        <f t="shared" si="241"/>
        <v>0.45961050754249205</v>
      </c>
      <c r="P1342" s="792">
        <f t="shared" si="242"/>
        <v>483.7411274501294</v>
      </c>
      <c r="Q1342" s="799">
        <f t="shared" si="243"/>
        <v>27.576630452549526</v>
      </c>
    </row>
    <row r="1343" spans="1:17">
      <c r="A1343" s="2100"/>
      <c r="B1343" s="13">
        <v>8</v>
      </c>
      <c r="C1343" s="842" t="s">
        <v>745</v>
      </c>
      <c r="D1343" s="795">
        <v>60</v>
      </c>
      <c r="E1343" s="795">
        <v>1964</v>
      </c>
      <c r="F1343" s="726">
        <f t="shared" si="239"/>
        <v>37.11</v>
      </c>
      <c r="G1343" s="624">
        <v>5.2127200000000009</v>
      </c>
      <c r="H1343" s="624">
        <v>9.6</v>
      </c>
      <c r="I1343" s="624">
        <v>22.297280000000001</v>
      </c>
      <c r="J1343" s="624">
        <v>2701.1</v>
      </c>
      <c r="K1343" s="797">
        <v>22.297280000000001</v>
      </c>
      <c r="L1343" s="624">
        <v>2701.1</v>
      </c>
      <c r="M1343" s="625">
        <f t="shared" si="240"/>
        <v>8.2548887490281747E-3</v>
      </c>
      <c r="N1343" s="840">
        <v>57.006999999999998</v>
      </c>
      <c r="O1343" s="798">
        <f t="shared" si="241"/>
        <v>0.47058644291584911</v>
      </c>
      <c r="P1343" s="792">
        <f t="shared" si="242"/>
        <v>495.29332494169046</v>
      </c>
      <c r="Q1343" s="799">
        <f t="shared" si="243"/>
        <v>28.235186574950944</v>
      </c>
    </row>
    <row r="1344" spans="1:17">
      <c r="A1344" s="2100"/>
      <c r="B1344" s="13">
        <v>9</v>
      </c>
      <c r="C1344" s="842" t="s">
        <v>530</v>
      </c>
      <c r="D1344" s="795">
        <v>45</v>
      </c>
      <c r="E1344" s="795">
        <v>1990</v>
      </c>
      <c r="F1344" s="726">
        <f t="shared" si="239"/>
        <v>32.126000000000005</v>
      </c>
      <c r="G1344" s="624">
        <v>5.7226599999999994</v>
      </c>
      <c r="H1344" s="624">
        <v>7.2</v>
      </c>
      <c r="I1344" s="624">
        <v>19.203340000000001</v>
      </c>
      <c r="J1344" s="624">
        <v>2324.8200000000002</v>
      </c>
      <c r="K1344" s="797">
        <v>19.203340000000001</v>
      </c>
      <c r="L1344" s="624">
        <v>2324.8200000000002</v>
      </c>
      <c r="M1344" s="625">
        <f t="shared" si="240"/>
        <v>8.2601405700226255E-3</v>
      </c>
      <c r="N1344" s="840">
        <v>57.006999999999998</v>
      </c>
      <c r="O1344" s="798">
        <f t="shared" si="241"/>
        <v>0.47088583347527979</v>
      </c>
      <c r="P1344" s="792">
        <f t="shared" si="242"/>
        <v>495.60843420135751</v>
      </c>
      <c r="Q1344" s="799">
        <f t="shared" si="243"/>
        <v>28.253150008516787</v>
      </c>
    </row>
    <row r="1345" spans="1:17" ht="12" thickBot="1">
      <c r="A1345" s="2199"/>
      <c r="B1345" s="44">
        <v>10</v>
      </c>
      <c r="C1345" s="907" t="s">
        <v>746</v>
      </c>
      <c r="D1345" s="940">
        <v>45</v>
      </c>
      <c r="E1345" s="795" t="s">
        <v>39</v>
      </c>
      <c r="F1345" s="1795">
        <f t="shared" si="239"/>
        <v>31.434000000000001</v>
      </c>
      <c r="G1345" s="1048">
        <v>4.9860800000000003</v>
      </c>
      <c r="H1345" s="1048">
        <v>7.2</v>
      </c>
      <c r="I1345" s="1048">
        <v>19.247920000000001</v>
      </c>
      <c r="J1345" s="1048">
        <v>2324.67</v>
      </c>
      <c r="K1345" s="1049">
        <v>19.247920000000001</v>
      </c>
      <c r="L1345" s="1048">
        <v>2324.67</v>
      </c>
      <c r="M1345" s="927">
        <f t="shared" si="240"/>
        <v>8.2798504734005254E-3</v>
      </c>
      <c r="N1345" s="1796">
        <v>57.006999999999998</v>
      </c>
      <c r="O1345" s="941">
        <f t="shared" si="241"/>
        <v>0.47200943593714373</v>
      </c>
      <c r="P1345" s="942">
        <f t="shared" si="242"/>
        <v>496.79102840403158</v>
      </c>
      <c r="Q1345" s="943">
        <f t="shared" si="243"/>
        <v>28.320566156228626</v>
      </c>
    </row>
    <row r="1346" spans="1:17">
      <c r="A1346" s="2202" t="s">
        <v>322</v>
      </c>
      <c r="B1346" s="14">
        <v>1</v>
      </c>
      <c r="C1346" s="1797" t="s">
        <v>532</v>
      </c>
      <c r="D1346" s="1117">
        <v>30</v>
      </c>
      <c r="E1346" s="1117" t="s">
        <v>39</v>
      </c>
      <c r="F1346" s="953">
        <f t="shared" si="239"/>
        <v>25.649000000000001</v>
      </c>
      <c r="G1346" s="953">
        <v>4.6461200000000007</v>
      </c>
      <c r="H1346" s="953">
        <v>4.8</v>
      </c>
      <c r="I1346" s="953">
        <v>16.20288</v>
      </c>
      <c r="J1346" s="953">
        <v>1511.9</v>
      </c>
      <c r="K1346" s="1118">
        <v>16.20288</v>
      </c>
      <c r="L1346" s="953">
        <v>1511.9</v>
      </c>
      <c r="M1346" s="805">
        <f>K1346/L1346</f>
        <v>1.0716899265824458E-2</v>
      </c>
      <c r="N1346" s="948">
        <v>57.006999999999998</v>
      </c>
      <c r="O1346" s="806">
        <f t="shared" si="241"/>
        <v>0.61093827644685483</v>
      </c>
      <c r="P1346" s="806">
        <f t="shared" si="242"/>
        <v>643.01395594946757</v>
      </c>
      <c r="Q1346" s="807">
        <f t="shared" si="243"/>
        <v>36.656296586811294</v>
      </c>
    </row>
    <row r="1347" spans="1:17">
      <c r="A1347" s="2121"/>
      <c r="B1347" s="54">
        <v>2</v>
      </c>
      <c r="C1347" s="808" t="s">
        <v>747</v>
      </c>
      <c r="D1347" s="801">
        <v>45</v>
      </c>
      <c r="E1347" s="801" t="s">
        <v>39</v>
      </c>
      <c r="F1347" s="802">
        <f t="shared" si="239"/>
        <v>40.231999999999999</v>
      </c>
      <c r="G1347" s="802">
        <v>5.7793200000000002</v>
      </c>
      <c r="H1347" s="802">
        <v>7.2</v>
      </c>
      <c r="I1347" s="802">
        <v>27.252680000000002</v>
      </c>
      <c r="J1347" s="802">
        <v>2342.5500000000002</v>
      </c>
      <c r="K1347" s="809">
        <v>27.252680000000002</v>
      </c>
      <c r="L1347" s="802">
        <v>2342.5500000000002</v>
      </c>
      <c r="M1347" s="805">
        <f>K1347/L1347</f>
        <v>1.1633766621843717E-2</v>
      </c>
      <c r="N1347" s="949">
        <v>57.006999999999998</v>
      </c>
      <c r="O1347" s="806">
        <f t="shared" si="241"/>
        <v>0.66320613381144478</v>
      </c>
      <c r="P1347" s="806">
        <f t="shared" si="242"/>
        <v>698.0259973106231</v>
      </c>
      <c r="Q1347" s="807">
        <f t="shared" si="243"/>
        <v>39.792368028686688</v>
      </c>
    </row>
    <row r="1348" spans="1:17">
      <c r="A1348" s="2121"/>
      <c r="B1348" s="15">
        <v>3</v>
      </c>
      <c r="C1348" s="951" t="s">
        <v>533</v>
      </c>
      <c r="D1348" s="801">
        <v>50</v>
      </c>
      <c r="E1348" s="801">
        <v>1969</v>
      </c>
      <c r="F1348" s="802">
        <f t="shared" si="239"/>
        <v>50.251000000000005</v>
      </c>
      <c r="G1348" s="802">
        <v>5.5526800000000005</v>
      </c>
      <c r="H1348" s="802">
        <v>8</v>
      </c>
      <c r="I1348" s="802">
        <v>36.698320000000002</v>
      </c>
      <c r="J1348" s="802">
        <v>2598.67</v>
      </c>
      <c r="K1348" s="809">
        <v>36.698320000000002</v>
      </c>
      <c r="L1348" s="802">
        <v>2598.67</v>
      </c>
      <c r="M1348" s="810">
        <f t="shared" ref="M1348:M1355" si="244">K1348/L1348</f>
        <v>1.4121962388452555E-2</v>
      </c>
      <c r="N1348" s="949">
        <v>57.006999999999998</v>
      </c>
      <c r="O1348" s="806">
        <f t="shared" si="241"/>
        <v>0.80505070987851479</v>
      </c>
      <c r="P1348" s="806">
        <f t="shared" si="242"/>
        <v>847.31774330715325</v>
      </c>
      <c r="Q1348" s="811">
        <f t="shared" si="243"/>
        <v>48.303042592710881</v>
      </c>
    </row>
    <row r="1349" spans="1:17">
      <c r="A1349" s="2121"/>
      <c r="B1349" s="15">
        <v>4</v>
      </c>
      <c r="C1349" s="951" t="s">
        <v>748</v>
      </c>
      <c r="D1349" s="801">
        <v>60</v>
      </c>
      <c r="E1349" s="801">
        <v>1963</v>
      </c>
      <c r="F1349" s="802">
        <f t="shared" si="239"/>
        <v>56.78</v>
      </c>
      <c r="G1349" s="802">
        <v>6.0626199999999999</v>
      </c>
      <c r="H1349" s="802">
        <v>9.6</v>
      </c>
      <c r="I1349" s="802">
        <v>41.117380000000004</v>
      </c>
      <c r="J1349" s="802">
        <v>2908.85</v>
      </c>
      <c r="K1349" s="809">
        <v>41.117380000000004</v>
      </c>
      <c r="L1349" s="802">
        <v>2908.85</v>
      </c>
      <c r="M1349" s="810">
        <f t="shared" si="244"/>
        <v>1.4135269952042905E-2</v>
      </c>
      <c r="N1349" s="949">
        <v>57.006999999999998</v>
      </c>
      <c r="O1349" s="952">
        <f t="shared" si="241"/>
        <v>0.80580933415610989</v>
      </c>
      <c r="P1349" s="806">
        <f t="shared" si="242"/>
        <v>848.11619712257436</v>
      </c>
      <c r="Q1349" s="811">
        <f t="shared" si="243"/>
        <v>48.34856004936659</v>
      </c>
    </row>
    <row r="1350" spans="1:17">
      <c r="A1350" s="2121"/>
      <c r="B1350" s="15">
        <v>5</v>
      </c>
      <c r="C1350" s="951" t="s">
        <v>749</v>
      </c>
      <c r="D1350" s="801">
        <v>100</v>
      </c>
      <c r="E1350" s="801">
        <v>1966</v>
      </c>
      <c r="F1350" s="802">
        <f t="shared" si="239"/>
        <v>89.304000000000002</v>
      </c>
      <c r="G1350" s="802">
        <v>11.411776999999999</v>
      </c>
      <c r="H1350" s="802">
        <v>16</v>
      </c>
      <c r="I1350" s="802">
        <v>61.892223000000008</v>
      </c>
      <c r="J1350" s="802">
        <v>4377.1000000000004</v>
      </c>
      <c r="K1350" s="809">
        <v>61.892223000000008</v>
      </c>
      <c r="L1350" s="802">
        <v>4377.1000000000004</v>
      </c>
      <c r="M1350" s="810">
        <f t="shared" si="244"/>
        <v>1.4140006625391242E-2</v>
      </c>
      <c r="N1350" s="949">
        <v>57.006999999999998</v>
      </c>
      <c r="O1350" s="952">
        <f t="shared" si="241"/>
        <v>0.80607935769367856</v>
      </c>
      <c r="P1350" s="806">
        <f t="shared" si="242"/>
        <v>848.40039752347457</v>
      </c>
      <c r="Q1350" s="811">
        <f t="shared" si="243"/>
        <v>48.364761461620716</v>
      </c>
    </row>
    <row r="1351" spans="1:17">
      <c r="A1351" s="2121"/>
      <c r="B1351" s="15">
        <v>6</v>
      </c>
      <c r="C1351" s="951" t="s">
        <v>750</v>
      </c>
      <c r="D1351" s="801">
        <v>75</v>
      </c>
      <c r="E1351" s="801">
        <v>1988</v>
      </c>
      <c r="F1351" s="802">
        <f t="shared" si="239"/>
        <v>89.491</v>
      </c>
      <c r="G1351" s="802">
        <v>20.057639999999999</v>
      </c>
      <c r="H1351" s="802">
        <v>12</v>
      </c>
      <c r="I1351" s="802">
        <v>57.43336</v>
      </c>
      <c r="J1351" s="802">
        <v>4024.57</v>
      </c>
      <c r="K1351" s="809">
        <v>57.43336</v>
      </c>
      <c r="L1351" s="802">
        <v>4024.57</v>
      </c>
      <c r="M1351" s="810">
        <f t="shared" si="244"/>
        <v>1.4270682333764849E-2</v>
      </c>
      <c r="N1351" s="949">
        <v>57.006999999999998</v>
      </c>
      <c r="O1351" s="952">
        <f t="shared" si="241"/>
        <v>0.81352878780093274</v>
      </c>
      <c r="P1351" s="806">
        <f t="shared" si="242"/>
        <v>856.24094002589095</v>
      </c>
      <c r="Q1351" s="811">
        <f t="shared" si="243"/>
        <v>48.811727268055961</v>
      </c>
    </row>
    <row r="1352" spans="1:17">
      <c r="A1352" s="2121"/>
      <c r="B1352" s="15">
        <v>7</v>
      </c>
      <c r="C1352" s="951" t="s">
        <v>535</v>
      </c>
      <c r="D1352" s="801">
        <v>54</v>
      </c>
      <c r="E1352" s="801">
        <v>1989</v>
      </c>
      <c r="F1352" s="802">
        <f t="shared" si="239"/>
        <v>60.563000000000002</v>
      </c>
      <c r="G1352" s="802">
        <v>8.159040000000001</v>
      </c>
      <c r="H1352" s="802">
        <v>8.64</v>
      </c>
      <c r="I1352" s="802">
        <v>43.763959999999997</v>
      </c>
      <c r="J1352" s="802">
        <v>2996.05</v>
      </c>
      <c r="K1352" s="809">
        <v>43.763959999999997</v>
      </c>
      <c r="L1352" s="802">
        <v>2996.05</v>
      </c>
      <c r="M1352" s="810">
        <f t="shared" si="244"/>
        <v>1.460721950568248E-2</v>
      </c>
      <c r="N1352" s="949">
        <v>57.006999999999998</v>
      </c>
      <c r="O1352" s="952">
        <f t="shared" si="241"/>
        <v>0.83271376236044103</v>
      </c>
      <c r="P1352" s="806">
        <f t="shared" si="242"/>
        <v>876.43317034094878</v>
      </c>
      <c r="Q1352" s="811">
        <f t="shared" si="243"/>
        <v>49.962825741626467</v>
      </c>
    </row>
    <row r="1353" spans="1:17">
      <c r="A1353" s="2121"/>
      <c r="B1353" s="15">
        <v>8</v>
      </c>
      <c r="C1353" s="951" t="s">
        <v>751</v>
      </c>
      <c r="D1353" s="801">
        <v>54</v>
      </c>
      <c r="E1353" s="801">
        <v>1989</v>
      </c>
      <c r="F1353" s="802">
        <f t="shared" si="239"/>
        <v>59.900999999999996</v>
      </c>
      <c r="G1353" s="802">
        <v>7.9890599999999994</v>
      </c>
      <c r="H1353" s="802">
        <v>7.896796000000001</v>
      </c>
      <c r="I1353" s="802">
        <v>44.015143999999999</v>
      </c>
      <c r="J1353" s="802">
        <v>2997.89</v>
      </c>
      <c r="K1353" s="809">
        <v>44.015143999999999</v>
      </c>
      <c r="L1353" s="802">
        <v>2997.89</v>
      </c>
      <c r="M1353" s="810">
        <f t="shared" si="244"/>
        <v>1.4682041035528321E-2</v>
      </c>
      <c r="N1353" s="949">
        <v>57.006999999999998</v>
      </c>
      <c r="O1353" s="952">
        <f t="shared" si="241"/>
        <v>0.83697911331236297</v>
      </c>
      <c r="P1353" s="806">
        <f t="shared" si="242"/>
        <v>880.92246213169938</v>
      </c>
      <c r="Q1353" s="811">
        <f t="shared" si="243"/>
        <v>50.218746798741783</v>
      </c>
    </row>
    <row r="1354" spans="1:17">
      <c r="A1354" s="2121"/>
      <c r="B1354" s="15">
        <v>9</v>
      </c>
      <c r="C1354" s="951" t="s">
        <v>752</v>
      </c>
      <c r="D1354" s="801">
        <v>45</v>
      </c>
      <c r="E1354" s="801">
        <v>1982</v>
      </c>
      <c r="F1354" s="802">
        <f t="shared" si="239"/>
        <v>46.35</v>
      </c>
      <c r="G1354" s="802">
        <v>4.8727600000000004</v>
      </c>
      <c r="H1354" s="802">
        <v>7.2</v>
      </c>
      <c r="I1354" s="802">
        <v>34.277239999999999</v>
      </c>
      <c r="J1354" s="802">
        <v>2332.2000000000003</v>
      </c>
      <c r="K1354" s="809">
        <v>34.277239999999999</v>
      </c>
      <c r="L1354" s="802">
        <v>2332.2000000000003</v>
      </c>
      <c r="M1354" s="810">
        <f t="shared" si="244"/>
        <v>1.4697384443872736E-2</v>
      </c>
      <c r="N1354" s="949">
        <v>57.006999999999998</v>
      </c>
      <c r="O1354" s="952">
        <f t="shared" si="241"/>
        <v>0.83785379499185308</v>
      </c>
      <c r="P1354" s="806">
        <f t="shared" si="242"/>
        <v>881.84306663236418</v>
      </c>
      <c r="Q1354" s="811">
        <f t="shared" si="243"/>
        <v>50.271227699511179</v>
      </c>
    </row>
    <row r="1355" spans="1:17" ht="12" thickBot="1">
      <c r="A1355" s="2203"/>
      <c r="B1355" s="17">
        <v>10</v>
      </c>
      <c r="C1355" s="954" t="s">
        <v>534</v>
      </c>
      <c r="D1355" s="955">
        <v>54</v>
      </c>
      <c r="E1355" s="955">
        <v>1978</v>
      </c>
      <c r="F1355" s="802">
        <f t="shared" si="239"/>
        <v>58.927000000000007</v>
      </c>
      <c r="G1355" s="1023">
        <v>6.0626199999999999</v>
      </c>
      <c r="H1355" s="1023">
        <v>8.64</v>
      </c>
      <c r="I1355" s="1023">
        <v>44.224380000000004</v>
      </c>
      <c r="J1355" s="1023">
        <v>2984.27</v>
      </c>
      <c r="K1355" s="1024">
        <v>44.224380000000004</v>
      </c>
      <c r="L1355" s="1023">
        <v>2984.27</v>
      </c>
      <c r="M1355" s="958">
        <f t="shared" si="244"/>
        <v>1.4819161805064556E-2</v>
      </c>
      <c r="N1355" s="956">
        <v>57.006999999999998</v>
      </c>
      <c r="O1355" s="959">
        <f t="shared" si="241"/>
        <v>0.84479595702131505</v>
      </c>
      <c r="P1355" s="959">
        <f t="shared" si="242"/>
        <v>889.14970830387335</v>
      </c>
      <c r="Q1355" s="960">
        <f t="shared" si="243"/>
        <v>50.687757421278903</v>
      </c>
    </row>
    <row r="1356" spans="1:17">
      <c r="A1356" s="2204" t="s">
        <v>323</v>
      </c>
      <c r="B1356" s="86">
        <v>1</v>
      </c>
      <c r="C1356" s="908" t="s">
        <v>753</v>
      </c>
      <c r="D1356" s="961">
        <v>36</v>
      </c>
      <c r="E1356" s="961" t="s">
        <v>39</v>
      </c>
      <c r="F1356" s="629">
        <f t="shared" si="239"/>
        <v>50.658000000000001</v>
      </c>
      <c r="G1356" s="629">
        <v>6.4592400000000003</v>
      </c>
      <c r="H1356" s="629">
        <v>5.76</v>
      </c>
      <c r="I1356" s="629">
        <v>38.438760000000002</v>
      </c>
      <c r="J1356" s="629">
        <v>1955.29</v>
      </c>
      <c r="K1356" s="812">
        <v>38.438760000000002</v>
      </c>
      <c r="L1356" s="813">
        <v>1955.29</v>
      </c>
      <c r="M1356" s="814">
        <f>K1356/L1356</f>
        <v>1.9658853673879581E-2</v>
      </c>
      <c r="N1356" s="911">
        <v>57.006999999999998</v>
      </c>
      <c r="O1356" s="815">
        <f>M1356*N1356</f>
        <v>1.1206922713868532</v>
      </c>
      <c r="P1356" s="815">
        <f t="shared" si="242"/>
        <v>1179.5312204327747</v>
      </c>
      <c r="Q1356" s="816">
        <f>P1356*N1356/1000</f>
        <v>67.24153628321119</v>
      </c>
    </row>
    <row r="1357" spans="1:17">
      <c r="A1357" s="2089"/>
      <c r="B1357" s="78">
        <v>2</v>
      </c>
      <c r="C1357" s="910" t="s">
        <v>754</v>
      </c>
      <c r="D1357" s="964">
        <v>45</v>
      </c>
      <c r="E1357" s="964">
        <v>1985</v>
      </c>
      <c r="F1357" s="633">
        <f t="shared" si="239"/>
        <v>60.25800000000001</v>
      </c>
      <c r="G1357" s="633">
        <v>7.3658000000000001</v>
      </c>
      <c r="H1357" s="633">
        <v>7.2</v>
      </c>
      <c r="I1357" s="633">
        <v>45.692200000000007</v>
      </c>
      <c r="J1357" s="633">
        <v>2323.9900000000002</v>
      </c>
      <c r="K1357" s="817">
        <v>45.692200000000007</v>
      </c>
      <c r="L1357" s="633">
        <v>2323.9900000000002</v>
      </c>
      <c r="M1357" s="632">
        <f t="shared" ref="M1357:M1365" si="245">K1357/L1357</f>
        <v>1.9661100090792132E-2</v>
      </c>
      <c r="N1357" s="922">
        <v>57.006999999999998</v>
      </c>
      <c r="O1357" s="634">
        <f t="shared" ref="O1357:O1365" si="246">M1357*N1357</f>
        <v>1.1208203328757871</v>
      </c>
      <c r="P1357" s="815">
        <f t="shared" si="242"/>
        <v>1179.6660054475278</v>
      </c>
      <c r="Q1357" s="635">
        <f t="shared" ref="Q1357:Q1365" si="247">P1357*N1357/1000</f>
        <v>67.249219972547223</v>
      </c>
    </row>
    <row r="1358" spans="1:17">
      <c r="A1358" s="2089"/>
      <c r="B1358" s="78">
        <v>3</v>
      </c>
      <c r="C1358" s="910" t="s">
        <v>755</v>
      </c>
      <c r="D1358" s="964">
        <v>75</v>
      </c>
      <c r="E1358" s="964">
        <v>1976</v>
      </c>
      <c r="F1358" s="633">
        <f t="shared" si="239"/>
        <v>99.71</v>
      </c>
      <c r="G1358" s="633">
        <v>8.3689090000000004</v>
      </c>
      <c r="H1358" s="633">
        <v>12</v>
      </c>
      <c r="I1358" s="633">
        <v>79.341090999999992</v>
      </c>
      <c r="J1358" s="633">
        <v>4025.06</v>
      </c>
      <c r="K1358" s="817">
        <v>79.341090999999992</v>
      </c>
      <c r="L1358" s="633">
        <v>4025.06</v>
      </c>
      <c r="M1358" s="632">
        <f t="shared" si="245"/>
        <v>1.9711778457960873E-2</v>
      </c>
      <c r="N1358" s="922">
        <v>57.006999999999998</v>
      </c>
      <c r="O1358" s="634">
        <f t="shared" si="246"/>
        <v>1.1237093545529755</v>
      </c>
      <c r="P1358" s="815">
        <f t="shared" si="242"/>
        <v>1182.7067074776526</v>
      </c>
      <c r="Q1358" s="635">
        <f t="shared" si="247"/>
        <v>67.42256127317853</v>
      </c>
    </row>
    <row r="1359" spans="1:17">
      <c r="A1359" s="2089"/>
      <c r="B1359" s="78">
        <v>4</v>
      </c>
      <c r="C1359" s="910" t="s">
        <v>756</v>
      </c>
      <c r="D1359" s="964">
        <v>30</v>
      </c>
      <c r="E1359" s="964">
        <v>1987</v>
      </c>
      <c r="F1359" s="633">
        <f t="shared" si="239"/>
        <v>39.268000000000001</v>
      </c>
      <c r="G1359" s="633">
        <v>4.47614</v>
      </c>
      <c r="H1359" s="633">
        <v>4.8</v>
      </c>
      <c r="I1359" s="633">
        <v>29.991860000000003</v>
      </c>
      <c r="J1359" s="633">
        <v>1511.45</v>
      </c>
      <c r="K1359" s="817">
        <v>29.991860000000003</v>
      </c>
      <c r="L1359" s="633">
        <v>1511.45</v>
      </c>
      <c r="M1359" s="632">
        <f t="shared" si="245"/>
        <v>1.9843104303814221E-2</v>
      </c>
      <c r="N1359" s="922">
        <v>57.006999999999998</v>
      </c>
      <c r="O1359" s="634">
        <f t="shared" si="246"/>
        <v>1.1311958470475372</v>
      </c>
      <c r="P1359" s="815">
        <f t="shared" si="242"/>
        <v>1190.5862582288532</v>
      </c>
      <c r="Q1359" s="635">
        <f t="shared" si="247"/>
        <v>67.871750822852235</v>
      </c>
    </row>
    <row r="1360" spans="1:17">
      <c r="A1360" s="2089"/>
      <c r="B1360" s="78">
        <v>5</v>
      </c>
      <c r="C1360" s="910" t="s">
        <v>757</v>
      </c>
      <c r="D1360" s="964">
        <v>40</v>
      </c>
      <c r="E1360" s="964">
        <v>1985</v>
      </c>
      <c r="F1360" s="633">
        <f t="shared" si="239"/>
        <v>42.727999999999994</v>
      </c>
      <c r="G1360" s="633">
        <v>3.7962200000000004</v>
      </c>
      <c r="H1360" s="633">
        <v>6.4</v>
      </c>
      <c r="I1360" s="633">
        <v>32.531779999999998</v>
      </c>
      <c r="J1360" s="633">
        <v>1638.65</v>
      </c>
      <c r="K1360" s="817">
        <v>32.531779999999998</v>
      </c>
      <c r="L1360" s="633">
        <v>1638.65</v>
      </c>
      <c r="M1360" s="632">
        <f t="shared" si="245"/>
        <v>1.9852793458029473E-2</v>
      </c>
      <c r="N1360" s="922">
        <v>57.006999999999998</v>
      </c>
      <c r="O1360" s="634">
        <f t="shared" si="246"/>
        <v>1.1317481966618861</v>
      </c>
      <c r="P1360" s="815">
        <f t="shared" si="242"/>
        <v>1191.1676074817683</v>
      </c>
      <c r="Q1360" s="635">
        <f t="shared" si="247"/>
        <v>67.90489179971317</v>
      </c>
    </row>
    <row r="1361" spans="1:17">
      <c r="A1361" s="2089"/>
      <c r="B1361" s="78">
        <v>6</v>
      </c>
      <c r="C1361" s="910" t="s">
        <v>758</v>
      </c>
      <c r="D1361" s="964">
        <v>22</v>
      </c>
      <c r="E1361" s="964">
        <v>1987</v>
      </c>
      <c r="F1361" s="633">
        <f t="shared" si="239"/>
        <v>29.774000000000001</v>
      </c>
      <c r="G1361" s="633">
        <v>2.8896600000000001</v>
      </c>
      <c r="H1361" s="633">
        <v>3.4064569999999996</v>
      </c>
      <c r="I1361" s="633">
        <v>23.477883000000002</v>
      </c>
      <c r="J1361" s="633">
        <v>1181.23</v>
      </c>
      <c r="K1361" s="817">
        <v>23.477883000000002</v>
      </c>
      <c r="L1361" s="633">
        <v>1181.23</v>
      </c>
      <c r="M1361" s="632">
        <f t="shared" si="245"/>
        <v>1.9875793029299968E-2</v>
      </c>
      <c r="N1361" s="922">
        <v>57.006999999999998</v>
      </c>
      <c r="O1361" s="634">
        <f t="shared" si="246"/>
        <v>1.1330593332213033</v>
      </c>
      <c r="P1361" s="815">
        <f t="shared" si="242"/>
        <v>1192.5475817579979</v>
      </c>
      <c r="Q1361" s="635">
        <f t="shared" si="247"/>
        <v>67.983559993278192</v>
      </c>
    </row>
    <row r="1362" spans="1:17">
      <c r="A1362" s="2089"/>
      <c r="B1362" s="78">
        <v>7</v>
      </c>
      <c r="C1362" s="910" t="s">
        <v>759</v>
      </c>
      <c r="D1362" s="964">
        <v>45</v>
      </c>
      <c r="E1362" s="964">
        <v>1975</v>
      </c>
      <c r="F1362" s="633">
        <f t="shared" si="239"/>
        <v>59.284000000000006</v>
      </c>
      <c r="G1362" s="633">
        <v>5.4960199999999997</v>
      </c>
      <c r="H1362" s="633">
        <v>7.2</v>
      </c>
      <c r="I1362" s="633">
        <v>46.587980000000002</v>
      </c>
      <c r="J1362" s="633">
        <v>2335.41</v>
      </c>
      <c r="K1362" s="817">
        <v>46.587980000000002</v>
      </c>
      <c r="L1362" s="633">
        <v>2335.41</v>
      </c>
      <c r="M1362" s="632">
        <f t="shared" si="245"/>
        <v>1.9948522957425035E-2</v>
      </c>
      <c r="N1362" s="922">
        <v>57.006999999999998</v>
      </c>
      <c r="O1362" s="634">
        <f t="shared" si="246"/>
        <v>1.1372054482339289</v>
      </c>
      <c r="P1362" s="815">
        <f t="shared" si="242"/>
        <v>1196.911377445502</v>
      </c>
      <c r="Q1362" s="635">
        <f t="shared" si="247"/>
        <v>68.232326894035737</v>
      </c>
    </row>
    <row r="1363" spans="1:17">
      <c r="A1363" s="2089"/>
      <c r="B1363" s="78">
        <v>8</v>
      </c>
      <c r="C1363" s="910" t="s">
        <v>537</v>
      </c>
      <c r="D1363" s="964">
        <v>45</v>
      </c>
      <c r="E1363" s="964">
        <v>1978</v>
      </c>
      <c r="F1363" s="633">
        <f t="shared" si="239"/>
        <v>58.686999999999998</v>
      </c>
      <c r="G1363" s="633">
        <v>4.9525369999999995</v>
      </c>
      <c r="H1363" s="633">
        <v>7.2</v>
      </c>
      <c r="I1363" s="633">
        <v>46.534462999999995</v>
      </c>
      <c r="J1363" s="633">
        <v>2329.9299999999998</v>
      </c>
      <c r="K1363" s="817">
        <v>46.534462999999995</v>
      </c>
      <c r="L1363" s="633">
        <v>2329.9299999999998</v>
      </c>
      <c r="M1363" s="632">
        <f t="shared" si="245"/>
        <v>1.997247256355341E-2</v>
      </c>
      <c r="N1363" s="922">
        <v>57.006999999999998</v>
      </c>
      <c r="O1363" s="634">
        <f t="shared" si="246"/>
        <v>1.1385707434304893</v>
      </c>
      <c r="P1363" s="815">
        <f t="shared" si="242"/>
        <v>1198.3483538132048</v>
      </c>
      <c r="Q1363" s="635">
        <f t="shared" si="247"/>
        <v>68.314244605829359</v>
      </c>
    </row>
    <row r="1364" spans="1:17">
      <c r="A1364" s="2089"/>
      <c r="B1364" s="78">
        <v>9</v>
      </c>
      <c r="C1364" s="910" t="s">
        <v>536</v>
      </c>
      <c r="D1364" s="964">
        <v>54</v>
      </c>
      <c r="E1364" s="964">
        <v>1990</v>
      </c>
      <c r="F1364" s="633">
        <f t="shared" si="239"/>
        <v>74.872</v>
      </c>
      <c r="G1364" s="633">
        <v>6.7991999999999999</v>
      </c>
      <c r="H1364" s="633">
        <v>8.64</v>
      </c>
      <c r="I1364" s="633">
        <v>59.4328</v>
      </c>
      <c r="J1364" s="633">
        <v>2969.73</v>
      </c>
      <c r="K1364" s="817">
        <v>59.4328</v>
      </c>
      <c r="L1364" s="633">
        <v>2969.73</v>
      </c>
      <c r="M1364" s="632">
        <f t="shared" si="245"/>
        <v>2.0012863122236702E-2</v>
      </c>
      <c r="N1364" s="922">
        <v>57.006999999999998</v>
      </c>
      <c r="O1364" s="634">
        <f t="shared" si="246"/>
        <v>1.1408732880093477</v>
      </c>
      <c r="P1364" s="815">
        <f t="shared" si="242"/>
        <v>1200.7717873342021</v>
      </c>
      <c r="Q1364" s="635">
        <f t="shared" si="247"/>
        <v>68.452397280560859</v>
      </c>
    </row>
    <row r="1365" spans="1:17" ht="12" thickBot="1">
      <c r="A1365" s="2090"/>
      <c r="B1365" s="80">
        <v>10</v>
      </c>
      <c r="C1365" s="912" t="s">
        <v>760</v>
      </c>
      <c r="D1365" s="967">
        <v>65</v>
      </c>
      <c r="E1365" s="967">
        <v>1987</v>
      </c>
      <c r="F1365" s="1002">
        <f t="shared" si="239"/>
        <v>62.468000000000004</v>
      </c>
      <c r="G1365" s="1002">
        <v>4.7027800000000006</v>
      </c>
      <c r="H1365" s="1002">
        <v>10.4</v>
      </c>
      <c r="I1365" s="1002">
        <v>47.365220000000001</v>
      </c>
      <c r="J1365" s="1002">
        <v>2365.5</v>
      </c>
      <c r="K1365" s="1025">
        <v>47.365220000000001</v>
      </c>
      <c r="L1365" s="1002">
        <v>2365.5</v>
      </c>
      <c r="M1365" s="931">
        <f t="shared" si="245"/>
        <v>2.0023343901923483E-2</v>
      </c>
      <c r="N1365" s="932">
        <v>57.006999999999998</v>
      </c>
      <c r="O1365" s="913">
        <f t="shared" si="246"/>
        <v>1.1414707658169518</v>
      </c>
      <c r="P1365" s="913">
        <f t="shared" si="242"/>
        <v>1201.4006341154088</v>
      </c>
      <c r="Q1365" s="914">
        <f t="shared" si="247"/>
        <v>68.488245949017099</v>
      </c>
    </row>
    <row r="1366" spans="1:17">
      <c r="A1366" s="2087" t="s">
        <v>331</v>
      </c>
      <c r="B1366" s="18">
        <v>1</v>
      </c>
      <c r="C1366" s="818" t="s">
        <v>761</v>
      </c>
      <c r="D1366" s="819">
        <v>72</v>
      </c>
      <c r="E1366" s="819">
        <v>1982</v>
      </c>
      <c r="F1366" s="744">
        <f t="shared" si="239"/>
        <v>69.591999999999999</v>
      </c>
      <c r="G1366" s="744">
        <v>5.3260400000000008</v>
      </c>
      <c r="H1366" s="744">
        <v>11.52</v>
      </c>
      <c r="I1366" s="744">
        <v>52.745959999999997</v>
      </c>
      <c r="J1366" s="744">
        <v>2117.3200000000002</v>
      </c>
      <c r="K1366" s="820">
        <v>52.745959999999997</v>
      </c>
      <c r="L1366" s="821">
        <v>2117.3200000000002</v>
      </c>
      <c r="M1366" s="822">
        <f>K1366/L1366</f>
        <v>2.4911661912228662E-2</v>
      </c>
      <c r="N1366" s="791">
        <v>57.006999999999998</v>
      </c>
      <c r="O1366" s="823">
        <f>M1366*N1366</f>
        <v>1.4201391106304193</v>
      </c>
      <c r="P1366" s="823">
        <f>M1366*60*1000</f>
        <v>1494.6997147337197</v>
      </c>
      <c r="Q1366" s="824">
        <f>P1366*N1366/1000</f>
        <v>85.208346637825159</v>
      </c>
    </row>
    <row r="1367" spans="1:17">
      <c r="A1367" s="2205"/>
      <c r="B1367" s="20">
        <v>2</v>
      </c>
      <c r="C1367" s="918" t="s">
        <v>762</v>
      </c>
      <c r="D1367" s="972">
        <v>45</v>
      </c>
      <c r="E1367" s="972">
        <v>1986</v>
      </c>
      <c r="F1367" s="1026">
        <f t="shared" si="239"/>
        <v>71.429999999999993</v>
      </c>
      <c r="G1367" s="637">
        <v>5.9493</v>
      </c>
      <c r="H1367" s="637">
        <v>7.2</v>
      </c>
      <c r="I1367" s="637">
        <v>58.280699999999996</v>
      </c>
      <c r="J1367" s="637">
        <v>2330.41</v>
      </c>
      <c r="K1367" s="826">
        <v>58.280699999999996</v>
      </c>
      <c r="L1367" s="637">
        <v>2330.41</v>
      </c>
      <c r="M1367" s="636">
        <f t="shared" ref="M1367:M1374" si="248">K1367/L1367</f>
        <v>2.5008775279886371E-2</v>
      </c>
      <c r="N1367" s="923">
        <v>57.006999999999998</v>
      </c>
      <c r="O1367" s="638">
        <f t="shared" ref="O1367:O1374" si="249">M1367*N1367</f>
        <v>1.4256752523804823</v>
      </c>
      <c r="P1367" s="823">
        <f t="shared" ref="P1367:P1374" si="250">M1367*60*1000</f>
        <v>1500.5265167931823</v>
      </c>
      <c r="Q1367" s="639">
        <f t="shared" ref="Q1367:Q1374" si="251">P1367*N1367/1000</f>
        <v>85.540515142828937</v>
      </c>
    </row>
    <row r="1368" spans="1:17">
      <c r="A1368" s="2205"/>
      <c r="B1368" s="20">
        <v>3</v>
      </c>
      <c r="C1368" s="918" t="s">
        <v>763</v>
      </c>
      <c r="D1368" s="972">
        <v>4</v>
      </c>
      <c r="E1368" s="972" t="s">
        <v>39</v>
      </c>
      <c r="F1368" s="1026">
        <f t="shared" si="239"/>
        <v>7.95</v>
      </c>
      <c r="G1368" s="637">
        <v>0</v>
      </c>
      <c r="H1368" s="637">
        <v>0</v>
      </c>
      <c r="I1368" s="637">
        <v>7.95</v>
      </c>
      <c r="J1368" s="637">
        <v>314.31</v>
      </c>
      <c r="K1368" s="826">
        <v>7.95</v>
      </c>
      <c r="L1368" s="637">
        <v>314.31</v>
      </c>
      <c r="M1368" s="636">
        <f t="shared" si="248"/>
        <v>2.5293500047723586E-2</v>
      </c>
      <c r="N1368" s="923">
        <v>57.006999999999998</v>
      </c>
      <c r="O1368" s="638">
        <f t="shared" si="249"/>
        <v>1.4419065572205785</v>
      </c>
      <c r="P1368" s="823">
        <f t="shared" si="250"/>
        <v>1517.6100028634153</v>
      </c>
      <c r="Q1368" s="639">
        <f t="shared" si="251"/>
        <v>86.514393433234716</v>
      </c>
    </row>
    <row r="1369" spans="1:17">
      <c r="A1369" s="2030"/>
      <c r="B1369" s="20">
        <v>4</v>
      </c>
      <c r="C1369" s="918" t="s">
        <v>427</v>
      </c>
      <c r="D1369" s="972">
        <v>18</v>
      </c>
      <c r="E1369" s="972">
        <v>1989</v>
      </c>
      <c r="F1369" s="1026">
        <f t="shared" si="239"/>
        <v>30.888999999999996</v>
      </c>
      <c r="G1369" s="637">
        <v>2.3797200000000003</v>
      </c>
      <c r="H1369" s="637">
        <v>2.88</v>
      </c>
      <c r="I1369" s="637">
        <v>25.629279999999998</v>
      </c>
      <c r="J1369" s="637">
        <v>999.98</v>
      </c>
      <c r="K1369" s="826">
        <v>25.629279999999998</v>
      </c>
      <c r="L1369" s="637">
        <v>999.98</v>
      </c>
      <c r="M1369" s="636">
        <f t="shared" si="248"/>
        <v>2.5629792595851915E-2</v>
      </c>
      <c r="N1369" s="923">
        <v>57.006999999999998</v>
      </c>
      <c r="O1369" s="638">
        <f t="shared" si="249"/>
        <v>1.46107758651173</v>
      </c>
      <c r="P1369" s="823">
        <f t="shared" si="250"/>
        <v>1537.787555751115</v>
      </c>
      <c r="Q1369" s="639">
        <f t="shared" si="251"/>
        <v>87.664655190703812</v>
      </c>
    </row>
    <row r="1370" spans="1:17">
      <c r="A1370" s="2030"/>
      <c r="B1370" s="20">
        <v>5</v>
      </c>
      <c r="C1370" s="918" t="s">
        <v>764</v>
      </c>
      <c r="D1370" s="972">
        <v>9</v>
      </c>
      <c r="E1370" s="972" t="s">
        <v>39</v>
      </c>
      <c r="F1370" s="1026">
        <f t="shared" si="239"/>
        <v>13.592000000000001</v>
      </c>
      <c r="G1370" s="637">
        <v>0</v>
      </c>
      <c r="H1370" s="637">
        <v>0</v>
      </c>
      <c r="I1370" s="637">
        <v>13.592000000000001</v>
      </c>
      <c r="J1370" s="637">
        <v>513.61</v>
      </c>
      <c r="K1370" s="826">
        <v>13.592000000000001</v>
      </c>
      <c r="L1370" s="637">
        <v>513.61</v>
      </c>
      <c r="M1370" s="636">
        <f t="shared" si="248"/>
        <v>2.6463659196666732E-2</v>
      </c>
      <c r="N1370" s="923">
        <v>57.006999999999998</v>
      </c>
      <c r="O1370" s="638">
        <f t="shared" si="249"/>
        <v>1.5086138198243804</v>
      </c>
      <c r="P1370" s="823">
        <f t="shared" si="250"/>
        <v>1587.8195518000041</v>
      </c>
      <c r="Q1370" s="639">
        <f t="shared" si="251"/>
        <v>90.51682918946284</v>
      </c>
    </row>
    <row r="1371" spans="1:17">
      <c r="A1371" s="2030"/>
      <c r="B1371" s="20">
        <v>6</v>
      </c>
      <c r="C1371" s="918" t="s">
        <v>765</v>
      </c>
      <c r="D1371" s="972">
        <v>18</v>
      </c>
      <c r="E1371" s="972" t="s">
        <v>39</v>
      </c>
      <c r="F1371" s="1026">
        <f t="shared" si="239"/>
        <v>15.145999999999999</v>
      </c>
      <c r="G1371" s="637">
        <v>0</v>
      </c>
      <c r="H1371" s="637">
        <v>0</v>
      </c>
      <c r="I1371" s="637">
        <v>15.145999999999999</v>
      </c>
      <c r="J1371" s="637">
        <v>542.22</v>
      </c>
      <c r="K1371" s="826">
        <v>15.145999999999999</v>
      </c>
      <c r="L1371" s="637">
        <v>542.22</v>
      </c>
      <c r="M1371" s="636">
        <f t="shared" si="248"/>
        <v>2.7933311202095086E-2</v>
      </c>
      <c r="N1371" s="923">
        <v>57.006999999999998</v>
      </c>
      <c r="O1371" s="638">
        <f t="shared" si="249"/>
        <v>1.5923942716978345</v>
      </c>
      <c r="P1371" s="823">
        <f t="shared" si="250"/>
        <v>1675.9986721257053</v>
      </c>
      <c r="Q1371" s="639">
        <f t="shared" si="251"/>
        <v>95.543656301870087</v>
      </c>
    </row>
    <row r="1372" spans="1:17">
      <c r="A1372" s="2030"/>
      <c r="B1372" s="20">
        <v>7</v>
      </c>
      <c r="C1372" s="918" t="s">
        <v>766</v>
      </c>
      <c r="D1372" s="972">
        <v>4</v>
      </c>
      <c r="E1372" s="972">
        <v>1982</v>
      </c>
      <c r="F1372" s="1026">
        <f t="shared" si="239"/>
        <v>15.428000000000001</v>
      </c>
      <c r="G1372" s="637">
        <v>1.4563890000000002</v>
      </c>
      <c r="H1372" s="637">
        <v>1.28</v>
      </c>
      <c r="I1372" s="637">
        <v>12.691611</v>
      </c>
      <c r="J1372" s="637">
        <v>427.72</v>
      </c>
      <c r="K1372" s="826">
        <v>12.691611</v>
      </c>
      <c r="L1372" s="637">
        <v>427.72</v>
      </c>
      <c r="M1372" s="636">
        <f t="shared" si="248"/>
        <v>2.9672708781445803E-2</v>
      </c>
      <c r="N1372" s="923">
        <v>57.006999999999998</v>
      </c>
      <c r="O1372" s="638">
        <f t="shared" si="249"/>
        <v>1.6915521095038808</v>
      </c>
      <c r="P1372" s="823">
        <f t="shared" si="250"/>
        <v>1780.3625268867481</v>
      </c>
      <c r="Q1372" s="639">
        <f t="shared" si="251"/>
        <v>101.49312657023285</v>
      </c>
    </row>
    <row r="1373" spans="1:17">
      <c r="A1373" s="2030"/>
      <c r="B1373" s="20">
        <v>8</v>
      </c>
      <c r="C1373" s="918" t="s">
        <v>767</v>
      </c>
      <c r="D1373" s="972">
        <v>18</v>
      </c>
      <c r="E1373" s="972">
        <v>1959</v>
      </c>
      <c r="F1373" s="1026">
        <f t="shared" si="239"/>
        <v>23.377099999999999</v>
      </c>
      <c r="G1373" s="637">
        <v>0.90656000000000003</v>
      </c>
      <c r="H1373" s="637">
        <v>0.18</v>
      </c>
      <c r="I1373" s="637">
        <v>22.29054</v>
      </c>
      <c r="J1373" s="637">
        <v>749.42</v>
      </c>
      <c r="K1373" s="826">
        <v>22.29054</v>
      </c>
      <c r="L1373" s="637">
        <v>749.42</v>
      </c>
      <c r="M1373" s="636">
        <f t="shared" si="248"/>
        <v>2.9743721811534254E-2</v>
      </c>
      <c r="N1373" s="923">
        <v>57.006999999999998</v>
      </c>
      <c r="O1373" s="638">
        <f t="shared" si="249"/>
        <v>1.695600349310133</v>
      </c>
      <c r="P1373" s="823">
        <f t="shared" si="250"/>
        <v>1784.6233086920554</v>
      </c>
      <c r="Q1373" s="639">
        <f t="shared" si="251"/>
        <v>101.73602095860801</v>
      </c>
    </row>
    <row r="1374" spans="1:17">
      <c r="A1374" s="2030"/>
      <c r="B1374" s="20">
        <v>9</v>
      </c>
      <c r="C1374" s="975" t="s">
        <v>428</v>
      </c>
      <c r="D1374" s="972">
        <v>60</v>
      </c>
      <c r="E1374" s="972">
        <v>1981</v>
      </c>
      <c r="F1374" s="1026">
        <f t="shared" si="239"/>
        <v>54.651000000000003</v>
      </c>
      <c r="G1374" s="918">
        <v>0</v>
      </c>
      <c r="H1374" s="918">
        <v>0</v>
      </c>
      <c r="I1374" s="923">
        <v>54.651000000000003</v>
      </c>
      <c r="J1374" s="923">
        <v>1720.92</v>
      </c>
      <c r="K1374" s="923">
        <v>54.651000000000003</v>
      </c>
      <c r="L1374" s="923">
        <v>1720.92</v>
      </c>
      <c r="M1374" s="636">
        <f t="shared" si="248"/>
        <v>3.1756850986681545E-2</v>
      </c>
      <c r="N1374" s="923">
        <v>57.006999999999998</v>
      </c>
      <c r="O1374" s="638">
        <f t="shared" si="249"/>
        <v>1.8103628041977549</v>
      </c>
      <c r="P1374" s="823">
        <f t="shared" si="250"/>
        <v>1905.4110592008926</v>
      </c>
      <c r="Q1374" s="639">
        <f t="shared" si="251"/>
        <v>108.62176825186529</v>
      </c>
    </row>
    <row r="1375" spans="1:17" ht="12" thickBot="1">
      <c r="A1375" s="2031"/>
      <c r="B1375" s="21">
        <v>10</v>
      </c>
      <c r="C1375" s="976"/>
      <c r="D1375" s="977"/>
      <c r="E1375" s="977"/>
      <c r="F1375" s="919"/>
      <c r="G1375" s="919"/>
      <c r="H1375" s="919"/>
      <c r="I1375" s="919"/>
      <c r="J1375" s="919"/>
      <c r="K1375" s="919"/>
      <c r="L1375" s="919"/>
      <c r="M1375" s="924"/>
      <c r="N1375" s="919"/>
      <c r="O1375" s="920"/>
      <c r="P1375" s="920"/>
      <c r="Q1375" s="921"/>
    </row>
    <row r="1377" spans="1:17" ht="15">
      <c r="A1377" s="2032" t="s">
        <v>429</v>
      </c>
      <c r="B1377" s="2032"/>
      <c r="C1377" s="2032"/>
      <c r="D1377" s="2032"/>
      <c r="E1377" s="2032"/>
      <c r="F1377" s="2032"/>
      <c r="G1377" s="2032"/>
      <c r="H1377" s="2032"/>
      <c r="I1377" s="2032"/>
      <c r="J1377" s="2032"/>
      <c r="K1377" s="2032"/>
      <c r="L1377" s="2032"/>
      <c r="M1377" s="2032"/>
      <c r="N1377" s="2032"/>
      <c r="O1377" s="2032"/>
      <c r="P1377" s="2032"/>
      <c r="Q1377" s="2032"/>
    </row>
    <row r="1378" spans="1:17" ht="13.5" thickBot="1">
      <c r="A1378" s="1043"/>
      <c r="B1378" s="1043"/>
      <c r="C1378" s="1043"/>
      <c r="D1378" s="1043"/>
      <c r="E1378" s="2038" t="s">
        <v>419</v>
      </c>
      <c r="F1378" s="2038"/>
      <c r="G1378" s="2038"/>
      <c r="H1378" s="2038"/>
      <c r="I1378" s="1043">
        <v>-0.4</v>
      </c>
      <c r="J1378" s="1043" t="s">
        <v>418</v>
      </c>
      <c r="K1378" s="1043" t="s">
        <v>420</v>
      </c>
      <c r="L1378" s="1044">
        <v>570</v>
      </c>
      <c r="M1378" s="1043"/>
      <c r="N1378" s="1043"/>
      <c r="O1378" s="1043"/>
      <c r="P1378" s="1043"/>
      <c r="Q1378" s="1043"/>
    </row>
    <row r="1379" spans="1:17">
      <c r="A1379" s="2033" t="s">
        <v>1</v>
      </c>
      <c r="B1379" s="2068" t="s">
        <v>0</v>
      </c>
      <c r="C1379" s="2039" t="s">
        <v>2</v>
      </c>
      <c r="D1379" s="2039" t="s">
        <v>3</v>
      </c>
      <c r="E1379" s="2039" t="s">
        <v>12</v>
      </c>
      <c r="F1379" s="2042" t="s">
        <v>13</v>
      </c>
      <c r="G1379" s="2043"/>
      <c r="H1379" s="2043"/>
      <c r="I1379" s="2044"/>
      <c r="J1379" s="2039" t="s">
        <v>4</v>
      </c>
      <c r="K1379" s="2039" t="s">
        <v>14</v>
      </c>
      <c r="L1379" s="2039" t="s">
        <v>5</v>
      </c>
      <c r="M1379" s="2039" t="s">
        <v>6</v>
      </c>
      <c r="N1379" s="2039" t="s">
        <v>15</v>
      </c>
      <c r="O1379" s="2039" t="s">
        <v>16</v>
      </c>
      <c r="P1379" s="2065" t="s">
        <v>23</v>
      </c>
      <c r="Q1379" s="2025" t="s">
        <v>24</v>
      </c>
    </row>
    <row r="1380" spans="1:17" ht="33.75">
      <c r="A1380" s="2034"/>
      <c r="B1380" s="2069"/>
      <c r="C1380" s="2040"/>
      <c r="D1380" s="2041"/>
      <c r="E1380" s="2041"/>
      <c r="F1380" s="1042" t="s">
        <v>17</v>
      </c>
      <c r="G1380" s="1042" t="s">
        <v>18</v>
      </c>
      <c r="H1380" s="1042" t="s">
        <v>19</v>
      </c>
      <c r="I1380" s="1042" t="s">
        <v>20</v>
      </c>
      <c r="J1380" s="2041"/>
      <c r="K1380" s="2041"/>
      <c r="L1380" s="2041"/>
      <c r="M1380" s="2041"/>
      <c r="N1380" s="2041"/>
      <c r="O1380" s="2041"/>
      <c r="P1380" s="2066"/>
      <c r="Q1380" s="2026"/>
    </row>
    <row r="1381" spans="1:17" ht="12" thickBot="1">
      <c r="A1381" s="2034"/>
      <c r="B1381" s="2069"/>
      <c r="C1381" s="2078"/>
      <c r="D1381" s="31" t="s">
        <v>7</v>
      </c>
      <c r="E1381" s="31" t="s">
        <v>8</v>
      </c>
      <c r="F1381" s="31" t="s">
        <v>9</v>
      </c>
      <c r="G1381" s="31" t="s">
        <v>9</v>
      </c>
      <c r="H1381" s="31" t="s">
        <v>9</v>
      </c>
      <c r="I1381" s="31" t="s">
        <v>9</v>
      </c>
      <c r="J1381" s="31" t="s">
        <v>21</v>
      </c>
      <c r="K1381" s="31" t="s">
        <v>9</v>
      </c>
      <c r="L1381" s="31" t="s">
        <v>21</v>
      </c>
      <c r="M1381" s="31" t="s">
        <v>22</v>
      </c>
      <c r="N1381" s="106" t="s">
        <v>633</v>
      </c>
      <c r="O1381" s="106" t="s">
        <v>634</v>
      </c>
      <c r="P1381" s="107" t="s">
        <v>25</v>
      </c>
      <c r="Q1381" s="108" t="s">
        <v>635</v>
      </c>
    </row>
    <row r="1382" spans="1:17">
      <c r="A1382" s="2099" t="s">
        <v>330</v>
      </c>
      <c r="B1382" s="48">
        <v>1</v>
      </c>
      <c r="C1382" s="842"/>
      <c r="D1382" s="788"/>
      <c r="E1382" s="788"/>
      <c r="F1382" s="726"/>
      <c r="G1382" s="726"/>
      <c r="H1382" s="726"/>
      <c r="I1382" s="726"/>
      <c r="J1382" s="726"/>
      <c r="K1382" s="789"/>
      <c r="L1382" s="726"/>
      <c r="M1382" s="790"/>
      <c r="N1382" s="840"/>
      <c r="O1382" s="792"/>
      <c r="P1382" s="792"/>
      <c r="Q1382" s="793"/>
    </row>
    <row r="1383" spans="1:17">
      <c r="A1383" s="2100"/>
      <c r="B1383" s="45">
        <v>2</v>
      </c>
      <c r="C1383" s="842"/>
      <c r="D1383" s="795"/>
      <c r="E1383" s="795"/>
      <c r="F1383" s="726"/>
      <c r="G1383" s="624"/>
      <c r="H1383" s="624"/>
      <c r="I1383" s="624"/>
      <c r="J1383" s="624"/>
      <c r="K1383" s="797"/>
      <c r="L1383" s="624"/>
      <c r="M1383" s="625"/>
      <c r="N1383" s="843"/>
      <c r="O1383" s="798"/>
      <c r="P1383" s="792"/>
      <c r="Q1383" s="799"/>
    </row>
    <row r="1384" spans="1:17">
      <c r="A1384" s="2100"/>
      <c r="B1384" s="45">
        <v>3</v>
      </c>
      <c r="C1384" s="842"/>
      <c r="D1384" s="795"/>
      <c r="E1384" s="795"/>
      <c r="F1384" s="726"/>
      <c r="G1384" s="624"/>
      <c r="H1384" s="624"/>
      <c r="I1384" s="624"/>
      <c r="J1384" s="624"/>
      <c r="K1384" s="797"/>
      <c r="L1384" s="624"/>
      <c r="M1384" s="625"/>
      <c r="N1384" s="843"/>
      <c r="O1384" s="798"/>
      <c r="P1384" s="792"/>
      <c r="Q1384" s="799"/>
    </row>
    <row r="1385" spans="1:17">
      <c r="A1385" s="2100"/>
      <c r="B1385" s="13">
        <v>4</v>
      </c>
      <c r="C1385" s="842"/>
      <c r="D1385" s="795"/>
      <c r="E1385" s="795"/>
      <c r="F1385" s="726"/>
      <c r="G1385" s="624"/>
      <c r="H1385" s="624"/>
      <c r="I1385" s="624"/>
      <c r="J1385" s="624"/>
      <c r="K1385" s="797"/>
      <c r="L1385" s="624"/>
      <c r="M1385" s="625"/>
      <c r="N1385" s="843"/>
      <c r="O1385" s="798"/>
      <c r="P1385" s="792"/>
      <c r="Q1385" s="799"/>
    </row>
    <row r="1386" spans="1:17">
      <c r="A1386" s="2100"/>
      <c r="B1386" s="13">
        <v>5</v>
      </c>
      <c r="C1386" s="842"/>
      <c r="D1386" s="795"/>
      <c r="E1386" s="795"/>
      <c r="F1386" s="726"/>
      <c r="G1386" s="624"/>
      <c r="H1386" s="624"/>
      <c r="I1386" s="624"/>
      <c r="J1386" s="624"/>
      <c r="K1386" s="797"/>
      <c r="L1386" s="624"/>
      <c r="M1386" s="625"/>
      <c r="N1386" s="843"/>
      <c r="O1386" s="798"/>
      <c r="P1386" s="792"/>
      <c r="Q1386" s="799"/>
    </row>
    <row r="1387" spans="1:17">
      <c r="A1387" s="2100"/>
      <c r="B1387" s="13">
        <v>6</v>
      </c>
      <c r="C1387" s="842"/>
      <c r="D1387" s="795"/>
      <c r="E1387" s="795"/>
      <c r="F1387" s="726"/>
      <c r="G1387" s="624"/>
      <c r="H1387" s="624"/>
      <c r="I1387" s="624"/>
      <c r="J1387" s="624"/>
      <c r="K1387" s="797"/>
      <c r="L1387" s="624"/>
      <c r="M1387" s="625"/>
      <c r="N1387" s="843"/>
      <c r="O1387" s="798"/>
      <c r="P1387" s="792"/>
      <c r="Q1387" s="799"/>
    </row>
    <row r="1388" spans="1:17">
      <c r="A1388" s="2100"/>
      <c r="B1388" s="13">
        <v>7</v>
      </c>
      <c r="C1388" s="842"/>
      <c r="D1388" s="795"/>
      <c r="E1388" s="795"/>
      <c r="F1388" s="726"/>
      <c r="G1388" s="624"/>
      <c r="H1388" s="624"/>
      <c r="I1388" s="624"/>
      <c r="J1388" s="624"/>
      <c r="K1388" s="797"/>
      <c r="L1388" s="624"/>
      <c r="M1388" s="625"/>
      <c r="N1388" s="843"/>
      <c r="O1388" s="798"/>
      <c r="P1388" s="792"/>
      <c r="Q1388" s="799"/>
    </row>
    <row r="1389" spans="1:17">
      <c r="A1389" s="2100"/>
      <c r="B1389" s="13">
        <v>8</v>
      </c>
      <c r="C1389" s="842"/>
      <c r="D1389" s="795"/>
      <c r="E1389" s="795"/>
      <c r="F1389" s="726"/>
      <c r="G1389" s="624"/>
      <c r="H1389" s="624"/>
      <c r="I1389" s="624"/>
      <c r="J1389" s="624"/>
      <c r="K1389" s="797"/>
      <c r="L1389" s="624"/>
      <c r="M1389" s="625"/>
      <c r="N1389" s="843"/>
      <c r="O1389" s="798"/>
      <c r="P1389" s="792"/>
      <c r="Q1389" s="799"/>
    </row>
    <row r="1390" spans="1:17">
      <c r="A1390" s="2100"/>
      <c r="B1390" s="13">
        <v>9</v>
      </c>
      <c r="C1390" s="842"/>
      <c r="D1390" s="795"/>
      <c r="E1390" s="795"/>
      <c r="F1390" s="726"/>
      <c r="G1390" s="624"/>
      <c r="H1390" s="624"/>
      <c r="I1390" s="624"/>
      <c r="J1390" s="624"/>
      <c r="K1390" s="797"/>
      <c r="L1390" s="624"/>
      <c r="M1390" s="625"/>
      <c r="N1390" s="843"/>
      <c r="O1390" s="798"/>
      <c r="P1390" s="792"/>
      <c r="Q1390" s="799"/>
    </row>
    <row r="1391" spans="1:17" ht="12" thickBot="1">
      <c r="A1391" s="2101"/>
      <c r="B1391" s="33">
        <v>10</v>
      </c>
      <c r="C1391" s="852"/>
      <c r="D1391" s="853"/>
      <c r="E1391" s="853"/>
      <c r="F1391" s="1028"/>
      <c r="G1391" s="741"/>
      <c r="H1391" s="741"/>
      <c r="I1391" s="741"/>
      <c r="J1391" s="741"/>
      <c r="K1391" s="1029"/>
      <c r="L1391" s="741"/>
      <c r="M1391" s="742"/>
      <c r="N1391" s="854"/>
      <c r="O1391" s="1030"/>
      <c r="P1391" s="1031"/>
      <c r="Q1391" s="1032"/>
    </row>
    <row r="1392" spans="1:17">
      <c r="A1392" s="2206" t="s">
        <v>322</v>
      </c>
      <c r="B1392" s="35">
        <v>1</v>
      </c>
      <c r="C1392" s="800"/>
      <c r="D1392" s="1033"/>
      <c r="E1392" s="1033"/>
      <c r="F1392" s="1034"/>
      <c r="G1392" s="803"/>
      <c r="H1392" s="803"/>
      <c r="I1392" s="803"/>
      <c r="J1392" s="803"/>
      <c r="K1392" s="804"/>
      <c r="L1392" s="803"/>
      <c r="M1392" s="1035"/>
      <c r="N1392" s="946"/>
      <c r="O1392" s="1036"/>
      <c r="P1392" s="1036"/>
      <c r="Q1392" s="1037"/>
    </row>
    <row r="1393" spans="1:17">
      <c r="A1393" s="2207"/>
      <c r="B1393" s="54">
        <v>2</v>
      </c>
      <c r="C1393" s="808"/>
      <c r="D1393" s="801"/>
      <c r="E1393" s="1038"/>
      <c r="F1393" s="1039"/>
      <c r="G1393" s="1040"/>
      <c r="H1393" s="802"/>
      <c r="I1393" s="802"/>
      <c r="J1393" s="802"/>
      <c r="K1393" s="809"/>
      <c r="L1393" s="802"/>
      <c r="M1393" s="805"/>
      <c r="N1393" s="949"/>
      <c r="O1393" s="806"/>
      <c r="P1393" s="806"/>
      <c r="Q1393" s="807"/>
    </row>
    <row r="1394" spans="1:17">
      <c r="A1394" s="2207"/>
      <c r="B1394" s="15">
        <v>3</v>
      </c>
      <c r="C1394" s="951"/>
      <c r="D1394" s="801"/>
      <c r="E1394" s="1038"/>
      <c r="F1394" s="1039"/>
      <c r="G1394" s="1040"/>
      <c r="H1394" s="802"/>
      <c r="I1394" s="802"/>
      <c r="J1394" s="802"/>
      <c r="K1394" s="809"/>
      <c r="L1394" s="802"/>
      <c r="M1394" s="810"/>
      <c r="N1394" s="949"/>
      <c r="O1394" s="806"/>
      <c r="P1394" s="806"/>
      <c r="Q1394" s="811"/>
    </row>
    <row r="1395" spans="1:17">
      <c r="A1395" s="2207"/>
      <c r="B1395" s="15">
        <v>4</v>
      </c>
      <c r="C1395" s="951"/>
      <c r="D1395" s="801"/>
      <c r="E1395" s="1038"/>
      <c r="F1395" s="1039"/>
      <c r="G1395" s="1040"/>
      <c r="H1395" s="802"/>
      <c r="I1395" s="802"/>
      <c r="J1395" s="802"/>
      <c r="K1395" s="809"/>
      <c r="L1395" s="802"/>
      <c r="M1395" s="810"/>
      <c r="N1395" s="949"/>
      <c r="O1395" s="952"/>
      <c r="P1395" s="806"/>
      <c r="Q1395" s="811"/>
    </row>
    <row r="1396" spans="1:17">
      <c r="A1396" s="2207"/>
      <c r="B1396" s="15">
        <v>5</v>
      </c>
      <c r="C1396" s="951"/>
      <c r="D1396" s="801"/>
      <c r="E1396" s="1038"/>
      <c r="F1396" s="1039"/>
      <c r="G1396" s="1040"/>
      <c r="H1396" s="802"/>
      <c r="I1396" s="802"/>
      <c r="J1396" s="802"/>
      <c r="K1396" s="809"/>
      <c r="L1396" s="802"/>
      <c r="M1396" s="810"/>
      <c r="N1396" s="949"/>
      <c r="O1396" s="952"/>
      <c r="P1396" s="806"/>
      <c r="Q1396" s="811"/>
    </row>
    <row r="1397" spans="1:17">
      <c r="A1397" s="2207"/>
      <c r="B1397" s="15">
        <v>6</v>
      </c>
      <c r="C1397" s="951"/>
      <c r="D1397" s="801"/>
      <c r="E1397" s="1038"/>
      <c r="F1397" s="1039"/>
      <c r="G1397" s="1040"/>
      <c r="H1397" s="802"/>
      <c r="I1397" s="802"/>
      <c r="J1397" s="802"/>
      <c r="K1397" s="809"/>
      <c r="L1397" s="802"/>
      <c r="M1397" s="810"/>
      <c r="N1397" s="949"/>
      <c r="O1397" s="952"/>
      <c r="P1397" s="806"/>
      <c r="Q1397" s="811"/>
    </row>
    <row r="1398" spans="1:17">
      <c r="A1398" s="2207"/>
      <c r="B1398" s="15">
        <v>7</v>
      </c>
      <c r="C1398" s="951"/>
      <c r="D1398" s="801"/>
      <c r="E1398" s="1038"/>
      <c r="F1398" s="1039"/>
      <c r="G1398" s="1040"/>
      <c r="H1398" s="802"/>
      <c r="I1398" s="802"/>
      <c r="J1398" s="802"/>
      <c r="K1398" s="809"/>
      <c r="L1398" s="802"/>
      <c r="M1398" s="810"/>
      <c r="N1398" s="949"/>
      <c r="O1398" s="952"/>
      <c r="P1398" s="806"/>
      <c r="Q1398" s="811"/>
    </row>
    <row r="1399" spans="1:17">
      <c r="A1399" s="2207"/>
      <c r="B1399" s="15">
        <v>8</v>
      </c>
      <c r="C1399" s="951"/>
      <c r="D1399" s="801"/>
      <c r="E1399" s="1038"/>
      <c r="F1399" s="1039"/>
      <c r="G1399" s="1040"/>
      <c r="H1399" s="802"/>
      <c r="I1399" s="802"/>
      <c r="J1399" s="802"/>
      <c r="K1399" s="809"/>
      <c r="L1399" s="802"/>
      <c r="M1399" s="810"/>
      <c r="N1399" s="949"/>
      <c r="O1399" s="952"/>
      <c r="P1399" s="806"/>
      <c r="Q1399" s="811"/>
    </row>
    <row r="1400" spans="1:17">
      <c r="A1400" s="2208"/>
      <c r="B1400" s="36">
        <v>9</v>
      </c>
      <c r="C1400" s="951"/>
      <c r="D1400" s="801"/>
      <c r="E1400" s="1038"/>
      <c r="F1400" s="1039"/>
      <c r="G1400" s="1040"/>
      <c r="H1400" s="802"/>
      <c r="I1400" s="802"/>
      <c r="J1400" s="802"/>
      <c r="K1400" s="809"/>
      <c r="L1400" s="802"/>
      <c r="M1400" s="810"/>
      <c r="N1400" s="949"/>
      <c r="O1400" s="952"/>
      <c r="P1400" s="806"/>
      <c r="Q1400" s="811"/>
    </row>
    <row r="1401" spans="1:17" ht="12" thickBot="1">
      <c r="A1401" s="2208"/>
      <c r="B1401" s="36">
        <v>10</v>
      </c>
      <c r="C1401" s="954"/>
      <c r="D1401" s="955"/>
      <c r="E1401" s="955"/>
      <c r="F1401" s="1041"/>
      <c r="G1401" s="1023"/>
      <c r="H1401" s="1023"/>
      <c r="I1401" s="1023"/>
      <c r="J1401" s="1023"/>
      <c r="K1401" s="1024"/>
      <c r="L1401" s="1023"/>
      <c r="M1401" s="958"/>
      <c r="N1401" s="956"/>
      <c r="O1401" s="959"/>
      <c r="P1401" s="959"/>
      <c r="Q1401" s="960"/>
    </row>
    <row r="1402" spans="1:17">
      <c r="A1402" s="2088" t="s">
        <v>323</v>
      </c>
      <c r="B1402" s="77">
        <v>1</v>
      </c>
      <c r="C1402" s="908" t="s">
        <v>538</v>
      </c>
      <c r="D1402" s="961">
        <v>18</v>
      </c>
      <c r="E1402" s="1056" t="s">
        <v>431</v>
      </c>
      <c r="F1402" s="813">
        <f>SUM(G1402,H1402,I1402)</f>
        <v>24.988999999999997</v>
      </c>
      <c r="G1402" s="962">
        <v>1.1539999999999999</v>
      </c>
      <c r="H1402" s="962">
        <v>2.88</v>
      </c>
      <c r="I1402" s="962">
        <v>20.954999999999998</v>
      </c>
      <c r="J1402" s="629"/>
      <c r="K1402" s="1798">
        <f>I1402</f>
        <v>20.954999999999998</v>
      </c>
      <c r="L1402" s="911">
        <v>1120.9000000000001</v>
      </c>
      <c r="M1402" s="814">
        <f>K1402/L1402</f>
        <v>1.8694798822374875E-2</v>
      </c>
      <c r="N1402" s="1799">
        <v>65.727000000000004</v>
      </c>
      <c r="O1402" s="815">
        <f>M1402*N1402</f>
        <v>1.2287530421982336</v>
      </c>
      <c r="P1402" s="815">
        <f>M1402*60*1000</f>
        <v>1121.6879293424925</v>
      </c>
      <c r="Q1402" s="816">
        <f>P1402*N1402/1000</f>
        <v>73.725182531894006</v>
      </c>
    </row>
    <row r="1403" spans="1:17">
      <c r="A1403" s="2089"/>
      <c r="B1403" s="78">
        <v>2</v>
      </c>
      <c r="C1403" s="910" t="s">
        <v>768</v>
      </c>
      <c r="D1403" s="964">
        <v>55</v>
      </c>
      <c r="E1403" s="964" t="s">
        <v>431</v>
      </c>
      <c r="F1403" s="633">
        <f t="shared" ref="F1403:F1411" si="252">SUM(G1403,H1403,I1403)</f>
        <v>57.983999999999995</v>
      </c>
      <c r="G1403" s="965">
        <v>5.649</v>
      </c>
      <c r="H1403" s="965">
        <v>8.8000000000000007</v>
      </c>
      <c r="I1403" s="965">
        <v>43.534999999999997</v>
      </c>
      <c r="J1403" s="633"/>
      <c r="K1403" s="817">
        <f t="shared" ref="K1403:K1411" si="253">I1403</f>
        <v>43.534999999999997</v>
      </c>
      <c r="L1403" s="922">
        <v>2542.62</v>
      </c>
      <c r="M1403" s="632">
        <f t="shared" ref="M1403:M1411" si="254">K1403/L1403</f>
        <v>1.7122102398313549E-2</v>
      </c>
      <c r="N1403" s="1799">
        <v>65.727000000000004</v>
      </c>
      <c r="O1403" s="634">
        <f t="shared" ref="O1403:O1411" si="255">M1403*N1403</f>
        <v>1.1253844243339548</v>
      </c>
      <c r="P1403" s="815">
        <f t="shared" ref="P1403:P1411" si="256">M1403*60*1000</f>
        <v>1027.3261438988129</v>
      </c>
      <c r="Q1403" s="635">
        <f t="shared" ref="Q1403:Q1411" si="257">P1403*N1403/1000</f>
        <v>67.523065460037273</v>
      </c>
    </row>
    <row r="1404" spans="1:17">
      <c r="A1404" s="2089"/>
      <c r="B1404" s="78">
        <v>3</v>
      </c>
      <c r="C1404" s="910" t="s">
        <v>769</v>
      </c>
      <c r="D1404" s="964">
        <v>60</v>
      </c>
      <c r="E1404" s="964" t="s">
        <v>431</v>
      </c>
      <c r="F1404" s="633">
        <f t="shared" si="252"/>
        <v>57.332000000000001</v>
      </c>
      <c r="G1404" s="965">
        <v>3.5920000000000001</v>
      </c>
      <c r="H1404" s="965">
        <v>9.6</v>
      </c>
      <c r="I1404" s="965">
        <v>44.14</v>
      </c>
      <c r="J1404" s="633"/>
      <c r="K1404" s="817">
        <f t="shared" si="253"/>
        <v>44.14</v>
      </c>
      <c r="L1404" s="922">
        <v>2719.82</v>
      </c>
      <c r="M1404" s="632">
        <f t="shared" si="254"/>
        <v>1.6229015155414694E-2</v>
      </c>
      <c r="N1404" s="1799">
        <v>65.727000000000004</v>
      </c>
      <c r="O1404" s="634">
        <f t="shared" si="255"/>
        <v>1.0666844791199417</v>
      </c>
      <c r="P1404" s="815">
        <f t="shared" si="256"/>
        <v>973.74090932488161</v>
      </c>
      <c r="Q1404" s="635">
        <f t="shared" si="257"/>
        <v>64.001068747196499</v>
      </c>
    </row>
    <row r="1405" spans="1:17">
      <c r="A1405" s="2089"/>
      <c r="B1405" s="78">
        <v>4</v>
      </c>
      <c r="C1405" s="910" t="s">
        <v>770</v>
      </c>
      <c r="D1405" s="964">
        <v>60</v>
      </c>
      <c r="E1405" s="964" t="s">
        <v>431</v>
      </c>
      <c r="F1405" s="633">
        <f t="shared" si="252"/>
        <v>57.23</v>
      </c>
      <c r="G1405" s="965">
        <v>4.5990000000000002</v>
      </c>
      <c r="H1405" s="965">
        <v>9.6</v>
      </c>
      <c r="I1405" s="965">
        <v>43.030999999999999</v>
      </c>
      <c r="J1405" s="633"/>
      <c r="K1405" s="817">
        <f t="shared" si="253"/>
        <v>43.030999999999999</v>
      </c>
      <c r="L1405" s="922">
        <v>2501.58</v>
      </c>
      <c r="M1405" s="632">
        <f t="shared" si="254"/>
        <v>1.7201528633903371E-2</v>
      </c>
      <c r="N1405" s="1799">
        <v>65.727000000000004</v>
      </c>
      <c r="O1405" s="634">
        <f t="shared" si="255"/>
        <v>1.1306048725205669</v>
      </c>
      <c r="P1405" s="815">
        <f t="shared" si="256"/>
        <v>1032.0917180342021</v>
      </c>
      <c r="Q1405" s="635">
        <f t="shared" si="257"/>
        <v>67.836292351234007</v>
      </c>
    </row>
    <row r="1406" spans="1:17">
      <c r="A1406" s="2089"/>
      <c r="B1406" s="78">
        <v>5</v>
      </c>
      <c r="C1406" s="910" t="s">
        <v>771</v>
      </c>
      <c r="D1406" s="964">
        <v>55</v>
      </c>
      <c r="E1406" s="964" t="s">
        <v>431</v>
      </c>
      <c r="F1406" s="633">
        <f t="shared" si="252"/>
        <v>55.472999999999999</v>
      </c>
      <c r="G1406" s="965">
        <v>5.6059999999999999</v>
      </c>
      <c r="H1406" s="965">
        <v>8.0109999999999992</v>
      </c>
      <c r="I1406" s="965">
        <v>41.856000000000002</v>
      </c>
      <c r="J1406" s="633"/>
      <c r="K1406" s="817">
        <f t="shared" si="253"/>
        <v>41.856000000000002</v>
      </c>
      <c r="L1406" s="922">
        <v>2555.09</v>
      </c>
      <c r="M1406" s="632">
        <f t="shared" si="254"/>
        <v>1.6381419049818206E-2</v>
      </c>
      <c r="N1406" s="1799">
        <v>65.727000000000004</v>
      </c>
      <c r="O1406" s="634">
        <f t="shared" si="255"/>
        <v>1.0767015298874014</v>
      </c>
      <c r="P1406" s="815">
        <f t="shared" si="256"/>
        <v>982.8851429890924</v>
      </c>
      <c r="Q1406" s="635">
        <f t="shared" si="257"/>
        <v>64.602091793244085</v>
      </c>
    </row>
    <row r="1407" spans="1:17">
      <c r="A1407" s="2089"/>
      <c r="B1407" s="78">
        <v>6</v>
      </c>
      <c r="C1407" s="910" t="s">
        <v>772</v>
      </c>
      <c r="D1407" s="964">
        <v>55</v>
      </c>
      <c r="E1407" s="964" t="s">
        <v>431</v>
      </c>
      <c r="F1407" s="633">
        <f t="shared" si="252"/>
        <v>61.058999999999997</v>
      </c>
      <c r="G1407" s="965">
        <v>5.3280000000000003</v>
      </c>
      <c r="H1407" s="965">
        <v>8.8000000000000007</v>
      </c>
      <c r="I1407" s="965">
        <v>46.930999999999997</v>
      </c>
      <c r="J1407" s="633"/>
      <c r="K1407" s="817">
        <f t="shared" si="253"/>
        <v>46.930999999999997</v>
      </c>
      <c r="L1407" s="922">
        <v>2709.83</v>
      </c>
      <c r="M1407" s="632">
        <f t="shared" si="254"/>
        <v>1.7318798596221902E-2</v>
      </c>
      <c r="N1407" s="1799">
        <v>65.727000000000004</v>
      </c>
      <c r="O1407" s="634">
        <f t="shared" si="255"/>
        <v>1.138312675333877</v>
      </c>
      <c r="P1407" s="815">
        <f t="shared" si="256"/>
        <v>1039.1279157733143</v>
      </c>
      <c r="Q1407" s="635">
        <f t="shared" si="257"/>
        <v>68.29876052003263</v>
      </c>
    </row>
    <row r="1408" spans="1:17">
      <c r="A1408" s="2089"/>
      <c r="B1408" s="78">
        <v>7</v>
      </c>
      <c r="C1408" s="910" t="s">
        <v>773</v>
      </c>
      <c r="D1408" s="964">
        <v>25</v>
      </c>
      <c r="E1408" s="964" t="s">
        <v>431</v>
      </c>
      <c r="F1408" s="633">
        <f t="shared" si="252"/>
        <v>32.54</v>
      </c>
      <c r="G1408" s="965">
        <v>4.4420000000000002</v>
      </c>
      <c r="H1408" s="965">
        <v>4</v>
      </c>
      <c r="I1408" s="965">
        <v>24.097999999999999</v>
      </c>
      <c r="J1408" s="633"/>
      <c r="K1408" s="817">
        <f t="shared" si="253"/>
        <v>24.097999999999999</v>
      </c>
      <c r="L1408" s="922">
        <v>1349.82</v>
      </c>
      <c r="M1408" s="632">
        <f t="shared" si="254"/>
        <v>1.7852750737135322E-2</v>
      </c>
      <c r="N1408" s="1799">
        <v>65.727000000000004</v>
      </c>
      <c r="O1408" s="634">
        <f t="shared" si="255"/>
        <v>1.1734077476996934</v>
      </c>
      <c r="P1408" s="815">
        <f t="shared" si="256"/>
        <v>1071.1650442281193</v>
      </c>
      <c r="Q1408" s="635">
        <f t="shared" si="257"/>
        <v>70.404464861981594</v>
      </c>
    </row>
    <row r="1409" spans="1:17">
      <c r="A1409" s="2089"/>
      <c r="B1409" s="78">
        <v>8</v>
      </c>
      <c r="C1409" s="910" t="s">
        <v>774</v>
      </c>
      <c r="D1409" s="964">
        <v>45</v>
      </c>
      <c r="E1409" s="964" t="s">
        <v>431</v>
      </c>
      <c r="F1409" s="633">
        <f t="shared" si="252"/>
        <v>49.725999999999999</v>
      </c>
      <c r="G1409" s="965">
        <v>4.7190000000000003</v>
      </c>
      <c r="H1409" s="965">
        <v>7.2</v>
      </c>
      <c r="I1409" s="965">
        <v>37.807000000000002</v>
      </c>
      <c r="J1409" s="633"/>
      <c r="K1409" s="817">
        <f t="shared" si="253"/>
        <v>37.807000000000002</v>
      </c>
      <c r="L1409" s="922">
        <v>2227.9699999999998</v>
      </c>
      <c r="M1409" s="632">
        <f t="shared" si="254"/>
        <v>1.6969259011566585E-2</v>
      </c>
      <c r="N1409" s="1799">
        <v>65.727000000000004</v>
      </c>
      <c r="O1409" s="634">
        <f t="shared" si="255"/>
        <v>1.115338487053237</v>
      </c>
      <c r="P1409" s="815">
        <f t="shared" si="256"/>
        <v>1018.155540693995</v>
      </c>
      <c r="Q1409" s="635">
        <f t="shared" si="257"/>
        <v>66.920309223194209</v>
      </c>
    </row>
    <row r="1410" spans="1:17">
      <c r="A1410" s="2089"/>
      <c r="B1410" s="78">
        <v>9</v>
      </c>
      <c r="C1410" s="910" t="s">
        <v>775</v>
      </c>
      <c r="D1410" s="964">
        <v>60</v>
      </c>
      <c r="E1410" s="964" t="s">
        <v>431</v>
      </c>
      <c r="F1410" s="633">
        <f t="shared" si="252"/>
        <v>63.445</v>
      </c>
      <c r="G1410" s="965">
        <v>5.5739999999999998</v>
      </c>
      <c r="H1410" s="965">
        <v>9.6</v>
      </c>
      <c r="I1410" s="965">
        <v>48.271000000000001</v>
      </c>
      <c r="J1410" s="633"/>
      <c r="K1410" s="817">
        <f t="shared" si="253"/>
        <v>48.271000000000001</v>
      </c>
      <c r="L1410" s="922">
        <v>3153.72</v>
      </c>
      <c r="M1410" s="632">
        <f t="shared" si="254"/>
        <v>1.5306051266440903E-2</v>
      </c>
      <c r="N1410" s="1799">
        <v>65.727000000000004</v>
      </c>
      <c r="O1410" s="634">
        <f t="shared" si="255"/>
        <v>1.0060208315893613</v>
      </c>
      <c r="P1410" s="815">
        <f t="shared" si="256"/>
        <v>918.36307598645419</v>
      </c>
      <c r="Q1410" s="635">
        <f t="shared" si="257"/>
        <v>60.361249895361681</v>
      </c>
    </row>
    <row r="1411" spans="1:17" ht="12" thickBot="1">
      <c r="A1411" s="2091"/>
      <c r="B1411" s="81">
        <v>10</v>
      </c>
      <c r="C1411" s="910" t="s">
        <v>776</v>
      </c>
      <c r="D1411" s="967">
        <v>45</v>
      </c>
      <c r="E1411" s="967" t="s">
        <v>431</v>
      </c>
      <c r="F1411" s="1002">
        <f t="shared" si="252"/>
        <v>48.477000000000004</v>
      </c>
      <c r="G1411" s="968">
        <v>4.351</v>
      </c>
      <c r="H1411" s="968">
        <v>7.2</v>
      </c>
      <c r="I1411" s="968">
        <v>36.926000000000002</v>
      </c>
      <c r="J1411" s="1002"/>
      <c r="K1411" s="1025">
        <f t="shared" si="253"/>
        <v>36.926000000000002</v>
      </c>
      <c r="L1411" s="932">
        <v>2197.37</v>
      </c>
      <c r="M1411" s="931">
        <f t="shared" si="254"/>
        <v>1.6804634631400268E-2</v>
      </c>
      <c r="N1411" s="968">
        <v>65.727000000000004</v>
      </c>
      <c r="O1411" s="913">
        <f t="shared" si="255"/>
        <v>1.1045182204180455</v>
      </c>
      <c r="P1411" s="913">
        <f t="shared" si="256"/>
        <v>1008.2780778840162</v>
      </c>
      <c r="Q1411" s="914">
        <f t="shared" si="257"/>
        <v>66.271093225082737</v>
      </c>
    </row>
    <row r="1412" spans="1:17">
      <c r="A1412" s="2179" t="s">
        <v>331</v>
      </c>
      <c r="B1412" s="40">
        <v>1</v>
      </c>
      <c r="C1412" s="818" t="s">
        <v>430</v>
      </c>
      <c r="D1412" s="819">
        <v>20</v>
      </c>
      <c r="E1412" s="825" t="s">
        <v>431</v>
      </c>
      <c r="F1412" s="821">
        <f>SUM(G1412,H1412,I1412)</f>
        <v>28.478000000000002</v>
      </c>
      <c r="G1412" s="970">
        <v>0.8</v>
      </c>
      <c r="H1412" s="970">
        <v>3.2</v>
      </c>
      <c r="I1412" s="970">
        <v>24.478000000000002</v>
      </c>
      <c r="J1412" s="744"/>
      <c r="K1412" s="1800">
        <f>I1412</f>
        <v>24.478000000000002</v>
      </c>
      <c r="L1412" s="791">
        <v>1061.52</v>
      </c>
      <c r="M1412" s="822">
        <f>K1412/L1412</f>
        <v>2.3059386540055772E-2</v>
      </c>
      <c r="N1412" s="1801">
        <v>65.727000000000004</v>
      </c>
      <c r="O1412" s="823">
        <f>M1412*N1412</f>
        <v>1.5156242991182458</v>
      </c>
      <c r="P1412" s="823">
        <f>M1412*60*1000</f>
        <v>1383.5631924033462</v>
      </c>
      <c r="Q1412" s="824">
        <f>P1412*N1412/1000</f>
        <v>90.937457947094742</v>
      </c>
    </row>
    <row r="1413" spans="1:17">
      <c r="A1413" s="2179"/>
      <c r="B1413" s="40">
        <v>2</v>
      </c>
      <c r="C1413" s="1769" t="s">
        <v>777</v>
      </c>
      <c r="D1413" s="972">
        <v>19</v>
      </c>
      <c r="E1413" s="825" t="s">
        <v>431</v>
      </c>
      <c r="F1413" s="821">
        <f t="shared" ref="F1413:F1421" si="258">SUM(G1413,H1413,I1413)</f>
        <v>25.792999999999999</v>
      </c>
      <c r="G1413" s="973">
        <v>0.99099999999999999</v>
      </c>
      <c r="H1413" s="973">
        <v>3.04</v>
      </c>
      <c r="I1413" s="973">
        <v>21.762</v>
      </c>
      <c r="J1413" s="637"/>
      <c r="K1413" s="1800">
        <f t="shared" ref="K1413:K1421" si="259">I1413</f>
        <v>21.762</v>
      </c>
      <c r="L1413" s="923">
        <v>966.6</v>
      </c>
      <c r="M1413" s="636">
        <f t="shared" ref="M1413:M1421" si="260">K1413/L1413</f>
        <v>2.2513966480446929E-2</v>
      </c>
      <c r="N1413" s="1801">
        <v>65.727000000000004</v>
      </c>
      <c r="O1413" s="638">
        <f t="shared" ref="O1413:O1421" si="261">M1413*N1413</f>
        <v>1.4797754748603353</v>
      </c>
      <c r="P1413" s="823">
        <f t="shared" ref="P1413:P1421" si="262">M1413*60*1000</f>
        <v>1350.8379888268157</v>
      </c>
      <c r="Q1413" s="639">
        <f t="shared" ref="Q1413:Q1421" si="263">P1413*N1413/1000</f>
        <v>88.786528491620118</v>
      </c>
    </row>
    <row r="1414" spans="1:17">
      <c r="A1414" s="2179"/>
      <c r="B1414" s="40">
        <v>3</v>
      </c>
      <c r="C1414" s="918" t="s">
        <v>778</v>
      </c>
      <c r="D1414" s="972">
        <v>10</v>
      </c>
      <c r="E1414" s="825" t="s">
        <v>431</v>
      </c>
      <c r="F1414" s="821">
        <f t="shared" si="258"/>
        <v>11.052000000000001</v>
      </c>
      <c r="G1414" s="973">
        <v>1.143</v>
      </c>
      <c r="H1414" s="973">
        <v>0.08</v>
      </c>
      <c r="I1414" s="973">
        <v>9.8290000000000006</v>
      </c>
      <c r="J1414" s="637"/>
      <c r="K1414" s="1800">
        <f t="shared" si="259"/>
        <v>9.8290000000000006</v>
      </c>
      <c r="L1414" s="923">
        <v>400.21</v>
      </c>
      <c r="M1414" s="636">
        <f t="shared" si="260"/>
        <v>2.4559606206741462E-2</v>
      </c>
      <c r="N1414" s="1801">
        <v>65.727000000000004</v>
      </c>
      <c r="O1414" s="638">
        <f t="shared" si="261"/>
        <v>1.6142292371504963</v>
      </c>
      <c r="P1414" s="823">
        <f t="shared" si="262"/>
        <v>1473.5763724044878</v>
      </c>
      <c r="Q1414" s="639">
        <f t="shared" si="263"/>
        <v>96.853754229029775</v>
      </c>
    </row>
    <row r="1415" spans="1:17">
      <c r="A1415" s="2180"/>
      <c r="B1415" s="20">
        <v>4</v>
      </c>
      <c r="C1415" s="918" t="s">
        <v>433</v>
      </c>
      <c r="D1415" s="972">
        <v>35</v>
      </c>
      <c r="E1415" s="825" t="s">
        <v>431</v>
      </c>
      <c r="F1415" s="821">
        <f t="shared" si="258"/>
        <v>35.64</v>
      </c>
      <c r="G1415" s="973">
        <v>0</v>
      </c>
      <c r="H1415" s="973">
        <v>0</v>
      </c>
      <c r="I1415" s="973">
        <v>35.64</v>
      </c>
      <c r="J1415" s="637"/>
      <c r="K1415" s="1800">
        <f t="shared" si="259"/>
        <v>35.64</v>
      </c>
      <c r="L1415" s="923">
        <v>1228.48</v>
      </c>
      <c r="M1415" s="636">
        <f t="shared" si="260"/>
        <v>2.9011461318051577E-2</v>
      </c>
      <c r="N1415" s="1801">
        <v>65.727000000000004</v>
      </c>
      <c r="O1415" s="638">
        <f t="shared" si="261"/>
        <v>1.9068363180515762</v>
      </c>
      <c r="P1415" s="823">
        <f t="shared" si="262"/>
        <v>1740.6876790830945</v>
      </c>
      <c r="Q1415" s="639">
        <f t="shared" si="263"/>
        <v>114.41017908309455</v>
      </c>
    </row>
    <row r="1416" spans="1:17">
      <c r="A1416" s="2180"/>
      <c r="B1416" s="20">
        <v>5</v>
      </c>
      <c r="C1416" s="918" t="s">
        <v>779</v>
      </c>
      <c r="D1416" s="972">
        <v>8</v>
      </c>
      <c r="E1416" s="825" t="s">
        <v>431</v>
      </c>
      <c r="F1416" s="821">
        <f t="shared" si="258"/>
        <v>9.5399999999999991</v>
      </c>
      <c r="G1416" s="973">
        <v>0</v>
      </c>
      <c r="H1416" s="973">
        <v>0</v>
      </c>
      <c r="I1416" s="973">
        <v>9.5399999999999991</v>
      </c>
      <c r="J1416" s="637"/>
      <c r="K1416" s="1800">
        <f t="shared" si="259"/>
        <v>9.5399999999999991</v>
      </c>
      <c r="L1416" s="923">
        <v>378.95</v>
      </c>
      <c r="M1416" s="636">
        <f t="shared" si="260"/>
        <v>2.5174825174825173E-2</v>
      </c>
      <c r="N1416" s="1801">
        <v>65.727000000000004</v>
      </c>
      <c r="O1416" s="638">
        <f t="shared" si="261"/>
        <v>1.6546657342657343</v>
      </c>
      <c r="P1416" s="823">
        <f t="shared" si="262"/>
        <v>1510.4895104895104</v>
      </c>
      <c r="Q1416" s="639">
        <f t="shared" si="263"/>
        <v>99.279944055944057</v>
      </c>
    </row>
    <row r="1417" spans="1:17">
      <c r="A1417" s="2180"/>
      <c r="B1417" s="20">
        <v>6</v>
      </c>
      <c r="C1417" s="918" t="s">
        <v>780</v>
      </c>
      <c r="D1417" s="972">
        <v>8</v>
      </c>
      <c r="E1417" s="825" t="s">
        <v>431</v>
      </c>
      <c r="F1417" s="821">
        <f t="shared" si="258"/>
        <v>11.691999999999998</v>
      </c>
      <c r="G1417" s="973">
        <v>5.3999999999999999E-2</v>
      </c>
      <c r="H1417" s="973">
        <v>2E-3</v>
      </c>
      <c r="I1417" s="973">
        <v>11.635999999999999</v>
      </c>
      <c r="J1417" s="637"/>
      <c r="K1417" s="1800">
        <f t="shared" si="259"/>
        <v>11.635999999999999</v>
      </c>
      <c r="L1417" s="923">
        <v>389.52</v>
      </c>
      <c r="M1417" s="636">
        <f t="shared" si="260"/>
        <v>2.9872663791332923E-2</v>
      </c>
      <c r="N1417" s="1801">
        <v>65.727000000000004</v>
      </c>
      <c r="O1417" s="638">
        <f t="shared" si="261"/>
        <v>1.9634405730129392</v>
      </c>
      <c r="P1417" s="823">
        <f t="shared" si="262"/>
        <v>1792.3598274799754</v>
      </c>
      <c r="Q1417" s="639">
        <f t="shared" si="263"/>
        <v>117.80643438077635</v>
      </c>
    </row>
    <row r="1418" spans="1:17">
      <c r="A1418" s="2180"/>
      <c r="B1418" s="20">
        <v>7</v>
      </c>
      <c r="C1418" s="918" t="s">
        <v>781</v>
      </c>
      <c r="D1418" s="972">
        <v>8</v>
      </c>
      <c r="E1418" s="825" t="s">
        <v>431</v>
      </c>
      <c r="F1418" s="821">
        <f t="shared" si="258"/>
        <v>10.077</v>
      </c>
      <c r="G1418" s="973">
        <v>0</v>
      </c>
      <c r="H1418" s="973">
        <v>0</v>
      </c>
      <c r="I1418" s="973">
        <v>10.077</v>
      </c>
      <c r="J1418" s="637"/>
      <c r="K1418" s="1800">
        <f t="shared" si="259"/>
        <v>10.077</v>
      </c>
      <c r="L1418" s="923">
        <v>342.1</v>
      </c>
      <c r="M1418" s="636">
        <f t="shared" si="260"/>
        <v>2.9456299327681963E-2</v>
      </c>
      <c r="N1418" s="1801">
        <v>65.727000000000004</v>
      </c>
      <c r="O1418" s="638">
        <f t="shared" si="261"/>
        <v>1.9360741859105526</v>
      </c>
      <c r="P1418" s="823">
        <f t="shared" si="262"/>
        <v>1767.3779596609179</v>
      </c>
      <c r="Q1418" s="639">
        <f t="shared" si="263"/>
        <v>116.16445115463317</v>
      </c>
    </row>
    <row r="1419" spans="1:17">
      <c r="A1419" s="2180"/>
      <c r="B1419" s="20">
        <v>8</v>
      </c>
      <c r="C1419" s="918" t="s">
        <v>782</v>
      </c>
      <c r="D1419" s="972">
        <v>12</v>
      </c>
      <c r="E1419" s="825" t="s">
        <v>431</v>
      </c>
      <c r="F1419" s="821">
        <f t="shared" si="258"/>
        <v>18.971</v>
      </c>
      <c r="G1419" s="973">
        <v>0</v>
      </c>
      <c r="H1419" s="973">
        <v>0</v>
      </c>
      <c r="I1419" s="973">
        <v>18.971</v>
      </c>
      <c r="J1419" s="637"/>
      <c r="K1419" s="1800">
        <f t="shared" si="259"/>
        <v>18.971</v>
      </c>
      <c r="L1419" s="923">
        <v>673.93</v>
      </c>
      <c r="M1419" s="636">
        <f t="shared" si="260"/>
        <v>2.8149807843544584E-2</v>
      </c>
      <c r="N1419" s="1801">
        <v>65.727000000000004</v>
      </c>
      <c r="O1419" s="638">
        <f t="shared" si="261"/>
        <v>1.850202420132655</v>
      </c>
      <c r="P1419" s="823">
        <f t="shared" si="262"/>
        <v>1688.988470612675</v>
      </c>
      <c r="Q1419" s="639">
        <f t="shared" si="263"/>
        <v>111.01214520795931</v>
      </c>
    </row>
    <row r="1420" spans="1:17">
      <c r="A1420" s="2180"/>
      <c r="B1420" s="20">
        <v>9</v>
      </c>
      <c r="C1420" s="975" t="s">
        <v>432</v>
      </c>
      <c r="D1420" s="972">
        <v>12</v>
      </c>
      <c r="E1420" s="825" t="s">
        <v>431</v>
      </c>
      <c r="F1420" s="821">
        <f t="shared" si="258"/>
        <v>16.920999999999999</v>
      </c>
      <c r="G1420" s="973">
        <v>0.8</v>
      </c>
      <c r="H1420" s="973">
        <v>1.92</v>
      </c>
      <c r="I1420" s="973">
        <v>14.201000000000001</v>
      </c>
      <c r="J1420" s="918"/>
      <c r="K1420" s="1800">
        <f t="shared" si="259"/>
        <v>14.201000000000001</v>
      </c>
      <c r="L1420" s="923">
        <v>533.79999999999995</v>
      </c>
      <c r="M1420" s="636">
        <f t="shared" si="260"/>
        <v>2.6603596852753843E-2</v>
      </c>
      <c r="N1420" s="1801">
        <v>65.727000000000004</v>
      </c>
      <c r="O1420" s="638">
        <f t="shared" si="261"/>
        <v>1.7485746103409521</v>
      </c>
      <c r="P1420" s="823">
        <f t="shared" si="262"/>
        <v>1596.2158111652307</v>
      </c>
      <c r="Q1420" s="639">
        <f t="shared" si="263"/>
        <v>104.91447662045712</v>
      </c>
    </row>
    <row r="1421" spans="1:17" ht="12" thickBot="1">
      <c r="A1421" s="2181"/>
      <c r="B1421" s="21">
        <v>10</v>
      </c>
      <c r="C1421" s="976" t="s">
        <v>539</v>
      </c>
      <c r="D1421" s="977">
        <v>42</v>
      </c>
      <c r="E1421" s="977" t="s">
        <v>431</v>
      </c>
      <c r="F1421" s="978">
        <f t="shared" si="258"/>
        <v>32.76</v>
      </c>
      <c r="G1421" s="979">
        <v>0</v>
      </c>
      <c r="H1421" s="979">
        <v>0</v>
      </c>
      <c r="I1421" s="979">
        <v>32.76</v>
      </c>
      <c r="J1421" s="919"/>
      <c r="K1421" s="1157">
        <f t="shared" si="259"/>
        <v>32.76</v>
      </c>
      <c r="L1421" s="925">
        <v>1067.17</v>
      </c>
      <c r="M1421" s="924">
        <f t="shared" si="260"/>
        <v>3.0698014374467043E-2</v>
      </c>
      <c r="N1421" s="979">
        <v>65.727000000000004</v>
      </c>
      <c r="O1421" s="920">
        <f t="shared" si="261"/>
        <v>2.0176883907905956</v>
      </c>
      <c r="P1421" s="920">
        <f t="shared" si="262"/>
        <v>1841.8808624680225</v>
      </c>
      <c r="Q1421" s="921">
        <f t="shared" si="263"/>
        <v>121.06130344743573</v>
      </c>
    </row>
    <row r="1424" spans="1:17" ht="15">
      <c r="A1424" s="2032" t="s">
        <v>482</v>
      </c>
      <c r="B1424" s="2032"/>
      <c r="C1424" s="2032"/>
      <c r="D1424" s="2032"/>
      <c r="E1424" s="2032"/>
      <c r="F1424" s="2032"/>
      <c r="G1424" s="2032"/>
      <c r="H1424" s="2032"/>
      <c r="I1424" s="2032"/>
      <c r="J1424" s="2032"/>
      <c r="K1424" s="2032"/>
      <c r="L1424" s="2032"/>
      <c r="M1424" s="2032"/>
      <c r="N1424" s="2032"/>
      <c r="O1424" s="2032"/>
      <c r="P1424" s="2032"/>
      <c r="Q1424" s="2032"/>
    </row>
    <row r="1425" spans="1:17" ht="13.5" thickBot="1">
      <c r="A1425" s="1043"/>
      <c r="B1425" s="1043"/>
      <c r="C1425" s="1043"/>
      <c r="D1425" s="1043"/>
      <c r="E1425" s="2038" t="s">
        <v>419</v>
      </c>
      <c r="F1425" s="2038"/>
      <c r="G1425" s="2038"/>
      <c r="H1425" s="2038"/>
      <c r="I1425" s="1043">
        <v>-0.4</v>
      </c>
      <c r="J1425" s="1043" t="s">
        <v>418</v>
      </c>
      <c r="K1425" s="1043" t="s">
        <v>420</v>
      </c>
      <c r="L1425" s="1044">
        <v>570</v>
      </c>
      <c r="M1425" s="1043"/>
      <c r="N1425" s="1043"/>
      <c r="O1425" s="1043"/>
      <c r="P1425" s="1043"/>
      <c r="Q1425" s="1043"/>
    </row>
    <row r="1426" spans="1:17">
      <c r="A1426" s="2033" t="s">
        <v>1</v>
      </c>
      <c r="B1426" s="2068" t="s">
        <v>0</v>
      </c>
      <c r="C1426" s="2039" t="s">
        <v>2</v>
      </c>
      <c r="D1426" s="2039" t="s">
        <v>3</v>
      </c>
      <c r="E1426" s="2039" t="s">
        <v>12</v>
      </c>
      <c r="F1426" s="2042" t="s">
        <v>13</v>
      </c>
      <c r="G1426" s="2043"/>
      <c r="H1426" s="2043"/>
      <c r="I1426" s="2044"/>
      <c r="J1426" s="2039" t="s">
        <v>4</v>
      </c>
      <c r="K1426" s="2039" t="s">
        <v>14</v>
      </c>
      <c r="L1426" s="2039" t="s">
        <v>5</v>
      </c>
      <c r="M1426" s="2039" t="s">
        <v>6</v>
      </c>
      <c r="N1426" s="2039" t="s">
        <v>15</v>
      </c>
      <c r="O1426" s="2039" t="s">
        <v>16</v>
      </c>
      <c r="P1426" s="2065" t="s">
        <v>23</v>
      </c>
      <c r="Q1426" s="2025" t="s">
        <v>24</v>
      </c>
    </row>
    <row r="1427" spans="1:17" ht="33.75">
      <c r="A1427" s="2034"/>
      <c r="B1427" s="2069"/>
      <c r="C1427" s="2040"/>
      <c r="D1427" s="2041"/>
      <c r="E1427" s="2041"/>
      <c r="F1427" s="1042" t="s">
        <v>17</v>
      </c>
      <c r="G1427" s="1042" t="s">
        <v>18</v>
      </c>
      <c r="H1427" s="1042" t="s">
        <v>19</v>
      </c>
      <c r="I1427" s="1042" t="s">
        <v>20</v>
      </c>
      <c r="J1427" s="2041"/>
      <c r="K1427" s="2041"/>
      <c r="L1427" s="2041"/>
      <c r="M1427" s="2041"/>
      <c r="N1427" s="2041"/>
      <c r="O1427" s="2041"/>
      <c r="P1427" s="2066"/>
      <c r="Q1427" s="2026"/>
    </row>
    <row r="1428" spans="1:17" ht="12" thickBot="1">
      <c r="A1428" s="2034"/>
      <c r="B1428" s="2069"/>
      <c r="C1428" s="2078"/>
      <c r="D1428" s="31" t="s">
        <v>7</v>
      </c>
      <c r="E1428" s="31" t="s">
        <v>8</v>
      </c>
      <c r="F1428" s="31" t="s">
        <v>9</v>
      </c>
      <c r="G1428" s="31" t="s">
        <v>9</v>
      </c>
      <c r="H1428" s="31" t="s">
        <v>9</v>
      </c>
      <c r="I1428" s="31" t="s">
        <v>9</v>
      </c>
      <c r="J1428" s="31" t="s">
        <v>21</v>
      </c>
      <c r="K1428" s="31" t="s">
        <v>9</v>
      </c>
      <c r="L1428" s="31" t="s">
        <v>21</v>
      </c>
      <c r="M1428" s="31" t="s">
        <v>22</v>
      </c>
      <c r="N1428" s="106" t="s">
        <v>633</v>
      </c>
      <c r="O1428" s="106" t="s">
        <v>634</v>
      </c>
      <c r="P1428" s="107" t="s">
        <v>25</v>
      </c>
      <c r="Q1428" s="108" t="s">
        <v>635</v>
      </c>
    </row>
    <row r="1429" spans="1:17">
      <c r="A1429" s="2099" t="s">
        <v>330</v>
      </c>
      <c r="B1429" s="48">
        <v>1</v>
      </c>
      <c r="C1429" s="842"/>
      <c r="D1429" s="788"/>
      <c r="E1429" s="788"/>
      <c r="F1429" s="726"/>
      <c r="G1429" s="726"/>
      <c r="H1429" s="726"/>
      <c r="I1429" s="726"/>
      <c r="J1429" s="726"/>
      <c r="K1429" s="789"/>
      <c r="L1429" s="726"/>
      <c r="M1429" s="790"/>
      <c r="N1429" s="840"/>
      <c r="O1429" s="792"/>
      <c r="P1429" s="792"/>
      <c r="Q1429" s="793"/>
    </row>
    <row r="1430" spans="1:17">
      <c r="A1430" s="2100"/>
      <c r="B1430" s="45">
        <v>2</v>
      </c>
      <c r="C1430" s="842"/>
      <c r="D1430" s="795"/>
      <c r="E1430" s="795"/>
      <c r="F1430" s="726"/>
      <c r="G1430" s="624"/>
      <c r="H1430" s="624"/>
      <c r="I1430" s="624"/>
      <c r="J1430" s="624"/>
      <c r="K1430" s="797"/>
      <c r="L1430" s="624"/>
      <c r="M1430" s="625"/>
      <c r="N1430" s="843"/>
      <c r="O1430" s="798"/>
      <c r="P1430" s="792"/>
      <c r="Q1430" s="799"/>
    </row>
    <row r="1431" spans="1:17">
      <c r="A1431" s="2100"/>
      <c r="B1431" s="45">
        <v>3</v>
      </c>
      <c r="C1431" s="842"/>
      <c r="D1431" s="795"/>
      <c r="E1431" s="795"/>
      <c r="F1431" s="726"/>
      <c r="G1431" s="624"/>
      <c r="H1431" s="624"/>
      <c r="I1431" s="624"/>
      <c r="J1431" s="624"/>
      <c r="K1431" s="797"/>
      <c r="L1431" s="624"/>
      <c r="M1431" s="625"/>
      <c r="N1431" s="843"/>
      <c r="O1431" s="798"/>
      <c r="P1431" s="792"/>
      <c r="Q1431" s="799"/>
    </row>
    <row r="1432" spans="1:17">
      <c r="A1432" s="2100"/>
      <c r="B1432" s="13">
        <v>4</v>
      </c>
      <c r="C1432" s="842"/>
      <c r="D1432" s="795"/>
      <c r="E1432" s="795"/>
      <c r="F1432" s="726"/>
      <c r="G1432" s="624"/>
      <c r="H1432" s="624"/>
      <c r="I1432" s="624"/>
      <c r="J1432" s="624"/>
      <c r="K1432" s="797"/>
      <c r="L1432" s="624"/>
      <c r="M1432" s="625"/>
      <c r="N1432" s="843"/>
      <c r="O1432" s="798"/>
      <c r="P1432" s="792"/>
      <c r="Q1432" s="799"/>
    </row>
    <row r="1433" spans="1:17">
      <c r="A1433" s="2100"/>
      <c r="B1433" s="13">
        <v>5</v>
      </c>
      <c r="C1433" s="842"/>
      <c r="D1433" s="795"/>
      <c r="E1433" s="795"/>
      <c r="F1433" s="726"/>
      <c r="G1433" s="624"/>
      <c r="H1433" s="624"/>
      <c r="I1433" s="624"/>
      <c r="J1433" s="624"/>
      <c r="K1433" s="797"/>
      <c r="L1433" s="624"/>
      <c r="M1433" s="625"/>
      <c r="N1433" s="843"/>
      <c r="O1433" s="798"/>
      <c r="P1433" s="792"/>
      <c r="Q1433" s="799"/>
    </row>
    <row r="1434" spans="1:17">
      <c r="A1434" s="2100"/>
      <c r="B1434" s="13">
        <v>6</v>
      </c>
      <c r="C1434" s="842"/>
      <c r="D1434" s="795"/>
      <c r="E1434" s="795"/>
      <c r="F1434" s="726"/>
      <c r="G1434" s="624"/>
      <c r="H1434" s="624"/>
      <c r="I1434" s="624"/>
      <c r="J1434" s="624"/>
      <c r="K1434" s="797"/>
      <c r="L1434" s="624"/>
      <c r="M1434" s="625"/>
      <c r="N1434" s="843"/>
      <c r="O1434" s="798"/>
      <c r="P1434" s="792"/>
      <c r="Q1434" s="799"/>
    </row>
    <row r="1435" spans="1:17">
      <c r="A1435" s="2100"/>
      <c r="B1435" s="13">
        <v>7</v>
      </c>
      <c r="C1435" s="842"/>
      <c r="D1435" s="795"/>
      <c r="E1435" s="795"/>
      <c r="F1435" s="726"/>
      <c r="G1435" s="624"/>
      <c r="H1435" s="624"/>
      <c r="I1435" s="624"/>
      <c r="J1435" s="624"/>
      <c r="K1435" s="797"/>
      <c r="L1435" s="624"/>
      <c r="M1435" s="625"/>
      <c r="N1435" s="843"/>
      <c r="O1435" s="798"/>
      <c r="P1435" s="792"/>
      <c r="Q1435" s="799"/>
    </row>
    <row r="1436" spans="1:17">
      <c r="A1436" s="2100"/>
      <c r="B1436" s="13">
        <v>8</v>
      </c>
      <c r="C1436" s="842"/>
      <c r="D1436" s="795"/>
      <c r="E1436" s="795"/>
      <c r="F1436" s="726"/>
      <c r="G1436" s="624"/>
      <c r="H1436" s="624"/>
      <c r="I1436" s="624"/>
      <c r="J1436" s="624"/>
      <c r="K1436" s="797"/>
      <c r="L1436" s="624"/>
      <c r="M1436" s="625"/>
      <c r="N1436" s="843"/>
      <c r="O1436" s="798"/>
      <c r="P1436" s="792"/>
      <c r="Q1436" s="799"/>
    </row>
    <row r="1437" spans="1:17">
      <c r="A1437" s="2100"/>
      <c r="B1437" s="13">
        <v>9</v>
      </c>
      <c r="C1437" s="842"/>
      <c r="D1437" s="795"/>
      <c r="E1437" s="795"/>
      <c r="F1437" s="726"/>
      <c r="G1437" s="624"/>
      <c r="H1437" s="624"/>
      <c r="I1437" s="624"/>
      <c r="J1437" s="624"/>
      <c r="K1437" s="797"/>
      <c r="L1437" s="624"/>
      <c r="M1437" s="625"/>
      <c r="N1437" s="843"/>
      <c r="O1437" s="798"/>
      <c r="P1437" s="792"/>
      <c r="Q1437" s="799"/>
    </row>
    <row r="1438" spans="1:17" ht="12" thickBot="1">
      <c r="A1438" s="2199"/>
      <c r="B1438" s="44">
        <v>10</v>
      </c>
      <c r="C1438" s="852"/>
      <c r="D1438" s="853"/>
      <c r="E1438" s="853"/>
      <c r="F1438" s="1028"/>
      <c r="G1438" s="741"/>
      <c r="H1438" s="741"/>
      <c r="I1438" s="741"/>
      <c r="J1438" s="741"/>
      <c r="K1438" s="1029"/>
      <c r="L1438" s="741"/>
      <c r="M1438" s="742"/>
      <c r="N1438" s="854"/>
      <c r="O1438" s="1030"/>
      <c r="P1438" s="1031"/>
      <c r="Q1438" s="1032"/>
    </row>
    <row r="1439" spans="1:17">
      <c r="A1439" s="2200" t="s">
        <v>322</v>
      </c>
      <c r="B1439" s="221">
        <v>1</v>
      </c>
      <c r="C1439" s="1217" t="s">
        <v>545</v>
      </c>
      <c r="D1439" s="1218">
        <v>75</v>
      </c>
      <c r="E1439" s="1218" t="s">
        <v>39</v>
      </c>
      <c r="F1439" s="1219">
        <v>54.703999999999994</v>
      </c>
      <c r="G1439" s="1219">
        <v>7.27</v>
      </c>
      <c r="H1439" s="1219">
        <v>11.670999999999999</v>
      </c>
      <c r="I1439" s="1219">
        <v>35.762999999999998</v>
      </c>
      <c r="J1439" s="1220">
        <v>3389.14</v>
      </c>
      <c r="K1439" s="1221">
        <v>35.762999999999998</v>
      </c>
      <c r="L1439" s="1220">
        <v>3389.14</v>
      </c>
      <c r="M1439" s="1222">
        <v>1.0552234490165647E-2</v>
      </c>
      <c r="N1439" s="946">
        <v>97.45</v>
      </c>
      <c r="O1439" s="1036">
        <v>1.0283152510666422</v>
      </c>
      <c r="P1439" s="1036">
        <v>633.13406940993877</v>
      </c>
      <c r="Q1439" s="1037">
        <v>61.698915063998541</v>
      </c>
    </row>
    <row r="1440" spans="1:17">
      <c r="A1440" s="2170"/>
      <c r="B1440" s="271">
        <v>2</v>
      </c>
      <c r="C1440" s="951" t="s">
        <v>483</v>
      </c>
      <c r="D1440" s="801">
        <v>8</v>
      </c>
      <c r="E1440" s="801" t="s">
        <v>39</v>
      </c>
      <c r="F1440" s="945">
        <v>8.9310000000000009</v>
      </c>
      <c r="G1440" s="945">
        <v>0.77</v>
      </c>
      <c r="H1440" s="945">
        <v>0.64</v>
      </c>
      <c r="I1440" s="945">
        <v>7.5209999999999999</v>
      </c>
      <c r="J1440" s="949">
        <v>633.84</v>
      </c>
      <c r="K1440" s="950">
        <v>7.5209999999999999</v>
      </c>
      <c r="L1440" s="949">
        <v>633.84</v>
      </c>
      <c r="M1440" s="810">
        <v>1.1865770541461566E-2</v>
      </c>
      <c r="N1440" s="948">
        <v>97.45</v>
      </c>
      <c r="O1440" s="806">
        <v>1.1563193392654296</v>
      </c>
      <c r="P1440" s="806">
        <v>711.94623248769392</v>
      </c>
      <c r="Q1440" s="807">
        <v>69.379160355925777</v>
      </c>
    </row>
    <row r="1441" spans="1:17">
      <c r="A1441" s="2170"/>
      <c r="B1441" s="215">
        <v>3</v>
      </c>
      <c r="C1441" s="951" t="s">
        <v>807</v>
      </c>
      <c r="D1441" s="801">
        <v>36</v>
      </c>
      <c r="E1441" s="801" t="s">
        <v>39</v>
      </c>
      <c r="F1441" s="945">
        <v>27.45</v>
      </c>
      <c r="G1441" s="945">
        <v>3.0209999999999999</v>
      </c>
      <c r="H1441" s="945">
        <v>5.76</v>
      </c>
      <c r="I1441" s="945">
        <v>18.669</v>
      </c>
      <c r="J1441" s="949">
        <v>1540.77</v>
      </c>
      <c r="K1441" s="950">
        <v>17.812000000000001</v>
      </c>
      <c r="L1441" s="949">
        <v>1469.64</v>
      </c>
      <c r="M1441" s="810">
        <v>1.2119974959854113E-2</v>
      </c>
      <c r="N1441" s="948">
        <v>97.45</v>
      </c>
      <c r="O1441" s="806">
        <v>1.1810915598377834</v>
      </c>
      <c r="P1441" s="806">
        <v>727.19849759124679</v>
      </c>
      <c r="Q1441" s="811">
        <v>70.865493590266993</v>
      </c>
    </row>
    <row r="1442" spans="1:17">
      <c r="A1442" s="2170"/>
      <c r="B1442" s="215">
        <v>4</v>
      </c>
      <c r="C1442" s="951" t="s">
        <v>808</v>
      </c>
      <c r="D1442" s="801">
        <v>8</v>
      </c>
      <c r="E1442" s="801" t="s">
        <v>39</v>
      </c>
      <c r="F1442" s="945">
        <v>6.758</v>
      </c>
      <c r="G1442" s="945">
        <v>0</v>
      </c>
      <c r="H1442" s="945">
        <v>0</v>
      </c>
      <c r="I1442" s="945">
        <v>6.758</v>
      </c>
      <c r="J1442" s="949">
        <v>491.34</v>
      </c>
      <c r="K1442" s="950">
        <v>6.758</v>
      </c>
      <c r="L1442" s="949">
        <v>491.34</v>
      </c>
      <c r="M1442" s="810">
        <v>1.3754223144869133E-2</v>
      </c>
      <c r="N1442" s="948">
        <v>97.45</v>
      </c>
      <c r="O1442" s="952">
        <v>1.3403490454674971</v>
      </c>
      <c r="P1442" s="806">
        <v>825.25338869214806</v>
      </c>
      <c r="Q1442" s="811">
        <v>80.420942728049837</v>
      </c>
    </row>
    <row r="1443" spans="1:17">
      <c r="A1443" s="2170"/>
      <c r="B1443" s="215">
        <v>5</v>
      </c>
      <c r="C1443" s="951" t="s">
        <v>809</v>
      </c>
      <c r="D1443" s="801">
        <v>24</v>
      </c>
      <c r="E1443" s="801" t="s">
        <v>39</v>
      </c>
      <c r="F1443" s="945">
        <v>17.242999999999999</v>
      </c>
      <c r="G1443" s="945">
        <v>2.7970000000000002</v>
      </c>
      <c r="H1443" s="945">
        <v>0.24</v>
      </c>
      <c r="I1443" s="945">
        <v>14.206</v>
      </c>
      <c r="J1443" s="949">
        <v>1026.08</v>
      </c>
      <c r="K1443" s="950">
        <v>14.206</v>
      </c>
      <c r="L1443" s="949">
        <v>1026.08</v>
      </c>
      <c r="M1443" s="810">
        <v>1.3844924372368627E-2</v>
      </c>
      <c r="N1443" s="948">
        <v>97.45</v>
      </c>
      <c r="O1443" s="952">
        <v>1.3491878800873227</v>
      </c>
      <c r="P1443" s="806">
        <v>830.69546234211771</v>
      </c>
      <c r="Q1443" s="811">
        <v>80.951272805239384</v>
      </c>
    </row>
    <row r="1444" spans="1:17">
      <c r="A1444" s="2170"/>
      <c r="B1444" s="215">
        <v>6</v>
      </c>
      <c r="C1444" s="951" t="s">
        <v>810</v>
      </c>
      <c r="D1444" s="801">
        <v>18</v>
      </c>
      <c r="E1444" s="801">
        <v>1996</v>
      </c>
      <c r="F1444" s="945">
        <v>18.41</v>
      </c>
      <c r="G1444" s="945">
        <v>0</v>
      </c>
      <c r="H1444" s="945">
        <v>0</v>
      </c>
      <c r="I1444" s="945">
        <v>18.41</v>
      </c>
      <c r="J1444" s="949">
        <v>1321.61</v>
      </c>
      <c r="K1444" s="950">
        <v>18.41</v>
      </c>
      <c r="L1444" s="949">
        <v>1321.61</v>
      </c>
      <c r="M1444" s="810">
        <v>1.392997934337664E-2</v>
      </c>
      <c r="N1444" s="948">
        <v>97.45</v>
      </c>
      <c r="O1444" s="952">
        <v>1.3574764870120537</v>
      </c>
      <c r="P1444" s="806">
        <v>835.79876060259835</v>
      </c>
      <c r="Q1444" s="811">
        <v>81.448589220723207</v>
      </c>
    </row>
    <row r="1445" spans="1:17">
      <c r="A1445" s="2170"/>
      <c r="B1445" s="215">
        <v>7</v>
      </c>
      <c r="C1445" s="951" t="s">
        <v>811</v>
      </c>
      <c r="D1445" s="801">
        <v>10</v>
      </c>
      <c r="E1445" s="801" t="s">
        <v>39</v>
      </c>
      <c r="F1445" s="945">
        <v>11.600000000000001</v>
      </c>
      <c r="G1445" s="945">
        <v>0.84699999999999998</v>
      </c>
      <c r="H1445" s="945">
        <v>1.6</v>
      </c>
      <c r="I1445" s="945">
        <v>9.1530000000000005</v>
      </c>
      <c r="J1445" s="949">
        <v>656.14</v>
      </c>
      <c r="K1445" s="950">
        <v>8.4369999999999994</v>
      </c>
      <c r="L1445" s="949">
        <v>604.77</v>
      </c>
      <c r="M1445" s="810">
        <v>1.3950758139457975E-2</v>
      </c>
      <c r="N1445" s="948">
        <v>97.45</v>
      </c>
      <c r="O1445" s="952">
        <v>1.3595013806901797</v>
      </c>
      <c r="P1445" s="806">
        <v>837.04548836747847</v>
      </c>
      <c r="Q1445" s="811">
        <v>81.57008284141078</v>
      </c>
    </row>
    <row r="1446" spans="1:17">
      <c r="A1446" s="2170"/>
      <c r="B1446" s="215">
        <v>8</v>
      </c>
      <c r="C1446" s="951" t="s">
        <v>812</v>
      </c>
      <c r="D1446" s="801">
        <v>23</v>
      </c>
      <c r="E1446" s="801">
        <v>2009</v>
      </c>
      <c r="F1446" s="945">
        <v>19.5</v>
      </c>
      <c r="G1446" s="945">
        <v>1.32</v>
      </c>
      <c r="H1446" s="945">
        <v>1.84</v>
      </c>
      <c r="I1446" s="945">
        <v>16.34</v>
      </c>
      <c r="J1446" s="949">
        <v>1098.31</v>
      </c>
      <c r="K1446" s="950">
        <v>16.34</v>
      </c>
      <c r="L1446" s="949">
        <v>1098.31</v>
      </c>
      <c r="M1446" s="810">
        <v>1.4877402554834246E-2</v>
      </c>
      <c r="N1446" s="948">
        <v>97.45</v>
      </c>
      <c r="O1446" s="952">
        <v>1.4498028789685973</v>
      </c>
      <c r="P1446" s="806">
        <v>892.64415329005476</v>
      </c>
      <c r="Q1446" s="811">
        <v>86.988172738115836</v>
      </c>
    </row>
    <row r="1447" spans="1:17">
      <c r="A1447" s="2171"/>
      <c r="B1447" s="229">
        <v>9</v>
      </c>
      <c r="C1447" s="951" t="s">
        <v>813</v>
      </c>
      <c r="D1447" s="801">
        <v>20</v>
      </c>
      <c r="E1447" s="801" t="s">
        <v>39</v>
      </c>
      <c r="F1447" s="945">
        <v>21.206</v>
      </c>
      <c r="G1447" s="945">
        <v>0.154</v>
      </c>
      <c r="H1447" s="945">
        <v>3.12</v>
      </c>
      <c r="I1447" s="945">
        <v>17.931999999999999</v>
      </c>
      <c r="J1447" s="949">
        <v>1077.83</v>
      </c>
      <c r="K1447" s="950">
        <v>17.931999999999999</v>
      </c>
      <c r="L1447" s="949">
        <v>1077.83</v>
      </c>
      <c r="M1447" s="810">
        <v>1.6637132015252867E-2</v>
      </c>
      <c r="N1447" s="948">
        <v>97.45</v>
      </c>
      <c r="O1447" s="952">
        <v>1.621288514886392</v>
      </c>
      <c r="P1447" s="806">
        <v>998.22792091517215</v>
      </c>
      <c r="Q1447" s="811">
        <v>97.277310893183525</v>
      </c>
    </row>
    <row r="1448" spans="1:17" ht="12" thickBot="1">
      <c r="A1448" s="2201"/>
      <c r="B1448" s="222">
        <v>10</v>
      </c>
      <c r="C1448" s="1223" t="s">
        <v>814</v>
      </c>
      <c r="D1448" s="1224">
        <v>30</v>
      </c>
      <c r="E1448" s="1224" t="s">
        <v>39</v>
      </c>
      <c r="F1448" s="1225">
        <v>34.700000000000003</v>
      </c>
      <c r="G1448" s="1225">
        <v>2.4249999999999998</v>
      </c>
      <c r="H1448" s="1225">
        <v>4.6399999999999997</v>
      </c>
      <c r="I1448" s="1225">
        <v>27.635000000000002</v>
      </c>
      <c r="J1448" s="1226">
        <v>1612.1</v>
      </c>
      <c r="K1448" s="1227">
        <v>27.635000000000002</v>
      </c>
      <c r="L1448" s="1226">
        <v>1612.1</v>
      </c>
      <c r="M1448" s="1228">
        <v>1.7142236833943305E-2</v>
      </c>
      <c r="N1448" s="1226">
        <v>97.45</v>
      </c>
      <c r="O1448" s="959">
        <v>1.670510979467775</v>
      </c>
      <c r="P1448" s="959">
        <v>1028.5342100365983</v>
      </c>
      <c r="Q1448" s="960">
        <v>100.2306587680665</v>
      </c>
    </row>
    <row r="1449" spans="1:17">
      <c r="A1449" s="2088" t="s">
        <v>323</v>
      </c>
      <c r="B1449" s="77">
        <v>1</v>
      </c>
      <c r="C1449" s="1229" t="s">
        <v>815</v>
      </c>
      <c r="D1449" s="1230">
        <v>22</v>
      </c>
      <c r="E1449" s="1230" t="s">
        <v>39</v>
      </c>
      <c r="F1449" s="1231">
        <v>34.790999999999997</v>
      </c>
      <c r="G1449" s="1231">
        <v>2.78</v>
      </c>
      <c r="H1449" s="1231">
        <v>3.52</v>
      </c>
      <c r="I1449" s="1231">
        <v>28.491</v>
      </c>
      <c r="J1449" s="1232">
        <v>1169.72</v>
      </c>
      <c r="K1449" s="1233">
        <v>28.491</v>
      </c>
      <c r="L1449" s="1232">
        <v>1169.72</v>
      </c>
      <c r="M1449" s="814">
        <v>2.435711110351195E-2</v>
      </c>
      <c r="N1449" s="911">
        <v>97.45</v>
      </c>
      <c r="O1449" s="815">
        <v>2.3736004770372396</v>
      </c>
      <c r="P1449" s="815">
        <v>1461.426666210717</v>
      </c>
      <c r="Q1449" s="816">
        <v>142.41602862223439</v>
      </c>
    </row>
    <row r="1450" spans="1:17">
      <c r="A1450" s="2089"/>
      <c r="B1450" s="78">
        <v>2</v>
      </c>
      <c r="C1450" s="910" t="s">
        <v>484</v>
      </c>
      <c r="D1450" s="964">
        <v>6</v>
      </c>
      <c r="E1450" s="964" t="s">
        <v>39</v>
      </c>
      <c r="F1450" s="965">
        <v>8.67</v>
      </c>
      <c r="G1450" s="965">
        <v>0</v>
      </c>
      <c r="H1450" s="965">
        <v>0</v>
      </c>
      <c r="I1450" s="965">
        <v>8.67</v>
      </c>
      <c r="J1450" s="922">
        <v>355.35</v>
      </c>
      <c r="K1450" s="966">
        <v>8.67</v>
      </c>
      <c r="L1450" s="922">
        <v>355.35</v>
      </c>
      <c r="M1450" s="632">
        <v>2.4398480371464751E-2</v>
      </c>
      <c r="N1450" s="911">
        <v>97.45</v>
      </c>
      <c r="O1450" s="634">
        <v>2.3776319121992402</v>
      </c>
      <c r="P1450" s="815">
        <v>1463.9088222878852</v>
      </c>
      <c r="Q1450" s="635">
        <v>142.65791473195443</v>
      </c>
    </row>
    <row r="1451" spans="1:17">
      <c r="A1451" s="2089"/>
      <c r="B1451" s="78">
        <v>3</v>
      </c>
      <c r="C1451" s="910" t="s">
        <v>816</v>
      </c>
      <c r="D1451" s="964">
        <v>20</v>
      </c>
      <c r="E1451" s="964" t="s">
        <v>39</v>
      </c>
      <c r="F1451" s="965">
        <v>30.475999999999999</v>
      </c>
      <c r="G1451" s="965">
        <v>1.39</v>
      </c>
      <c r="H1451" s="965">
        <v>3.2</v>
      </c>
      <c r="I1451" s="965">
        <v>25.885999999999999</v>
      </c>
      <c r="J1451" s="922">
        <v>1054.08</v>
      </c>
      <c r="K1451" s="966">
        <v>25.885999999999999</v>
      </c>
      <c r="L1451" s="922">
        <v>1054.08</v>
      </c>
      <c r="M1451" s="632">
        <v>2.4557908318154222E-2</v>
      </c>
      <c r="N1451" s="911">
        <v>97.45</v>
      </c>
      <c r="O1451" s="634">
        <v>2.3931681656041288</v>
      </c>
      <c r="P1451" s="815">
        <v>1473.4744990892532</v>
      </c>
      <c r="Q1451" s="635">
        <v>143.59008993624772</v>
      </c>
    </row>
    <row r="1452" spans="1:17">
      <c r="A1452" s="2089"/>
      <c r="B1452" s="78">
        <v>4</v>
      </c>
      <c r="C1452" s="910" t="s">
        <v>817</v>
      </c>
      <c r="D1452" s="964">
        <v>32</v>
      </c>
      <c r="E1452" s="964" t="s">
        <v>39</v>
      </c>
      <c r="F1452" s="965">
        <v>38.067</v>
      </c>
      <c r="G1452" s="965">
        <v>2.403</v>
      </c>
      <c r="H1452" s="965">
        <v>5.04</v>
      </c>
      <c r="I1452" s="965">
        <v>30.623999999999999</v>
      </c>
      <c r="J1452" s="922">
        <v>1224.3399999999999</v>
      </c>
      <c r="K1452" s="966">
        <v>30.623999999999999</v>
      </c>
      <c r="L1452" s="922">
        <v>1224.3399999999999</v>
      </c>
      <c r="M1452" s="632">
        <v>2.5012659882058905E-2</v>
      </c>
      <c r="N1452" s="911">
        <v>97.45</v>
      </c>
      <c r="O1452" s="634">
        <v>2.4374837055066405</v>
      </c>
      <c r="P1452" s="815">
        <v>1500.7595929235342</v>
      </c>
      <c r="Q1452" s="635">
        <v>146.24902233039842</v>
      </c>
    </row>
    <row r="1453" spans="1:17">
      <c r="A1453" s="2089"/>
      <c r="B1453" s="78">
        <v>5</v>
      </c>
      <c r="C1453" s="910" t="s">
        <v>818</v>
      </c>
      <c r="D1453" s="964">
        <v>22</v>
      </c>
      <c r="E1453" s="964" t="s">
        <v>39</v>
      </c>
      <c r="F1453" s="965">
        <v>36.759</v>
      </c>
      <c r="G1453" s="965">
        <v>2.2549999999999999</v>
      </c>
      <c r="H1453" s="965">
        <v>3.52</v>
      </c>
      <c r="I1453" s="965">
        <v>30.984000000000002</v>
      </c>
      <c r="J1453" s="922">
        <v>1238.24</v>
      </c>
      <c r="K1453" s="966">
        <v>30.984000000000002</v>
      </c>
      <c r="L1453" s="922">
        <v>1238.24</v>
      </c>
      <c r="M1453" s="632">
        <v>2.5022612740664169E-2</v>
      </c>
      <c r="N1453" s="911">
        <v>97.45</v>
      </c>
      <c r="O1453" s="634">
        <v>2.4384536115777231</v>
      </c>
      <c r="P1453" s="815">
        <v>1501.3567644398499</v>
      </c>
      <c r="Q1453" s="635">
        <v>146.3072166946634</v>
      </c>
    </row>
    <row r="1454" spans="1:17">
      <c r="A1454" s="2089"/>
      <c r="B1454" s="78">
        <v>6</v>
      </c>
      <c r="C1454" s="910" t="s">
        <v>819</v>
      </c>
      <c r="D1454" s="964">
        <v>18</v>
      </c>
      <c r="E1454" s="964" t="s">
        <v>39</v>
      </c>
      <c r="F1454" s="965">
        <v>29.823999999999998</v>
      </c>
      <c r="G1454" s="965">
        <v>2.145</v>
      </c>
      <c r="H1454" s="965">
        <v>2.88</v>
      </c>
      <c r="I1454" s="965">
        <v>24.798999999999999</v>
      </c>
      <c r="J1454" s="922">
        <v>986.57</v>
      </c>
      <c r="K1454" s="966">
        <v>24.798999999999999</v>
      </c>
      <c r="L1454" s="922">
        <v>986.57</v>
      </c>
      <c r="M1454" s="632">
        <v>2.5136584327518571E-2</v>
      </c>
      <c r="N1454" s="911">
        <v>97.45</v>
      </c>
      <c r="O1454" s="634">
        <v>2.4495601427166847</v>
      </c>
      <c r="P1454" s="815">
        <v>1508.1950596511142</v>
      </c>
      <c r="Q1454" s="635">
        <v>146.97360856300108</v>
      </c>
    </row>
    <row r="1455" spans="1:17">
      <c r="A1455" s="2089"/>
      <c r="B1455" s="78">
        <v>7</v>
      </c>
      <c r="C1455" s="910" t="s">
        <v>820</v>
      </c>
      <c r="D1455" s="964">
        <v>40</v>
      </c>
      <c r="E1455" s="964" t="s">
        <v>39</v>
      </c>
      <c r="F1455" s="965">
        <v>58.897999999999996</v>
      </c>
      <c r="G1455" s="965">
        <v>3.5670000000000002</v>
      </c>
      <c r="H1455" s="965">
        <v>6.4</v>
      </c>
      <c r="I1455" s="965">
        <v>48.930999999999997</v>
      </c>
      <c r="J1455" s="922">
        <v>1935.84</v>
      </c>
      <c r="K1455" s="966">
        <v>47.320999999999998</v>
      </c>
      <c r="L1455" s="922">
        <v>1871.86</v>
      </c>
      <c r="M1455" s="632">
        <v>2.5280202579252724E-2</v>
      </c>
      <c r="N1455" s="911">
        <v>97.45</v>
      </c>
      <c r="O1455" s="634">
        <v>2.4635557413481779</v>
      </c>
      <c r="P1455" s="815">
        <v>1516.8121547551634</v>
      </c>
      <c r="Q1455" s="635">
        <v>147.81334448089069</v>
      </c>
    </row>
    <row r="1456" spans="1:17">
      <c r="A1456" s="2089"/>
      <c r="B1456" s="78">
        <v>8</v>
      </c>
      <c r="C1456" s="910" t="s">
        <v>821</v>
      </c>
      <c r="D1456" s="964">
        <v>20</v>
      </c>
      <c r="E1456" s="964" t="s">
        <v>39</v>
      </c>
      <c r="F1456" s="965">
        <v>32.528999999999996</v>
      </c>
      <c r="G1456" s="965">
        <v>2.347</v>
      </c>
      <c r="H1456" s="965">
        <v>3.2</v>
      </c>
      <c r="I1456" s="965">
        <v>26.981999999999999</v>
      </c>
      <c r="J1456" s="922">
        <v>1049.01</v>
      </c>
      <c r="K1456" s="966">
        <v>26.981999999999999</v>
      </c>
      <c r="L1456" s="922">
        <v>1049.01</v>
      </c>
      <c r="M1456" s="632">
        <v>2.5721394457631479E-2</v>
      </c>
      <c r="N1456" s="911">
        <v>97.45</v>
      </c>
      <c r="O1456" s="634">
        <v>2.5065498898961875</v>
      </c>
      <c r="P1456" s="815">
        <v>1543.2836674578887</v>
      </c>
      <c r="Q1456" s="635">
        <v>150.39299339377126</v>
      </c>
    </row>
    <row r="1457" spans="1:17">
      <c r="A1457" s="2089"/>
      <c r="B1457" s="78">
        <v>9</v>
      </c>
      <c r="C1457" s="910" t="s">
        <v>546</v>
      </c>
      <c r="D1457" s="964">
        <v>22</v>
      </c>
      <c r="E1457" s="964" t="s">
        <v>39</v>
      </c>
      <c r="F1457" s="965">
        <v>33.459000000000003</v>
      </c>
      <c r="G1457" s="965">
        <v>2.25</v>
      </c>
      <c r="H1457" s="965">
        <v>3.52</v>
      </c>
      <c r="I1457" s="965">
        <v>27.689</v>
      </c>
      <c r="J1457" s="922">
        <v>1074.8900000000001</v>
      </c>
      <c r="K1457" s="966">
        <v>27.689</v>
      </c>
      <c r="L1457" s="922">
        <v>1074.8900000000001</v>
      </c>
      <c r="M1457" s="632">
        <v>2.5759845193461653E-2</v>
      </c>
      <c r="N1457" s="911">
        <v>97.45</v>
      </c>
      <c r="O1457" s="634">
        <v>2.5102969141028382</v>
      </c>
      <c r="P1457" s="815">
        <v>1545.5907116076992</v>
      </c>
      <c r="Q1457" s="635">
        <v>150.61781484617029</v>
      </c>
    </row>
    <row r="1458" spans="1:17" ht="12" thickBot="1">
      <c r="A1458" s="2091"/>
      <c r="B1458" s="81">
        <v>10</v>
      </c>
      <c r="C1458" s="999" t="s">
        <v>549</v>
      </c>
      <c r="D1458" s="1000">
        <v>7</v>
      </c>
      <c r="E1458" s="1000" t="s">
        <v>39</v>
      </c>
      <c r="F1458" s="1234">
        <v>9.9879999999999995</v>
      </c>
      <c r="G1458" s="1234">
        <v>0.66</v>
      </c>
      <c r="H1458" s="1234">
        <v>7.0000000000000007E-2</v>
      </c>
      <c r="I1458" s="1234">
        <v>9.2579999999999991</v>
      </c>
      <c r="J1458" s="1001">
        <v>358.82</v>
      </c>
      <c r="K1458" s="1235">
        <v>9.2579999999999991</v>
      </c>
      <c r="L1458" s="1001">
        <v>358.82</v>
      </c>
      <c r="M1458" s="987">
        <v>2.580123738922022E-2</v>
      </c>
      <c r="N1458" s="1232">
        <v>97.45</v>
      </c>
      <c r="O1458" s="915">
        <v>2.5143305835795107</v>
      </c>
      <c r="P1458" s="915">
        <v>1548.074243353213</v>
      </c>
      <c r="Q1458" s="916">
        <v>150.85983501477062</v>
      </c>
    </row>
    <row r="1459" spans="1:17">
      <c r="A1459" s="2209" t="s">
        <v>331</v>
      </c>
      <c r="B1459" s="18">
        <v>1</v>
      </c>
      <c r="C1459" s="818" t="s">
        <v>547</v>
      </c>
      <c r="D1459" s="819">
        <v>6</v>
      </c>
      <c r="E1459" s="819" t="s">
        <v>39</v>
      </c>
      <c r="F1459" s="1095">
        <v>9.58</v>
      </c>
      <c r="G1459" s="970">
        <v>0</v>
      </c>
      <c r="H1459" s="970">
        <v>0</v>
      </c>
      <c r="I1459" s="970">
        <v>9.58</v>
      </c>
      <c r="J1459" s="917">
        <v>354.04</v>
      </c>
      <c r="K1459" s="1097">
        <v>9.58</v>
      </c>
      <c r="L1459" s="1096">
        <v>354.04</v>
      </c>
      <c r="M1459" s="1236">
        <v>2.7059089368432945E-2</v>
      </c>
      <c r="N1459" s="1094">
        <v>97.45</v>
      </c>
      <c r="O1459" s="745">
        <v>2.6369082589537904</v>
      </c>
      <c r="P1459" s="745">
        <v>1623.5453621059767</v>
      </c>
      <c r="Q1459" s="746">
        <v>158.21449553722744</v>
      </c>
    </row>
    <row r="1460" spans="1:17">
      <c r="A1460" s="2179"/>
      <c r="B1460" s="40">
        <v>2</v>
      </c>
      <c r="C1460" s="918" t="s">
        <v>822</v>
      </c>
      <c r="D1460" s="972">
        <v>22</v>
      </c>
      <c r="E1460" s="972" t="s">
        <v>39</v>
      </c>
      <c r="F1460" s="973">
        <v>37.243000000000002</v>
      </c>
      <c r="G1460" s="973">
        <v>2.4750000000000001</v>
      </c>
      <c r="H1460" s="973">
        <v>3.52</v>
      </c>
      <c r="I1460" s="973">
        <v>31.248000000000001</v>
      </c>
      <c r="J1460" s="923">
        <v>1153.5899999999999</v>
      </c>
      <c r="K1460" s="974">
        <v>31.248000000000001</v>
      </c>
      <c r="L1460" s="923">
        <v>1153.5899999999999</v>
      </c>
      <c r="M1460" s="636">
        <v>2.7087613450185944E-2</v>
      </c>
      <c r="N1460" s="918">
        <v>97.45</v>
      </c>
      <c r="O1460" s="638">
        <v>2.6396879307206205</v>
      </c>
      <c r="P1460" s="823">
        <v>1625.2568070111565</v>
      </c>
      <c r="Q1460" s="639">
        <v>158.3812758432372</v>
      </c>
    </row>
    <row r="1461" spans="1:17">
      <c r="A1461" s="2179"/>
      <c r="B1461" s="40">
        <v>3</v>
      </c>
      <c r="C1461" s="918" t="s">
        <v>485</v>
      </c>
      <c r="D1461" s="972">
        <v>22</v>
      </c>
      <c r="E1461" s="972" t="s">
        <v>39</v>
      </c>
      <c r="F1461" s="973">
        <v>38.095000000000006</v>
      </c>
      <c r="G1461" s="973">
        <v>1.43</v>
      </c>
      <c r="H1461" s="973">
        <v>3.52</v>
      </c>
      <c r="I1461" s="973">
        <v>33.145000000000003</v>
      </c>
      <c r="J1461" s="923">
        <v>1204.6500000000001</v>
      </c>
      <c r="K1461" s="974">
        <v>33.145000000000003</v>
      </c>
      <c r="L1461" s="923">
        <v>1204.6500000000001</v>
      </c>
      <c r="M1461" s="636">
        <v>2.7514215747312498E-2</v>
      </c>
      <c r="N1461" s="918">
        <v>97.45</v>
      </c>
      <c r="O1461" s="638">
        <v>2.6812603245756028</v>
      </c>
      <c r="P1461" s="823">
        <v>1650.8529448387499</v>
      </c>
      <c r="Q1461" s="639">
        <v>160.87561947453619</v>
      </c>
    </row>
    <row r="1462" spans="1:17">
      <c r="A1462" s="2180"/>
      <c r="B1462" s="20">
        <v>4</v>
      </c>
      <c r="C1462" s="918" t="s">
        <v>823</v>
      </c>
      <c r="D1462" s="972">
        <v>22</v>
      </c>
      <c r="E1462" s="972" t="s">
        <v>39</v>
      </c>
      <c r="F1462" s="973">
        <v>38.798999999999999</v>
      </c>
      <c r="G1462" s="973">
        <v>2.5569999999999999</v>
      </c>
      <c r="H1462" s="973">
        <v>3.52</v>
      </c>
      <c r="I1462" s="973">
        <v>32.722000000000001</v>
      </c>
      <c r="J1462" s="923">
        <v>1169.51</v>
      </c>
      <c r="K1462" s="974">
        <v>32.722000000000001</v>
      </c>
      <c r="L1462" s="923">
        <v>1169.51</v>
      </c>
      <c r="M1462" s="636">
        <v>2.7979239168540671E-2</v>
      </c>
      <c r="N1462" s="918">
        <v>97.45</v>
      </c>
      <c r="O1462" s="638">
        <v>2.7265768569742885</v>
      </c>
      <c r="P1462" s="823">
        <v>1678.7543501124403</v>
      </c>
      <c r="Q1462" s="639">
        <v>163.59461141845733</v>
      </c>
    </row>
    <row r="1463" spans="1:17">
      <c r="A1463" s="2180"/>
      <c r="B1463" s="20">
        <v>5</v>
      </c>
      <c r="C1463" s="918" t="s">
        <v>548</v>
      </c>
      <c r="D1463" s="972">
        <v>8</v>
      </c>
      <c r="E1463" s="972" t="s">
        <v>39</v>
      </c>
      <c r="F1463" s="973">
        <v>12</v>
      </c>
      <c r="G1463" s="973">
        <v>0.60499999999999998</v>
      </c>
      <c r="H1463" s="973">
        <v>1.2</v>
      </c>
      <c r="I1463" s="973">
        <v>10.195</v>
      </c>
      <c r="J1463" s="923">
        <v>362.86</v>
      </c>
      <c r="K1463" s="974">
        <v>8.8480000000000008</v>
      </c>
      <c r="L1463" s="923">
        <v>314.87</v>
      </c>
      <c r="M1463" s="636">
        <v>2.810048591482199E-2</v>
      </c>
      <c r="N1463" s="918">
        <v>97.45</v>
      </c>
      <c r="O1463" s="638">
        <v>2.7383923523994032</v>
      </c>
      <c r="P1463" s="823">
        <v>1686.0291548893194</v>
      </c>
      <c r="Q1463" s="639">
        <v>164.3035411439642</v>
      </c>
    </row>
    <row r="1464" spans="1:17">
      <c r="A1464" s="2180"/>
      <c r="B1464" s="20">
        <v>6</v>
      </c>
      <c r="C1464" s="918" t="s">
        <v>824</v>
      </c>
      <c r="D1464" s="972">
        <v>12</v>
      </c>
      <c r="E1464" s="972" t="s">
        <v>39</v>
      </c>
      <c r="F1464" s="973">
        <v>16.818000000000001</v>
      </c>
      <c r="G1464" s="973">
        <v>0.44</v>
      </c>
      <c r="H1464" s="973">
        <v>1.76</v>
      </c>
      <c r="I1464" s="973">
        <v>14.618</v>
      </c>
      <c r="J1464" s="923">
        <v>555.41</v>
      </c>
      <c r="K1464" s="974">
        <v>14.372</v>
      </c>
      <c r="L1464" s="923">
        <v>503.56</v>
      </c>
      <c r="M1464" s="636">
        <v>2.8540789578203194E-2</v>
      </c>
      <c r="N1464" s="918">
        <v>97.45</v>
      </c>
      <c r="O1464" s="638">
        <v>2.7812999443959012</v>
      </c>
      <c r="P1464" s="823">
        <v>1712.4473746921915</v>
      </c>
      <c r="Q1464" s="639">
        <v>166.87799666375409</v>
      </c>
    </row>
    <row r="1465" spans="1:17">
      <c r="A1465" s="2180"/>
      <c r="B1465" s="20">
        <v>7</v>
      </c>
      <c r="C1465" s="918" t="s">
        <v>825</v>
      </c>
      <c r="D1465" s="972">
        <v>16</v>
      </c>
      <c r="E1465" s="972" t="s">
        <v>39</v>
      </c>
      <c r="F1465" s="973">
        <v>23.408000000000001</v>
      </c>
      <c r="G1465" s="973">
        <v>1.375</v>
      </c>
      <c r="H1465" s="973">
        <v>2.25</v>
      </c>
      <c r="I1465" s="973">
        <v>19.783000000000001</v>
      </c>
      <c r="J1465" s="923">
        <v>880.52</v>
      </c>
      <c r="K1465" s="974">
        <v>15.45</v>
      </c>
      <c r="L1465" s="923">
        <v>522.48</v>
      </c>
      <c r="M1465" s="636">
        <v>2.9570509875976113E-2</v>
      </c>
      <c r="N1465" s="918">
        <v>97.45</v>
      </c>
      <c r="O1465" s="638">
        <v>2.8816461874138724</v>
      </c>
      <c r="P1465" s="823">
        <v>1774.230592558567</v>
      </c>
      <c r="Q1465" s="639">
        <v>172.89877124483235</v>
      </c>
    </row>
    <row r="1466" spans="1:17">
      <c r="A1466" s="2180"/>
      <c r="B1466" s="20">
        <v>8</v>
      </c>
      <c r="C1466" s="918" t="s">
        <v>486</v>
      </c>
      <c r="D1466" s="972">
        <v>22</v>
      </c>
      <c r="E1466" s="972" t="s">
        <v>39</v>
      </c>
      <c r="F1466" s="973">
        <v>40.948999999999998</v>
      </c>
      <c r="G1466" s="973">
        <v>2.3820000000000001</v>
      </c>
      <c r="H1466" s="973">
        <v>3.52</v>
      </c>
      <c r="I1466" s="973">
        <v>35.046999999999997</v>
      </c>
      <c r="J1466" s="923">
        <v>1170.98</v>
      </c>
      <c r="K1466" s="974">
        <v>35.046999999999997</v>
      </c>
      <c r="L1466" s="923">
        <v>1170.98</v>
      </c>
      <c r="M1466" s="636">
        <v>2.9929631590633485E-2</v>
      </c>
      <c r="N1466" s="918">
        <v>97.45</v>
      </c>
      <c r="O1466" s="638">
        <v>2.9166425985072331</v>
      </c>
      <c r="P1466" s="823">
        <v>1795.777895438009</v>
      </c>
      <c r="Q1466" s="639">
        <v>174.99855591043399</v>
      </c>
    </row>
    <row r="1467" spans="1:17">
      <c r="A1467" s="2180"/>
      <c r="B1467" s="20">
        <v>9</v>
      </c>
      <c r="C1467" s="975" t="s">
        <v>824</v>
      </c>
      <c r="D1467" s="972">
        <v>8</v>
      </c>
      <c r="E1467" s="972" t="s">
        <v>39</v>
      </c>
      <c r="F1467" s="973">
        <v>13.321</v>
      </c>
      <c r="G1467" s="973">
        <v>0.27500000000000002</v>
      </c>
      <c r="H1467" s="973">
        <v>1.28</v>
      </c>
      <c r="I1467" s="973">
        <v>11.766</v>
      </c>
      <c r="J1467" s="923">
        <v>354.78</v>
      </c>
      <c r="K1467" s="974">
        <v>11.766</v>
      </c>
      <c r="L1467" s="923">
        <v>354.78</v>
      </c>
      <c r="M1467" s="636">
        <v>3.3164214442753255E-2</v>
      </c>
      <c r="N1467" s="918">
        <v>97.45</v>
      </c>
      <c r="O1467" s="638">
        <v>3.2318526974463047</v>
      </c>
      <c r="P1467" s="823">
        <v>1989.8528665651954</v>
      </c>
      <c r="Q1467" s="639">
        <v>193.9111618467783</v>
      </c>
    </row>
    <row r="1468" spans="1:17" ht="12" thickBot="1">
      <c r="A1468" s="2181"/>
      <c r="B1468" s="21">
        <v>10</v>
      </c>
      <c r="C1468" s="976" t="s">
        <v>826</v>
      </c>
      <c r="D1468" s="977">
        <v>11</v>
      </c>
      <c r="E1468" s="977" t="s">
        <v>39</v>
      </c>
      <c r="F1468" s="1092">
        <v>15.950000000000001</v>
      </c>
      <c r="G1468" s="979">
        <v>0.495</v>
      </c>
      <c r="H1468" s="979">
        <v>1.6</v>
      </c>
      <c r="I1468" s="979">
        <v>13.855</v>
      </c>
      <c r="J1468" s="925">
        <v>407.19</v>
      </c>
      <c r="K1468" s="1237">
        <v>12.127000000000001</v>
      </c>
      <c r="L1468" s="1098">
        <v>356.36</v>
      </c>
      <c r="M1468" s="1238">
        <v>3.4030194185654956E-2</v>
      </c>
      <c r="N1468" s="1239">
        <v>97.45</v>
      </c>
      <c r="O1468" s="920">
        <v>3.3162424233920755</v>
      </c>
      <c r="P1468" s="920">
        <v>2041.8116511392973</v>
      </c>
      <c r="Q1468" s="921">
        <v>198.97454540352453</v>
      </c>
    </row>
    <row r="1471" spans="1:17" ht="15">
      <c r="A1471" s="2032" t="s">
        <v>599</v>
      </c>
      <c r="B1471" s="2032"/>
      <c r="C1471" s="2032"/>
      <c r="D1471" s="2032"/>
      <c r="E1471" s="2032"/>
      <c r="F1471" s="2032"/>
      <c r="G1471" s="2032"/>
      <c r="H1471" s="2032"/>
      <c r="I1471" s="2032"/>
      <c r="J1471" s="2032"/>
      <c r="K1471" s="2032"/>
      <c r="L1471" s="2032"/>
      <c r="M1471" s="2032"/>
      <c r="N1471" s="2032"/>
      <c r="O1471" s="2032"/>
      <c r="P1471" s="2032"/>
      <c r="Q1471" s="2032"/>
    </row>
    <row r="1472" spans="1:17" ht="13.5" thickBot="1">
      <c r="A1472" s="1043"/>
      <c r="B1472" s="1043"/>
      <c r="C1472" s="1043"/>
      <c r="D1472" s="1043"/>
      <c r="E1472" s="2038" t="s">
        <v>419</v>
      </c>
      <c r="F1472" s="2038"/>
      <c r="G1472" s="2038"/>
      <c r="H1472" s="2038"/>
      <c r="I1472" s="1043">
        <v>-0.7</v>
      </c>
      <c r="J1472" s="1043" t="s">
        <v>418</v>
      </c>
      <c r="K1472" s="1043" t="s">
        <v>420</v>
      </c>
      <c r="L1472" s="1044">
        <v>561</v>
      </c>
      <c r="M1472" s="1043"/>
      <c r="N1472" s="1043"/>
      <c r="O1472" s="1043"/>
      <c r="P1472" s="1043"/>
      <c r="Q1472" s="1043"/>
    </row>
    <row r="1473" spans="1:17">
      <c r="A1473" s="2033" t="s">
        <v>1</v>
      </c>
      <c r="B1473" s="2068" t="s">
        <v>0</v>
      </c>
      <c r="C1473" s="2039" t="s">
        <v>2</v>
      </c>
      <c r="D1473" s="2039" t="s">
        <v>3</v>
      </c>
      <c r="E1473" s="2039" t="s">
        <v>12</v>
      </c>
      <c r="F1473" s="2042" t="s">
        <v>13</v>
      </c>
      <c r="G1473" s="2043"/>
      <c r="H1473" s="2043"/>
      <c r="I1473" s="2044"/>
      <c r="J1473" s="2039" t="s">
        <v>4</v>
      </c>
      <c r="K1473" s="2039" t="s">
        <v>14</v>
      </c>
      <c r="L1473" s="2039" t="s">
        <v>5</v>
      </c>
      <c r="M1473" s="2039" t="s">
        <v>6</v>
      </c>
      <c r="N1473" s="2039" t="s">
        <v>15</v>
      </c>
      <c r="O1473" s="2039" t="s">
        <v>16</v>
      </c>
      <c r="P1473" s="2065" t="s">
        <v>23</v>
      </c>
      <c r="Q1473" s="2025" t="s">
        <v>24</v>
      </c>
    </row>
    <row r="1474" spans="1:17" ht="33.75">
      <c r="A1474" s="2034"/>
      <c r="B1474" s="2069"/>
      <c r="C1474" s="2040"/>
      <c r="D1474" s="2041"/>
      <c r="E1474" s="2041"/>
      <c r="F1474" s="1042" t="s">
        <v>17</v>
      </c>
      <c r="G1474" s="1042" t="s">
        <v>18</v>
      </c>
      <c r="H1474" s="1042" t="s">
        <v>19</v>
      </c>
      <c r="I1474" s="1042" t="s">
        <v>20</v>
      </c>
      <c r="J1474" s="2041"/>
      <c r="K1474" s="2041"/>
      <c r="L1474" s="2041"/>
      <c r="M1474" s="2041"/>
      <c r="N1474" s="2041"/>
      <c r="O1474" s="2041"/>
      <c r="P1474" s="2066"/>
      <c r="Q1474" s="2026"/>
    </row>
    <row r="1475" spans="1:17" ht="12" thickBot="1">
      <c r="A1475" s="2034"/>
      <c r="B1475" s="2069"/>
      <c r="C1475" s="2078"/>
      <c r="D1475" s="31" t="s">
        <v>7</v>
      </c>
      <c r="E1475" s="31" t="s">
        <v>8</v>
      </c>
      <c r="F1475" s="31" t="s">
        <v>9</v>
      </c>
      <c r="G1475" s="31" t="s">
        <v>9</v>
      </c>
      <c r="H1475" s="31" t="s">
        <v>9</v>
      </c>
      <c r="I1475" s="31" t="s">
        <v>9</v>
      </c>
      <c r="J1475" s="31" t="s">
        <v>21</v>
      </c>
      <c r="K1475" s="31" t="s">
        <v>9</v>
      </c>
      <c r="L1475" s="31" t="s">
        <v>21</v>
      </c>
      <c r="M1475" s="31" t="s">
        <v>22</v>
      </c>
      <c r="N1475" s="106" t="s">
        <v>633</v>
      </c>
      <c r="O1475" s="106" t="s">
        <v>634</v>
      </c>
      <c r="P1475" s="107" t="s">
        <v>25</v>
      </c>
      <c r="Q1475" s="108" t="s">
        <v>635</v>
      </c>
    </row>
    <row r="1476" spans="1:17">
      <c r="A1476" s="2099" t="s">
        <v>330</v>
      </c>
      <c r="B1476" s="48">
        <v>1</v>
      </c>
      <c r="C1476" s="1294" t="s">
        <v>948</v>
      </c>
      <c r="D1476" s="1295">
        <v>30</v>
      </c>
      <c r="E1476" s="1295" t="s">
        <v>39</v>
      </c>
      <c r="F1476" s="1296">
        <f>G1476+H1476+I1476</f>
        <v>21.6</v>
      </c>
      <c r="G1476" s="1296">
        <v>3.9024999999999999</v>
      </c>
      <c r="H1476" s="1296">
        <v>4.8</v>
      </c>
      <c r="I1476" s="1296">
        <v>12.897500000000001</v>
      </c>
      <c r="J1476" s="1296">
        <v>1717.43</v>
      </c>
      <c r="K1476" s="1297">
        <f>I1476</f>
        <v>12.897500000000001</v>
      </c>
      <c r="L1476" s="1296">
        <f>J1476</f>
        <v>1717.43</v>
      </c>
      <c r="M1476" s="1298">
        <f>K1476/L1476</f>
        <v>7.509767501441107E-3</v>
      </c>
      <c r="N1476" s="1299">
        <v>49.1</v>
      </c>
      <c r="O1476" s="1300">
        <f>M1476*N1476</f>
        <v>0.36872958432075836</v>
      </c>
      <c r="P1476" s="1300">
        <f>M1476*60*1000</f>
        <v>450.5860500864664</v>
      </c>
      <c r="Q1476" s="1301">
        <f>P1476*N1476/1000</f>
        <v>22.123775059245503</v>
      </c>
    </row>
    <row r="1477" spans="1:17">
      <c r="A1477" s="2100"/>
      <c r="B1477" s="45">
        <v>2</v>
      </c>
      <c r="C1477" s="1294" t="s">
        <v>949</v>
      </c>
      <c r="D1477" s="1302">
        <v>60</v>
      </c>
      <c r="E1477" s="1302" t="s">
        <v>39</v>
      </c>
      <c r="F1477" s="1296">
        <f t="shared" ref="F1477:F1485" si="264">G1477+H1477+I1477</f>
        <v>41.311</v>
      </c>
      <c r="G1477" s="1303">
        <v>6.9043999999999999</v>
      </c>
      <c r="H1477" s="1303">
        <v>9.6</v>
      </c>
      <c r="I1477" s="1303">
        <v>24.8066</v>
      </c>
      <c r="J1477" s="1303">
        <v>3125.26</v>
      </c>
      <c r="K1477" s="1297">
        <f t="shared" ref="K1477:L1485" si="265">I1477</f>
        <v>24.8066</v>
      </c>
      <c r="L1477" s="1296">
        <f t="shared" si="265"/>
        <v>3125.26</v>
      </c>
      <c r="M1477" s="1304">
        <f t="shared" ref="M1477:M1485" si="266">K1477/L1477</f>
        <v>7.9374516040265439E-3</v>
      </c>
      <c r="N1477" s="1299">
        <v>49.1</v>
      </c>
      <c r="O1477" s="1305">
        <f t="shared" ref="O1477:O1495" si="267">M1477*N1477</f>
        <v>0.38972887375770332</v>
      </c>
      <c r="P1477" s="1300">
        <f t="shared" ref="P1477:P1495" si="268">M1477*60*1000</f>
        <v>476.2470962415926</v>
      </c>
      <c r="Q1477" s="1306">
        <f t="shared" ref="Q1477:Q1495" si="269">P1477*N1477/1000</f>
        <v>23.383732425462195</v>
      </c>
    </row>
    <row r="1478" spans="1:17">
      <c r="A1478" s="2100"/>
      <c r="B1478" s="45">
        <v>3</v>
      </c>
      <c r="C1478" s="1294" t="s">
        <v>950</v>
      </c>
      <c r="D1478" s="1302">
        <v>45</v>
      </c>
      <c r="E1478" s="1302" t="s">
        <v>39</v>
      </c>
      <c r="F1478" s="1296">
        <f t="shared" si="264"/>
        <v>26.9</v>
      </c>
      <c r="G1478" s="1303">
        <v>3.3839999999999999</v>
      </c>
      <c r="H1478" s="1303">
        <v>7.2</v>
      </c>
      <c r="I1478" s="1303">
        <v>16.315999999999999</v>
      </c>
      <c r="J1478" s="1303">
        <v>1870.08</v>
      </c>
      <c r="K1478" s="1297">
        <f t="shared" si="265"/>
        <v>16.315999999999999</v>
      </c>
      <c r="L1478" s="1296">
        <f t="shared" si="265"/>
        <v>1870.08</v>
      </c>
      <c r="M1478" s="1304">
        <f t="shared" si="266"/>
        <v>8.7247604380561259E-3</v>
      </c>
      <c r="N1478" s="1299">
        <v>49.1</v>
      </c>
      <c r="O1478" s="1305">
        <f t="shared" si="267"/>
        <v>0.4283857375085558</v>
      </c>
      <c r="P1478" s="1300">
        <f t="shared" si="268"/>
        <v>523.48562628336754</v>
      </c>
      <c r="Q1478" s="1306">
        <f t="shared" si="269"/>
        <v>25.703144250513347</v>
      </c>
    </row>
    <row r="1479" spans="1:17">
      <c r="A1479" s="2100"/>
      <c r="B1479" s="13">
        <v>4</v>
      </c>
      <c r="C1479" s="1294" t="s">
        <v>951</v>
      </c>
      <c r="D1479" s="1302">
        <v>50</v>
      </c>
      <c r="E1479" s="1302">
        <v>2009</v>
      </c>
      <c r="F1479" s="1296">
        <f t="shared" si="264"/>
        <v>36.5</v>
      </c>
      <c r="G1479" s="1303">
        <v>3.7768999999999999</v>
      </c>
      <c r="H1479" s="1303">
        <v>0</v>
      </c>
      <c r="I1479" s="1303">
        <v>32.723100000000002</v>
      </c>
      <c r="J1479" s="1303">
        <v>3501.98</v>
      </c>
      <c r="K1479" s="1297">
        <f t="shared" si="265"/>
        <v>32.723100000000002</v>
      </c>
      <c r="L1479" s="1296">
        <f t="shared" si="265"/>
        <v>3501.98</v>
      </c>
      <c r="M1479" s="1304">
        <f t="shared" si="266"/>
        <v>9.3441710118275945E-3</v>
      </c>
      <c r="N1479" s="1299">
        <v>49.1</v>
      </c>
      <c r="O1479" s="1305">
        <f t="shared" si="267"/>
        <v>0.45879879668073492</v>
      </c>
      <c r="P1479" s="1300">
        <f t="shared" si="268"/>
        <v>560.65026070965564</v>
      </c>
      <c r="Q1479" s="1306">
        <f t="shared" si="269"/>
        <v>27.527927800844093</v>
      </c>
    </row>
    <row r="1480" spans="1:17">
      <c r="A1480" s="2100"/>
      <c r="B1480" s="13">
        <v>5</v>
      </c>
      <c r="C1480" s="1294" t="s">
        <v>952</v>
      </c>
      <c r="D1480" s="1302">
        <v>45</v>
      </c>
      <c r="E1480" s="1302" t="s">
        <v>39</v>
      </c>
      <c r="F1480" s="1296">
        <f t="shared" si="264"/>
        <v>28.96</v>
      </c>
      <c r="G1480" s="1303">
        <v>3.6840999999999999</v>
      </c>
      <c r="H1480" s="1303">
        <v>7.2</v>
      </c>
      <c r="I1480" s="1303">
        <v>18.075900000000001</v>
      </c>
      <c r="J1480" s="1303">
        <v>1888.38</v>
      </c>
      <c r="K1480" s="1297">
        <f t="shared" si="265"/>
        <v>18.075900000000001</v>
      </c>
      <c r="L1480" s="1296">
        <f t="shared" si="265"/>
        <v>1888.38</v>
      </c>
      <c r="M1480" s="1304">
        <f t="shared" si="266"/>
        <v>9.572172973659962E-3</v>
      </c>
      <c r="N1480" s="1299">
        <v>49.1</v>
      </c>
      <c r="O1480" s="1305">
        <f t="shared" si="267"/>
        <v>0.46999369300670413</v>
      </c>
      <c r="P1480" s="1300">
        <f t="shared" si="268"/>
        <v>574.33037841959765</v>
      </c>
      <c r="Q1480" s="1306">
        <f t="shared" si="269"/>
        <v>28.199621580402248</v>
      </c>
    </row>
    <row r="1481" spans="1:17">
      <c r="A1481" s="2100"/>
      <c r="B1481" s="13">
        <v>6</v>
      </c>
      <c r="C1481" s="1294" t="s">
        <v>953</v>
      </c>
      <c r="D1481" s="1302">
        <v>31</v>
      </c>
      <c r="E1481" s="1302" t="s">
        <v>39</v>
      </c>
      <c r="F1481" s="1296">
        <f t="shared" si="264"/>
        <v>23.25</v>
      </c>
      <c r="G1481" s="1303">
        <v>3.6623000000000001</v>
      </c>
      <c r="H1481" s="1303">
        <v>4.72</v>
      </c>
      <c r="I1481" s="1303">
        <v>14.867699999999999</v>
      </c>
      <c r="J1481" s="1303">
        <v>1538.89</v>
      </c>
      <c r="K1481" s="1297">
        <f t="shared" si="265"/>
        <v>14.867699999999999</v>
      </c>
      <c r="L1481" s="1296">
        <f t="shared" si="265"/>
        <v>1538.89</v>
      </c>
      <c r="M1481" s="1304">
        <f t="shared" si="266"/>
        <v>9.6613143239607756E-3</v>
      </c>
      <c r="N1481" s="1299">
        <v>49.1</v>
      </c>
      <c r="O1481" s="1305">
        <f t="shared" si="267"/>
        <v>0.47437053330647411</v>
      </c>
      <c r="P1481" s="1300">
        <f t="shared" si="268"/>
        <v>579.67885943764657</v>
      </c>
      <c r="Q1481" s="1306">
        <f t="shared" si="269"/>
        <v>28.462231998388447</v>
      </c>
    </row>
    <row r="1482" spans="1:17">
      <c r="A1482" s="2100"/>
      <c r="B1482" s="13">
        <v>7</v>
      </c>
      <c r="C1482" s="1294" t="s">
        <v>954</v>
      </c>
      <c r="D1482" s="1302">
        <v>20</v>
      </c>
      <c r="E1482" s="1302" t="s">
        <v>39</v>
      </c>
      <c r="F1482" s="1296">
        <f t="shared" si="264"/>
        <v>15.170999999999999</v>
      </c>
      <c r="G1482" s="1303">
        <v>1.7849999999999999</v>
      </c>
      <c r="H1482" s="1303">
        <v>3.2</v>
      </c>
      <c r="I1482" s="1303">
        <v>10.186</v>
      </c>
      <c r="J1482" s="1303">
        <v>1053.1400000000001</v>
      </c>
      <c r="K1482" s="1297">
        <f t="shared" si="265"/>
        <v>10.186</v>
      </c>
      <c r="L1482" s="1296">
        <f t="shared" si="265"/>
        <v>1053.1400000000001</v>
      </c>
      <c r="M1482" s="1304">
        <f t="shared" si="266"/>
        <v>9.6720284102778352E-3</v>
      </c>
      <c r="N1482" s="1299">
        <v>49.1</v>
      </c>
      <c r="O1482" s="1305">
        <f t="shared" si="267"/>
        <v>0.4748965949446417</v>
      </c>
      <c r="P1482" s="1300">
        <f t="shared" si="268"/>
        <v>580.3217046166701</v>
      </c>
      <c r="Q1482" s="1306">
        <f t="shared" si="269"/>
        <v>28.493795696678504</v>
      </c>
    </row>
    <row r="1483" spans="1:17">
      <c r="A1483" s="2100"/>
      <c r="B1483" s="13">
        <v>8</v>
      </c>
      <c r="C1483" s="1294" t="s">
        <v>955</v>
      </c>
      <c r="D1483" s="1302">
        <v>17</v>
      </c>
      <c r="E1483" s="1302">
        <v>2007</v>
      </c>
      <c r="F1483" s="1296">
        <f t="shared" si="264"/>
        <v>22.117999999999999</v>
      </c>
      <c r="G1483" s="1303">
        <v>2.0739999999999998</v>
      </c>
      <c r="H1483" s="1303">
        <v>3.12</v>
      </c>
      <c r="I1483" s="1303">
        <v>16.923999999999999</v>
      </c>
      <c r="J1483" s="1303">
        <v>1666.34</v>
      </c>
      <c r="K1483" s="1297">
        <f t="shared" si="265"/>
        <v>16.923999999999999</v>
      </c>
      <c r="L1483" s="1296">
        <f t="shared" si="265"/>
        <v>1666.34</v>
      </c>
      <c r="M1483" s="1304">
        <f t="shared" si="266"/>
        <v>1.0156390652567904E-2</v>
      </c>
      <c r="N1483" s="1299">
        <v>49.1</v>
      </c>
      <c r="O1483" s="1305">
        <f t="shared" si="267"/>
        <v>0.4986787810410841</v>
      </c>
      <c r="P1483" s="1300">
        <f t="shared" si="268"/>
        <v>609.38343915407427</v>
      </c>
      <c r="Q1483" s="1306">
        <f t="shared" si="269"/>
        <v>29.920726862465045</v>
      </c>
    </row>
    <row r="1484" spans="1:17">
      <c r="A1484" s="2100"/>
      <c r="B1484" s="13">
        <v>9</v>
      </c>
      <c r="C1484" s="1294" t="s">
        <v>956</v>
      </c>
      <c r="D1484" s="1302">
        <v>30</v>
      </c>
      <c r="E1484" s="1302" t="s">
        <v>39</v>
      </c>
      <c r="F1484" s="1296">
        <f t="shared" si="264"/>
        <v>27.98</v>
      </c>
      <c r="G1484" s="1303">
        <v>3.8206000000000002</v>
      </c>
      <c r="H1484" s="1303">
        <v>4.8</v>
      </c>
      <c r="I1484" s="1303">
        <v>19.359400000000001</v>
      </c>
      <c r="J1484" s="1303">
        <v>1720.83</v>
      </c>
      <c r="K1484" s="1297">
        <f t="shared" si="265"/>
        <v>19.359400000000001</v>
      </c>
      <c r="L1484" s="1296">
        <f t="shared" si="265"/>
        <v>1720.83</v>
      </c>
      <c r="M1484" s="1304">
        <f t="shared" si="266"/>
        <v>1.1250036319682945E-2</v>
      </c>
      <c r="N1484" s="1299">
        <v>49.1</v>
      </c>
      <c r="O1484" s="1305">
        <f t="shared" si="267"/>
        <v>0.55237678329643258</v>
      </c>
      <c r="P1484" s="1300">
        <f t="shared" si="268"/>
        <v>675.00217918097667</v>
      </c>
      <c r="Q1484" s="1306">
        <f t="shared" si="269"/>
        <v>33.142606997785961</v>
      </c>
    </row>
    <row r="1485" spans="1:17" ht="12" thickBot="1">
      <c r="A1485" s="2199"/>
      <c r="B1485" s="44">
        <v>10</v>
      </c>
      <c r="C1485" s="1307" t="s">
        <v>957</v>
      </c>
      <c r="D1485" s="1308">
        <v>31</v>
      </c>
      <c r="E1485" s="1308" t="s">
        <v>39</v>
      </c>
      <c r="F1485" s="1309">
        <f t="shared" si="264"/>
        <v>25.130000000000003</v>
      </c>
      <c r="G1485" s="1310">
        <v>2.8927</v>
      </c>
      <c r="H1485" s="1310">
        <v>4.8</v>
      </c>
      <c r="I1485" s="1310">
        <v>17.4373</v>
      </c>
      <c r="J1485" s="1310">
        <v>1554.23</v>
      </c>
      <c r="K1485" s="1311">
        <f t="shared" si="265"/>
        <v>17.4373</v>
      </c>
      <c r="L1485" s="1309">
        <f t="shared" si="265"/>
        <v>1554.23</v>
      </c>
      <c r="M1485" s="1312">
        <f t="shared" si="266"/>
        <v>1.1219253263673973E-2</v>
      </c>
      <c r="N1485" s="1313">
        <v>49.1</v>
      </c>
      <c r="O1485" s="1314">
        <f t="shared" si="267"/>
        <v>0.55086533524639214</v>
      </c>
      <c r="P1485" s="1315">
        <f t="shared" si="268"/>
        <v>673.15519582043839</v>
      </c>
      <c r="Q1485" s="1316">
        <f t="shared" si="269"/>
        <v>33.051920114783528</v>
      </c>
    </row>
    <row r="1486" spans="1:17">
      <c r="A1486" s="2200" t="s">
        <v>322</v>
      </c>
      <c r="B1486" s="221">
        <v>1</v>
      </c>
      <c r="C1486" s="1385" t="s">
        <v>958</v>
      </c>
      <c r="D1486" s="1386">
        <v>20</v>
      </c>
      <c r="E1486" s="1387" t="s">
        <v>39</v>
      </c>
      <c r="F1486" s="1388">
        <f>G1486+H1486+I1486</f>
        <v>21.799999999999997</v>
      </c>
      <c r="G1486" s="1389">
        <v>2.4015</v>
      </c>
      <c r="H1486" s="1390">
        <v>3.2</v>
      </c>
      <c r="I1486" s="1391">
        <v>16.198499999999999</v>
      </c>
      <c r="J1486" s="1392">
        <v>1135.08</v>
      </c>
      <c r="K1486" s="1393">
        <f>I1486</f>
        <v>16.198499999999999</v>
      </c>
      <c r="L1486" s="1388">
        <f>J1486</f>
        <v>1135.08</v>
      </c>
      <c r="M1486" s="1394">
        <f>K1486/L1486</f>
        <v>1.4270800296014378E-2</v>
      </c>
      <c r="N1486" s="1395">
        <v>49.1</v>
      </c>
      <c r="O1486" s="1396">
        <f t="shared" si="267"/>
        <v>0.70069629453430593</v>
      </c>
      <c r="P1486" s="1396">
        <f t="shared" si="268"/>
        <v>856.24801776086269</v>
      </c>
      <c r="Q1486" s="1397">
        <f t="shared" si="269"/>
        <v>42.041777672058359</v>
      </c>
    </row>
    <row r="1487" spans="1:17">
      <c r="A1487" s="2170"/>
      <c r="B1487" s="271">
        <v>2</v>
      </c>
      <c r="C1487" s="1385" t="s">
        <v>959</v>
      </c>
      <c r="D1487" s="1386">
        <v>20</v>
      </c>
      <c r="E1487" s="1387" t="s">
        <v>39</v>
      </c>
      <c r="F1487" s="1398">
        <f t="shared" ref="F1487:F1495" si="270">G1487+H1487+I1487</f>
        <v>21.466000000000001</v>
      </c>
      <c r="G1487" s="1399">
        <v>2.6743999999999999</v>
      </c>
      <c r="H1487" s="1391">
        <v>3.2</v>
      </c>
      <c r="I1487" s="1391">
        <v>15.5916</v>
      </c>
      <c r="J1487" s="1400">
        <v>1074.3</v>
      </c>
      <c r="K1487" s="1401">
        <f t="shared" ref="K1487:L1495" si="271">I1487</f>
        <v>15.5916</v>
      </c>
      <c r="L1487" s="1398">
        <f t="shared" si="271"/>
        <v>1074.3</v>
      </c>
      <c r="M1487" s="1394">
        <f>K1487/L1487</f>
        <v>1.4513264451270595E-2</v>
      </c>
      <c r="N1487" s="1395">
        <v>49.1</v>
      </c>
      <c r="O1487" s="1396">
        <f t="shared" si="267"/>
        <v>0.71260128455738625</v>
      </c>
      <c r="P1487" s="1396">
        <f t="shared" si="268"/>
        <v>870.79586707623571</v>
      </c>
      <c r="Q1487" s="1402">
        <f t="shared" si="269"/>
        <v>42.756077073443173</v>
      </c>
    </row>
    <row r="1488" spans="1:17">
      <c r="A1488" s="2170"/>
      <c r="B1488" s="215">
        <v>3</v>
      </c>
      <c r="C1488" s="1403" t="s">
        <v>960</v>
      </c>
      <c r="D1488" s="1386">
        <v>40</v>
      </c>
      <c r="E1488" s="1387">
        <v>1992</v>
      </c>
      <c r="F1488" s="1398">
        <f t="shared" si="270"/>
        <v>45.06</v>
      </c>
      <c r="G1488" s="1399">
        <v>6.173</v>
      </c>
      <c r="H1488" s="1391">
        <v>6.4</v>
      </c>
      <c r="I1488" s="1391">
        <v>32.487000000000002</v>
      </c>
      <c r="J1488" s="1400">
        <v>2229.96</v>
      </c>
      <c r="K1488" s="1401">
        <f t="shared" si="271"/>
        <v>32.487000000000002</v>
      </c>
      <c r="L1488" s="1398">
        <f t="shared" si="271"/>
        <v>2229.96</v>
      </c>
      <c r="M1488" s="1404">
        <f t="shared" ref="M1488:M1495" si="272">K1488/L1488</f>
        <v>1.4568422751977615E-2</v>
      </c>
      <c r="N1488" s="1395">
        <v>49.1</v>
      </c>
      <c r="O1488" s="1396">
        <f t="shared" si="267"/>
        <v>0.71530955712210087</v>
      </c>
      <c r="P1488" s="1396">
        <f t="shared" si="268"/>
        <v>874.10536511865689</v>
      </c>
      <c r="Q1488" s="1402">
        <f t="shared" si="269"/>
        <v>42.918573427326052</v>
      </c>
    </row>
    <row r="1489" spans="1:17">
      <c r="A1489" s="2170"/>
      <c r="B1489" s="215">
        <v>4</v>
      </c>
      <c r="C1489" s="1403" t="s">
        <v>961</v>
      </c>
      <c r="D1489" s="1386">
        <v>20</v>
      </c>
      <c r="E1489" s="1387">
        <v>1993</v>
      </c>
      <c r="F1489" s="1398">
        <f t="shared" si="270"/>
        <v>22.04</v>
      </c>
      <c r="G1489" s="1399">
        <v>2.3306</v>
      </c>
      <c r="H1489" s="1391">
        <v>3.2</v>
      </c>
      <c r="I1489" s="1391">
        <v>16.509399999999999</v>
      </c>
      <c r="J1489" s="1400">
        <v>1108.8499999999999</v>
      </c>
      <c r="K1489" s="1401">
        <f t="shared" si="271"/>
        <v>16.509399999999999</v>
      </c>
      <c r="L1489" s="1398">
        <f t="shared" si="271"/>
        <v>1108.8499999999999</v>
      </c>
      <c r="M1489" s="1404">
        <f t="shared" si="272"/>
        <v>1.4888758623799432E-2</v>
      </c>
      <c r="N1489" s="1395">
        <v>49.1</v>
      </c>
      <c r="O1489" s="1405">
        <f t="shared" si="267"/>
        <v>0.73103804842855213</v>
      </c>
      <c r="P1489" s="1396">
        <f t="shared" si="268"/>
        <v>893.32551742796591</v>
      </c>
      <c r="Q1489" s="1402">
        <f t="shared" si="269"/>
        <v>43.862282905713123</v>
      </c>
    </row>
    <row r="1490" spans="1:17">
      <c r="A1490" s="2170"/>
      <c r="B1490" s="215">
        <v>5</v>
      </c>
      <c r="C1490" s="1403" t="s">
        <v>962</v>
      </c>
      <c r="D1490" s="1386">
        <v>19</v>
      </c>
      <c r="E1490" s="1387" t="s">
        <v>39</v>
      </c>
      <c r="F1490" s="1398">
        <f t="shared" si="270"/>
        <v>21.72</v>
      </c>
      <c r="G1490" s="1399">
        <v>1.9103000000000001</v>
      </c>
      <c r="H1490" s="1391">
        <v>3.04</v>
      </c>
      <c r="I1490" s="1391">
        <v>16.7697</v>
      </c>
      <c r="J1490" s="1400">
        <v>1124.4000000000001</v>
      </c>
      <c r="K1490" s="1401">
        <f t="shared" si="271"/>
        <v>16.7697</v>
      </c>
      <c r="L1490" s="1398">
        <f t="shared" si="271"/>
        <v>1124.4000000000001</v>
      </c>
      <c r="M1490" s="1404">
        <f t="shared" si="272"/>
        <v>1.4914354322305229E-2</v>
      </c>
      <c r="N1490" s="1395">
        <v>49.1</v>
      </c>
      <c r="O1490" s="1405">
        <f t="shared" si="267"/>
        <v>0.73229479722518676</v>
      </c>
      <c r="P1490" s="1396">
        <f t="shared" si="268"/>
        <v>894.86125933831374</v>
      </c>
      <c r="Q1490" s="1402">
        <f t="shared" si="269"/>
        <v>43.937687833511205</v>
      </c>
    </row>
    <row r="1491" spans="1:17">
      <c r="A1491" s="2170"/>
      <c r="B1491" s="215">
        <v>6</v>
      </c>
      <c r="C1491" s="1403" t="s">
        <v>963</v>
      </c>
      <c r="D1491" s="1386">
        <v>15</v>
      </c>
      <c r="E1491" s="1387">
        <v>1993</v>
      </c>
      <c r="F1491" s="1398">
        <f t="shared" si="270"/>
        <v>18</v>
      </c>
      <c r="G1491" s="1399">
        <v>1.8010999999999999</v>
      </c>
      <c r="H1491" s="1391">
        <v>2.4</v>
      </c>
      <c r="I1491" s="1391">
        <v>13.7989</v>
      </c>
      <c r="J1491" s="1400">
        <v>911.13</v>
      </c>
      <c r="K1491" s="1401">
        <f t="shared" si="271"/>
        <v>13.7989</v>
      </c>
      <c r="L1491" s="1398">
        <f t="shared" si="271"/>
        <v>911.13</v>
      </c>
      <c r="M1491" s="1404">
        <f t="shared" si="272"/>
        <v>1.5144820168362364E-2</v>
      </c>
      <c r="N1491" s="1395">
        <v>49.1</v>
      </c>
      <c r="O1491" s="1405">
        <f t="shared" si="267"/>
        <v>0.74361067026659211</v>
      </c>
      <c r="P1491" s="1396">
        <f t="shared" si="268"/>
        <v>908.68921010174188</v>
      </c>
      <c r="Q1491" s="1402">
        <f t="shared" si="269"/>
        <v>44.616640215995524</v>
      </c>
    </row>
    <row r="1492" spans="1:17">
      <c r="A1492" s="2170"/>
      <c r="B1492" s="215">
        <v>7</v>
      </c>
      <c r="C1492" s="1403" t="s">
        <v>964</v>
      </c>
      <c r="D1492" s="1386">
        <v>20</v>
      </c>
      <c r="E1492" s="1387">
        <v>1992</v>
      </c>
      <c r="F1492" s="1398">
        <f t="shared" si="270"/>
        <v>23.07</v>
      </c>
      <c r="G1492" s="1399">
        <v>3.3294000000000001</v>
      </c>
      <c r="H1492" s="1391">
        <v>3.2</v>
      </c>
      <c r="I1492" s="1391">
        <v>16.540600000000001</v>
      </c>
      <c r="J1492" s="1400">
        <v>1096.6400000000001</v>
      </c>
      <c r="K1492" s="1401">
        <f t="shared" si="271"/>
        <v>16.540600000000001</v>
      </c>
      <c r="L1492" s="1398">
        <f t="shared" si="271"/>
        <v>1096.6400000000001</v>
      </c>
      <c r="M1492" s="1404">
        <f t="shared" si="272"/>
        <v>1.5082980741173037E-2</v>
      </c>
      <c r="N1492" s="1395">
        <v>49.1</v>
      </c>
      <c r="O1492" s="1405">
        <f t="shared" si="267"/>
        <v>0.74057435439159613</v>
      </c>
      <c r="P1492" s="1396">
        <f t="shared" si="268"/>
        <v>904.97884447038223</v>
      </c>
      <c r="Q1492" s="1402">
        <f t="shared" si="269"/>
        <v>44.43446126349577</v>
      </c>
    </row>
    <row r="1493" spans="1:17">
      <c r="A1493" s="2170"/>
      <c r="B1493" s="215">
        <v>8</v>
      </c>
      <c r="C1493" s="1403" t="s">
        <v>965</v>
      </c>
      <c r="D1493" s="1386">
        <v>22</v>
      </c>
      <c r="E1493" s="1387" t="s">
        <v>39</v>
      </c>
      <c r="F1493" s="1398">
        <f t="shared" si="270"/>
        <v>24.16</v>
      </c>
      <c r="G1493" s="1399">
        <v>2.3306</v>
      </c>
      <c r="H1493" s="1391">
        <v>3.52</v>
      </c>
      <c r="I1493" s="1391">
        <v>18.3094</v>
      </c>
      <c r="J1493" s="1400">
        <v>1189.94</v>
      </c>
      <c r="K1493" s="1401">
        <f t="shared" si="271"/>
        <v>18.3094</v>
      </c>
      <c r="L1493" s="1398">
        <f t="shared" si="271"/>
        <v>1189.94</v>
      </c>
      <c r="M1493" s="1404">
        <f t="shared" si="272"/>
        <v>1.5386826226532429E-2</v>
      </c>
      <c r="N1493" s="1395">
        <v>49.1</v>
      </c>
      <c r="O1493" s="1405">
        <f t="shared" si="267"/>
        <v>0.75549316772274233</v>
      </c>
      <c r="P1493" s="1396">
        <f t="shared" si="268"/>
        <v>923.20957359194574</v>
      </c>
      <c r="Q1493" s="1402">
        <f t="shared" si="269"/>
        <v>45.329590063364535</v>
      </c>
    </row>
    <row r="1494" spans="1:17">
      <c r="A1494" s="2171"/>
      <c r="B1494" s="229">
        <v>9</v>
      </c>
      <c r="C1494" s="1403" t="s">
        <v>966</v>
      </c>
      <c r="D1494" s="1386">
        <v>15</v>
      </c>
      <c r="E1494" s="1387" t="s">
        <v>39</v>
      </c>
      <c r="F1494" s="1398">
        <f t="shared" si="270"/>
        <v>18.568999999999999</v>
      </c>
      <c r="G1494" s="1399">
        <v>1.8556999999999999</v>
      </c>
      <c r="H1494" s="1391">
        <v>2.4</v>
      </c>
      <c r="I1494" s="1391">
        <v>14.3133</v>
      </c>
      <c r="J1494" s="1400">
        <v>920.99</v>
      </c>
      <c r="K1494" s="1401">
        <f t="shared" si="271"/>
        <v>14.3133</v>
      </c>
      <c r="L1494" s="1398">
        <f t="shared" si="271"/>
        <v>920.99</v>
      </c>
      <c r="M1494" s="1404">
        <f t="shared" si="272"/>
        <v>1.5541211088068274E-2</v>
      </c>
      <c r="N1494" s="1395">
        <v>49.1</v>
      </c>
      <c r="O1494" s="1405">
        <f t="shared" si="267"/>
        <v>0.76307346442415225</v>
      </c>
      <c r="P1494" s="1396">
        <f t="shared" si="268"/>
        <v>932.47266528409648</v>
      </c>
      <c r="Q1494" s="1402">
        <f t="shared" si="269"/>
        <v>45.78440786544914</v>
      </c>
    </row>
    <row r="1495" spans="1:17" ht="12" thickBot="1">
      <c r="A1495" s="2201"/>
      <c r="B1495" s="222">
        <v>10</v>
      </c>
      <c r="C1495" s="1406" t="s">
        <v>967</v>
      </c>
      <c r="D1495" s="1407">
        <v>20</v>
      </c>
      <c r="E1495" s="1407">
        <v>1992</v>
      </c>
      <c r="F1495" s="1408">
        <f t="shared" si="270"/>
        <v>22.448999999999998</v>
      </c>
      <c r="G1495" s="1409">
        <v>1.4955000000000001</v>
      </c>
      <c r="H1495" s="1409">
        <v>3.2</v>
      </c>
      <c r="I1495" s="1409">
        <v>17.753499999999999</v>
      </c>
      <c r="J1495" s="1410">
        <v>1101</v>
      </c>
      <c r="K1495" s="1411">
        <f t="shared" si="271"/>
        <v>17.753499999999999</v>
      </c>
      <c r="L1495" s="1412">
        <f t="shared" si="271"/>
        <v>1101</v>
      </c>
      <c r="M1495" s="1413">
        <f t="shared" si="272"/>
        <v>1.6124886466848318E-2</v>
      </c>
      <c r="N1495" s="1998">
        <v>49.1</v>
      </c>
      <c r="O1495" s="1414">
        <f t="shared" si="267"/>
        <v>0.79173192552225247</v>
      </c>
      <c r="P1495" s="1414">
        <f t="shared" si="268"/>
        <v>967.49318801089908</v>
      </c>
      <c r="Q1495" s="1415">
        <f t="shared" si="269"/>
        <v>47.503915531335146</v>
      </c>
    </row>
    <row r="1496" spans="1:17">
      <c r="A1496" s="2088" t="s">
        <v>323</v>
      </c>
      <c r="B1496" s="77">
        <v>1</v>
      </c>
      <c r="C1496" s="1317" t="s">
        <v>968</v>
      </c>
      <c r="D1496" s="1318">
        <v>12</v>
      </c>
      <c r="E1496" s="1319" t="s">
        <v>39</v>
      </c>
      <c r="F1496" s="1320">
        <f>G1496+H1496+I1496</f>
        <v>16.900000000000002</v>
      </c>
      <c r="G1496" s="1321">
        <v>1.3645</v>
      </c>
      <c r="H1496" s="1322">
        <v>1.92</v>
      </c>
      <c r="I1496" s="1322">
        <v>13.615500000000001</v>
      </c>
      <c r="J1496" s="1322">
        <v>706.92</v>
      </c>
      <c r="K1496" s="1323">
        <f>I1496</f>
        <v>13.615500000000001</v>
      </c>
      <c r="L1496" s="1324">
        <f>J1496</f>
        <v>706.92</v>
      </c>
      <c r="M1496" s="1325">
        <f>K1496/L1496</f>
        <v>1.926031234085894E-2</v>
      </c>
      <c r="N1496" s="1326">
        <v>49.1</v>
      </c>
      <c r="O1496" s="1327">
        <f>M1496*N1496</f>
        <v>0.94568133593617398</v>
      </c>
      <c r="P1496" s="1327">
        <f>M1496*60*1000</f>
        <v>1155.6187404515363</v>
      </c>
      <c r="Q1496" s="1328">
        <f>P1496*N1496/1000</f>
        <v>56.740880156170434</v>
      </c>
    </row>
    <row r="1497" spans="1:17">
      <c r="A1497" s="2089"/>
      <c r="B1497" s="78">
        <v>2</v>
      </c>
      <c r="C1497" s="1329" t="s">
        <v>969</v>
      </c>
      <c r="D1497" s="1330">
        <v>11</v>
      </c>
      <c r="E1497" s="1331" t="s">
        <v>39</v>
      </c>
      <c r="F1497" s="1332">
        <f t="shared" ref="F1497:F1505" si="273">G1497+H1497+I1497</f>
        <v>14.5</v>
      </c>
      <c r="G1497" s="1333">
        <v>1.3099000000000001</v>
      </c>
      <c r="H1497" s="1334">
        <v>1.6</v>
      </c>
      <c r="I1497" s="1334">
        <v>11.5901</v>
      </c>
      <c r="J1497" s="1334">
        <v>591.29999999999995</v>
      </c>
      <c r="K1497" s="1323">
        <f t="shared" ref="K1497:L1505" si="274">I1497</f>
        <v>11.5901</v>
      </c>
      <c r="L1497" s="1324">
        <f t="shared" si="274"/>
        <v>591.29999999999995</v>
      </c>
      <c r="M1497" s="1335">
        <f t="shared" ref="M1497:M1505" si="275">K1497/L1497</f>
        <v>1.9601048537121597E-2</v>
      </c>
      <c r="N1497" s="1326">
        <v>49.1</v>
      </c>
      <c r="O1497" s="1336">
        <f t="shared" ref="O1497:O1504" si="276">M1497*N1497</f>
        <v>0.96241148317267045</v>
      </c>
      <c r="P1497" s="1327">
        <f t="shared" ref="P1497:P1505" si="277">M1497*60*1000</f>
        <v>1176.0629122272958</v>
      </c>
      <c r="Q1497" s="1337">
        <f t="shared" ref="Q1497:Q1505" si="278">P1497*N1497/1000</f>
        <v>57.744688990360231</v>
      </c>
    </row>
    <row r="1498" spans="1:17">
      <c r="A1498" s="2089"/>
      <c r="B1498" s="78">
        <v>3</v>
      </c>
      <c r="C1498" s="1329" t="s">
        <v>970</v>
      </c>
      <c r="D1498" s="1330">
        <v>20</v>
      </c>
      <c r="E1498" s="1331" t="s">
        <v>39</v>
      </c>
      <c r="F1498" s="1332">
        <f t="shared" si="273"/>
        <v>26.097000000000001</v>
      </c>
      <c r="G1498" s="1333">
        <v>1.8010999999999999</v>
      </c>
      <c r="H1498" s="1334">
        <v>3.2</v>
      </c>
      <c r="I1498" s="1334">
        <v>21.0959</v>
      </c>
      <c r="J1498" s="1334">
        <v>1053.97</v>
      </c>
      <c r="K1498" s="1323">
        <f t="shared" si="274"/>
        <v>21.0959</v>
      </c>
      <c r="L1498" s="1324">
        <f t="shared" si="274"/>
        <v>1053.97</v>
      </c>
      <c r="M1498" s="1335">
        <f t="shared" si="275"/>
        <v>2.0015655094547283E-2</v>
      </c>
      <c r="N1498" s="1326">
        <v>49.1</v>
      </c>
      <c r="O1498" s="1336">
        <f t="shared" si="276"/>
        <v>0.98276866514227168</v>
      </c>
      <c r="P1498" s="1327">
        <f t="shared" si="277"/>
        <v>1200.939305672837</v>
      </c>
      <c r="Q1498" s="1337">
        <f t="shared" si="278"/>
        <v>58.966119908536299</v>
      </c>
    </row>
    <row r="1499" spans="1:17">
      <c r="A1499" s="2089"/>
      <c r="B1499" s="78">
        <v>4</v>
      </c>
      <c r="C1499" s="1329" t="s">
        <v>971</v>
      </c>
      <c r="D1499" s="1330">
        <v>20</v>
      </c>
      <c r="E1499" s="1331" t="s">
        <v>39</v>
      </c>
      <c r="F1499" s="1332">
        <f t="shared" si="273"/>
        <v>24.4</v>
      </c>
      <c r="G1499" s="1333">
        <v>2.3359999999999999</v>
      </c>
      <c r="H1499" s="1334">
        <v>3.2</v>
      </c>
      <c r="I1499" s="1334">
        <v>18.864000000000001</v>
      </c>
      <c r="J1499" s="1334">
        <v>936.33</v>
      </c>
      <c r="K1499" s="1323">
        <f t="shared" si="274"/>
        <v>18.864000000000001</v>
      </c>
      <c r="L1499" s="1324">
        <f t="shared" si="274"/>
        <v>936.33</v>
      </c>
      <c r="M1499" s="1335">
        <f t="shared" si="275"/>
        <v>2.0146743135433021E-2</v>
      </c>
      <c r="N1499" s="1326">
        <v>49.1</v>
      </c>
      <c r="O1499" s="1336">
        <f t="shared" si="276"/>
        <v>0.98920508794976136</v>
      </c>
      <c r="P1499" s="1327">
        <f t="shared" si="277"/>
        <v>1208.8045881259811</v>
      </c>
      <c r="Q1499" s="1337">
        <f t="shared" si="278"/>
        <v>59.352305276985675</v>
      </c>
    </row>
    <row r="1500" spans="1:17">
      <c r="A1500" s="2089"/>
      <c r="B1500" s="78">
        <v>5</v>
      </c>
      <c r="C1500" s="1329" t="s">
        <v>972</v>
      </c>
      <c r="D1500" s="1330">
        <v>57</v>
      </c>
      <c r="E1500" s="1331" t="s">
        <v>39</v>
      </c>
      <c r="F1500" s="1332">
        <f t="shared" si="273"/>
        <v>64.069999999999993</v>
      </c>
      <c r="G1500" s="1333">
        <v>4.1894</v>
      </c>
      <c r="H1500" s="1334">
        <v>8.8000000000000007</v>
      </c>
      <c r="I1500" s="1334">
        <v>51.080599999999997</v>
      </c>
      <c r="J1500" s="1334">
        <v>2508.48</v>
      </c>
      <c r="K1500" s="1323">
        <f t="shared" si="274"/>
        <v>51.080599999999997</v>
      </c>
      <c r="L1500" s="1324">
        <f t="shared" si="274"/>
        <v>2508.48</v>
      </c>
      <c r="M1500" s="1335">
        <f t="shared" si="275"/>
        <v>2.0363168133690521E-2</v>
      </c>
      <c r="N1500" s="1326">
        <v>49.1</v>
      </c>
      <c r="O1500" s="1336">
        <f t="shared" si="276"/>
        <v>0.99983155536420465</v>
      </c>
      <c r="P1500" s="1327">
        <f t="shared" si="277"/>
        <v>1221.7900880214311</v>
      </c>
      <c r="Q1500" s="1337">
        <f t="shared" si="278"/>
        <v>59.989893321852264</v>
      </c>
    </row>
    <row r="1501" spans="1:17">
      <c r="A1501" s="2089"/>
      <c r="B1501" s="78">
        <v>6</v>
      </c>
      <c r="C1501" s="1329" t="s">
        <v>973</v>
      </c>
      <c r="D1501" s="1330">
        <v>20</v>
      </c>
      <c r="E1501" s="1331" t="s">
        <v>39</v>
      </c>
      <c r="F1501" s="1332">
        <f t="shared" si="273"/>
        <v>27.21</v>
      </c>
      <c r="G1501" s="1333">
        <v>1.7465999999999999</v>
      </c>
      <c r="H1501" s="1334">
        <v>3.2</v>
      </c>
      <c r="I1501" s="1334">
        <v>22.263400000000001</v>
      </c>
      <c r="J1501" s="1334">
        <v>1084.22</v>
      </c>
      <c r="K1501" s="1323">
        <f t="shared" si="274"/>
        <v>22.263400000000001</v>
      </c>
      <c r="L1501" s="1324">
        <f t="shared" si="274"/>
        <v>1084.22</v>
      </c>
      <c r="M1501" s="1335">
        <f t="shared" si="275"/>
        <v>2.0534024459980448E-2</v>
      </c>
      <c r="N1501" s="1326">
        <v>49.1</v>
      </c>
      <c r="O1501" s="1336">
        <f t="shared" si="276"/>
        <v>1.0082206009850401</v>
      </c>
      <c r="P1501" s="1327">
        <f t="shared" si="277"/>
        <v>1232.041467598827</v>
      </c>
      <c r="Q1501" s="1337">
        <f t="shared" si="278"/>
        <v>60.493236059102408</v>
      </c>
    </row>
    <row r="1502" spans="1:17">
      <c r="A1502" s="2089"/>
      <c r="B1502" s="78">
        <v>7</v>
      </c>
      <c r="C1502" s="1329" t="s">
        <v>974</v>
      </c>
      <c r="D1502" s="1330">
        <v>20</v>
      </c>
      <c r="E1502" s="1331" t="s">
        <v>39</v>
      </c>
      <c r="F1502" s="1332">
        <f t="shared" si="273"/>
        <v>28.49</v>
      </c>
      <c r="G1502" s="1333">
        <v>3.3839999999999999</v>
      </c>
      <c r="H1502" s="1334">
        <v>3.2</v>
      </c>
      <c r="I1502" s="1334">
        <v>21.905999999999999</v>
      </c>
      <c r="J1502" s="1334">
        <v>1052.6199999999999</v>
      </c>
      <c r="K1502" s="1323">
        <f t="shared" si="274"/>
        <v>21.905999999999999</v>
      </c>
      <c r="L1502" s="1324">
        <f t="shared" si="274"/>
        <v>1052.6199999999999</v>
      </c>
      <c r="M1502" s="1335">
        <f t="shared" si="275"/>
        <v>2.0810928920218123E-2</v>
      </c>
      <c r="N1502" s="1326">
        <v>49.1</v>
      </c>
      <c r="O1502" s="1336">
        <f t="shared" si="276"/>
        <v>1.02181660998271</v>
      </c>
      <c r="P1502" s="1327">
        <f t="shared" si="277"/>
        <v>1248.6557352130874</v>
      </c>
      <c r="Q1502" s="1337">
        <f t="shared" si="278"/>
        <v>61.308996598962594</v>
      </c>
    </row>
    <row r="1503" spans="1:17">
      <c r="A1503" s="2089"/>
      <c r="B1503" s="78">
        <v>8</v>
      </c>
      <c r="C1503" s="1329" t="s">
        <v>975</v>
      </c>
      <c r="D1503" s="1330">
        <v>22</v>
      </c>
      <c r="E1503" s="1331" t="s">
        <v>39</v>
      </c>
      <c r="F1503" s="1332">
        <f t="shared" si="273"/>
        <v>29.100100000000001</v>
      </c>
      <c r="G1503" s="1333">
        <v>2.5926</v>
      </c>
      <c r="H1503" s="1334">
        <v>3.52</v>
      </c>
      <c r="I1503" s="1334">
        <v>22.987500000000001</v>
      </c>
      <c r="J1503" s="1334">
        <v>1107.8599999999999</v>
      </c>
      <c r="K1503" s="1323">
        <f t="shared" si="274"/>
        <v>22.987500000000001</v>
      </c>
      <c r="L1503" s="1324">
        <f t="shared" si="274"/>
        <v>1107.8599999999999</v>
      </c>
      <c r="M1503" s="1335">
        <f t="shared" si="275"/>
        <v>2.0749462928528879E-2</v>
      </c>
      <c r="N1503" s="1326">
        <v>49.1</v>
      </c>
      <c r="O1503" s="1336">
        <f t="shared" si="276"/>
        <v>1.0187986297907681</v>
      </c>
      <c r="P1503" s="1327">
        <f t="shared" si="277"/>
        <v>1244.9677757117329</v>
      </c>
      <c r="Q1503" s="1337">
        <f t="shared" si="278"/>
        <v>61.127917787446087</v>
      </c>
    </row>
    <row r="1504" spans="1:17">
      <c r="A1504" s="2089"/>
      <c r="B1504" s="78">
        <v>9</v>
      </c>
      <c r="C1504" s="1329" t="s">
        <v>976</v>
      </c>
      <c r="D1504" s="1330">
        <v>12</v>
      </c>
      <c r="E1504" s="1331" t="s">
        <v>39</v>
      </c>
      <c r="F1504" s="1332">
        <f t="shared" si="273"/>
        <v>18.265000000000001</v>
      </c>
      <c r="G1504" s="1333">
        <v>1.6265000000000001</v>
      </c>
      <c r="H1504" s="1334">
        <v>1.92</v>
      </c>
      <c r="I1504" s="1334">
        <v>14.718500000000001</v>
      </c>
      <c r="J1504" s="1334">
        <v>703.72</v>
      </c>
      <c r="K1504" s="1323">
        <f t="shared" si="274"/>
        <v>14.718500000000001</v>
      </c>
      <c r="L1504" s="1324">
        <f t="shared" si="274"/>
        <v>703.72</v>
      </c>
      <c r="M1504" s="1335">
        <f t="shared" si="275"/>
        <v>2.0915278804069799E-2</v>
      </c>
      <c r="N1504" s="1326">
        <v>49.1</v>
      </c>
      <c r="O1504" s="1336">
        <f t="shared" si="276"/>
        <v>1.0269401892798271</v>
      </c>
      <c r="P1504" s="1327">
        <f t="shared" si="277"/>
        <v>1254.9167282441879</v>
      </c>
      <c r="Q1504" s="1337">
        <f t="shared" si="278"/>
        <v>61.616411356789627</v>
      </c>
    </row>
    <row r="1505" spans="1:17" ht="12" thickBot="1">
      <c r="A1505" s="2091"/>
      <c r="B1505" s="81">
        <v>10</v>
      </c>
      <c r="C1505" s="1338" t="s">
        <v>977</v>
      </c>
      <c r="D1505" s="1339">
        <v>12</v>
      </c>
      <c r="E1505" s="1339">
        <v>1994</v>
      </c>
      <c r="F1505" s="1340">
        <f t="shared" si="273"/>
        <v>17.991</v>
      </c>
      <c r="G1505" s="1341">
        <v>1.3008999999999999</v>
      </c>
      <c r="H1505" s="1341">
        <v>1.92</v>
      </c>
      <c r="I1505" s="1341">
        <v>14.770099999999999</v>
      </c>
      <c r="J1505" s="1341">
        <v>705.95</v>
      </c>
      <c r="K1505" s="1342">
        <f t="shared" si="274"/>
        <v>14.770099999999999</v>
      </c>
      <c r="L1505" s="1343">
        <f t="shared" si="274"/>
        <v>705.95</v>
      </c>
      <c r="M1505" s="1344">
        <f t="shared" si="275"/>
        <v>2.0922303279269069E-2</v>
      </c>
      <c r="N1505" s="1345">
        <v>49.1</v>
      </c>
      <c r="O1505" s="1346">
        <f>M1505*N1505</f>
        <v>1.0272850910121114</v>
      </c>
      <c r="P1505" s="1346">
        <f t="shared" si="277"/>
        <v>1255.338196756144</v>
      </c>
      <c r="Q1505" s="1347">
        <f t="shared" si="278"/>
        <v>61.63710546072668</v>
      </c>
    </row>
    <row r="1506" spans="1:17">
      <c r="A1506" s="2209" t="s">
        <v>331</v>
      </c>
      <c r="B1506" s="18">
        <v>1</v>
      </c>
      <c r="C1506" s="1348" t="s">
        <v>978</v>
      </c>
      <c r="D1506" s="1349">
        <v>4</v>
      </c>
      <c r="E1506" s="1350" t="s">
        <v>39</v>
      </c>
      <c r="F1506" s="1351">
        <f>G1506+H1506+I1506</f>
        <v>4.944</v>
      </c>
      <c r="G1506" s="1352">
        <v>0.32750000000000001</v>
      </c>
      <c r="H1506" s="1353">
        <v>0.64</v>
      </c>
      <c r="I1506" s="1353">
        <v>3.9765000000000001</v>
      </c>
      <c r="J1506" s="1354">
        <v>156.81</v>
      </c>
      <c r="K1506" s="1355">
        <f>I1506</f>
        <v>3.9765000000000001</v>
      </c>
      <c r="L1506" s="1356">
        <f>J1506</f>
        <v>156.81</v>
      </c>
      <c r="M1506" s="1357">
        <f>K1506/L1506</f>
        <v>2.5358714367706141E-2</v>
      </c>
      <c r="N1506" s="1358">
        <v>49.1</v>
      </c>
      <c r="O1506" s="1359">
        <f>M1506*N1506</f>
        <v>1.2451128754543717</v>
      </c>
      <c r="P1506" s="1359">
        <f>M1506*60*1000</f>
        <v>1521.5228620623684</v>
      </c>
      <c r="Q1506" s="1360">
        <f>P1506*N1506/1000</f>
        <v>74.706772527262288</v>
      </c>
    </row>
    <row r="1507" spans="1:17">
      <c r="A1507" s="2179"/>
      <c r="B1507" s="40">
        <v>2</v>
      </c>
      <c r="C1507" s="1361" t="s">
        <v>979</v>
      </c>
      <c r="D1507" s="1362">
        <v>18</v>
      </c>
      <c r="E1507" s="1363" t="s">
        <v>39</v>
      </c>
      <c r="F1507" s="1364">
        <f t="shared" ref="F1507:F1515" si="279">G1507+H1507+I1507</f>
        <v>22.3</v>
      </c>
      <c r="G1507" s="1365">
        <v>1.4845999999999999</v>
      </c>
      <c r="H1507" s="1366">
        <v>0</v>
      </c>
      <c r="I1507" s="1366">
        <v>20.8154</v>
      </c>
      <c r="J1507" s="1367">
        <v>788.29</v>
      </c>
      <c r="K1507" s="1368">
        <f t="shared" ref="K1507:L1515" si="280">I1507</f>
        <v>20.8154</v>
      </c>
      <c r="L1507" s="1356">
        <f t="shared" si="280"/>
        <v>788.29</v>
      </c>
      <c r="M1507" s="1369">
        <f t="shared" ref="M1507:M1515" si="281">K1507/L1507</f>
        <v>2.6405764376054498E-2</v>
      </c>
      <c r="N1507" s="1358">
        <v>49.1</v>
      </c>
      <c r="O1507" s="1370">
        <f t="shared" ref="O1507:O1515" si="282">M1507*N1507</f>
        <v>1.2965230308642759</v>
      </c>
      <c r="P1507" s="1359">
        <f t="shared" ref="P1507:P1515" si="283">M1507*60*1000</f>
        <v>1584.3458625632697</v>
      </c>
      <c r="Q1507" s="1371">
        <f t="shared" ref="Q1507:Q1515" si="284">P1507*N1507/1000</f>
        <v>77.791381851856556</v>
      </c>
    </row>
    <row r="1508" spans="1:17">
      <c r="A1508" s="2179"/>
      <c r="B1508" s="40">
        <v>3</v>
      </c>
      <c r="C1508" s="1361" t="s">
        <v>980</v>
      </c>
      <c r="D1508" s="1362">
        <v>7</v>
      </c>
      <c r="E1508" s="1363" t="s">
        <v>39</v>
      </c>
      <c r="F1508" s="1364">
        <f t="shared" si="279"/>
        <v>10.7</v>
      </c>
      <c r="G1508" s="1365">
        <v>0.60040000000000004</v>
      </c>
      <c r="H1508" s="1366">
        <v>0.96</v>
      </c>
      <c r="I1508" s="1366">
        <v>9.1395999999999997</v>
      </c>
      <c r="J1508" s="1367">
        <v>328.92</v>
      </c>
      <c r="K1508" s="1368">
        <f t="shared" si="280"/>
        <v>9.1395999999999997</v>
      </c>
      <c r="L1508" s="1356">
        <f t="shared" si="280"/>
        <v>328.92</v>
      </c>
      <c r="M1508" s="1369">
        <f t="shared" si="281"/>
        <v>2.7786695853094977E-2</v>
      </c>
      <c r="N1508" s="1358">
        <v>49.1</v>
      </c>
      <c r="O1508" s="1370">
        <f t="shared" si="282"/>
        <v>1.3643267663869634</v>
      </c>
      <c r="P1508" s="1359">
        <f t="shared" si="283"/>
        <v>1667.2017511856986</v>
      </c>
      <c r="Q1508" s="1371">
        <f t="shared" si="284"/>
        <v>81.859605983217804</v>
      </c>
    </row>
    <row r="1509" spans="1:17">
      <c r="A1509" s="2180"/>
      <c r="B1509" s="20">
        <v>4</v>
      </c>
      <c r="C1509" s="1361" t="s">
        <v>981</v>
      </c>
      <c r="D1509" s="1362">
        <v>4</v>
      </c>
      <c r="E1509" s="1363" t="s">
        <v>39</v>
      </c>
      <c r="F1509" s="1364">
        <f t="shared" si="279"/>
        <v>7.4269999999999996</v>
      </c>
      <c r="G1509" s="1365">
        <v>0.27289999999999998</v>
      </c>
      <c r="H1509" s="1366">
        <v>0.64</v>
      </c>
      <c r="I1509" s="1366">
        <v>6.5141</v>
      </c>
      <c r="J1509" s="1367">
        <v>228.92</v>
      </c>
      <c r="K1509" s="1368">
        <f t="shared" si="280"/>
        <v>6.5141</v>
      </c>
      <c r="L1509" s="1356">
        <f t="shared" si="280"/>
        <v>228.92</v>
      </c>
      <c r="M1509" s="1369">
        <f t="shared" si="281"/>
        <v>2.8455792416564742E-2</v>
      </c>
      <c r="N1509" s="1358">
        <v>49.1</v>
      </c>
      <c r="O1509" s="1370">
        <f t="shared" si="282"/>
        <v>1.3971794076533288</v>
      </c>
      <c r="P1509" s="1359">
        <f t="shared" si="283"/>
        <v>1707.3475449938844</v>
      </c>
      <c r="Q1509" s="1371">
        <f t="shared" si="284"/>
        <v>83.830764459199727</v>
      </c>
    </row>
    <row r="1510" spans="1:17">
      <c r="A1510" s="2180"/>
      <c r="B1510" s="20">
        <v>5</v>
      </c>
      <c r="C1510" s="1361" t="s">
        <v>982</v>
      </c>
      <c r="D1510" s="1362">
        <v>17</v>
      </c>
      <c r="E1510" s="1363" t="s">
        <v>39</v>
      </c>
      <c r="F1510" s="1364">
        <f t="shared" si="279"/>
        <v>25.299999999999997</v>
      </c>
      <c r="G1510" s="1365">
        <v>1.5828</v>
      </c>
      <c r="H1510" s="1366">
        <v>0</v>
      </c>
      <c r="I1510" s="1366">
        <v>23.717199999999998</v>
      </c>
      <c r="J1510" s="1367">
        <v>781.98</v>
      </c>
      <c r="K1510" s="1368">
        <f t="shared" si="280"/>
        <v>23.717199999999998</v>
      </c>
      <c r="L1510" s="1356">
        <f t="shared" si="280"/>
        <v>781.98</v>
      </c>
      <c r="M1510" s="1369">
        <f t="shared" si="281"/>
        <v>3.0329675950791578E-2</v>
      </c>
      <c r="N1510" s="1358">
        <v>49.1</v>
      </c>
      <c r="O1510" s="1370">
        <f t="shared" si="282"/>
        <v>1.4891870891838666</v>
      </c>
      <c r="P1510" s="1359">
        <f t="shared" si="283"/>
        <v>1819.7805570474948</v>
      </c>
      <c r="Q1510" s="1371">
        <f t="shared" si="284"/>
        <v>89.351225351031999</v>
      </c>
    </row>
    <row r="1511" spans="1:17">
      <c r="A1511" s="2180"/>
      <c r="B1511" s="20">
        <v>6</v>
      </c>
      <c r="C1511" s="1361" t="s">
        <v>983</v>
      </c>
      <c r="D1511" s="1362">
        <v>5</v>
      </c>
      <c r="E1511" s="1363" t="s">
        <v>39</v>
      </c>
      <c r="F1511" s="1364">
        <f t="shared" si="279"/>
        <v>7</v>
      </c>
      <c r="G1511" s="1365">
        <v>0.3548</v>
      </c>
      <c r="H1511" s="1366">
        <v>0.8</v>
      </c>
      <c r="I1511" s="1366">
        <v>5.8452000000000002</v>
      </c>
      <c r="J1511" s="1367">
        <v>192.6</v>
      </c>
      <c r="K1511" s="1368">
        <f t="shared" si="280"/>
        <v>5.8452000000000002</v>
      </c>
      <c r="L1511" s="1356">
        <f t="shared" si="280"/>
        <v>192.6</v>
      </c>
      <c r="M1511" s="1369">
        <f t="shared" si="281"/>
        <v>3.0348909657320875E-2</v>
      </c>
      <c r="N1511" s="1358">
        <v>49.1</v>
      </c>
      <c r="O1511" s="1370">
        <f t="shared" si="282"/>
        <v>1.490131464174455</v>
      </c>
      <c r="P1511" s="1359">
        <f t="shared" si="283"/>
        <v>1820.9345794392525</v>
      </c>
      <c r="Q1511" s="1371">
        <f t="shared" si="284"/>
        <v>89.407887850467304</v>
      </c>
    </row>
    <row r="1512" spans="1:17">
      <c r="A1512" s="2180"/>
      <c r="B1512" s="20">
        <v>7</v>
      </c>
      <c r="C1512" s="1361" t="s">
        <v>984</v>
      </c>
      <c r="D1512" s="1362">
        <v>6</v>
      </c>
      <c r="E1512" s="1363" t="s">
        <v>39</v>
      </c>
      <c r="F1512" s="1364">
        <f t="shared" si="279"/>
        <v>11.1</v>
      </c>
      <c r="G1512" s="1365">
        <v>0.49669999999999997</v>
      </c>
      <c r="H1512" s="1366">
        <v>0.8</v>
      </c>
      <c r="I1512" s="1366">
        <v>9.8033000000000001</v>
      </c>
      <c r="J1512" s="1367">
        <v>323.73</v>
      </c>
      <c r="K1512" s="1368">
        <f t="shared" si="280"/>
        <v>9.8033000000000001</v>
      </c>
      <c r="L1512" s="1356">
        <f t="shared" si="280"/>
        <v>323.73</v>
      </c>
      <c r="M1512" s="1369">
        <f t="shared" si="281"/>
        <v>3.0282334043801932E-2</v>
      </c>
      <c r="N1512" s="1358">
        <v>49.1</v>
      </c>
      <c r="O1512" s="1370">
        <f t="shared" si="282"/>
        <v>1.486862601550675</v>
      </c>
      <c r="P1512" s="1359">
        <f t="shared" si="283"/>
        <v>1816.9400426281159</v>
      </c>
      <c r="Q1512" s="1371">
        <f t="shared" si="284"/>
        <v>89.211756093040492</v>
      </c>
    </row>
    <row r="1513" spans="1:17">
      <c r="A1513" s="2180"/>
      <c r="B1513" s="20">
        <v>8</v>
      </c>
      <c r="C1513" s="1361" t="s">
        <v>985</v>
      </c>
      <c r="D1513" s="1362">
        <v>12</v>
      </c>
      <c r="E1513" s="1363" t="s">
        <v>39</v>
      </c>
      <c r="F1513" s="1364">
        <f t="shared" si="279"/>
        <v>18.2</v>
      </c>
      <c r="G1513" s="1365">
        <v>1.5391999999999999</v>
      </c>
      <c r="H1513" s="1366">
        <v>0</v>
      </c>
      <c r="I1513" s="1366">
        <v>16.660799999999998</v>
      </c>
      <c r="J1513" s="1367">
        <v>529.6</v>
      </c>
      <c r="K1513" s="1368">
        <f t="shared" si="280"/>
        <v>16.660799999999998</v>
      </c>
      <c r="L1513" s="1356">
        <f t="shared" si="280"/>
        <v>529.6</v>
      </c>
      <c r="M1513" s="1369">
        <f t="shared" si="281"/>
        <v>3.1459214501510568E-2</v>
      </c>
      <c r="N1513" s="1358">
        <v>49.1</v>
      </c>
      <c r="O1513" s="1370">
        <f t="shared" si="282"/>
        <v>1.544647432024169</v>
      </c>
      <c r="P1513" s="1359">
        <f t="shared" si="283"/>
        <v>1887.5528700906341</v>
      </c>
      <c r="Q1513" s="1371">
        <f t="shared" si="284"/>
        <v>92.678845921450133</v>
      </c>
    </row>
    <row r="1514" spans="1:17">
      <c r="A1514" s="2180"/>
      <c r="B1514" s="20">
        <v>9</v>
      </c>
      <c r="C1514" s="1361" t="s">
        <v>986</v>
      </c>
      <c r="D1514" s="1362">
        <v>4</v>
      </c>
      <c r="E1514" s="1363" t="s">
        <v>39</v>
      </c>
      <c r="F1514" s="1364">
        <f t="shared" si="279"/>
        <v>6.1999999999999993</v>
      </c>
      <c r="G1514" s="1372">
        <v>0.27289999999999998</v>
      </c>
      <c r="H1514" s="1361">
        <v>0.56000000000000005</v>
      </c>
      <c r="I1514" s="1366">
        <v>5.3670999999999998</v>
      </c>
      <c r="J1514" s="1373">
        <v>162.94</v>
      </c>
      <c r="K1514" s="1368">
        <f t="shared" si="280"/>
        <v>5.3670999999999998</v>
      </c>
      <c r="L1514" s="1356">
        <f t="shared" si="280"/>
        <v>162.94</v>
      </c>
      <c r="M1514" s="1369">
        <f t="shared" si="281"/>
        <v>3.2939118693997786E-2</v>
      </c>
      <c r="N1514" s="1358">
        <v>49.1</v>
      </c>
      <c r="O1514" s="1370">
        <f t="shared" si="282"/>
        <v>1.6173107278752914</v>
      </c>
      <c r="P1514" s="1359">
        <f t="shared" si="283"/>
        <v>1976.3471216398671</v>
      </c>
      <c r="Q1514" s="1371">
        <f t="shared" si="284"/>
        <v>97.038643672517466</v>
      </c>
    </row>
    <row r="1515" spans="1:17" ht="12" thickBot="1">
      <c r="A1515" s="2181"/>
      <c r="B1515" s="21">
        <v>10</v>
      </c>
      <c r="C1515" s="1361" t="s">
        <v>987</v>
      </c>
      <c r="D1515" s="1374">
        <v>10</v>
      </c>
      <c r="E1515" s="1374" t="s">
        <v>39</v>
      </c>
      <c r="F1515" s="1375">
        <f t="shared" si="279"/>
        <v>12.559000000000001</v>
      </c>
      <c r="G1515" s="1376">
        <v>0.71399999999999997</v>
      </c>
      <c r="H1515" s="1377">
        <v>0</v>
      </c>
      <c r="I1515" s="1378">
        <v>11.845000000000001</v>
      </c>
      <c r="J1515" s="1367">
        <v>314.19</v>
      </c>
      <c r="K1515" s="1379">
        <f t="shared" si="280"/>
        <v>11.845000000000001</v>
      </c>
      <c r="L1515" s="1380">
        <f t="shared" si="280"/>
        <v>314.19</v>
      </c>
      <c r="M1515" s="1381">
        <f t="shared" si="281"/>
        <v>3.7700117763136955E-2</v>
      </c>
      <c r="N1515" s="1382">
        <v>49.1</v>
      </c>
      <c r="O1515" s="1383">
        <f t="shared" si="282"/>
        <v>1.8510757821700246</v>
      </c>
      <c r="P1515" s="1383">
        <f t="shared" si="283"/>
        <v>2262.007065788217</v>
      </c>
      <c r="Q1515" s="1384">
        <f t="shared" si="284"/>
        <v>111.06454693020146</v>
      </c>
    </row>
    <row r="1518" spans="1:17" ht="15">
      <c r="A1518" s="2032" t="s">
        <v>562</v>
      </c>
      <c r="B1518" s="2032"/>
      <c r="C1518" s="2032"/>
      <c r="D1518" s="2032"/>
      <c r="E1518" s="2032"/>
      <c r="F1518" s="2032"/>
      <c r="G1518" s="2032"/>
      <c r="H1518" s="2032"/>
      <c r="I1518" s="2032"/>
      <c r="J1518" s="2032"/>
      <c r="K1518" s="2032"/>
      <c r="L1518" s="2032"/>
      <c r="M1518" s="2032"/>
      <c r="N1518" s="2032"/>
      <c r="O1518" s="2032"/>
      <c r="P1518" s="2032"/>
      <c r="Q1518" s="2032"/>
    </row>
    <row r="1519" spans="1:17" ht="13.5" thickBot="1">
      <c r="A1519" s="1043"/>
      <c r="B1519" s="1043"/>
      <c r="C1519" s="1043"/>
      <c r="D1519" s="1043"/>
      <c r="E1519" s="2038" t="s">
        <v>419</v>
      </c>
      <c r="F1519" s="2038"/>
      <c r="G1519" s="2038"/>
      <c r="H1519" s="2038"/>
      <c r="I1519" s="1043">
        <v>-0.7</v>
      </c>
      <c r="J1519" s="1043" t="s">
        <v>418</v>
      </c>
      <c r="K1519" s="1043" t="s">
        <v>420</v>
      </c>
      <c r="L1519" s="1044">
        <v>580</v>
      </c>
      <c r="M1519" s="1043"/>
      <c r="N1519" s="1043"/>
      <c r="O1519" s="1043"/>
      <c r="P1519" s="1043"/>
      <c r="Q1519" s="1043"/>
    </row>
    <row r="1520" spans="1:17">
      <c r="A1520" s="2033" t="s">
        <v>1</v>
      </c>
      <c r="B1520" s="2068" t="s">
        <v>0</v>
      </c>
      <c r="C1520" s="2039" t="s">
        <v>2</v>
      </c>
      <c r="D1520" s="2039" t="s">
        <v>3</v>
      </c>
      <c r="E1520" s="2039" t="s">
        <v>12</v>
      </c>
      <c r="F1520" s="2042" t="s">
        <v>13</v>
      </c>
      <c r="G1520" s="2043"/>
      <c r="H1520" s="2043"/>
      <c r="I1520" s="2044"/>
      <c r="J1520" s="2039" t="s">
        <v>4</v>
      </c>
      <c r="K1520" s="2039" t="s">
        <v>14</v>
      </c>
      <c r="L1520" s="2039" t="s">
        <v>5</v>
      </c>
      <c r="M1520" s="2039" t="s">
        <v>6</v>
      </c>
      <c r="N1520" s="2039" t="s">
        <v>15</v>
      </c>
      <c r="O1520" s="2039" t="s">
        <v>16</v>
      </c>
      <c r="P1520" s="2065" t="s">
        <v>23</v>
      </c>
      <c r="Q1520" s="2025" t="s">
        <v>24</v>
      </c>
    </row>
    <row r="1521" spans="1:17" ht="33.75">
      <c r="A1521" s="2034"/>
      <c r="B1521" s="2069"/>
      <c r="C1521" s="2040"/>
      <c r="D1521" s="2041"/>
      <c r="E1521" s="2041"/>
      <c r="F1521" s="1116" t="s">
        <v>17</v>
      </c>
      <c r="G1521" s="1116" t="s">
        <v>18</v>
      </c>
      <c r="H1521" s="1116" t="s">
        <v>19</v>
      </c>
      <c r="I1521" s="1116" t="s">
        <v>20</v>
      </c>
      <c r="J1521" s="2041"/>
      <c r="K1521" s="2041"/>
      <c r="L1521" s="2041"/>
      <c r="M1521" s="2041"/>
      <c r="N1521" s="2041"/>
      <c r="O1521" s="2041"/>
      <c r="P1521" s="2066"/>
      <c r="Q1521" s="2026"/>
    </row>
    <row r="1522" spans="1:17" ht="12" thickBot="1">
      <c r="A1522" s="2034"/>
      <c r="B1522" s="2069"/>
      <c r="C1522" s="2040"/>
      <c r="D1522" s="8" t="s">
        <v>7</v>
      </c>
      <c r="E1522" s="8" t="s">
        <v>8</v>
      </c>
      <c r="F1522" s="8" t="s">
        <v>9</v>
      </c>
      <c r="G1522" s="8" t="s">
        <v>9</v>
      </c>
      <c r="H1522" s="8" t="s">
        <v>9</v>
      </c>
      <c r="I1522" s="8" t="s">
        <v>9</v>
      </c>
      <c r="J1522" s="8" t="s">
        <v>21</v>
      </c>
      <c r="K1522" s="8" t="s">
        <v>9</v>
      </c>
      <c r="L1522" s="8" t="s">
        <v>21</v>
      </c>
      <c r="M1522" s="8" t="s">
        <v>22</v>
      </c>
      <c r="N1522" s="106" t="s">
        <v>633</v>
      </c>
      <c r="O1522" s="106" t="s">
        <v>634</v>
      </c>
      <c r="P1522" s="107" t="s">
        <v>25</v>
      </c>
      <c r="Q1522" s="108" t="s">
        <v>635</v>
      </c>
    </row>
    <row r="1523" spans="1:17">
      <c r="A1523" s="2062" t="s">
        <v>330</v>
      </c>
      <c r="B1523" s="48">
        <v>1</v>
      </c>
      <c r="C1523" s="124" t="s">
        <v>563</v>
      </c>
      <c r="D1523" s="1972">
        <v>45</v>
      </c>
      <c r="E1523" s="124" t="s">
        <v>39</v>
      </c>
      <c r="F1523" s="1973">
        <f t="shared" ref="F1523:F1531" si="285">G1523+H1523+I1523</f>
        <v>22.619999999999997</v>
      </c>
      <c r="G1523" s="124">
        <v>3.78</v>
      </c>
      <c r="H1523" s="124">
        <v>7.34</v>
      </c>
      <c r="I1523" s="124">
        <v>11.5</v>
      </c>
      <c r="J1523" s="124">
        <v>2344.8200000000002</v>
      </c>
      <c r="K1523" s="124">
        <v>11.5</v>
      </c>
      <c r="L1523" s="124">
        <v>2344.8200000000002</v>
      </c>
      <c r="M1523" s="125">
        <f t="shared" ref="M1523:M1531" si="286">K1523/L1523</f>
        <v>4.9044276319717504E-3</v>
      </c>
      <c r="N1523" s="126">
        <v>57.5</v>
      </c>
      <c r="O1523" s="84">
        <f t="shared" ref="O1523:O1531" si="287">M1523*N1523</f>
        <v>0.28200458883837565</v>
      </c>
      <c r="P1523" s="127">
        <f t="shared" ref="P1523:P1531" si="288">M1523*60*1000</f>
        <v>294.26565791830501</v>
      </c>
      <c r="Q1523" s="128">
        <f t="shared" ref="Q1523:Q1531" si="289">O1523*60</f>
        <v>16.920275330302537</v>
      </c>
    </row>
    <row r="1524" spans="1:17">
      <c r="A1524" s="2210"/>
      <c r="B1524" s="45">
        <v>2</v>
      </c>
      <c r="C1524" s="129" t="s">
        <v>564</v>
      </c>
      <c r="D1524" s="1974">
        <v>45</v>
      </c>
      <c r="E1524" s="129" t="s">
        <v>39</v>
      </c>
      <c r="F1524" s="1975">
        <f t="shared" si="285"/>
        <v>25.200000000000003</v>
      </c>
      <c r="G1524" s="129">
        <v>5.62</v>
      </c>
      <c r="H1524" s="129">
        <v>7.34</v>
      </c>
      <c r="I1524" s="129">
        <v>12.24</v>
      </c>
      <c r="J1524" s="129">
        <v>2285.7199999999998</v>
      </c>
      <c r="K1524" s="129">
        <v>12.24</v>
      </c>
      <c r="L1524" s="129">
        <v>2285.6999999999998</v>
      </c>
      <c r="M1524" s="130">
        <f t="shared" si="286"/>
        <v>5.3550334689591817E-3</v>
      </c>
      <c r="N1524" s="131">
        <v>57.5</v>
      </c>
      <c r="O1524" s="57">
        <f t="shared" si="287"/>
        <v>0.30791442446515294</v>
      </c>
      <c r="P1524" s="132">
        <f t="shared" si="288"/>
        <v>321.3020081375509</v>
      </c>
      <c r="Q1524" s="133">
        <f t="shared" si="289"/>
        <v>18.474865467909176</v>
      </c>
    </row>
    <row r="1525" spans="1:17">
      <c r="A1525" s="2210"/>
      <c r="B1525" s="45">
        <v>3</v>
      </c>
      <c r="C1525" s="129" t="s">
        <v>565</v>
      </c>
      <c r="D1525" s="1974">
        <v>55</v>
      </c>
      <c r="E1525" s="129" t="s">
        <v>39</v>
      </c>
      <c r="F1525" s="1975">
        <f t="shared" si="285"/>
        <v>31.46</v>
      </c>
      <c r="G1525" s="129">
        <v>5.34</v>
      </c>
      <c r="H1525" s="129">
        <v>8.81</v>
      </c>
      <c r="I1525" s="129">
        <v>17.309999999999999</v>
      </c>
      <c r="J1525" s="129">
        <v>2979.08</v>
      </c>
      <c r="K1525" s="129">
        <v>17.309999999999999</v>
      </c>
      <c r="L1525" s="129">
        <v>2979.1</v>
      </c>
      <c r="M1525" s="130">
        <f t="shared" si="286"/>
        <v>5.8104796750696516E-3</v>
      </c>
      <c r="N1525" s="131">
        <v>57.5</v>
      </c>
      <c r="O1525" s="57">
        <f t="shared" si="287"/>
        <v>0.33410258131650494</v>
      </c>
      <c r="P1525" s="132">
        <f t="shared" si="288"/>
        <v>348.62878050417913</v>
      </c>
      <c r="Q1525" s="133">
        <f t="shared" si="289"/>
        <v>20.046154878990297</v>
      </c>
    </row>
    <row r="1526" spans="1:17">
      <c r="A1526" s="2210"/>
      <c r="B1526" s="13">
        <v>4</v>
      </c>
      <c r="C1526" s="129" t="s">
        <v>569</v>
      </c>
      <c r="D1526" s="1974">
        <v>45</v>
      </c>
      <c r="E1526" s="129" t="s">
        <v>39</v>
      </c>
      <c r="F1526" s="1975">
        <f t="shared" si="285"/>
        <v>27.16</v>
      </c>
      <c r="G1526" s="129">
        <v>4.8499999999999996</v>
      </c>
      <c r="H1526" s="129">
        <v>7.34</v>
      </c>
      <c r="I1526" s="129">
        <v>14.97</v>
      </c>
      <c r="J1526" s="129">
        <v>2285.7199999999998</v>
      </c>
      <c r="K1526" s="129">
        <v>14.97</v>
      </c>
      <c r="L1526" s="129">
        <v>2285.6999999999998</v>
      </c>
      <c r="M1526" s="130">
        <f t="shared" si="286"/>
        <v>6.5494159338495873E-3</v>
      </c>
      <c r="N1526" s="131">
        <v>57.5</v>
      </c>
      <c r="O1526" s="57">
        <f t="shared" si="287"/>
        <v>0.37659141619635128</v>
      </c>
      <c r="P1526" s="132">
        <f t="shared" si="288"/>
        <v>392.96495603097526</v>
      </c>
      <c r="Q1526" s="133">
        <f t="shared" si="289"/>
        <v>22.595484971781076</v>
      </c>
    </row>
    <row r="1527" spans="1:17">
      <c r="A1527" s="2210"/>
      <c r="B1527" s="13">
        <v>5</v>
      </c>
      <c r="C1527" s="129" t="s">
        <v>567</v>
      </c>
      <c r="D1527" s="1974">
        <v>40</v>
      </c>
      <c r="E1527" s="129" t="s">
        <v>39</v>
      </c>
      <c r="F1527" s="1975">
        <f t="shared" si="285"/>
        <v>27.22</v>
      </c>
      <c r="G1527" s="129">
        <v>4.49</v>
      </c>
      <c r="H1527" s="129">
        <v>6.44</v>
      </c>
      <c r="I1527" s="129">
        <v>16.29</v>
      </c>
      <c r="J1527" s="129">
        <v>2287.4499999999998</v>
      </c>
      <c r="K1527" s="129">
        <v>16.29</v>
      </c>
      <c r="L1527" s="129">
        <v>2287.4499999999998</v>
      </c>
      <c r="M1527" s="130">
        <f t="shared" si="286"/>
        <v>7.1214671358936811E-3</v>
      </c>
      <c r="N1527" s="131">
        <v>57.5</v>
      </c>
      <c r="O1527" s="57">
        <f t="shared" si="287"/>
        <v>0.40948436031388669</v>
      </c>
      <c r="P1527" s="132">
        <f t="shared" si="288"/>
        <v>427.28802815362087</v>
      </c>
      <c r="Q1527" s="133">
        <f t="shared" si="289"/>
        <v>24.569061618833203</v>
      </c>
    </row>
    <row r="1528" spans="1:17">
      <c r="A1528" s="2210"/>
      <c r="B1528" s="13">
        <v>6</v>
      </c>
      <c r="C1528" s="129" t="s">
        <v>566</v>
      </c>
      <c r="D1528" s="1974">
        <v>12</v>
      </c>
      <c r="E1528" s="129" t="s">
        <v>39</v>
      </c>
      <c r="F1528" s="1975">
        <f t="shared" si="285"/>
        <v>6.9</v>
      </c>
      <c r="G1528" s="129">
        <v>1.01</v>
      </c>
      <c r="H1528" s="129">
        <v>1.2</v>
      </c>
      <c r="I1528" s="129">
        <v>4.6900000000000004</v>
      </c>
      <c r="J1528" s="129">
        <v>631.48</v>
      </c>
      <c r="K1528" s="129">
        <v>4.6900000000000004</v>
      </c>
      <c r="L1528" s="129">
        <v>631.48</v>
      </c>
      <c r="M1528" s="130">
        <f t="shared" si="286"/>
        <v>7.4269968961804024E-3</v>
      </c>
      <c r="N1528" s="131">
        <v>57.5</v>
      </c>
      <c r="O1528" s="57">
        <f t="shared" si="287"/>
        <v>0.42705232153037315</v>
      </c>
      <c r="P1528" s="132">
        <f t="shared" si="288"/>
        <v>445.61981377082418</v>
      </c>
      <c r="Q1528" s="133">
        <f t="shared" si="289"/>
        <v>25.62313929182239</v>
      </c>
    </row>
    <row r="1529" spans="1:17">
      <c r="A1529" s="2210"/>
      <c r="B1529" s="13">
        <v>7</v>
      </c>
      <c r="C1529" s="129" t="s">
        <v>568</v>
      </c>
      <c r="D1529" s="1974">
        <v>36</v>
      </c>
      <c r="E1529" s="129" t="s">
        <v>39</v>
      </c>
      <c r="F1529" s="1975">
        <f t="shared" si="285"/>
        <v>27.7</v>
      </c>
      <c r="G1529" s="129">
        <v>3.42</v>
      </c>
      <c r="H1529" s="129">
        <v>5.87</v>
      </c>
      <c r="I1529" s="129">
        <v>18.41</v>
      </c>
      <c r="J1529" s="129">
        <v>2305.31</v>
      </c>
      <c r="K1529" s="129">
        <v>17.829999999999998</v>
      </c>
      <c r="L1529" s="129">
        <v>2232.7199999999998</v>
      </c>
      <c r="M1529" s="130">
        <f t="shared" si="286"/>
        <v>7.9857751979648135E-3</v>
      </c>
      <c r="N1529" s="131">
        <v>57.5</v>
      </c>
      <c r="O1529" s="57">
        <f t="shared" si="287"/>
        <v>0.45918207388297677</v>
      </c>
      <c r="P1529" s="132">
        <f t="shared" si="288"/>
        <v>479.14651187788883</v>
      </c>
      <c r="Q1529" s="133">
        <f t="shared" si="289"/>
        <v>27.550924432978608</v>
      </c>
    </row>
    <row r="1530" spans="1:17">
      <c r="A1530" s="2210"/>
      <c r="B1530" s="13">
        <v>8</v>
      </c>
      <c r="C1530" s="129" t="s">
        <v>570</v>
      </c>
      <c r="D1530" s="1974">
        <v>20</v>
      </c>
      <c r="E1530" s="129" t="s">
        <v>39</v>
      </c>
      <c r="F1530" s="1975">
        <f t="shared" si="285"/>
        <v>14.19</v>
      </c>
      <c r="G1530" s="129">
        <v>1.81</v>
      </c>
      <c r="H1530" s="129">
        <v>3.26</v>
      </c>
      <c r="I1530" s="129">
        <v>9.1199999999999992</v>
      </c>
      <c r="J1530" s="129">
        <v>1055.4000000000001</v>
      </c>
      <c r="K1530" s="129">
        <v>9.1199999999999992</v>
      </c>
      <c r="L1530" s="129">
        <v>1055.4000000000001</v>
      </c>
      <c r="M1530" s="130">
        <f t="shared" si="286"/>
        <v>8.6412734508243307E-3</v>
      </c>
      <c r="N1530" s="131">
        <v>57.5</v>
      </c>
      <c r="O1530" s="57">
        <f t="shared" si="287"/>
        <v>0.49687322342239904</v>
      </c>
      <c r="P1530" s="132">
        <f t="shared" si="288"/>
        <v>518.47640704945991</v>
      </c>
      <c r="Q1530" s="133">
        <f t="shared" si="289"/>
        <v>29.812393405343943</v>
      </c>
    </row>
    <row r="1531" spans="1:17">
      <c r="A1531" s="2210"/>
      <c r="B1531" s="13">
        <v>9</v>
      </c>
      <c r="C1531" s="129" t="s">
        <v>571</v>
      </c>
      <c r="D1531" s="1974">
        <v>60</v>
      </c>
      <c r="E1531" s="129" t="s">
        <v>39</v>
      </c>
      <c r="F1531" s="1975">
        <f t="shared" si="285"/>
        <v>42.989999999999995</v>
      </c>
      <c r="G1531" s="129">
        <v>7.84</v>
      </c>
      <c r="H1531" s="129">
        <v>0.61</v>
      </c>
      <c r="I1531" s="129">
        <v>34.54</v>
      </c>
      <c r="J1531" s="129">
        <v>3263.4</v>
      </c>
      <c r="K1531" s="129">
        <v>34.54</v>
      </c>
      <c r="L1531" s="129">
        <v>3263.4</v>
      </c>
      <c r="M1531" s="130">
        <f t="shared" si="286"/>
        <v>1.0584053441196298E-2</v>
      </c>
      <c r="N1531" s="131">
        <v>57.5</v>
      </c>
      <c r="O1531" s="57">
        <f t="shared" si="287"/>
        <v>0.6085830728687871</v>
      </c>
      <c r="P1531" s="132">
        <f t="shared" si="288"/>
        <v>635.04320647177792</v>
      </c>
      <c r="Q1531" s="133">
        <f t="shared" si="289"/>
        <v>36.514984372127223</v>
      </c>
    </row>
    <row r="1532" spans="1:17" ht="12" thickBot="1">
      <c r="A1532" s="2211"/>
      <c r="B1532" s="33">
        <v>10</v>
      </c>
      <c r="C1532" s="1976"/>
      <c r="D1532" s="1977"/>
      <c r="E1532" s="1977"/>
      <c r="F1532" s="1978"/>
      <c r="G1532" s="1978"/>
      <c r="H1532" s="1978"/>
      <c r="I1532" s="1978"/>
      <c r="J1532" s="1978"/>
      <c r="K1532" s="1979"/>
      <c r="L1532" s="1978"/>
      <c r="M1532" s="1980"/>
      <c r="N1532" s="1981"/>
      <c r="O1532" s="942"/>
      <c r="P1532" s="942"/>
      <c r="Q1532" s="943"/>
    </row>
    <row r="1533" spans="1:17">
      <c r="A1533" s="2169" t="s">
        <v>322</v>
      </c>
      <c r="B1533" s="232">
        <v>1</v>
      </c>
      <c r="C1533" s="233"/>
      <c r="D1533" s="232"/>
      <c r="E1533" s="232"/>
      <c r="F1533" s="249"/>
      <c r="G1533" s="249"/>
      <c r="H1533" s="249"/>
      <c r="I1533" s="249"/>
      <c r="J1533" s="249"/>
      <c r="K1533" s="1275"/>
      <c r="L1533" s="249"/>
      <c r="M1533" s="1276"/>
      <c r="N1533" s="657"/>
      <c r="O1533" s="1277"/>
      <c r="P1533" s="654"/>
      <c r="Q1533" s="655"/>
    </row>
    <row r="1534" spans="1:17">
      <c r="A1534" s="2170"/>
      <c r="B1534" s="271">
        <v>2</v>
      </c>
      <c r="C1534" s="848"/>
      <c r="D1534" s="1093"/>
      <c r="E1534" s="1093"/>
      <c r="F1534" s="1241"/>
      <c r="G1534" s="1241"/>
      <c r="H1534" s="1241"/>
      <c r="I1534" s="1241"/>
      <c r="J1534" s="1241"/>
      <c r="K1534" s="1245"/>
      <c r="L1534" s="1241"/>
      <c r="M1534" s="1243"/>
      <c r="N1534" s="849"/>
      <c r="O1534" s="829"/>
      <c r="P1534" s="829"/>
      <c r="Q1534" s="926"/>
    </row>
    <row r="1535" spans="1:17">
      <c r="A1535" s="2170"/>
      <c r="B1535" s="215">
        <v>3</v>
      </c>
      <c r="C1535" s="848"/>
      <c r="D1535" s="1093"/>
      <c r="E1535" s="1093"/>
      <c r="F1535" s="1241"/>
      <c r="G1535" s="1241"/>
      <c r="H1535" s="1241"/>
      <c r="I1535" s="1241"/>
      <c r="J1535" s="1241"/>
      <c r="K1535" s="1245"/>
      <c r="L1535" s="1241"/>
      <c r="M1535" s="830"/>
      <c r="N1535" s="849"/>
      <c r="O1535" s="829"/>
      <c r="P1535" s="829"/>
      <c r="Q1535" s="851"/>
    </row>
    <row r="1536" spans="1:17">
      <c r="A1536" s="2170"/>
      <c r="B1536" s="215">
        <v>4</v>
      </c>
      <c r="C1536" s="848"/>
      <c r="D1536" s="1093"/>
      <c r="E1536" s="1093"/>
      <c r="F1536" s="1241"/>
      <c r="G1536" s="1241"/>
      <c r="H1536" s="1241"/>
      <c r="I1536" s="1241"/>
      <c r="J1536" s="1241"/>
      <c r="K1536" s="1245"/>
      <c r="L1536" s="1241"/>
      <c r="M1536" s="830"/>
      <c r="N1536" s="849"/>
      <c r="O1536" s="850"/>
      <c r="P1536" s="829"/>
      <c r="Q1536" s="851"/>
    </row>
    <row r="1537" spans="1:17">
      <c r="A1537" s="2170"/>
      <c r="B1537" s="215">
        <v>5</v>
      </c>
      <c r="C1537" s="848"/>
      <c r="D1537" s="1093"/>
      <c r="E1537" s="1093"/>
      <c r="F1537" s="1241"/>
      <c r="G1537" s="1241"/>
      <c r="H1537" s="1241"/>
      <c r="I1537" s="1241"/>
      <c r="J1537" s="1241"/>
      <c r="K1537" s="1245"/>
      <c r="L1537" s="1241"/>
      <c r="M1537" s="830"/>
      <c r="N1537" s="849"/>
      <c r="O1537" s="850"/>
      <c r="P1537" s="829"/>
      <c r="Q1537" s="851"/>
    </row>
    <row r="1538" spans="1:17">
      <c r="A1538" s="2170"/>
      <c r="B1538" s="215">
        <v>6</v>
      </c>
      <c r="C1538" s="848"/>
      <c r="D1538" s="1093"/>
      <c r="E1538" s="1093"/>
      <c r="F1538" s="1241"/>
      <c r="G1538" s="1241"/>
      <c r="H1538" s="1241"/>
      <c r="I1538" s="1241"/>
      <c r="J1538" s="1241"/>
      <c r="K1538" s="1245"/>
      <c r="L1538" s="1241"/>
      <c r="M1538" s="830"/>
      <c r="N1538" s="849"/>
      <c r="O1538" s="850"/>
      <c r="P1538" s="829"/>
      <c r="Q1538" s="851"/>
    </row>
    <row r="1539" spans="1:17">
      <c r="A1539" s="2170"/>
      <c r="B1539" s="215">
        <v>7</v>
      </c>
      <c r="C1539" s="848"/>
      <c r="D1539" s="1093"/>
      <c r="E1539" s="1093"/>
      <c r="F1539" s="1241"/>
      <c r="G1539" s="1241"/>
      <c r="H1539" s="1241"/>
      <c r="I1539" s="1241"/>
      <c r="J1539" s="1241"/>
      <c r="K1539" s="1245"/>
      <c r="L1539" s="1241"/>
      <c r="M1539" s="830"/>
      <c r="N1539" s="849"/>
      <c r="O1539" s="850"/>
      <c r="P1539" s="829"/>
      <c r="Q1539" s="851"/>
    </row>
    <row r="1540" spans="1:17">
      <c r="A1540" s="2170"/>
      <c r="B1540" s="215">
        <v>8</v>
      </c>
      <c r="C1540" s="848"/>
      <c r="D1540" s="1093"/>
      <c r="E1540" s="1093"/>
      <c r="F1540" s="1241"/>
      <c r="G1540" s="1241"/>
      <c r="H1540" s="1241"/>
      <c r="I1540" s="1241"/>
      <c r="J1540" s="1241"/>
      <c r="K1540" s="1245"/>
      <c r="L1540" s="1241"/>
      <c r="M1540" s="830"/>
      <c r="N1540" s="849"/>
      <c r="O1540" s="850"/>
      <c r="P1540" s="829"/>
      <c r="Q1540" s="851"/>
    </row>
    <row r="1541" spans="1:17">
      <c r="A1541" s="2171"/>
      <c r="B1541" s="229">
        <v>9</v>
      </c>
      <c r="C1541" s="848"/>
      <c r="D1541" s="1093"/>
      <c r="E1541" s="1093"/>
      <c r="F1541" s="1241"/>
      <c r="G1541" s="1241"/>
      <c r="H1541" s="1241"/>
      <c r="I1541" s="1241"/>
      <c r="J1541" s="1241"/>
      <c r="K1541" s="1245"/>
      <c r="L1541" s="1241"/>
      <c r="M1541" s="830"/>
      <c r="N1541" s="849"/>
      <c r="O1541" s="850"/>
      <c r="P1541" s="829"/>
      <c r="Q1541" s="851"/>
    </row>
    <row r="1542" spans="1:17" ht="12" thickBot="1">
      <c r="A1542" s="2171"/>
      <c r="B1542" s="229">
        <v>10</v>
      </c>
      <c r="C1542" s="1278"/>
      <c r="D1542" s="1279"/>
      <c r="E1542" s="1279"/>
      <c r="F1542" s="1280"/>
      <c r="G1542" s="1280"/>
      <c r="H1542" s="1280"/>
      <c r="I1542" s="1280"/>
      <c r="J1542" s="1280"/>
      <c r="K1542" s="1281"/>
      <c r="L1542" s="1280"/>
      <c r="M1542" s="1282"/>
      <c r="N1542" s="1283"/>
      <c r="O1542" s="1284"/>
      <c r="P1542" s="1284"/>
      <c r="Q1542" s="1285"/>
    </row>
    <row r="1543" spans="1:17">
      <c r="A1543" s="2088" t="s">
        <v>323</v>
      </c>
      <c r="B1543" s="77">
        <v>1</v>
      </c>
      <c r="C1543" s="1205" t="s">
        <v>572</v>
      </c>
      <c r="D1543" s="77">
        <v>36</v>
      </c>
      <c r="E1543" s="77" t="s">
        <v>39</v>
      </c>
      <c r="F1543" s="1985">
        <f>G1543+H1543+I1543</f>
        <v>47.64</v>
      </c>
      <c r="G1543" s="1985">
        <v>3.11</v>
      </c>
      <c r="H1543" s="1985">
        <v>5.95</v>
      </c>
      <c r="I1543" s="1985">
        <v>38.58</v>
      </c>
      <c r="J1543" s="1985">
        <v>2354.69</v>
      </c>
      <c r="K1543" s="1986">
        <v>35.21</v>
      </c>
      <c r="L1543" s="1985">
        <v>2153.42</v>
      </c>
      <c r="M1543" s="1994">
        <f>K1543/L1543</f>
        <v>1.6350735109732426E-2</v>
      </c>
      <c r="N1543" s="1206">
        <v>57.5</v>
      </c>
      <c r="O1543" s="1987">
        <f>M1543*N1543</f>
        <v>0.94016726880961454</v>
      </c>
      <c r="P1543" s="1207">
        <f>M1543*60*1000</f>
        <v>981.04410658394556</v>
      </c>
      <c r="Q1543" s="1208">
        <f>O1543*60</f>
        <v>56.41003612857687</v>
      </c>
    </row>
    <row r="1544" spans="1:17">
      <c r="A1544" s="2089"/>
      <c r="B1544" s="78">
        <v>2</v>
      </c>
      <c r="C1544" s="85" t="s">
        <v>573</v>
      </c>
      <c r="D1544" s="78">
        <v>80</v>
      </c>
      <c r="E1544" s="78" t="s">
        <v>39</v>
      </c>
      <c r="F1544" s="362">
        <f>G1544+H1544+I1544</f>
        <v>79.34</v>
      </c>
      <c r="G1544" s="362">
        <v>4.55</v>
      </c>
      <c r="H1544" s="362">
        <v>13.03</v>
      </c>
      <c r="I1544" s="362">
        <v>61.76</v>
      </c>
      <c r="J1544" s="365">
        <v>3919.9</v>
      </c>
      <c r="K1544" s="1983">
        <v>56.77</v>
      </c>
      <c r="L1544" s="365">
        <v>3686.36</v>
      </c>
      <c r="M1544" s="364">
        <f t="shared" ref="M1544:M1552" si="290">K1544/L1544</f>
        <v>1.5400015191137057E-2</v>
      </c>
      <c r="N1544" s="365">
        <v>57.5</v>
      </c>
      <c r="O1544" s="1984">
        <f t="shared" ref="O1544:O1552" si="291">M1544*N1544</f>
        <v>0.88550087349038076</v>
      </c>
      <c r="P1544" s="366">
        <f t="shared" ref="P1544:P1552" si="292">M1544*60*1000</f>
        <v>924.00091146822342</v>
      </c>
      <c r="Q1544" s="1158">
        <f t="shared" ref="Q1544:Q1552" si="293">O1544*60</f>
        <v>53.130052409422845</v>
      </c>
    </row>
    <row r="1545" spans="1:17">
      <c r="A1545" s="2089"/>
      <c r="B1545" s="78">
        <v>3</v>
      </c>
      <c r="C1545" s="85" t="s">
        <v>575</v>
      </c>
      <c r="D1545" s="78">
        <v>40</v>
      </c>
      <c r="E1545" s="78" t="s">
        <v>39</v>
      </c>
      <c r="F1545" s="362">
        <f t="shared" ref="F1545:F1552" si="294">G1545+H1545+I1545</f>
        <v>46.790000000000006</v>
      </c>
      <c r="G1545" s="1988">
        <v>4.22</v>
      </c>
      <c r="H1545" s="1988">
        <v>6.44</v>
      </c>
      <c r="I1545" s="1988">
        <v>36.130000000000003</v>
      </c>
      <c r="J1545" s="365">
        <v>2278.59</v>
      </c>
      <c r="K1545" s="1983">
        <v>36.130000000000003</v>
      </c>
      <c r="L1545" s="365">
        <v>2278.59</v>
      </c>
      <c r="M1545" s="364">
        <f t="shared" si="290"/>
        <v>1.5856297096011131E-2</v>
      </c>
      <c r="N1545" s="365">
        <v>57.5</v>
      </c>
      <c r="O1545" s="1984">
        <f t="shared" si="291"/>
        <v>0.91173708302064005</v>
      </c>
      <c r="P1545" s="366">
        <f t="shared" si="292"/>
        <v>951.37782576066786</v>
      </c>
      <c r="Q1545" s="1158">
        <f t="shared" si="293"/>
        <v>54.704224981238404</v>
      </c>
    </row>
    <row r="1546" spans="1:17">
      <c r="A1546" s="2089"/>
      <c r="B1546" s="78">
        <v>4</v>
      </c>
      <c r="C1546" s="85" t="s">
        <v>576</v>
      </c>
      <c r="D1546" s="78">
        <v>60</v>
      </c>
      <c r="E1546" s="78" t="s">
        <v>39</v>
      </c>
      <c r="F1546" s="1989">
        <f t="shared" si="294"/>
        <v>53.3</v>
      </c>
      <c r="G1546" s="1989">
        <v>5.26</v>
      </c>
      <c r="H1546" s="1989">
        <v>9.7799999999999994</v>
      </c>
      <c r="I1546" s="1989">
        <v>38.26</v>
      </c>
      <c r="J1546" s="362">
        <v>2404.54</v>
      </c>
      <c r="K1546" s="1990">
        <v>38.26</v>
      </c>
      <c r="L1546" s="362">
        <v>2404.54</v>
      </c>
      <c r="M1546" s="364">
        <f t="shared" si="290"/>
        <v>1.5911567285218794E-2</v>
      </c>
      <c r="N1546" s="365">
        <v>57.5</v>
      </c>
      <c r="O1546" s="1984">
        <f t="shared" si="291"/>
        <v>0.9149151189000807</v>
      </c>
      <c r="P1546" s="366">
        <f t="shared" si="292"/>
        <v>954.69403711312759</v>
      </c>
      <c r="Q1546" s="1158">
        <f t="shared" si="293"/>
        <v>54.894907134004839</v>
      </c>
    </row>
    <row r="1547" spans="1:17">
      <c r="A1547" s="2089"/>
      <c r="B1547" s="78">
        <v>5</v>
      </c>
      <c r="C1547" s="85" t="s">
        <v>574</v>
      </c>
      <c r="D1547" s="78">
        <v>45</v>
      </c>
      <c r="E1547" s="78" t="s">
        <v>39</v>
      </c>
      <c r="F1547" s="362">
        <f t="shared" si="294"/>
        <v>51.22</v>
      </c>
      <c r="G1547" s="362">
        <v>4.93</v>
      </c>
      <c r="H1547" s="362">
        <v>7.34</v>
      </c>
      <c r="I1547" s="362">
        <v>38.950000000000003</v>
      </c>
      <c r="J1547" s="85">
        <v>2363.02</v>
      </c>
      <c r="K1547" s="1983">
        <v>38.950000000000003</v>
      </c>
      <c r="L1547" s="85">
        <v>2363.02</v>
      </c>
      <c r="M1547" s="364">
        <f t="shared" si="290"/>
        <v>1.6483144450745234E-2</v>
      </c>
      <c r="N1547" s="365">
        <v>57.5</v>
      </c>
      <c r="O1547" s="1984">
        <f t="shared" si="291"/>
        <v>0.94778080591785097</v>
      </c>
      <c r="P1547" s="366">
        <f t="shared" si="292"/>
        <v>988.98866704471413</v>
      </c>
      <c r="Q1547" s="1158">
        <f t="shared" si="293"/>
        <v>56.866848355071056</v>
      </c>
    </row>
    <row r="1548" spans="1:17">
      <c r="A1548" s="2089"/>
      <c r="B1548" s="78">
        <v>6</v>
      </c>
      <c r="C1548" s="85" t="s">
        <v>577</v>
      </c>
      <c r="D1548" s="78">
        <v>80</v>
      </c>
      <c r="E1548" s="78" t="s">
        <v>39</v>
      </c>
      <c r="F1548" s="362">
        <f t="shared" si="294"/>
        <v>85.24</v>
      </c>
      <c r="G1548" s="362">
        <v>5.4</v>
      </c>
      <c r="H1548" s="362">
        <v>12.88</v>
      </c>
      <c r="I1548" s="362">
        <v>66.959999999999994</v>
      </c>
      <c r="J1548" s="365">
        <v>3898.3</v>
      </c>
      <c r="K1548" s="1983">
        <v>58.08</v>
      </c>
      <c r="L1548" s="365">
        <v>3435.94</v>
      </c>
      <c r="M1548" s="364">
        <f t="shared" si="290"/>
        <v>1.6903671193327006E-2</v>
      </c>
      <c r="N1548" s="365">
        <v>57.5</v>
      </c>
      <c r="O1548" s="1984">
        <f t="shared" si="291"/>
        <v>0.97196109361630278</v>
      </c>
      <c r="P1548" s="366">
        <f t="shared" si="292"/>
        <v>1014.2202715996202</v>
      </c>
      <c r="Q1548" s="1158">
        <f t="shared" si="293"/>
        <v>58.317665616978168</v>
      </c>
    </row>
    <row r="1549" spans="1:17">
      <c r="A1549" s="2089"/>
      <c r="B1549" s="78">
        <v>7</v>
      </c>
      <c r="C1549" s="85" t="s">
        <v>579</v>
      </c>
      <c r="D1549" s="78">
        <v>40</v>
      </c>
      <c r="E1549" s="78" t="s">
        <v>39</v>
      </c>
      <c r="F1549" s="362">
        <v>37.4</v>
      </c>
      <c r="G1549" s="362">
        <v>5.0250000000000004</v>
      </c>
      <c r="H1549" s="362">
        <v>6.52</v>
      </c>
      <c r="I1549" s="362">
        <v>42.88</v>
      </c>
      <c r="J1549" s="85">
        <v>2512.91</v>
      </c>
      <c r="K1549" s="1983">
        <v>42.88</v>
      </c>
      <c r="L1549" s="85">
        <v>2512.91</v>
      </c>
      <c r="M1549" s="364">
        <f t="shared" si="290"/>
        <v>1.7063882112769661E-2</v>
      </c>
      <c r="N1549" s="365">
        <v>57.5</v>
      </c>
      <c r="O1549" s="1984">
        <f t="shared" si="291"/>
        <v>0.98117322148425545</v>
      </c>
      <c r="P1549" s="366">
        <f t="shared" si="292"/>
        <v>1023.8329267661796</v>
      </c>
      <c r="Q1549" s="1158">
        <f t="shared" si="293"/>
        <v>58.870393289055329</v>
      </c>
    </row>
    <row r="1550" spans="1:17">
      <c r="A1550" s="2089"/>
      <c r="B1550" s="78">
        <v>8</v>
      </c>
      <c r="C1550" s="85" t="s">
        <v>580</v>
      </c>
      <c r="D1550" s="78">
        <v>85</v>
      </c>
      <c r="E1550" s="78" t="s">
        <v>39</v>
      </c>
      <c r="F1550" s="362">
        <f>G1550+H1550+I1550</f>
        <v>87.07</v>
      </c>
      <c r="G1550" s="362">
        <v>6.63</v>
      </c>
      <c r="H1550" s="362">
        <v>13.86</v>
      </c>
      <c r="I1550" s="362">
        <v>66.58</v>
      </c>
      <c r="J1550" s="85">
        <v>3854.08</v>
      </c>
      <c r="K1550" s="1983">
        <v>65.989999999999995</v>
      </c>
      <c r="L1550" s="85">
        <v>3854.08</v>
      </c>
      <c r="M1550" s="364">
        <f t="shared" si="290"/>
        <v>1.7122114745931585E-2</v>
      </c>
      <c r="N1550" s="365">
        <v>57.5</v>
      </c>
      <c r="O1550" s="1984">
        <f t="shared" si="291"/>
        <v>0.98452159789106608</v>
      </c>
      <c r="P1550" s="366">
        <f t="shared" si="292"/>
        <v>1027.3268847558952</v>
      </c>
      <c r="Q1550" s="1158">
        <f t="shared" si="293"/>
        <v>59.071295873463967</v>
      </c>
    </row>
    <row r="1551" spans="1:17">
      <c r="A1551" s="2089"/>
      <c r="B1551" s="78">
        <v>9</v>
      </c>
      <c r="C1551" s="85" t="s">
        <v>927</v>
      </c>
      <c r="D1551" s="78">
        <v>80</v>
      </c>
      <c r="E1551" s="78" t="s">
        <v>39</v>
      </c>
      <c r="F1551" s="362">
        <f t="shared" si="294"/>
        <v>88.050000000000011</v>
      </c>
      <c r="G1551" s="362">
        <v>6.63</v>
      </c>
      <c r="H1551" s="362">
        <v>13.05</v>
      </c>
      <c r="I1551" s="362">
        <v>68.37</v>
      </c>
      <c r="J1551" s="85">
        <v>3925.41</v>
      </c>
      <c r="K1551" s="1983">
        <v>63.93</v>
      </c>
      <c r="L1551" s="85">
        <v>3670.74</v>
      </c>
      <c r="M1551" s="364">
        <f t="shared" si="290"/>
        <v>1.7416106834044362E-2</v>
      </c>
      <c r="N1551" s="365">
        <v>57.5</v>
      </c>
      <c r="O1551" s="1984">
        <f t="shared" si="291"/>
        <v>1.0014261429575508</v>
      </c>
      <c r="P1551" s="366">
        <f t="shared" si="292"/>
        <v>1044.9664100426617</v>
      </c>
      <c r="Q1551" s="1158">
        <f t="shared" si="293"/>
        <v>60.085568577453053</v>
      </c>
    </row>
    <row r="1552" spans="1:17">
      <c r="A1552" s="2089"/>
      <c r="B1552" s="78">
        <v>10</v>
      </c>
      <c r="C1552" s="85" t="s">
        <v>578</v>
      </c>
      <c r="D1552" s="78">
        <v>45</v>
      </c>
      <c r="E1552" s="78" t="s">
        <v>39</v>
      </c>
      <c r="F1552" s="362">
        <f t="shared" si="294"/>
        <v>52.2</v>
      </c>
      <c r="G1552" s="362">
        <v>2.9</v>
      </c>
      <c r="H1552" s="362">
        <v>7.3</v>
      </c>
      <c r="I1552" s="362">
        <v>42</v>
      </c>
      <c r="J1552" s="85">
        <v>2356.23</v>
      </c>
      <c r="K1552" s="1983">
        <v>42</v>
      </c>
      <c r="L1552" s="85">
        <v>2356.23</v>
      </c>
      <c r="M1552" s="364">
        <f t="shared" si="290"/>
        <v>1.7825084987458779E-2</v>
      </c>
      <c r="N1552" s="365">
        <v>57.5</v>
      </c>
      <c r="O1552" s="1984">
        <f t="shared" si="291"/>
        <v>1.0249423867788798</v>
      </c>
      <c r="P1552" s="366">
        <f t="shared" si="292"/>
        <v>1069.5050992475267</v>
      </c>
      <c r="Q1552" s="1158">
        <f t="shared" si="293"/>
        <v>61.496543206732788</v>
      </c>
    </row>
    <row r="1553" spans="1:17">
      <c r="A1553" s="2089"/>
      <c r="B1553" s="78">
        <v>11</v>
      </c>
      <c r="C1553" s="85" t="s">
        <v>587</v>
      </c>
      <c r="D1553" s="78">
        <v>45</v>
      </c>
      <c r="E1553" s="78" t="s">
        <v>39</v>
      </c>
      <c r="F1553" s="362">
        <v>34.35</v>
      </c>
      <c r="G1553" s="362">
        <v>4.8099999999999996</v>
      </c>
      <c r="H1553" s="362">
        <v>7.34</v>
      </c>
      <c r="I1553" s="362">
        <v>42.51</v>
      </c>
      <c r="J1553" s="362">
        <v>2336.2399999999998</v>
      </c>
      <c r="K1553" s="1983">
        <v>42.51</v>
      </c>
      <c r="L1553" s="362">
        <v>2336.2399999999998</v>
      </c>
      <c r="M1553" s="364">
        <f>K1553/L1553</f>
        <v>1.8195904530356469E-2</v>
      </c>
      <c r="N1553" s="365">
        <v>57.5</v>
      </c>
      <c r="O1553" s="1984">
        <f>M1553*N1553</f>
        <v>1.0462645104954971</v>
      </c>
      <c r="P1553" s="366">
        <f>M1553*60*1000</f>
        <v>1091.7542718213881</v>
      </c>
      <c r="Q1553" s="1158">
        <f>O1553*60</f>
        <v>62.775870629729823</v>
      </c>
    </row>
    <row r="1554" spans="1:17">
      <c r="A1554" s="2089"/>
      <c r="B1554" s="78">
        <v>12</v>
      </c>
      <c r="C1554" s="85" t="s">
        <v>589</v>
      </c>
      <c r="D1554" s="78">
        <v>107</v>
      </c>
      <c r="E1554" s="78" t="s">
        <v>39</v>
      </c>
      <c r="F1554" s="362">
        <f>G1554+H1554+I1554</f>
        <v>79.84</v>
      </c>
      <c r="G1554" s="362">
        <v>7.2</v>
      </c>
      <c r="H1554" s="362">
        <v>17.37</v>
      </c>
      <c r="I1554" s="362">
        <v>55.27</v>
      </c>
      <c r="J1554" s="362">
        <v>2639.07</v>
      </c>
      <c r="K1554" s="1983">
        <v>50.94</v>
      </c>
      <c r="L1554" s="362">
        <v>2507.08</v>
      </c>
      <c r="M1554" s="364">
        <f>K1554/L1554</f>
        <v>2.031845812658551E-2</v>
      </c>
      <c r="N1554" s="365">
        <v>57.5</v>
      </c>
      <c r="O1554" s="1984">
        <f>M1554*N1554</f>
        <v>1.1683113422786668</v>
      </c>
      <c r="P1554" s="366">
        <f>M1554*60*1000</f>
        <v>1219.1074875951306</v>
      </c>
      <c r="Q1554" s="1158">
        <f>O1554*60</f>
        <v>70.098680536720011</v>
      </c>
    </row>
    <row r="1555" spans="1:17">
      <c r="A1555" s="2089"/>
      <c r="B1555" s="78">
        <v>13</v>
      </c>
      <c r="C1555" s="85" t="s">
        <v>588</v>
      </c>
      <c r="D1555" s="78">
        <v>42</v>
      </c>
      <c r="E1555" s="78" t="s">
        <v>39</v>
      </c>
      <c r="F1555" s="362">
        <v>27.78</v>
      </c>
      <c r="G1555" s="362">
        <v>2.92</v>
      </c>
      <c r="H1555" s="362">
        <v>0.44</v>
      </c>
      <c r="I1555" s="362">
        <v>42.88</v>
      </c>
      <c r="J1555" s="362">
        <v>1954.43</v>
      </c>
      <c r="K1555" s="1983">
        <v>41.62</v>
      </c>
      <c r="L1555" s="362">
        <v>1864.61</v>
      </c>
      <c r="M1555" s="364">
        <f>K1555/L1555</f>
        <v>2.2321021554105147E-2</v>
      </c>
      <c r="N1555" s="365">
        <v>57.5</v>
      </c>
      <c r="O1555" s="1984">
        <f>M1555*N1555</f>
        <v>1.2834587393610459</v>
      </c>
      <c r="P1555" s="366">
        <f>M1555*60*1000</f>
        <v>1339.2612932463089</v>
      </c>
      <c r="Q1555" s="1158">
        <f>O1555*60</f>
        <v>77.00752436166276</v>
      </c>
    </row>
    <row r="1556" spans="1:17">
      <c r="A1556" s="2089"/>
      <c r="B1556" s="78">
        <v>14</v>
      </c>
      <c r="C1556" s="85" t="s">
        <v>590</v>
      </c>
      <c r="D1556" s="78">
        <v>20</v>
      </c>
      <c r="E1556" s="78" t="s">
        <v>39</v>
      </c>
      <c r="F1556" s="362">
        <v>16.399999999999999</v>
      </c>
      <c r="G1556" s="362">
        <v>2.71</v>
      </c>
      <c r="H1556" s="362">
        <v>3.26</v>
      </c>
      <c r="I1556" s="362">
        <v>24.54</v>
      </c>
      <c r="J1556" s="362">
        <v>1055.4000000000001</v>
      </c>
      <c r="K1556" s="1983">
        <v>24.54</v>
      </c>
      <c r="L1556" s="362">
        <v>1055.4000000000001</v>
      </c>
      <c r="M1556" s="364">
        <f>K1556/L1556</f>
        <v>2.3251847640704943E-2</v>
      </c>
      <c r="N1556" s="365">
        <v>57.5</v>
      </c>
      <c r="O1556" s="1984">
        <f>M1556*N1556</f>
        <v>1.3369812393405343</v>
      </c>
      <c r="P1556" s="366">
        <f>M1556*60*1000</f>
        <v>1395.1108584422966</v>
      </c>
      <c r="Q1556" s="1158">
        <f>O1556*60</f>
        <v>80.218874360432054</v>
      </c>
    </row>
    <row r="1557" spans="1:17" ht="12" thickBot="1">
      <c r="A1557" s="2091"/>
      <c r="B1557" s="78">
        <v>15</v>
      </c>
      <c r="C1557" s="1159" t="s">
        <v>591</v>
      </c>
      <c r="D1557" s="81">
        <v>24</v>
      </c>
      <c r="E1557" s="81" t="s">
        <v>39</v>
      </c>
      <c r="F1557" s="1160">
        <v>13.7</v>
      </c>
      <c r="G1557" s="1160">
        <v>1.84</v>
      </c>
      <c r="H1557" s="1160">
        <v>0.23</v>
      </c>
      <c r="I1557" s="1160">
        <v>26.73</v>
      </c>
      <c r="J1557" s="1160">
        <v>1111.8599999999999</v>
      </c>
      <c r="K1557" s="1995">
        <v>23.44</v>
      </c>
      <c r="L1557" s="1160">
        <v>980.15</v>
      </c>
      <c r="M1557" s="1996">
        <f>K1557/L1557</f>
        <v>2.3914706932612356E-2</v>
      </c>
      <c r="N1557" s="1161">
        <v>57.5</v>
      </c>
      <c r="O1557" s="1997">
        <f>M1557*N1557</f>
        <v>1.3750956486252104</v>
      </c>
      <c r="P1557" s="1162">
        <f>M1557*60*1000</f>
        <v>1434.8824159567414</v>
      </c>
      <c r="Q1557" s="1163">
        <f>O1557*60</f>
        <v>82.505738917512616</v>
      </c>
    </row>
    <row r="1558" spans="1:17">
      <c r="A1558" s="2109" t="s">
        <v>331</v>
      </c>
      <c r="B1558" s="40">
        <v>1</v>
      </c>
      <c r="C1558" s="1991" t="s">
        <v>582</v>
      </c>
      <c r="D1558" s="1902">
        <v>14</v>
      </c>
      <c r="E1558" s="1902" t="s">
        <v>39</v>
      </c>
      <c r="F1558" s="247">
        <f>G1558+H1558+I1558</f>
        <v>15.469999999999999</v>
      </c>
      <c r="G1558" s="247">
        <v>0.55000000000000004</v>
      </c>
      <c r="H1558" s="247">
        <v>0.13</v>
      </c>
      <c r="I1558" s="247">
        <v>14.79</v>
      </c>
      <c r="J1558" s="1903">
        <v>624.59</v>
      </c>
      <c r="K1558" s="1992">
        <v>14.79</v>
      </c>
      <c r="L1558" s="1903">
        <v>624.59</v>
      </c>
      <c r="M1558" s="230">
        <f t="shared" ref="M1558:M1562" si="295">K1558/L1558</f>
        <v>2.3679533774155843E-2</v>
      </c>
      <c r="N1558" s="1903">
        <v>57.5</v>
      </c>
      <c r="O1558" s="1993">
        <f t="shared" ref="O1558:O1563" si="296">M1558*N1558</f>
        <v>1.3615731920139609</v>
      </c>
      <c r="P1558" s="1904">
        <f t="shared" ref="P1558:P1563" si="297">M1558*60*1000</f>
        <v>1420.7720264493507</v>
      </c>
      <c r="Q1558" s="1905">
        <f t="shared" ref="Q1558:Q1563" si="298">O1558*60</f>
        <v>81.694391520837655</v>
      </c>
    </row>
    <row r="1559" spans="1:17">
      <c r="A1559" s="2205"/>
      <c r="B1559" s="20">
        <v>2</v>
      </c>
      <c r="C1559" s="275" t="s">
        <v>584</v>
      </c>
      <c r="D1559" s="276">
        <v>24</v>
      </c>
      <c r="E1559" s="276" t="s">
        <v>39</v>
      </c>
      <c r="F1559" s="168">
        <f>G1559+H1559+I1559</f>
        <v>24.15</v>
      </c>
      <c r="G1559" s="168">
        <v>1.81</v>
      </c>
      <c r="H1559" s="168">
        <v>0.25</v>
      </c>
      <c r="I1559" s="168">
        <v>22.09</v>
      </c>
      <c r="J1559" s="279">
        <v>924.4</v>
      </c>
      <c r="K1559" s="277">
        <v>22.09</v>
      </c>
      <c r="L1559" s="279">
        <v>924.4</v>
      </c>
      <c r="M1559" s="278">
        <f t="shared" si="295"/>
        <v>2.3896581566421462E-2</v>
      </c>
      <c r="N1559" s="279">
        <v>57.5</v>
      </c>
      <c r="O1559" s="66">
        <f t="shared" si="296"/>
        <v>1.3740534400692341</v>
      </c>
      <c r="P1559" s="280">
        <f t="shared" si="297"/>
        <v>1433.7948939852879</v>
      </c>
      <c r="Q1559" s="281">
        <f t="shared" si="298"/>
        <v>82.443206404154054</v>
      </c>
    </row>
    <row r="1560" spans="1:17">
      <c r="A1560" s="2205"/>
      <c r="B1560" s="20">
        <v>3</v>
      </c>
      <c r="C1560" s="275" t="s">
        <v>583</v>
      </c>
      <c r="D1560" s="276">
        <v>31</v>
      </c>
      <c r="E1560" s="276" t="s">
        <v>39</v>
      </c>
      <c r="F1560" s="168">
        <v>23.7</v>
      </c>
      <c r="G1560" s="168">
        <v>1.97</v>
      </c>
      <c r="H1560" s="168">
        <v>2.5299999999999998</v>
      </c>
      <c r="I1560" s="168">
        <v>35.49</v>
      </c>
      <c r="J1560" s="279">
        <v>1226.6400000000001</v>
      </c>
      <c r="K1560" s="277">
        <v>29.74</v>
      </c>
      <c r="L1560" s="279">
        <v>1202.5899999999999</v>
      </c>
      <c r="M1560" s="278">
        <f t="shared" si="295"/>
        <v>2.4729957840993189E-2</v>
      </c>
      <c r="N1560" s="279">
        <v>57.5</v>
      </c>
      <c r="O1560" s="66">
        <f t="shared" si="296"/>
        <v>1.4219725758571085</v>
      </c>
      <c r="P1560" s="280">
        <f t="shared" si="297"/>
        <v>1483.7974704595913</v>
      </c>
      <c r="Q1560" s="281">
        <f t="shared" si="298"/>
        <v>85.318354551426509</v>
      </c>
    </row>
    <row r="1561" spans="1:17">
      <c r="A1561" s="2030"/>
      <c r="B1561" s="20">
        <v>4</v>
      </c>
      <c r="C1561" s="275" t="s">
        <v>581</v>
      </c>
      <c r="D1561" s="276">
        <v>42</v>
      </c>
      <c r="E1561" s="276" t="s">
        <v>39</v>
      </c>
      <c r="F1561" s="168">
        <f>G1561+H1561+I1561</f>
        <v>35.470000000000006</v>
      </c>
      <c r="G1561" s="168">
        <v>2.08</v>
      </c>
      <c r="H1561" s="168">
        <v>0.37</v>
      </c>
      <c r="I1561" s="168">
        <v>33.020000000000003</v>
      </c>
      <c r="J1561" s="279">
        <v>1469.95</v>
      </c>
      <c r="K1561" s="277">
        <v>28.91</v>
      </c>
      <c r="L1561" s="279">
        <v>1078.77</v>
      </c>
      <c r="M1561" s="278">
        <f t="shared" si="295"/>
        <v>2.6799039647005387E-2</v>
      </c>
      <c r="N1561" s="279">
        <v>57.5</v>
      </c>
      <c r="O1561" s="66">
        <f t="shared" si="296"/>
        <v>1.5409447797028097</v>
      </c>
      <c r="P1561" s="280">
        <f t="shared" si="297"/>
        <v>1607.9423788203233</v>
      </c>
      <c r="Q1561" s="281">
        <f t="shared" si="298"/>
        <v>92.456686782168589</v>
      </c>
    </row>
    <row r="1562" spans="1:17">
      <c r="A1562" s="2030"/>
      <c r="B1562" s="20">
        <v>5</v>
      </c>
      <c r="C1562" s="275" t="s">
        <v>585</v>
      </c>
      <c r="D1562" s="276">
        <v>4</v>
      </c>
      <c r="E1562" s="276" t="s">
        <v>39</v>
      </c>
      <c r="F1562" s="168">
        <f>G1562+H1562+I1562</f>
        <v>5.7</v>
      </c>
      <c r="G1562" s="168">
        <v>0.05</v>
      </c>
      <c r="H1562" s="168">
        <v>0.04</v>
      </c>
      <c r="I1562" s="168">
        <v>5.61</v>
      </c>
      <c r="J1562" s="279">
        <v>152.25</v>
      </c>
      <c r="K1562" s="277">
        <v>5.61</v>
      </c>
      <c r="L1562" s="279">
        <v>152.25</v>
      </c>
      <c r="M1562" s="278">
        <f t="shared" si="295"/>
        <v>3.684729064039409E-2</v>
      </c>
      <c r="N1562" s="279">
        <v>57.5</v>
      </c>
      <c r="O1562" s="66">
        <f>M1562*N1562</f>
        <v>2.1187192118226603</v>
      </c>
      <c r="P1562" s="280">
        <f t="shared" si="297"/>
        <v>2210.8374384236454</v>
      </c>
      <c r="Q1562" s="281">
        <f t="shared" si="298"/>
        <v>127.12315270935962</v>
      </c>
    </row>
    <row r="1563" spans="1:17">
      <c r="A1563" s="2030"/>
      <c r="B1563" s="20">
        <v>6</v>
      </c>
      <c r="C1563" s="275" t="s">
        <v>586</v>
      </c>
      <c r="D1563" s="276">
        <v>4</v>
      </c>
      <c r="E1563" s="276" t="s">
        <v>39</v>
      </c>
      <c r="F1563" s="168">
        <f>G1563+H1563+I1563</f>
        <v>10.870000000000001</v>
      </c>
      <c r="G1563" s="168">
        <v>0.66</v>
      </c>
      <c r="H1563" s="168">
        <v>0.65</v>
      </c>
      <c r="I1563" s="168">
        <v>9.56</v>
      </c>
      <c r="J1563" s="279">
        <v>258.86</v>
      </c>
      <c r="K1563" s="277">
        <v>9.56</v>
      </c>
      <c r="L1563" s="279">
        <v>258.86</v>
      </c>
      <c r="M1563" s="278">
        <f>K1563/L1563</f>
        <v>3.6931159700224057E-2</v>
      </c>
      <c r="N1563" s="279">
        <v>57.5</v>
      </c>
      <c r="O1563" s="66">
        <f t="shared" si="296"/>
        <v>2.1235416827628835</v>
      </c>
      <c r="P1563" s="280">
        <f t="shared" si="297"/>
        <v>2215.8695820134435</v>
      </c>
      <c r="Q1563" s="281">
        <f t="shared" si="298"/>
        <v>127.41250096577301</v>
      </c>
    </row>
    <row r="1564" spans="1:17">
      <c r="A1564" s="2030"/>
      <c r="B1564" s="20">
        <v>7</v>
      </c>
      <c r="C1564" s="24"/>
      <c r="D1564" s="20"/>
      <c r="E1564" s="20"/>
      <c r="F1564" s="250"/>
      <c r="G1564" s="250"/>
      <c r="H1564" s="250"/>
      <c r="I1564" s="250"/>
      <c r="J1564" s="27"/>
      <c r="K1564" s="1274"/>
      <c r="L1564" s="27"/>
      <c r="M1564" s="28"/>
      <c r="N1564" s="27"/>
      <c r="O1564" s="1273"/>
      <c r="P1564" s="37"/>
      <c r="Q1564" s="38"/>
    </row>
    <row r="1565" spans="1:17">
      <c r="A1565" s="2030"/>
      <c r="B1565" s="20">
        <v>8</v>
      </c>
      <c r="C1565" s="24"/>
      <c r="D1565" s="20"/>
      <c r="E1565" s="20"/>
      <c r="F1565" s="250"/>
      <c r="G1565" s="250"/>
      <c r="H1565" s="250"/>
      <c r="I1565" s="250"/>
      <c r="J1565" s="27"/>
      <c r="K1565" s="1274"/>
      <c r="L1565" s="27"/>
      <c r="M1565" s="28"/>
      <c r="N1565" s="27"/>
      <c r="O1565" s="1273"/>
      <c r="P1565" s="37"/>
      <c r="Q1565" s="38"/>
    </row>
    <row r="1566" spans="1:17">
      <c r="A1566" s="2030"/>
      <c r="B1566" s="20">
        <v>9</v>
      </c>
      <c r="C1566" s="24"/>
      <c r="D1566" s="20"/>
      <c r="E1566" s="20"/>
      <c r="F1566" s="250"/>
      <c r="G1566" s="250"/>
      <c r="H1566" s="250"/>
      <c r="I1566" s="250"/>
      <c r="J1566" s="27"/>
      <c r="K1566" s="1274"/>
      <c r="L1566" s="27"/>
      <c r="M1566" s="28"/>
      <c r="N1566" s="27"/>
      <c r="O1566" s="1273"/>
      <c r="P1566" s="37"/>
      <c r="Q1566" s="38"/>
    </row>
    <row r="1567" spans="1:17" ht="12" thickBot="1">
      <c r="A1567" s="2031"/>
      <c r="B1567" s="21">
        <v>10</v>
      </c>
      <c r="C1567" s="25"/>
      <c r="D1567" s="21"/>
      <c r="E1567" s="21"/>
      <c r="F1567" s="268"/>
      <c r="G1567" s="268"/>
      <c r="H1567" s="268"/>
      <c r="I1567" s="268"/>
      <c r="J1567" s="29"/>
      <c r="K1567" s="1292"/>
      <c r="L1567" s="29"/>
      <c r="M1567" s="41"/>
      <c r="N1567" s="29"/>
      <c r="O1567" s="1293"/>
      <c r="P1567" s="39"/>
      <c r="Q1567" s="246"/>
    </row>
  </sheetData>
  <dataConsolidate/>
  <mergeCells count="633">
    <mergeCell ref="E4:H4"/>
    <mergeCell ref="A1558:A1567"/>
    <mergeCell ref="L1520:L1521"/>
    <mergeCell ref="M1520:M1521"/>
    <mergeCell ref="N1520:N1521"/>
    <mergeCell ref="O1520:O1521"/>
    <mergeCell ref="P1520:P1521"/>
    <mergeCell ref="Q1520:Q1521"/>
    <mergeCell ref="A1523:A1532"/>
    <mergeCell ref="A1533:A1542"/>
    <mergeCell ref="A1543:A1557"/>
    <mergeCell ref="E1519:H1519"/>
    <mergeCell ref="A1520:A1522"/>
    <mergeCell ref="B1520:B1522"/>
    <mergeCell ref="C1520:C1522"/>
    <mergeCell ref="D1520:D1521"/>
    <mergeCell ref="E1520:E1521"/>
    <mergeCell ref="F1520:I1520"/>
    <mergeCell ref="J1520:J1521"/>
    <mergeCell ref="K1520:K1521"/>
    <mergeCell ref="A1518:Q1518"/>
    <mergeCell ref="A1476:A1485"/>
    <mergeCell ref="A1486:A1495"/>
    <mergeCell ref="A1496:A1505"/>
    <mergeCell ref="A1506:A1515"/>
    <mergeCell ref="A1429:A1438"/>
    <mergeCell ref="A1439:A1448"/>
    <mergeCell ref="A1449:A1458"/>
    <mergeCell ref="A1459:A1468"/>
    <mergeCell ref="A1471:Q1471"/>
    <mergeCell ref="E1472:H1472"/>
    <mergeCell ref="A1473:A1475"/>
    <mergeCell ref="B1473:B1475"/>
    <mergeCell ref="C1473:C1475"/>
    <mergeCell ref="D1473:D1474"/>
    <mergeCell ref="E1473:E1474"/>
    <mergeCell ref="F1473:I1473"/>
    <mergeCell ref="J1473:J1474"/>
    <mergeCell ref="K1473:K1474"/>
    <mergeCell ref="L1473:L1474"/>
    <mergeCell ref="M1473:M1474"/>
    <mergeCell ref="N1473:N1474"/>
    <mergeCell ref="O1473:O1474"/>
    <mergeCell ref="P1473:P1474"/>
    <mergeCell ref="Q1473:Q1474"/>
    <mergeCell ref="A1424:Q1424"/>
    <mergeCell ref="E1425:H1425"/>
    <mergeCell ref="A1426:A1428"/>
    <mergeCell ref="B1426:B1428"/>
    <mergeCell ref="C1426:C1428"/>
    <mergeCell ref="D1426:D1427"/>
    <mergeCell ref="E1426:E1427"/>
    <mergeCell ref="F1426:I1426"/>
    <mergeCell ref="J1426:J1427"/>
    <mergeCell ref="K1426:K1427"/>
    <mergeCell ref="L1426:L1427"/>
    <mergeCell ref="M1426:M1427"/>
    <mergeCell ref="N1426:N1427"/>
    <mergeCell ref="O1426:O1427"/>
    <mergeCell ref="P1426:P1427"/>
    <mergeCell ref="Q1426:Q1427"/>
    <mergeCell ref="A1382:A1391"/>
    <mergeCell ref="A1392:A1401"/>
    <mergeCell ref="A1402:A1411"/>
    <mergeCell ref="A1412:A1421"/>
    <mergeCell ref="A312:Q312"/>
    <mergeCell ref="E313:H313"/>
    <mergeCell ref="A314:A316"/>
    <mergeCell ref="B314:B316"/>
    <mergeCell ref="C314:C316"/>
    <mergeCell ref="D314:D315"/>
    <mergeCell ref="E314:E315"/>
    <mergeCell ref="F314:I314"/>
    <mergeCell ref="J314:J315"/>
    <mergeCell ref="K314:K315"/>
    <mergeCell ref="L314:L315"/>
    <mergeCell ref="M314:M315"/>
    <mergeCell ref="N314:N315"/>
    <mergeCell ref="O314:O315"/>
    <mergeCell ref="P314:P315"/>
    <mergeCell ref="Q314:Q315"/>
    <mergeCell ref="A318:A327"/>
    <mergeCell ref="A328:A337"/>
    <mergeCell ref="A338:A347"/>
    <mergeCell ref="A348:A357"/>
    <mergeCell ref="A1336:A1345"/>
    <mergeCell ref="A1346:A1355"/>
    <mergeCell ref="A1356:A1365"/>
    <mergeCell ref="A1366:A1375"/>
    <mergeCell ref="A1377:Q1377"/>
    <mergeCell ref="E1378:H1378"/>
    <mergeCell ref="A1379:A1381"/>
    <mergeCell ref="B1379:B1381"/>
    <mergeCell ref="C1379:C1381"/>
    <mergeCell ref="D1379:D1380"/>
    <mergeCell ref="E1379:E1380"/>
    <mergeCell ref="F1379:I1379"/>
    <mergeCell ref="J1379:J1380"/>
    <mergeCell ref="K1379:K1380"/>
    <mergeCell ref="L1379:L1380"/>
    <mergeCell ref="M1379:M1380"/>
    <mergeCell ref="N1379:N1380"/>
    <mergeCell ref="O1379:O1380"/>
    <mergeCell ref="P1379:P1380"/>
    <mergeCell ref="Q1379:Q1380"/>
    <mergeCell ref="A1290:A1299"/>
    <mergeCell ref="A1300:A1309"/>
    <mergeCell ref="A1310:A1319"/>
    <mergeCell ref="A1320:A1329"/>
    <mergeCell ref="A1331:Q1331"/>
    <mergeCell ref="E1332:H1332"/>
    <mergeCell ref="A1333:A1335"/>
    <mergeCell ref="B1333:B1335"/>
    <mergeCell ref="C1333:C1335"/>
    <mergeCell ref="D1333:D1334"/>
    <mergeCell ref="E1333:E1334"/>
    <mergeCell ref="F1333:I1333"/>
    <mergeCell ref="J1333:J1334"/>
    <mergeCell ref="K1333:K1334"/>
    <mergeCell ref="L1333:L1334"/>
    <mergeCell ref="M1333:M1334"/>
    <mergeCell ref="N1333:N1334"/>
    <mergeCell ref="O1333:O1334"/>
    <mergeCell ref="P1333:P1334"/>
    <mergeCell ref="Q1333:Q1334"/>
    <mergeCell ref="A1243:A1252"/>
    <mergeCell ref="A1253:A1262"/>
    <mergeCell ref="A1263:A1272"/>
    <mergeCell ref="A1273:A1282"/>
    <mergeCell ref="A1285:Q1285"/>
    <mergeCell ref="E1286:H1286"/>
    <mergeCell ref="A1287:A1289"/>
    <mergeCell ref="B1287:B1289"/>
    <mergeCell ref="C1287:C1289"/>
    <mergeCell ref="D1287:D1288"/>
    <mergeCell ref="E1287:E1288"/>
    <mergeCell ref="F1287:I1287"/>
    <mergeCell ref="J1287:J1288"/>
    <mergeCell ref="K1287:K1288"/>
    <mergeCell ref="L1287:L1288"/>
    <mergeCell ref="M1287:M1288"/>
    <mergeCell ref="N1287:N1288"/>
    <mergeCell ref="O1287:O1288"/>
    <mergeCell ref="P1287:P1288"/>
    <mergeCell ref="Q1287:Q1288"/>
    <mergeCell ref="A1238:Q1238"/>
    <mergeCell ref="E1239:H1239"/>
    <mergeCell ref="A1240:A1242"/>
    <mergeCell ref="B1240:B1242"/>
    <mergeCell ref="C1240:C1242"/>
    <mergeCell ref="D1240:D1241"/>
    <mergeCell ref="E1240:E1241"/>
    <mergeCell ref="F1240:I1240"/>
    <mergeCell ref="J1240:J1241"/>
    <mergeCell ref="K1240:K1241"/>
    <mergeCell ref="L1240:L1241"/>
    <mergeCell ref="M1240:M1241"/>
    <mergeCell ref="N1240:N1241"/>
    <mergeCell ref="O1240:O1241"/>
    <mergeCell ref="P1240:P1241"/>
    <mergeCell ref="Q1240:Q1241"/>
    <mergeCell ref="A886:A895"/>
    <mergeCell ref="A832:Q832"/>
    <mergeCell ref="A837:A845"/>
    <mergeCell ref="L834:L835"/>
    <mergeCell ref="M834:M835"/>
    <mergeCell ref="N834:N835"/>
    <mergeCell ref="O834:O835"/>
    <mergeCell ref="P834:P835"/>
    <mergeCell ref="Q834:Q835"/>
    <mergeCell ref="A846:A855"/>
    <mergeCell ref="A856:A865"/>
    <mergeCell ref="A866:A875"/>
    <mergeCell ref="A876:A885"/>
    <mergeCell ref="A820:A829"/>
    <mergeCell ref="C787:C789"/>
    <mergeCell ref="A764:A773"/>
    <mergeCell ref="A774:A783"/>
    <mergeCell ref="A718:Q718"/>
    <mergeCell ref="A834:A836"/>
    <mergeCell ref="B834:B836"/>
    <mergeCell ref="C834:C836"/>
    <mergeCell ref="D834:D835"/>
    <mergeCell ref="E834:E835"/>
    <mergeCell ref="F834:I834"/>
    <mergeCell ref="P720:P721"/>
    <mergeCell ref="Q720:Q721"/>
    <mergeCell ref="A724:A733"/>
    <mergeCell ref="A734:A743"/>
    <mergeCell ref="A744:A753"/>
    <mergeCell ref="A754:A763"/>
    <mergeCell ref="J720:J721"/>
    <mergeCell ref="K720:K721"/>
    <mergeCell ref="L720:L721"/>
    <mergeCell ref="M720:M721"/>
    <mergeCell ref="N720:N721"/>
    <mergeCell ref="O720:O721"/>
    <mergeCell ref="E786:H786"/>
    <mergeCell ref="A696:A705"/>
    <mergeCell ref="A706:A715"/>
    <mergeCell ref="A650:Q650"/>
    <mergeCell ref="A720:A722"/>
    <mergeCell ref="B720:B722"/>
    <mergeCell ref="C720:C722"/>
    <mergeCell ref="D720:D721"/>
    <mergeCell ref="E720:E721"/>
    <mergeCell ref="F720:I720"/>
    <mergeCell ref="P652:P653"/>
    <mergeCell ref="Q652:Q653"/>
    <mergeCell ref="A656:A665"/>
    <mergeCell ref="A666:A675"/>
    <mergeCell ref="A676:A685"/>
    <mergeCell ref="A686:A695"/>
    <mergeCell ref="J652:J653"/>
    <mergeCell ref="K652:K653"/>
    <mergeCell ref="L652:L653"/>
    <mergeCell ref="M652:M653"/>
    <mergeCell ref="N652:N653"/>
    <mergeCell ref="O652:O653"/>
    <mergeCell ref="A628:A637"/>
    <mergeCell ref="A638:A647"/>
    <mergeCell ref="A582:Q582"/>
    <mergeCell ref="A652:A654"/>
    <mergeCell ref="B652:B654"/>
    <mergeCell ref="C652:C654"/>
    <mergeCell ref="D652:D653"/>
    <mergeCell ref="E652:E653"/>
    <mergeCell ref="F652:I652"/>
    <mergeCell ref="P584:P585"/>
    <mergeCell ref="Q584:Q585"/>
    <mergeCell ref="A588:A597"/>
    <mergeCell ref="A598:A607"/>
    <mergeCell ref="A608:A617"/>
    <mergeCell ref="A618:A627"/>
    <mergeCell ref="J584:J585"/>
    <mergeCell ref="K584:K585"/>
    <mergeCell ref="L584:L585"/>
    <mergeCell ref="M584:M585"/>
    <mergeCell ref="N584:N585"/>
    <mergeCell ref="O584:O585"/>
    <mergeCell ref="Q516:Q517"/>
    <mergeCell ref="A520:A529"/>
    <mergeCell ref="A530:A539"/>
    <mergeCell ref="A540:A549"/>
    <mergeCell ref="A550:A559"/>
    <mergeCell ref="J516:J517"/>
    <mergeCell ref="K516:K517"/>
    <mergeCell ref="L516:L517"/>
    <mergeCell ref="M516:M517"/>
    <mergeCell ref="N516:N517"/>
    <mergeCell ref="O516:O517"/>
    <mergeCell ref="E516:E517"/>
    <mergeCell ref="F516:I516"/>
    <mergeCell ref="A516:A518"/>
    <mergeCell ref="B516:B518"/>
    <mergeCell ref="C516:C518"/>
    <mergeCell ref="D516:D517"/>
    <mergeCell ref="A800:A809"/>
    <mergeCell ref="A385:A394"/>
    <mergeCell ref="N448:N449"/>
    <mergeCell ref="M448:M449"/>
    <mergeCell ref="L448:L449"/>
    <mergeCell ref="K448:K449"/>
    <mergeCell ref="J448:J449"/>
    <mergeCell ref="F448:I448"/>
    <mergeCell ref="E448:E449"/>
    <mergeCell ref="D448:D449"/>
    <mergeCell ref="C448:C450"/>
    <mergeCell ref="A502:A511"/>
    <mergeCell ref="A492:A501"/>
    <mergeCell ref="A482:A491"/>
    <mergeCell ref="A472:A481"/>
    <mergeCell ref="A462:A471"/>
    <mergeCell ref="A452:A461"/>
    <mergeCell ref="A560:A569"/>
    <mergeCell ref="A570:A579"/>
    <mergeCell ref="A514:Q514"/>
    <mergeCell ref="A584:A586"/>
    <mergeCell ref="B584:B586"/>
    <mergeCell ref="C584:C586"/>
    <mergeCell ref="D584:D585"/>
    <mergeCell ref="B448:B450"/>
    <mergeCell ref="A448:A450"/>
    <mergeCell ref="A395:A404"/>
    <mergeCell ref="A405:A414"/>
    <mergeCell ref="F381:I381"/>
    <mergeCell ref="J381:J382"/>
    <mergeCell ref="K381:K382"/>
    <mergeCell ref="L381:L382"/>
    <mergeCell ref="O448:O449"/>
    <mergeCell ref="E447:H447"/>
    <mergeCell ref="A415:A424"/>
    <mergeCell ref="A425:A434"/>
    <mergeCell ref="A435:A444"/>
    <mergeCell ref="A446:Q446"/>
    <mergeCell ref="Q448:Q449"/>
    <mergeCell ref="P448:P449"/>
    <mergeCell ref="Q5:Q6"/>
    <mergeCell ref="A9:A18"/>
    <mergeCell ref="A19:A28"/>
    <mergeCell ref="A29:A38"/>
    <mergeCell ref="A39:A48"/>
    <mergeCell ref="A49:A58"/>
    <mergeCell ref="K5:K6"/>
    <mergeCell ref="L5:L6"/>
    <mergeCell ref="M5:M6"/>
    <mergeCell ref="N5:N6"/>
    <mergeCell ref="A5:A7"/>
    <mergeCell ref="O5:O6"/>
    <mergeCell ref="P5:P6"/>
    <mergeCell ref="B5:B7"/>
    <mergeCell ref="C5:C7"/>
    <mergeCell ref="D5:D6"/>
    <mergeCell ref="E5:E6"/>
    <mergeCell ref="F5:I5"/>
    <mergeCell ref="J5:J6"/>
    <mergeCell ref="A59:A67"/>
    <mergeCell ref="M123:M124"/>
    <mergeCell ref="A121:Q121"/>
    <mergeCell ref="O71:O72"/>
    <mergeCell ref="P123:P124"/>
    <mergeCell ref="Q123:Q124"/>
    <mergeCell ref="K71:K72"/>
    <mergeCell ref="A74:A83"/>
    <mergeCell ref="A84:A93"/>
    <mergeCell ref="A94:A103"/>
    <mergeCell ref="B123:B125"/>
    <mergeCell ref="L123:L124"/>
    <mergeCell ref="Q71:Q72"/>
    <mergeCell ref="P71:P72"/>
    <mergeCell ref="E71:E72"/>
    <mergeCell ref="F71:I71"/>
    <mergeCell ref="E122:H122"/>
    <mergeCell ref="E123:E124"/>
    <mergeCell ref="J123:J124"/>
    <mergeCell ref="D123:D124"/>
    <mergeCell ref="F123:I123"/>
    <mergeCell ref="N123:N124"/>
    <mergeCell ref="A221:A230"/>
    <mergeCell ref="K218:K219"/>
    <mergeCell ref="P218:P219"/>
    <mergeCell ref="F218:I218"/>
    <mergeCell ref="L218:L219"/>
    <mergeCell ref="M218:M219"/>
    <mergeCell ref="J218:J219"/>
    <mergeCell ref="N218:N219"/>
    <mergeCell ref="C123:C125"/>
    <mergeCell ref="K123:K124"/>
    <mergeCell ref="A127:A136"/>
    <mergeCell ref="A137:A146"/>
    <mergeCell ref="A147:A156"/>
    <mergeCell ref="A157:A166"/>
    <mergeCell ref="A203:A212"/>
    <mergeCell ref="A168:Q168"/>
    <mergeCell ref="O123:O124"/>
    <mergeCell ref="E169:H169"/>
    <mergeCell ref="A216:Q216"/>
    <mergeCell ref="Q170:Q171"/>
    <mergeCell ref="A173:A182"/>
    <mergeCell ref="A183:A192"/>
    <mergeCell ref="A193:A202"/>
    <mergeCell ref="F170:I170"/>
    <mergeCell ref="J170:J171"/>
    <mergeCell ref="L170:L171"/>
    <mergeCell ref="M170:M171"/>
    <mergeCell ref="N170:N171"/>
    <mergeCell ref="P170:P171"/>
    <mergeCell ref="A170:A172"/>
    <mergeCell ref="B170:B172"/>
    <mergeCell ref="C170:C172"/>
    <mergeCell ref="D170:D171"/>
    <mergeCell ref="E170:E171"/>
    <mergeCell ref="O170:O171"/>
    <mergeCell ref="K170:K171"/>
    <mergeCell ref="E217:H217"/>
    <mergeCell ref="M381:M382"/>
    <mergeCell ref="O218:O219"/>
    <mergeCell ref="B218:B220"/>
    <mergeCell ref="C218:C220"/>
    <mergeCell ref="D218:D219"/>
    <mergeCell ref="E218:E219"/>
    <mergeCell ref="K267:K268"/>
    <mergeCell ref="E267:E268"/>
    <mergeCell ref="F267:I267"/>
    <mergeCell ref="J267:J268"/>
    <mergeCell ref="M267:M268"/>
    <mergeCell ref="N267:N268"/>
    <mergeCell ref="O267:O268"/>
    <mergeCell ref="N899:N900"/>
    <mergeCell ref="O899:O900"/>
    <mergeCell ref="P899:P900"/>
    <mergeCell ref="M899:M900"/>
    <mergeCell ref="J899:J900"/>
    <mergeCell ref="E719:H719"/>
    <mergeCell ref="E651:H651"/>
    <mergeCell ref="E583:H583"/>
    <mergeCell ref="E515:H515"/>
    <mergeCell ref="N787:N788"/>
    <mergeCell ref="P787:P788"/>
    <mergeCell ref="M787:M788"/>
    <mergeCell ref="J834:J835"/>
    <mergeCell ref="K834:K835"/>
    <mergeCell ref="E584:E585"/>
    <mergeCell ref="F584:I584"/>
    <mergeCell ref="P516:P517"/>
    <mergeCell ref="A899:A901"/>
    <mergeCell ref="A787:A789"/>
    <mergeCell ref="A790:A799"/>
    <mergeCell ref="A71:A72"/>
    <mergeCell ref="B71:B72"/>
    <mergeCell ref="C71:C72"/>
    <mergeCell ref="D71:D72"/>
    <mergeCell ref="A104:A113"/>
    <mergeCell ref="A123:A125"/>
    <mergeCell ref="A301:A310"/>
    <mergeCell ref="A218:A220"/>
    <mergeCell ref="A231:A240"/>
    <mergeCell ref="A241:A250"/>
    <mergeCell ref="A251:A260"/>
    <mergeCell ref="A271:A280"/>
    <mergeCell ref="A281:A290"/>
    <mergeCell ref="A291:A300"/>
    <mergeCell ref="A379:Q379"/>
    <mergeCell ref="A368:A377"/>
    <mergeCell ref="N381:N382"/>
    <mergeCell ref="A381:A383"/>
    <mergeCell ref="B381:B383"/>
    <mergeCell ref="J71:J72"/>
    <mergeCell ref="B899:B901"/>
    <mergeCell ref="Q218:Q219"/>
    <mergeCell ref="Q267:Q268"/>
    <mergeCell ref="L267:L268"/>
    <mergeCell ref="C381:C383"/>
    <mergeCell ref="D381:D382"/>
    <mergeCell ref="E381:E382"/>
    <mergeCell ref="Q381:Q382"/>
    <mergeCell ref="O381:O382"/>
    <mergeCell ref="A265:Q265"/>
    <mergeCell ref="A267:A269"/>
    <mergeCell ref="B267:B269"/>
    <mergeCell ref="C267:C269"/>
    <mergeCell ref="D267:D268"/>
    <mergeCell ref="E380:H380"/>
    <mergeCell ref="E266:H266"/>
    <mergeCell ref="P267:P268"/>
    <mergeCell ref="A358:A367"/>
    <mergeCell ref="P381:P382"/>
    <mergeCell ref="O937:O938"/>
    <mergeCell ref="A925:A932"/>
    <mergeCell ref="A902:A909"/>
    <mergeCell ref="A1:Q1"/>
    <mergeCell ref="A3:Q3"/>
    <mergeCell ref="N71:N72"/>
    <mergeCell ref="C899:C901"/>
    <mergeCell ref="E899:E900"/>
    <mergeCell ref="F899:I899"/>
    <mergeCell ref="A69:Q69"/>
    <mergeCell ref="M71:M72"/>
    <mergeCell ref="L71:L72"/>
    <mergeCell ref="E787:E788"/>
    <mergeCell ref="K787:K788"/>
    <mergeCell ref="D787:D788"/>
    <mergeCell ref="O787:O788"/>
    <mergeCell ref="L787:L788"/>
    <mergeCell ref="J787:J788"/>
    <mergeCell ref="A785:Q785"/>
    <mergeCell ref="Q787:Q788"/>
    <mergeCell ref="F787:I787"/>
    <mergeCell ref="A810:A819"/>
    <mergeCell ref="B787:B789"/>
    <mergeCell ref="E833:H833"/>
    <mergeCell ref="A940:A949"/>
    <mergeCell ref="A960:A969"/>
    <mergeCell ref="A897:Q897"/>
    <mergeCell ref="D899:D900"/>
    <mergeCell ref="A937:A939"/>
    <mergeCell ref="B937:B939"/>
    <mergeCell ref="F937:I937"/>
    <mergeCell ref="D937:D938"/>
    <mergeCell ref="E937:E938"/>
    <mergeCell ref="A950:A959"/>
    <mergeCell ref="M937:M938"/>
    <mergeCell ref="A935:Q935"/>
    <mergeCell ref="A917:A924"/>
    <mergeCell ref="A910:A916"/>
    <mergeCell ref="L937:L938"/>
    <mergeCell ref="Q937:Q938"/>
    <mergeCell ref="Q899:Q900"/>
    <mergeCell ref="K899:K900"/>
    <mergeCell ref="C937:C939"/>
    <mergeCell ref="J937:J938"/>
    <mergeCell ref="K937:K938"/>
    <mergeCell ref="P937:P938"/>
    <mergeCell ref="N937:N938"/>
    <mergeCell ref="L899:L900"/>
    <mergeCell ref="A974:A976"/>
    <mergeCell ref="B974:B976"/>
    <mergeCell ref="C974:C976"/>
    <mergeCell ref="D974:D975"/>
    <mergeCell ref="Q974:Q975"/>
    <mergeCell ref="E974:E975"/>
    <mergeCell ref="F974:I974"/>
    <mergeCell ref="J974:J975"/>
    <mergeCell ref="K974:K975"/>
    <mergeCell ref="L974:L975"/>
    <mergeCell ref="M974:M975"/>
    <mergeCell ref="N974:N975"/>
    <mergeCell ref="O974:O975"/>
    <mergeCell ref="P974:P975"/>
    <mergeCell ref="J1012:J1013"/>
    <mergeCell ref="K1012:K1013"/>
    <mergeCell ref="L1012:L1013"/>
    <mergeCell ref="M1012:M1013"/>
    <mergeCell ref="N1012:N1013"/>
    <mergeCell ref="A1012:A1014"/>
    <mergeCell ref="B1012:B1014"/>
    <mergeCell ref="C1012:C1014"/>
    <mergeCell ref="D1012:D1013"/>
    <mergeCell ref="E1012:E1013"/>
    <mergeCell ref="F1012:I1012"/>
    <mergeCell ref="A1035:A1043"/>
    <mergeCell ref="A1044:A1053"/>
    <mergeCell ref="A1055:Q1055"/>
    <mergeCell ref="A1057:A1059"/>
    <mergeCell ref="B1057:B1059"/>
    <mergeCell ref="L1057:L1058"/>
    <mergeCell ref="M1057:M1058"/>
    <mergeCell ref="N1057:N1058"/>
    <mergeCell ref="O1057:O1058"/>
    <mergeCell ref="P1057:P1058"/>
    <mergeCell ref="Q1057:Q1058"/>
    <mergeCell ref="C1057:C1059"/>
    <mergeCell ref="D1057:D1058"/>
    <mergeCell ref="E1057:E1058"/>
    <mergeCell ref="F1057:I1057"/>
    <mergeCell ref="J1057:J1058"/>
    <mergeCell ref="K1057:K1058"/>
    <mergeCell ref="Q1130:Q1131"/>
    <mergeCell ref="A1133:A1142"/>
    <mergeCell ref="A1081:Q1081"/>
    <mergeCell ref="A1083:A1085"/>
    <mergeCell ref="B1083:B1085"/>
    <mergeCell ref="C1083:C1085"/>
    <mergeCell ref="D1083:D1084"/>
    <mergeCell ref="E1083:E1084"/>
    <mergeCell ref="F1083:I1083"/>
    <mergeCell ref="J1083:J1084"/>
    <mergeCell ref="K1083:K1084"/>
    <mergeCell ref="L1083:L1084"/>
    <mergeCell ref="M1083:M1084"/>
    <mergeCell ref="N1083:N1084"/>
    <mergeCell ref="O1083:O1084"/>
    <mergeCell ref="P1083:P1084"/>
    <mergeCell ref="A1180:A1189"/>
    <mergeCell ref="A1190:A1199"/>
    <mergeCell ref="A1200:A1209"/>
    <mergeCell ref="A1143:A1152"/>
    <mergeCell ref="K1130:K1131"/>
    <mergeCell ref="L1130:L1131"/>
    <mergeCell ref="B1177:B1179"/>
    <mergeCell ref="J1177:J1178"/>
    <mergeCell ref="K1177:K1178"/>
    <mergeCell ref="L1177:L1178"/>
    <mergeCell ref="A1153:A1162"/>
    <mergeCell ref="A1163:A1172"/>
    <mergeCell ref="A1130:A1132"/>
    <mergeCell ref="B1130:B1132"/>
    <mergeCell ref="C1130:C1132"/>
    <mergeCell ref="D1130:D1131"/>
    <mergeCell ref="J1130:J1131"/>
    <mergeCell ref="A1221:Q1221"/>
    <mergeCell ref="A1223:A1225"/>
    <mergeCell ref="B1223:B1225"/>
    <mergeCell ref="C1223:C1225"/>
    <mergeCell ref="D1223:D1224"/>
    <mergeCell ref="E1223:E1224"/>
    <mergeCell ref="F1223:I1223"/>
    <mergeCell ref="J1223:J1224"/>
    <mergeCell ref="K1223:K1224"/>
    <mergeCell ref="L1223:L1224"/>
    <mergeCell ref="M1223:M1224"/>
    <mergeCell ref="N1223:N1224"/>
    <mergeCell ref="O1223:O1224"/>
    <mergeCell ref="P1223:P1224"/>
    <mergeCell ref="Q1223:Q1224"/>
    <mergeCell ref="A1010:Q1010"/>
    <mergeCell ref="O1177:O1178"/>
    <mergeCell ref="P1177:P1178"/>
    <mergeCell ref="Q1177:Q1178"/>
    <mergeCell ref="A972:Q972"/>
    <mergeCell ref="E70:H70"/>
    <mergeCell ref="M1177:M1178"/>
    <mergeCell ref="N1177:N1178"/>
    <mergeCell ref="E898:H898"/>
    <mergeCell ref="Q1083:Q1084"/>
    <mergeCell ref="A1070:A1079"/>
    <mergeCell ref="A1060:A1069"/>
    <mergeCell ref="A1015:A1024"/>
    <mergeCell ref="A1025:A1034"/>
    <mergeCell ref="A1086:A1095"/>
    <mergeCell ref="A1096:A1105"/>
    <mergeCell ref="A1106:A1115"/>
    <mergeCell ref="A1116:A1125"/>
    <mergeCell ref="A1128:Q1128"/>
    <mergeCell ref="M1130:M1131"/>
    <mergeCell ref="N1130:N1131"/>
    <mergeCell ref="P1012:P1013"/>
    <mergeCell ref="O1130:O1131"/>
    <mergeCell ref="P1130:P1131"/>
    <mergeCell ref="Q1012:Q1013"/>
    <mergeCell ref="O1012:O1013"/>
    <mergeCell ref="A1210:A1219"/>
    <mergeCell ref="A1175:Q1175"/>
    <mergeCell ref="A1177:A1179"/>
    <mergeCell ref="A1226:A1235"/>
    <mergeCell ref="E1222:H1222"/>
    <mergeCell ref="E936:H936"/>
    <mergeCell ref="E973:H973"/>
    <mergeCell ref="E1011:H1011"/>
    <mergeCell ref="E1056:H1056"/>
    <mergeCell ref="E1082:H1082"/>
    <mergeCell ref="E1129:H1129"/>
    <mergeCell ref="E1176:H1176"/>
    <mergeCell ref="C1177:C1179"/>
    <mergeCell ref="D1177:D1178"/>
    <mergeCell ref="E1177:E1178"/>
    <mergeCell ref="F1177:I1177"/>
    <mergeCell ref="E1130:E1131"/>
    <mergeCell ref="F1130:I1130"/>
    <mergeCell ref="A977:A984"/>
    <mergeCell ref="A985:A991"/>
    <mergeCell ref="A992:A999"/>
    <mergeCell ref="A1000:A1007"/>
  </mergeCells>
  <phoneticPr fontId="2" type="noConversion"/>
  <pageMargins left="0.7" right="0.7" top="0.75" bottom="0.75" header="0.3" footer="0.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2015_sausis</vt:lpstr>
    </vt:vector>
  </TitlesOfParts>
  <Company>LŠTA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 Kmieliauskaitė</dc:creator>
  <cp:lastModifiedBy>Nerijaus</cp:lastModifiedBy>
  <cp:lastPrinted>2015-02-19T10:05:52Z</cp:lastPrinted>
  <dcterms:created xsi:type="dcterms:W3CDTF">2007-12-03T08:09:16Z</dcterms:created>
  <dcterms:modified xsi:type="dcterms:W3CDTF">2015-02-19T10:06:19Z</dcterms:modified>
</cp:coreProperties>
</file>