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320" windowHeight="6090"/>
  </bookViews>
  <sheets>
    <sheet name="2015 sausis" sheetId="4" r:id="rId1"/>
  </sheets>
  <definedNames>
    <definedName name="_xlnm.Print_Titles" localSheetId="0">'2015 sausis'!$3:$3</definedName>
  </definedNames>
  <calcPr calcId="125725"/>
</workbook>
</file>

<file path=xl/calcChain.xml><?xml version="1.0" encoding="utf-8"?>
<calcChain xmlns="http://schemas.openxmlformats.org/spreadsheetml/2006/main">
  <c r="M812" i="4"/>
  <c r="O812" s="1"/>
  <c r="F812"/>
  <c r="M798"/>
  <c r="P798" s="1"/>
  <c r="Q798" s="1"/>
  <c r="F798"/>
  <c r="M774"/>
  <c r="O774" s="1"/>
  <c r="F774"/>
  <c r="M745"/>
  <c r="P745" s="1"/>
  <c r="Q745" s="1"/>
  <c r="F745"/>
  <c r="M870"/>
  <c r="O870" s="1"/>
  <c r="F870"/>
  <c r="M754"/>
  <c r="P754" s="1"/>
  <c r="Q754" s="1"/>
  <c r="F754"/>
  <c r="M849"/>
  <c r="O849" s="1"/>
  <c r="F849"/>
  <c r="M519"/>
  <c r="P519" s="1"/>
  <c r="Q519" s="1"/>
  <c r="F519"/>
  <c r="M525"/>
  <c r="O525" s="1"/>
  <c r="F525"/>
  <c r="M539"/>
  <c r="P539" s="1"/>
  <c r="Q539" s="1"/>
  <c r="F539"/>
  <c r="M510"/>
  <c r="O510" s="1"/>
  <c r="F510"/>
  <c r="M549"/>
  <c r="P549" s="1"/>
  <c r="Q549" s="1"/>
  <c r="F549"/>
  <c r="M526"/>
  <c r="O526" s="1"/>
  <c r="F526"/>
  <c r="M523"/>
  <c r="P523" s="1"/>
  <c r="Q523" s="1"/>
  <c r="F523"/>
  <c r="M536"/>
  <c r="O536" s="1"/>
  <c r="F536"/>
  <c r="M502"/>
  <c r="P502" s="1"/>
  <c r="Q502" s="1"/>
  <c r="F502"/>
  <c r="M513"/>
  <c r="O513" s="1"/>
  <c r="F513"/>
  <c r="M200"/>
  <c r="P200" s="1"/>
  <c r="Q200" s="1"/>
  <c r="F200"/>
  <c r="M187"/>
  <c r="O187" s="1"/>
  <c r="F187"/>
  <c r="M245"/>
  <c r="P245" s="1"/>
  <c r="Q245" s="1"/>
  <c r="F245"/>
  <c r="M264"/>
  <c r="O264" s="1"/>
  <c r="F264"/>
  <c r="M251"/>
  <c r="P251" s="1"/>
  <c r="Q251" s="1"/>
  <c r="F251"/>
  <c r="M270"/>
  <c r="O270" s="1"/>
  <c r="F270"/>
  <c r="M238"/>
  <c r="P238" s="1"/>
  <c r="Q238" s="1"/>
  <c r="F238"/>
  <c r="M280"/>
  <c r="O280" s="1"/>
  <c r="F280"/>
  <c r="O244"/>
  <c r="M244"/>
  <c r="P244" s="1"/>
  <c r="Q244" s="1"/>
  <c r="F244"/>
  <c r="M293"/>
  <c r="O293" s="1"/>
  <c r="F293"/>
  <c r="M186"/>
  <c r="P186" s="1"/>
  <c r="Q186" s="1"/>
  <c r="F186"/>
  <c r="M93"/>
  <c r="O93" s="1"/>
  <c r="F93"/>
  <c r="M80"/>
  <c r="P80" s="1"/>
  <c r="Q80" s="1"/>
  <c r="F80"/>
  <c r="M91"/>
  <c r="O91" s="1"/>
  <c r="F91"/>
  <c r="M117"/>
  <c r="P117" s="1"/>
  <c r="Q117" s="1"/>
  <c r="F117"/>
  <c r="M87"/>
  <c r="O87" s="1"/>
  <c r="F87"/>
  <c r="M174"/>
  <c r="P174" s="1"/>
  <c r="Q174" s="1"/>
  <c r="F174"/>
  <c r="M184"/>
  <c r="O184" s="1"/>
  <c r="F184"/>
  <c r="M123"/>
  <c r="P123" s="1"/>
  <c r="Q123" s="1"/>
  <c r="F123"/>
  <c r="M125"/>
  <c r="O125" s="1"/>
  <c r="F125"/>
  <c r="O539" l="1"/>
  <c r="O745"/>
  <c r="P774"/>
  <c r="Q774" s="1"/>
  <c r="P849"/>
  <c r="Q849" s="1"/>
  <c r="O523"/>
  <c r="P510"/>
  <c r="Q510" s="1"/>
  <c r="P270"/>
  <c r="Q270" s="1"/>
  <c r="O245"/>
  <c r="O123"/>
  <c r="O174"/>
  <c r="P91"/>
  <c r="Q91" s="1"/>
  <c r="O186"/>
  <c r="O200"/>
  <c r="P536"/>
  <c r="Q536" s="1"/>
  <c r="O549"/>
  <c r="O80"/>
  <c r="P293"/>
  <c r="Q293" s="1"/>
  <c r="O238"/>
  <c r="O519"/>
  <c r="O798"/>
  <c r="P184"/>
  <c r="Q184" s="1"/>
  <c r="O117"/>
  <c r="O251"/>
  <c r="P187"/>
  <c r="Q187" s="1"/>
  <c r="O502"/>
  <c r="O754"/>
  <c r="P125"/>
  <c r="Q125" s="1"/>
  <c r="P87"/>
  <c r="Q87" s="1"/>
  <c r="P93"/>
  <c r="Q93" s="1"/>
  <c r="P280"/>
  <c r="Q280" s="1"/>
  <c r="P264"/>
  <c r="Q264" s="1"/>
  <c r="P513"/>
  <c r="Q513" s="1"/>
  <c r="P526"/>
  <c r="Q526" s="1"/>
  <c r="P525"/>
  <c r="Q525" s="1"/>
  <c r="P870"/>
  <c r="Q870" s="1"/>
  <c r="P812"/>
  <c r="Q812" s="1"/>
  <c r="L843" l="1"/>
  <c r="K843"/>
  <c r="F843"/>
  <c r="L815"/>
  <c r="K815"/>
  <c r="F815"/>
  <c r="L803"/>
  <c r="K803"/>
  <c r="F803"/>
  <c r="L788"/>
  <c r="K788"/>
  <c r="F788"/>
  <c r="L790"/>
  <c r="K790"/>
  <c r="F790"/>
  <c r="L789"/>
  <c r="K789"/>
  <c r="F789"/>
  <c r="L753"/>
  <c r="K753"/>
  <c r="F753"/>
  <c r="L732"/>
  <c r="K732"/>
  <c r="F732"/>
  <c r="L698"/>
  <c r="K698"/>
  <c r="F698"/>
  <c r="L675"/>
  <c r="K675"/>
  <c r="M675" s="1"/>
  <c r="F675"/>
  <c r="L498"/>
  <c r="K498"/>
  <c r="F498"/>
  <c r="L497"/>
  <c r="K497"/>
  <c r="F497"/>
  <c r="L488"/>
  <c r="K488"/>
  <c r="F488"/>
  <c r="L491"/>
  <c r="K491"/>
  <c r="M491" s="1"/>
  <c r="F491"/>
  <c r="L475"/>
  <c r="K475"/>
  <c r="F475"/>
  <c r="L471"/>
  <c r="K471"/>
  <c r="F471"/>
  <c r="L464"/>
  <c r="K464"/>
  <c r="F464"/>
  <c r="L461"/>
  <c r="K461"/>
  <c r="F461"/>
  <c r="L442"/>
  <c r="K442"/>
  <c r="F442"/>
  <c r="L435"/>
  <c r="K435"/>
  <c r="F435"/>
  <c r="L302"/>
  <c r="K302"/>
  <c r="F302"/>
  <c r="L291"/>
  <c r="K291"/>
  <c r="F291"/>
  <c r="L289"/>
  <c r="K289"/>
  <c r="F289"/>
  <c r="L282"/>
  <c r="K282"/>
  <c r="F282"/>
  <c r="L284"/>
  <c r="K284"/>
  <c r="F284"/>
  <c r="L275"/>
  <c r="K275"/>
  <c r="F275"/>
  <c r="L274"/>
  <c r="K274"/>
  <c r="F274"/>
  <c r="L260"/>
  <c r="K260"/>
  <c r="F260"/>
  <c r="L258"/>
  <c r="K258"/>
  <c r="F258"/>
  <c r="L254"/>
  <c r="K254"/>
  <c r="F254"/>
  <c r="L175"/>
  <c r="K175"/>
  <c r="F175"/>
  <c r="L179"/>
  <c r="K179"/>
  <c r="F179"/>
  <c r="L112"/>
  <c r="K112"/>
  <c r="F112"/>
  <c r="L103"/>
  <c r="K103"/>
  <c r="F103"/>
  <c r="L102"/>
  <c r="K102"/>
  <c r="F102"/>
  <c r="L100"/>
  <c r="K100"/>
  <c r="F100"/>
  <c r="L94"/>
  <c r="K94"/>
  <c r="F94"/>
  <c r="L85"/>
  <c r="K85"/>
  <c r="F85"/>
  <c r="L61"/>
  <c r="K61"/>
  <c r="F61"/>
  <c r="L47"/>
  <c r="K47"/>
  <c r="M47" s="1"/>
  <c r="O47" s="1"/>
  <c r="F47"/>
  <c r="M861"/>
  <c r="P861" s="1"/>
  <c r="Q861" s="1"/>
  <c r="O824"/>
  <c r="M824"/>
  <c r="P824" s="1"/>
  <c r="Q824" s="1"/>
  <c r="M801"/>
  <c r="P801" s="1"/>
  <c r="Q801" s="1"/>
  <c r="M791"/>
  <c r="O791" s="1"/>
  <c r="M781"/>
  <c r="P781" s="1"/>
  <c r="Q781" s="1"/>
  <c r="M779"/>
  <c r="P779" s="1"/>
  <c r="Q779" s="1"/>
  <c r="M749"/>
  <c r="P749" s="1"/>
  <c r="Q749" s="1"/>
  <c r="M738"/>
  <c r="O738" s="1"/>
  <c r="M714"/>
  <c r="P714" s="1"/>
  <c r="Q714" s="1"/>
  <c r="M696"/>
  <c r="P696" s="1"/>
  <c r="Q696" s="1"/>
  <c r="M529"/>
  <c r="P529" s="1"/>
  <c r="Q529" s="1"/>
  <c r="M524"/>
  <c r="O524" s="1"/>
  <c r="M520"/>
  <c r="P520" s="1"/>
  <c r="Q520" s="1"/>
  <c r="M506"/>
  <c r="P506" s="1"/>
  <c r="Q506" s="1"/>
  <c r="M503"/>
  <c r="P503" s="1"/>
  <c r="Q503" s="1"/>
  <c r="M499"/>
  <c r="O499" s="1"/>
  <c r="M496"/>
  <c r="P496" s="1"/>
  <c r="Q496" s="1"/>
  <c r="M493"/>
  <c r="P493" s="1"/>
  <c r="Q493" s="1"/>
  <c r="M487"/>
  <c r="P487" s="1"/>
  <c r="Q487" s="1"/>
  <c r="M474"/>
  <c r="P474" s="1"/>
  <c r="Q474" s="1"/>
  <c r="M306"/>
  <c r="O306" s="1"/>
  <c r="M303"/>
  <c r="P303" s="1"/>
  <c r="Q303" s="1"/>
  <c r="M297"/>
  <c r="P297" s="1"/>
  <c r="Q297" s="1"/>
  <c r="M296"/>
  <c r="O296" s="1"/>
  <c r="M294"/>
  <c r="O294" s="1"/>
  <c r="M287"/>
  <c r="P287" s="1"/>
  <c r="Q287" s="1"/>
  <c r="M233"/>
  <c r="P233" s="1"/>
  <c r="Q233" s="1"/>
  <c r="M224"/>
  <c r="O224" s="1"/>
  <c r="M190"/>
  <c r="O190" s="1"/>
  <c r="M136"/>
  <c r="P136" s="1"/>
  <c r="Q136" s="1"/>
  <c r="M179" l="1"/>
  <c r="O179" s="1"/>
  <c r="M435"/>
  <c r="O435" s="1"/>
  <c r="M471"/>
  <c r="O471" s="1"/>
  <c r="P224"/>
  <c r="Q224" s="1"/>
  <c r="O496"/>
  <c r="P738"/>
  <c r="Q738" s="1"/>
  <c r="M94"/>
  <c r="P190"/>
  <c r="Q190" s="1"/>
  <c r="P499"/>
  <c r="Q499" s="1"/>
  <c r="O520"/>
  <c r="M753"/>
  <c r="O696"/>
  <c r="M732"/>
  <c r="O732" s="1"/>
  <c r="M788"/>
  <c r="O788" s="1"/>
  <c r="O779"/>
  <c r="P524"/>
  <c r="Q524" s="1"/>
  <c r="M475"/>
  <c r="O475" s="1"/>
  <c r="P296"/>
  <c r="Q296" s="1"/>
  <c r="M260"/>
  <c r="O260" s="1"/>
  <c r="M284"/>
  <c r="O284" s="1"/>
  <c r="M302"/>
  <c r="O302" s="1"/>
  <c r="M175"/>
  <c r="O175" s="1"/>
  <c r="M289"/>
  <c r="M100"/>
  <c r="O100" s="1"/>
  <c r="O714"/>
  <c r="O781"/>
  <c r="O861"/>
  <c r="P791"/>
  <c r="Q791" s="1"/>
  <c r="M698"/>
  <c r="M790"/>
  <c r="P790" s="1"/>
  <c r="Q790" s="1"/>
  <c r="O474"/>
  <c r="O493"/>
  <c r="O506"/>
  <c r="M461"/>
  <c r="O461" s="1"/>
  <c r="M497"/>
  <c r="O497" s="1"/>
  <c r="O136"/>
  <c r="O287"/>
  <c r="O303"/>
  <c r="M282"/>
  <c r="O282" s="1"/>
  <c r="P294"/>
  <c r="Q294" s="1"/>
  <c r="P306"/>
  <c r="Q306" s="1"/>
  <c r="M254"/>
  <c r="P254" s="1"/>
  <c r="Q254" s="1"/>
  <c r="M258"/>
  <c r="P258" s="1"/>
  <c r="Q258" s="1"/>
  <c r="M275"/>
  <c r="O275" s="1"/>
  <c r="M103"/>
  <c r="M61"/>
  <c r="O61" s="1"/>
  <c r="M102"/>
  <c r="O102" s="1"/>
  <c r="O233"/>
  <c r="O297"/>
  <c r="O487"/>
  <c r="O503"/>
  <c r="O529"/>
  <c r="O749"/>
  <c r="O801"/>
  <c r="M442"/>
  <c r="O442" s="1"/>
  <c r="M803"/>
  <c r="P803" s="1"/>
  <c r="Q803" s="1"/>
  <c r="M488"/>
  <c r="O488" s="1"/>
  <c r="M815"/>
  <c r="O815" s="1"/>
  <c r="M85"/>
  <c r="O85" s="1"/>
  <c r="M112"/>
  <c r="O112" s="1"/>
  <c r="M274"/>
  <c r="P274" s="1"/>
  <c r="Q274" s="1"/>
  <c r="M291"/>
  <c r="O291" s="1"/>
  <c r="M464"/>
  <c r="O464" s="1"/>
  <c r="M498"/>
  <c r="P498" s="1"/>
  <c r="Q498" s="1"/>
  <c r="M789"/>
  <c r="P789" s="1"/>
  <c r="Q789" s="1"/>
  <c r="M843"/>
  <c r="O843" s="1"/>
  <c r="O103"/>
  <c r="P103"/>
  <c r="Q103" s="1"/>
  <c r="P289"/>
  <c r="Q289" s="1"/>
  <c r="O289"/>
  <c r="P753"/>
  <c r="Q753" s="1"/>
  <c r="O753"/>
  <c r="O274"/>
  <c r="O498"/>
  <c r="O94"/>
  <c r="P94"/>
  <c r="Q94" s="1"/>
  <c r="P175"/>
  <c r="Q175" s="1"/>
  <c r="P275"/>
  <c r="Q275" s="1"/>
  <c r="P302"/>
  <c r="Q302" s="1"/>
  <c r="P442"/>
  <c r="Q442" s="1"/>
  <c r="O675"/>
  <c r="P675"/>
  <c r="Q675" s="1"/>
  <c r="O803"/>
  <c r="P102"/>
  <c r="Q102" s="1"/>
  <c r="O491"/>
  <c r="P491"/>
  <c r="Q491" s="1"/>
  <c r="O698"/>
  <c r="P698"/>
  <c r="Q698" s="1"/>
  <c r="P47"/>
  <c r="Q47" s="1"/>
  <c r="P100"/>
  <c r="Q100" s="1"/>
  <c r="P179"/>
  <c r="Q179" s="1"/>
  <c r="P260"/>
  <c r="Q260" s="1"/>
  <c r="P282"/>
  <c r="Q282" s="1"/>
  <c r="P435"/>
  <c r="Q435" s="1"/>
  <c r="P471"/>
  <c r="Q471" s="1"/>
  <c r="P732"/>
  <c r="Q732" s="1"/>
  <c r="P788"/>
  <c r="Q788" s="1"/>
  <c r="P464" l="1"/>
  <c r="Q464" s="1"/>
  <c r="P85"/>
  <c r="Q85" s="1"/>
  <c r="O258"/>
  <c r="O790"/>
  <c r="P475"/>
  <c r="Q475" s="1"/>
  <c r="P843"/>
  <c r="Q843" s="1"/>
  <c r="P461"/>
  <c r="Q461" s="1"/>
  <c r="P61"/>
  <c r="Q61" s="1"/>
  <c r="P497"/>
  <c r="Q497" s="1"/>
  <c r="P284"/>
  <c r="Q284" s="1"/>
  <c r="O254"/>
  <c r="P112"/>
  <c r="Q112" s="1"/>
  <c r="O789"/>
  <c r="P815"/>
  <c r="Q815" s="1"/>
  <c r="P488"/>
  <c r="Q488" s="1"/>
  <c r="P291"/>
  <c r="Q291" s="1"/>
  <c r="M838"/>
  <c r="P838" s="1"/>
  <c r="F838"/>
  <c r="M837"/>
  <c r="O837" s="1"/>
  <c r="Q837" s="1"/>
  <c r="F837"/>
  <c r="M710"/>
  <c r="P710" s="1"/>
  <c r="F710"/>
  <c r="M668"/>
  <c r="O668" s="1"/>
  <c r="Q668" s="1"/>
  <c r="M652"/>
  <c r="O652" s="1"/>
  <c r="Q652" s="1"/>
  <c r="F652"/>
  <c r="M648"/>
  <c r="P648" s="1"/>
  <c r="F648"/>
  <c r="M595"/>
  <c r="O595" s="1"/>
  <c r="Q595" s="1"/>
  <c r="M581"/>
  <c r="O581" s="1"/>
  <c r="Q581" s="1"/>
  <c r="M559"/>
  <c r="O559" s="1"/>
  <c r="Q559" s="1"/>
  <c r="M469"/>
  <c r="O469" s="1"/>
  <c r="Q469" s="1"/>
  <c r="F469"/>
  <c r="M406"/>
  <c r="P406" s="1"/>
  <c r="M396"/>
  <c r="P396" s="1"/>
  <c r="F396"/>
  <c r="M391"/>
  <c r="O391" s="1"/>
  <c r="Q391" s="1"/>
  <c r="F391"/>
  <c r="M384"/>
  <c r="O384" s="1"/>
  <c r="Q384" s="1"/>
  <c r="F384"/>
  <c r="M382"/>
  <c r="O382" s="1"/>
  <c r="Q382" s="1"/>
  <c r="M379"/>
  <c r="O379" s="1"/>
  <c r="Q379" s="1"/>
  <c r="F379"/>
  <c r="M372"/>
  <c r="P372" s="1"/>
  <c r="F372"/>
  <c r="M364"/>
  <c r="O364" s="1"/>
  <c r="Q364" s="1"/>
  <c r="F364"/>
  <c r="M362"/>
  <c r="P362" s="1"/>
  <c r="F362"/>
  <c r="M355"/>
  <c r="O355" s="1"/>
  <c r="Q355" s="1"/>
  <c r="F355"/>
  <c r="M369"/>
  <c r="P369" s="1"/>
  <c r="F369"/>
  <c r="M119"/>
  <c r="P119" s="1"/>
  <c r="F119"/>
  <c r="M81"/>
  <c r="O81" s="1"/>
  <c r="Q81" s="1"/>
  <c r="F81"/>
  <c r="M63"/>
  <c r="P63" s="1"/>
  <c r="F63"/>
  <c r="M45"/>
  <c r="O45" s="1"/>
  <c r="Q45" s="1"/>
  <c r="F45"/>
  <c r="M40"/>
  <c r="P40" s="1"/>
  <c r="F40"/>
  <c r="M29"/>
  <c r="O29" s="1"/>
  <c r="Q29" s="1"/>
  <c r="F29"/>
  <c r="M13"/>
  <c r="P13" s="1"/>
  <c r="F13"/>
  <c r="M9"/>
  <c r="O9" s="1"/>
  <c r="Q9" s="1"/>
  <c r="F9"/>
  <c r="M7"/>
  <c r="O7" s="1"/>
  <c r="Q7" s="1"/>
  <c r="F7"/>
  <c r="M655"/>
  <c r="P655" s="1"/>
  <c r="Q655" s="1"/>
  <c r="M780"/>
  <c r="O780" s="1"/>
  <c r="M782"/>
  <c r="O782" s="1"/>
  <c r="M799"/>
  <c r="O799" s="1"/>
  <c r="M666"/>
  <c r="P666" s="1"/>
  <c r="Q666" s="1"/>
  <c r="M662"/>
  <c r="O662" s="1"/>
  <c r="M701"/>
  <c r="O701" s="1"/>
  <c r="M689"/>
  <c r="O689" s="1"/>
  <c r="M677"/>
  <c r="P677" s="1"/>
  <c r="Q677" s="1"/>
  <c r="M862"/>
  <c r="P862" s="1"/>
  <c r="Q862" s="1"/>
  <c r="I862"/>
  <c r="M858"/>
  <c r="O858" s="1"/>
  <c r="I858"/>
  <c r="M853"/>
  <c r="O853" s="1"/>
  <c r="I853"/>
  <c r="M846"/>
  <c r="O846" s="1"/>
  <c r="I846"/>
  <c r="M820"/>
  <c r="P820" s="1"/>
  <c r="Q820" s="1"/>
  <c r="I820"/>
  <c r="M817"/>
  <c r="P817" s="1"/>
  <c r="Q817" s="1"/>
  <c r="I817"/>
  <c r="M808"/>
  <c r="O808" s="1"/>
  <c r="I808"/>
  <c r="M802"/>
  <c r="O802" s="1"/>
  <c r="I802"/>
  <c r="M800"/>
  <c r="P800" s="1"/>
  <c r="Q800" s="1"/>
  <c r="I800"/>
  <c r="M796"/>
  <c r="O796" s="1"/>
  <c r="I796"/>
  <c r="M769"/>
  <c r="P769" s="1"/>
  <c r="Q769" s="1"/>
  <c r="I769"/>
  <c r="M759"/>
  <c r="O759" s="1"/>
  <c r="I759"/>
  <c r="M728"/>
  <c r="P728" s="1"/>
  <c r="Q728" s="1"/>
  <c r="I728"/>
  <c r="M700"/>
  <c r="P700" s="1"/>
  <c r="Q700" s="1"/>
  <c r="I700"/>
  <c r="M617"/>
  <c r="O617" s="1"/>
  <c r="I617"/>
  <c r="M604"/>
  <c r="O604" s="1"/>
  <c r="I604"/>
  <c r="M586"/>
  <c r="P586" s="1"/>
  <c r="Q586" s="1"/>
  <c r="I586"/>
  <c r="M580"/>
  <c r="O580" s="1"/>
  <c r="I580"/>
  <c r="M569"/>
  <c r="P569" s="1"/>
  <c r="Q569" s="1"/>
  <c r="I569"/>
  <c r="M561"/>
  <c r="O561" s="1"/>
  <c r="I561"/>
  <c r="M196"/>
  <c r="P196" s="1"/>
  <c r="Q196" s="1"/>
  <c r="I196"/>
  <c r="M185"/>
  <c r="P185" s="1"/>
  <c r="Q185" s="1"/>
  <c r="I185"/>
  <c r="M171"/>
  <c r="P171" s="1"/>
  <c r="Q171" s="1"/>
  <c r="I171"/>
  <c r="M166"/>
  <c r="O166" s="1"/>
  <c r="I166"/>
  <c r="M165"/>
  <c r="P165" s="1"/>
  <c r="Q165" s="1"/>
  <c r="I165"/>
  <c r="M162"/>
  <c r="O162" s="1"/>
  <c r="I162"/>
  <c r="M152"/>
  <c r="P152" s="1"/>
  <c r="Q152" s="1"/>
  <c r="I152"/>
  <c r="M148"/>
  <c r="O148" s="1"/>
  <c r="I148"/>
  <c r="M144"/>
  <c r="P144" s="1"/>
  <c r="Q144" s="1"/>
  <c r="I144"/>
  <c r="O143"/>
  <c r="M143"/>
  <c r="P143" s="1"/>
  <c r="Q143" s="1"/>
  <c r="I143"/>
  <c r="M78"/>
  <c r="P78" s="1"/>
  <c r="Q78" s="1"/>
  <c r="I78"/>
  <c r="M70"/>
  <c r="O70" s="1"/>
  <c r="I70"/>
  <c r="M68"/>
  <c r="P68" s="1"/>
  <c r="Q68" s="1"/>
  <c r="I68"/>
  <c r="M52"/>
  <c r="P52" s="1"/>
  <c r="Q52" s="1"/>
  <c r="I52"/>
  <c r="M50"/>
  <c r="O50" s="1"/>
  <c r="I50"/>
  <c r="M43"/>
  <c r="O43" s="1"/>
  <c r="I43"/>
  <c r="M41"/>
  <c r="O41" s="1"/>
  <c r="I41"/>
  <c r="M34"/>
  <c r="P34" s="1"/>
  <c r="Q34" s="1"/>
  <c r="I34"/>
  <c r="M30"/>
  <c r="O30" s="1"/>
  <c r="I30"/>
  <c r="M10"/>
  <c r="O10" s="1"/>
  <c r="I10"/>
  <c r="M654"/>
  <c r="O654" s="1"/>
  <c r="M624"/>
  <c r="O624" s="1"/>
  <c r="M657"/>
  <c r="P657" s="1"/>
  <c r="Q657" s="1"/>
  <c r="M629"/>
  <c r="P629" s="1"/>
  <c r="Q629" s="1"/>
  <c r="P631"/>
  <c r="Q631" s="1"/>
  <c r="M631"/>
  <c r="O631" s="1"/>
  <c r="M651"/>
  <c r="O651" s="1"/>
  <c r="M626"/>
  <c r="P626" s="1"/>
  <c r="Q626" s="1"/>
  <c r="M628"/>
  <c r="P628" s="1"/>
  <c r="Q628" s="1"/>
  <c r="M771"/>
  <c r="O771" s="1"/>
  <c r="M634"/>
  <c r="O634" s="1"/>
  <c r="M589"/>
  <c r="P589" s="1"/>
  <c r="Q589" s="1"/>
  <c r="M405"/>
  <c r="P405" s="1"/>
  <c r="Q405" s="1"/>
  <c r="M367"/>
  <c r="O367" s="1"/>
  <c r="O366"/>
  <c r="M366"/>
  <c r="P366" s="1"/>
  <c r="Q366" s="1"/>
  <c r="M359"/>
  <c r="P359" s="1"/>
  <c r="Q359" s="1"/>
  <c r="M373"/>
  <c r="P373" s="1"/>
  <c r="Q373" s="1"/>
  <c r="M360"/>
  <c r="O360" s="1"/>
  <c r="M368"/>
  <c r="P368" s="1"/>
  <c r="Q368" s="1"/>
  <c r="M376"/>
  <c r="O376" s="1"/>
  <c r="M388"/>
  <c r="P858" l="1"/>
  <c r="Q858" s="1"/>
  <c r="P771"/>
  <c r="Q771" s="1"/>
  <c r="O144"/>
  <c r="O648"/>
  <c r="Q648" s="1"/>
  <c r="P654"/>
  <c r="Q654" s="1"/>
  <c r="P662"/>
  <c r="Q662" s="1"/>
  <c r="P780"/>
  <c r="Q780" s="1"/>
  <c r="O368"/>
  <c r="P382"/>
  <c r="P388"/>
  <c r="Q388" s="1"/>
  <c r="O119"/>
  <c r="Q119" s="1"/>
  <c r="P634"/>
  <c r="Q634" s="1"/>
  <c r="P651"/>
  <c r="Q651" s="1"/>
  <c r="P624"/>
  <c r="Q624" s="1"/>
  <c r="O838"/>
  <c r="Q838" s="1"/>
  <c r="P701"/>
  <c r="Q701" s="1"/>
  <c r="P782"/>
  <c r="Q782" s="1"/>
  <c r="O626"/>
  <c r="O657"/>
  <c r="O359"/>
  <c r="O589"/>
  <c r="P581"/>
  <c r="P360"/>
  <c r="Q360" s="1"/>
  <c r="P367"/>
  <c r="Q367" s="1"/>
  <c r="P384"/>
  <c r="P469"/>
  <c r="P162"/>
  <c r="Q162" s="1"/>
  <c r="O52"/>
  <c r="O68"/>
  <c r="P30"/>
  <c r="Q30" s="1"/>
  <c r="P7"/>
  <c r="O388"/>
  <c r="P376"/>
  <c r="Q376" s="1"/>
  <c r="O373"/>
  <c r="O405"/>
  <c r="O628"/>
  <c r="O629"/>
  <c r="O34"/>
  <c r="P50"/>
  <c r="Q50" s="1"/>
  <c r="O185"/>
  <c r="O196"/>
  <c r="P580"/>
  <c r="Q580" s="1"/>
  <c r="P617"/>
  <c r="Q617" s="1"/>
  <c r="O700"/>
  <c r="O728"/>
  <c r="P796"/>
  <c r="Q796" s="1"/>
  <c r="P808"/>
  <c r="Q808" s="1"/>
  <c r="O817"/>
  <c r="O820"/>
  <c r="O677"/>
  <c r="P689"/>
  <c r="Q689" s="1"/>
  <c r="O666"/>
  <c r="P799"/>
  <c r="Q799" s="1"/>
  <c r="O655"/>
  <c r="O40"/>
  <c r="Q40" s="1"/>
  <c r="P81"/>
  <c r="O362"/>
  <c r="Q362" s="1"/>
  <c r="P379"/>
  <c r="P559"/>
  <c r="P595"/>
  <c r="P837"/>
  <c r="O586"/>
  <c r="O800"/>
  <c r="O165"/>
  <c r="P853"/>
  <c r="Q853" s="1"/>
  <c r="O862"/>
  <c r="P29"/>
  <c r="P355"/>
  <c r="O369"/>
  <c r="Q369" s="1"/>
  <c r="P364"/>
  <c r="O372"/>
  <c r="Q372" s="1"/>
  <c r="P391"/>
  <c r="O396"/>
  <c r="Q396" s="1"/>
  <c r="O406"/>
  <c r="Q406" s="1"/>
  <c r="P652"/>
  <c r="P668"/>
  <c r="O710"/>
  <c r="Q710" s="1"/>
  <c r="P9"/>
  <c r="O13"/>
  <c r="Q13" s="1"/>
  <c r="P45"/>
  <c r="O63"/>
  <c r="Q63" s="1"/>
  <c r="P10"/>
  <c r="Q10" s="1"/>
  <c r="P43"/>
  <c r="Q43" s="1"/>
  <c r="P70"/>
  <c r="Q70" s="1"/>
  <c r="O78"/>
  <c r="P148"/>
  <c r="Q148" s="1"/>
  <c r="O152"/>
  <c r="P166"/>
  <c r="Q166" s="1"/>
  <c r="O171"/>
  <c r="P561"/>
  <c r="Q561" s="1"/>
  <c r="O569"/>
  <c r="P604"/>
  <c r="Q604" s="1"/>
  <c r="P759"/>
  <c r="Q759" s="1"/>
  <c r="O769"/>
  <c r="P802"/>
  <c r="Q802" s="1"/>
  <c r="P846"/>
  <c r="Q846" s="1"/>
  <c r="P41"/>
  <c r="Q41" s="1"/>
  <c r="M647"/>
  <c r="O647" s="1"/>
  <c r="M733"/>
  <c r="P733" s="1"/>
  <c r="Q733" s="1"/>
  <c r="M734"/>
  <c r="O734" s="1"/>
  <c r="M746"/>
  <c r="O746" s="1"/>
  <c r="M748"/>
  <c r="O748" s="1"/>
  <c r="M763"/>
  <c r="P763" s="1"/>
  <c r="Q763" s="1"/>
  <c r="M785"/>
  <c r="O785" s="1"/>
  <c r="M814"/>
  <c r="P814" s="1"/>
  <c r="Q814" s="1"/>
  <c r="M840"/>
  <c r="O840" s="1"/>
  <c r="M614"/>
  <c r="P614" s="1"/>
  <c r="Q614" s="1"/>
  <c r="M620"/>
  <c r="O620" s="1"/>
  <c r="M623"/>
  <c r="O623" s="1"/>
  <c r="M690"/>
  <c r="O690" s="1"/>
  <c r="M703"/>
  <c r="P703" s="1"/>
  <c r="Q703" s="1"/>
  <c r="M576"/>
  <c r="O576" s="1"/>
  <c r="M712"/>
  <c r="O712" s="1"/>
  <c r="M718"/>
  <c r="O718" s="1"/>
  <c r="M726"/>
  <c r="P726" s="1"/>
  <c r="Q726" s="1"/>
  <c r="M328"/>
  <c r="P328" s="1"/>
  <c r="Q328" s="1"/>
  <c r="M323"/>
  <c r="P323" s="1"/>
  <c r="Q323" s="1"/>
  <c r="M324"/>
  <c r="P324" s="1"/>
  <c r="Q324" s="1"/>
  <c r="M322"/>
  <c r="P322" s="1"/>
  <c r="Q322" s="1"/>
  <c r="M320"/>
  <c r="P320" s="1"/>
  <c r="Q320" s="1"/>
  <c r="M317"/>
  <c r="P317" s="1"/>
  <c r="Q317" s="1"/>
  <c r="M307"/>
  <c r="P307" s="1"/>
  <c r="Q307" s="1"/>
  <c r="M285"/>
  <c r="P285" s="1"/>
  <c r="Q285" s="1"/>
  <c r="M240"/>
  <c r="P240" s="1"/>
  <c r="Q240" s="1"/>
  <c r="M331"/>
  <c r="P331" s="1"/>
  <c r="Q331" s="1"/>
  <c r="M268"/>
  <c r="P268" s="1"/>
  <c r="Q268" s="1"/>
  <c r="M213"/>
  <c r="P213" s="1"/>
  <c r="Q213" s="1"/>
  <c r="M182"/>
  <c r="O182" s="1"/>
  <c r="M122"/>
  <c r="P122" s="1"/>
  <c r="Q122" s="1"/>
  <c r="M64"/>
  <c r="P64" s="1"/>
  <c r="Q64" s="1"/>
  <c r="M735"/>
  <c r="O735" s="1"/>
  <c r="Q735" s="1"/>
  <c r="F735"/>
  <c r="M715"/>
  <c r="O715" s="1"/>
  <c r="Q715" s="1"/>
  <c r="F715"/>
  <c r="M827"/>
  <c r="P827" s="1"/>
  <c r="F827"/>
  <c r="M743"/>
  <c r="O743" s="1"/>
  <c r="Q743" s="1"/>
  <c r="F743"/>
  <c r="M649"/>
  <c r="P649" s="1"/>
  <c r="F649"/>
  <c r="M776"/>
  <c r="O776" s="1"/>
  <c r="Q776" s="1"/>
  <c r="F776"/>
  <c r="M832"/>
  <c r="P832" s="1"/>
  <c r="F832"/>
  <c r="M826"/>
  <c r="O826" s="1"/>
  <c r="Q826" s="1"/>
  <c r="F826"/>
  <c r="M825"/>
  <c r="P825" s="1"/>
  <c r="F825"/>
  <c r="M532"/>
  <c r="P532" s="1"/>
  <c r="F532"/>
  <c r="M416"/>
  <c r="O416" s="1"/>
  <c r="Q416" s="1"/>
  <c r="F416"/>
  <c r="M583"/>
  <c r="P583" s="1"/>
  <c r="F583"/>
  <c r="M566"/>
  <c r="O566" s="1"/>
  <c r="Q566" s="1"/>
  <c r="F566"/>
  <c r="M558"/>
  <c r="P558" s="1"/>
  <c r="F558"/>
  <c r="M545"/>
  <c r="O545" s="1"/>
  <c r="Q545" s="1"/>
  <c r="F545"/>
  <c r="M563"/>
  <c r="P563" s="1"/>
  <c r="F563"/>
  <c r="M615"/>
  <c r="O615" s="1"/>
  <c r="Q615" s="1"/>
  <c r="F615"/>
  <c r="M321"/>
  <c r="O321" s="1"/>
  <c r="Q321" s="1"/>
  <c r="F321"/>
  <c r="M325"/>
  <c r="P325" s="1"/>
  <c r="F325"/>
  <c r="M313"/>
  <c r="O313" s="1"/>
  <c r="Q313" s="1"/>
  <c r="F313"/>
  <c r="M257"/>
  <c r="O257" s="1"/>
  <c r="Q257" s="1"/>
  <c r="F257"/>
  <c r="M304"/>
  <c r="O304" s="1"/>
  <c r="Q304" s="1"/>
  <c r="F304"/>
  <c r="M335"/>
  <c r="P335" s="1"/>
  <c r="F335"/>
  <c r="M277"/>
  <c r="P277" s="1"/>
  <c r="F277"/>
  <c r="M327"/>
  <c r="O327" s="1"/>
  <c r="Q327" s="1"/>
  <c r="F327"/>
  <c r="P304" l="1"/>
  <c r="P712"/>
  <c r="Q712" s="1"/>
  <c r="O324"/>
  <c r="O583"/>
  <c r="Q583" s="1"/>
  <c r="P182"/>
  <c r="Q182" s="1"/>
  <c r="P734"/>
  <c r="Q734" s="1"/>
  <c r="O563"/>
  <c r="Q563" s="1"/>
  <c r="P623"/>
  <c r="Q623" s="1"/>
  <c r="O307"/>
  <c r="O814"/>
  <c r="P746"/>
  <c r="Q746" s="1"/>
  <c r="P785"/>
  <c r="Q785" s="1"/>
  <c r="O649"/>
  <c r="Q649" s="1"/>
  <c r="P620"/>
  <c r="Q620" s="1"/>
  <c r="P576"/>
  <c r="Q576" s="1"/>
  <c r="O320"/>
  <c r="P327"/>
  <c r="P257"/>
  <c r="O277"/>
  <c r="Q277" s="1"/>
  <c r="P321"/>
  <c r="O240"/>
  <c r="O328"/>
  <c r="O213"/>
  <c r="O331"/>
  <c r="O122"/>
  <c r="O558"/>
  <c r="Q558" s="1"/>
  <c r="P566"/>
  <c r="O532"/>
  <c r="Q532" s="1"/>
  <c r="O825"/>
  <c r="Q825" s="1"/>
  <c r="P776"/>
  <c r="O64"/>
  <c r="O268"/>
  <c r="O285"/>
  <c r="O317"/>
  <c r="O322"/>
  <c r="O323"/>
  <c r="O726"/>
  <c r="P718"/>
  <c r="Q718" s="1"/>
  <c r="O703"/>
  <c r="P690"/>
  <c r="Q690" s="1"/>
  <c r="O614"/>
  <c r="P840"/>
  <c r="Q840" s="1"/>
  <c r="O763"/>
  <c r="P748"/>
  <c r="Q748" s="1"/>
  <c r="O733"/>
  <c r="P647"/>
  <c r="Q647" s="1"/>
  <c r="P826"/>
  <c r="O832"/>
  <c r="Q832" s="1"/>
  <c r="P743"/>
  <c r="O827"/>
  <c r="Q827" s="1"/>
  <c r="P735"/>
  <c r="P715"/>
  <c r="P615"/>
  <c r="P545"/>
  <c r="P416"/>
  <c r="O335"/>
  <c r="Q335" s="1"/>
  <c r="P313"/>
  <c r="O325"/>
  <c r="Q325" s="1"/>
  <c r="L847"/>
  <c r="K847"/>
  <c r="F847"/>
  <c r="L793"/>
  <c r="K793"/>
  <c r="F793"/>
  <c r="L786"/>
  <c r="K786"/>
  <c r="F786"/>
  <c r="L778"/>
  <c r="K778"/>
  <c r="F778"/>
  <c r="L772"/>
  <c r="K772"/>
  <c r="F772"/>
  <c r="L764"/>
  <c r="K764"/>
  <c r="F764"/>
  <c r="L750"/>
  <c r="K750"/>
  <c r="F750"/>
  <c r="L730"/>
  <c r="K730"/>
  <c r="F730"/>
  <c r="L729"/>
  <c r="K729"/>
  <c r="F729"/>
  <c r="L724"/>
  <c r="K724"/>
  <c r="M724" s="1"/>
  <c r="O724" s="1"/>
  <c r="F724"/>
  <c r="L426"/>
  <c r="K426"/>
  <c r="F426"/>
  <c r="L425"/>
  <c r="K425"/>
  <c r="F425"/>
  <c r="L422"/>
  <c r="K422"/>
  <c r="F422"/>
  <c r="L420"/>
  <c r="K420"/>
  <c r="F420"/>
  <c r="L419"/>
  <c r="K419"/>
  <c r="F419"/>
  <c r="L418"/>
  <c r="K418"/>
  <c r="F418"/>
  <c r="L414"/>
  <c r="K414"/>
  <c r="F414"/>
  <c r="L413"/>
  <c r="K413"/>
  <c r="F413"/>
  <c r="L412"/>
  <c r="K412"/>
  <c r="F412"/>
  <c r="L410"/>
  <c r="K410"/>
  <c r="F410"/>
  <c r="L286"/>
  <c r="K286"/>
  <c r="F286"/>
  <c r="L271"/>
  <c r="K271"/>
  <c r="F271"/>
  <c r="L243"/>
  <c r="K243"/>
  <c r="F243"/>
  <c r="L236"/>
  <c r="K236"/>
  <c r="F236"/>
  <c r="L228"/>
  <c r="K228"/>
  <c r="F228"/>
  <c r="L217"/>
  <c r="K217"/>
  <c r="F217"/>
  <c r="L180"/>
  <c r="K180"/>
  <c r="F180"/>
  <c r="L176"/>
  <c r="K176"/>
  <c r="F176"/>
  <c r="L158"/>
  <c r="K158"/>
  <c r="F158"/>
  <c r="L150"/>
  <c r="M150" s="1"/>
  <c r="P150" s="1"/>
  <c r="Q150" s="1"/>
  <c r="K150"/>
  <c r="F150"/>
  <c r="L226"/>
  <c r="K226"/>
  <c r="F226"/>
  <c r="L66"/>
  <c r="K66"/>
  <c r="F66"/>
  <c r="M69"/>
  <c r="P69" s="1"/>
  <c r="Q69" s="1"/>
  <c r="M31"/>
  <c r="O31" s="1"/>
  <c r="M217" l="1"/>
  <c r="P217" s="1"/>
  <c r="Q217" s="1"/>
  <c r="M772"/>
  <c r="M847"/>
  <c r="P847" s="1"/>
  <c r="Q847" s="1"/>
  <c r="M425"/>
  <c r="M426"/>
  <c r="O426" s="1"/>
  <c r="M750"/>
  <c r="P750" s="1"/>
  <c r="Q750" s="1"/>
  <c r="M226"/>
  <c r="O226" s="1"/>
  <c r="M180"/>
  <c r="P180" s="1"/>
  <c r="Q180" s="1"/>
  <c r="M420"/>
  <c r="O420" s="1"/>
  <c r="M414"/>
  <c r="M786"/>
  <c r="P786" s="1"/>
  <c r="Q786" s="1"/>
  <c r="M793"/>
  <c r="O793" s="1"/>
  <c r="M412"/>
  <c r="P412" s="1"/>
  <c r="Q412" s="1"/>
  <c r="M271"/>
  <c r="M236"/>
  <c r="O236" s="1"/>
  <c r="P31"/>
  <c r="Q31" s="1"/>
  <c r="M764"/>
  <c r="P764" s="1"/>
  <c r="Q764" s="1"/>
  <c r="M730"/>
  <c r="P730" s="1"/>
  <c r="Q730" s="1"/>
  <c r="M778"/>
  <c r="O778" s="1"/>
  <c r="M410"/>
  <c r="O410" s="1"/>
  <c r="M419"/>
  <c r="O419" s="1"/>
  <c r="M413"/>
  <c r="M422"/>
  <c r="P422" s="1"/>
  <c r="Q422" s="1"/>
  <c r="M286"/>
  <c r="P286" s="1"/>
  <c r="Q286" s="1"/>
  <c r="O217"/>
  <c r="M243"/>
  <c r="P243" s="1"/>
  <c r="Q243" s="1"/>
  <c r="M66"/>
  <c r="P66" s="1"/>
  <c r="Q66" s="1"/>
  <c r="P793"/>
  <c r="Q793" s="1"/>
  <c r="P271"/>
  <c r="Q271" s="1"/>
  <c r="O271"/>
  <c r="P413"/>
  <c r="Q413" s="1"/>
  <c r="O413"/>
  <c r="M158"/>
  <c r="O158" s="1"/>
  <c r="O69"/>
  <c r="O150"/>
  <c r="M418"/>
  <c r="O418" s="1"/>
  <c r="M176"/>
  <c r="O176" s="1"/>
  <c r="M228"/>
  <c r="P228" s="1"/>
  <c r="Q228" s="1"/>
  <c r="M729"/>
  <c r="O729" s="1"/>
  <c r="P410"/>
  <c r="Q410" s="1"/>
  <c r="O425"/>
  <c r="P425"/>
  <c r="Q425" s="1"/>
  <c r="O730"/>
  <c r="O772"/>
  <c r="P772"/>
  <c r="Q772" s="1"/>
  <c r="O847"/>
  <c r="P414"/>
  <c r="Q414" s="1"/>
  <c r="O414"/>
  <c r="P426"/>
  <c r="Q426" s="1"/>
  <c r="P778"/>
  <c r="Q778" s="1"/>
  <c r="O228"/>
  <c r="O180"/>
  <c r="P420"/>
  <c r="Q420" s="1"/>
  <c r="P724"/>
  <c r="Q724" s="1"/>
  <c r="O750"/>
  <c r="P418" l="1"/>
  <c r="Q418" s="1"/>
  <c r="P226"/>
  <c r="Q226" s="1"/>
  <c r="O764"/>
  <c r="O422"/>
  <c r="O66"/>
  <c r="O786"/>
  <c r="O412"/>
  <c r="P419"/>
  <c r="Q419" s="1"/>
  <c r="P236"/>
  <c r="Q236" s="1"/>
  <c r="O243"/>
  <c r="P729"/>
  <c r="Q729" s="1"/>
  <c r="P158"/>
  <c r="Q158" s="1"/>
  <c r="O286"/>
  <c r="P176"/>
  <c r="Q176" s="1"/>
  <c r="O691" l="1"/>
  <c r="Q691" s="1"/>
  <c r="M691"/>
  <c r="P691" s="1"/>
  <c r="O845"/>
  <c r="Q845" s="1"/>
  <c r="M845"/>
  <c r="P845" s="1"/>
  <c r="O805"/>
  <c r="Q805" s="1"/>
  <c r="M805"/>
  <c r="P805" s="1"/>
  <c r="O811"/>
  <c r="Q811" s="1"/>
  <c r="M811"/>
  <c r="P811" s="1"/>
  <c r="O829"/>
  <c r="Q829" s="1"/>
  <c r="M829"/>
  <c r="P829" s="1"/>
  <c r="O828"/>
  <c r="Q828" s="1"/>
  <c r="M828"/>
  <c r="P828" s="1"/>
  <c r="O731"/>
  <c r="Q731" s="1"/>
  <c r="M731"/>
  <c r="P731" s="1"/>
  <c r="O807"/>
  <c r="Q807" s="1"/>
  <c r="M807"/>
  <c r="P807" s="1"/>
  <c r="O424"/>
  <c r="Q424" s="1"/>
  <c r="M424"/>
  <c r="P424" s="1"/>
  <c r="O596"/>
  <c r="Q596" s="1"/>
  <c r="M596"/>
  <c r="P596" s="1"/>
  <c r="O433"/>
  <c r="Q433" s="1"/>
  <c r="M433"/>
  <c r="P433" s="1"/>
  <c r="O588"/>
  <c r="Q588" s="1"/>
  <c r="M588"/>
  <c r="P588" s="1"/>
  <c r="O550"/>
  <c r="Q550" s="1"/>
  <c r="M550"/>
  <c r="P550" s="1"/>
  <c r="O223"/>
  <c r="Q223" s="1"/>
  <c r="M223"/>
  <c r="P223" s="1"/>
  <c r="O395"/>
  <c r="Q395" s="1"/>
  <c r="M395"/>
  <c r="P395" s="1"/>
  <c r="O381"/>
  <c r="Q381" s="1"/>
  <c r="M381"/>
  <c r="P381" s="1"/>
  <c r="O385"/>
  <c r="Q385" s="1"/>
  <c r="M385"/>
  <c r="P385" s="1"/>
  <c r="O390"/>
  <c r="Q390" s="1"/>
  <c r="M390"/>
  <c r="P390" s="1"/>
  <c r="O371"/>
  <c r="Q371" s="1"/>
  <c r="M371"/>
  <c r="P371" s="1"/>
  <c r="O130"/>
  <c r="Q130" s="1"/>
  <c r="M130"/>
  <c r="P130" s="1"/>
  <c r="O129"/>
  <c r="Q129" s="1"/>
  <c r="M129"/>
  <c r="P129" s="1"/>
  <c r="O131"/>
  <c r="Q131" s="1"/>
  <c r="M131"/>
  <c r="P131" s="1"/>
  <c r="O207"/>
  <c r="Q207" s="1"/>
  <c r="M207"/>
  <c r="P207" s="1"/>
  <c r="O132"/>
  <c r="Q132" s="1"/>
  <c r="M132"/>
  <c r="P132" s="1"/>
  <c r="O128"/>
  <c r="Q128" s="1"/>
  <c r="M128"/>
  <c r="P128" s="1"/>
  <c r="O141"/>
  <c r="Q141" s="1"/>
  <c r="M141"/>
  <c r="P141" s="1"/>
  <c r="O134"/>
  <c r="Q134" s="1"/>
  <c r="M134"/>
  <c r="P134" s="1"/>
  <c r="O149"/>
  <c r="Q149" s="1"/>
  <c r="M149"/>
  <c r="P149" s="1"/>
  <c r="O127"/>
  <c r="Q127" s="1"/>
  <c r="M127"/>
  <c r="O341"/>
  <c r="Q341" s="1"/>
  <c r="M341"/>
  <c r="P341" s="1"/>
  <c r="O340"/>
  <c r="Q340" s="1"/>
  <c r="M340"/>
  <c r="P340" s="1"/>
  <c r="O334"/>
  <c r="Q334" s="1"/>
  <c r="M334"/>
  <c r="P334" s="1"/>
  <c r="O336"/>
  <c r="Q336" s="1"/>
  <c r="M336"/>
  <c r="P336" s="1"/>
  <c r="O342"/>
  <c r="Q342" s="1"/>
  <c r="M342"/>
  <c r="P342" s="1"/>
  <c r="O309"/>
  <c r="Q309" s="1"/>
  <c r="M309"/>
  <c r="P309" s="1"/>
  <c r="O338"/>
  <c r="Q338" s="1"/>
  <c r="M338"/>
  <c r="P338" s="1"/>
  <c r="O329"/>
  <c r="Q329" s="1"/>
  <c r="M329"/>
  <c r="P329" s="1"/>
  <c r="O90"/>
  <c r="Q90" s="1"/>
  <c r="M90"/>
  <c r="P90" s="1"/>
  <c r="O106"/>
  <c r="Q106" s="1"/>
  <c r="M106"/>
  <c r="P106" s="1"/>
  <c r="M866"/>
  <c r="O866" s="1"/>
  <c r="M836"/>
  <c r="O836" s="1"/>
  <c r="M794"/>
  <c r="O794" s="1"/>
  <c r="M767"/>
  <c r="O767" s="1"/>
  <c r="M713"/>
  <c r="O713" s="1"/>
  <c r="M683"/>
  <c r="O683" s="1"/>
  <c r="M678"/>
  <c r="O678" s="1"/>
  <c r="M653"/>
  <c r="O653" s="1"/>
  <c r="M639"/>
  <c r="O639" s="1"/>
  <c r="M630"/>
  <c r="M584"/>
  <c r="O584" s="1"/>
  <c r="M582"/>
  <c r="O582" s="1"/>
  <c r="M574"/>
  <c r="O574" s="1"/>
  <c r="M568"/>
  <c r="O568" s="1"/>
  <c r="M554"/>
  <c r="O554" s="1"/>
  <c r="M495"/>
  <c r="O495" s="1"/>
  <c r="M465"/>
  <c r="O465" s="1"/>
  <c r="M438"/>
  <c r="O438" s="1"/>
  <c r="M423"/>
  <c r="O423" s="1"/>
  <c r="M408"/>
  <c r="O408" s="1"/>
  <c r="M337"/>
  <c r="O337" s="1"/>
  <c r="M276"/>
  <c r="O276" s="1"/>
  <c r="M250"/>
  <c r="O250" s="1"/>
  <c r="M232"/>
  <c r="O232" s="1"/>
  <c r="M231"/>
  <c r="O231" s="1"/>
  <c r="M221"/>
  <c r="O221" s="1"/>
  <c r="M206"/>
  <c r="O206" s="1"/>
  <c r="M177"/>
  <c r="O177" s="1"/>
  <c r="M173"/>
  <c r="O173" s="1"/>
  <c r="M151"/>
  <c r="O151" s="1"/>
  <c r="M266"/>
  <c r="O266" s="1"/>
  <c r="M183"/>
  <c r="O183" s="1"/>
  <c r="M92"/>
  <c r="O92" s="1"/>
  <c r="M86"/>
  <c r="O86" s="1"/>
  <c r="M76"/>
  <c r="O76" s="1"/>
  <c r="M71"/>
  <c r="O71" s="1"/>
  <c r="M56"/>
  <c r="O56" s="1"/>
  <c r="M51"/>
  <c r="O51" s="1"/>
  <c r="M48"/>
  <c r="O48" s="1"/>
  <c r="M18"/>
  <c r="O18" s="1"/>
  <c r="P127" l="1"/>
  <c r="P639"/>
  <c r="Q639" s="1"/>
  <c r="O630"/>
  <c r="P438"/>
  <c r="Q438" s="1"/>
  <c r="P554"/>
  <c r="Q554" s="1"/>
  <c r="P713"/>
  <c r="Q713" s="1"/>
  <c r="P678"/>
  <c r="Q678" s="1"/>
  <c r="P574"/>
  <c r="Q574" s="1"/>
  <c r="P584"/>
  <c r="Q584" s="1"/>
  <c r="P465"/>
  <c r="Q465" s="1"/>
  <c r="P794"/>
  <c r="Q794" s="1"/>
  <c r="P568"/>
  <c r="Q568" s="1"/>
  <c r="P582"/>
  <c r="Q582" s="1"/>
  <c r="P630"/>
  <c r="Q630" s="1"/>
  <c r="P653"/>
  <c r="Q653" s="1"/>
  <c r="P683"/>
  <c r="Q683" s="1"/>
  <c r="P767"/>
  <c r="Q767" s="1"/>
  <c r="P836"/>
  <c r="Q836" s="1"/>
  <c r="P48"/>
  <c r="Q48" s="1"/>
  <c r="P76"/>
  <c r="Q76" s="1"/>
  <c r="P151"/>
  <c r="Q151" s="1"/>
  <c r="P221"/>
  <c r="Q221" s="1"/>
  <c r="P276"/>
  <c r="Q276" s="1"/>
  <c r="P866"/>
  <c r="Q866" s="1"/>
  <c r="P18"/>
  <c r="Q18" s="1"/>
  <c r="P51"/>
  <c r="Q51" s="1"/>
  <c r="P56"/>
  <c r="Q56" s="1"/>
  <c r="P71"/>
  <c r="Q71" s="1"/>
  <c r="P86"/>
  <c r="Q86" s="1"/>
  <c r="P92"/>
  <c r="Q92" s="1"/>
  <c r="P183"/>
  <c r="Q183" s="1"/>
  <c r="P266"/>
  <c r="Q266" s="1"/>
  <c r="P173"/>
  <c r="Q173" s="1"/>
  <c r="P177"/>
  <c r="Q177" s="1"/>
  <c r="P206"/>
  <c r="Q206" s="1"/>
  <c r="P231"/>
  <c r="Q231" s="1"/>
  <c r="P232"/>
  <c r="Q232" s="1"/>
  <c r="P250"/>
  <c r="Q250" s="1"/>
  <c r="P337"/>
  <c r="Q337" s="1"/>
  <c r="P408"/>
  <c r="Q408" s="1"/>
  <c r="P423"/>
  <c r="Q423" s="1"/>
  <c r="P495"/>
  <c r="Q495" s="1"/>
  <c r="M868" l="1"/>
  <c r="O868" s="1"/>
  <c r="F868"/>
  <c r="M752"/>
  <c r="O752" s="1"/>
  <c r="F752"/>
  <c r="M686"/>
  <c r="P686" s="1"/>
  <c r="Q686" s="1"/>
  <c r="F686"/>
  <c r="O679"/>
  <c r="M679"/>
  <c r="P679" s="1"/>
  <c r="Q679" s="1"/>
  <c r="F679"/>
  <c r="P660"/>
  <c r="Q660" s="1"/>
  <c r="O660"/>
  <c r="M660"/>
  <c r="F660"/>
  <c r="M643"/>
  <c r="O643" s="1"/>
  <c r="F643"/>
  <c r="M637"/>
  <c r="F637"/>
  <c r="M636"/>
  <c r="P636" s="1"/>
  <c r="Q636" s="1"/>
  <c r="F636"/>
  <c r="P633"/>
  <c r="Q633" s="1"/>
  <c r="M633"/>
  <c r="O633" s="1"/>
  <c r="F633"/>
  <c r="M632"/>
  <c r="P632" s="1"/>
  <c r="Q632" s="1"/>
  <c r="F632"/>
  <c r="M522"/>
  <c r="P522" s="1"/>
  <c r="Q522" s="1"/>
  <c r="F522"/>
  <c r="M517"/>
  <c r="O517" s="1"/>
  <c r="F517"/>
  <c r="M505"/>
  <c r="O505" s="1"/>
  <c r="F505"/>
  <c r="M490"/>
  <c r="O490" s="1"/>
  <c r="F490"/>
  <c r="M489"/>
  <c r="P489" s="1"/>
  <c r="Q489" s="1"/>
  <c r="F489"/>
  <c r="M484"/>
  <c r="O484" s="1"/>
  <c r="F484"/>
  <c r="M479"/>
  <c r="O479" s="1"/>
  <c r="F479"/>
  <c r="M473"/>
  <c r="O473" s="1"/>
  <c r="F473"/>
  <c r="M467"/>
  <c r="P467" s="1"/>
  <c r="Q467" s="1"/>
  <c r="F467"/>
  <c r="M459"/>
  <c r="O459" s="1"/>
  <c r="F459"/>
  <c r="M155"/>
  <c r="P155" s="1"/>
  <c r="Q155" s="1"/>
  <c r="M154"/>
  <c r="F154"/>
  <c r="M147"/>
  <c r="O147" s="1"/>
  <c r="F147"/>
  <c r="M145"/>
  <c r="P145" s="1"/>
  <c r="Q145" s="1"/>
  <c r="F145"/>
  <c r="M140"/>
  <c r="O140" s="1"/>
  <c r="F140"/>
  <c r="M139"/>
  <c r="P139" s="1"/>
  <c r="Q139" s="1"/>
  <c r="F139"/>
  <c r="M138"/>
  <c r="O138" s="1"/>
  <c r="F138"/>
  <c r="M137"/>
  <c r="P137" s="1"/>
  <c r="Q137" s="1"/>
  <c r="F137"/>
  <c r="M135"/>
  <c r="O135" s="1"/>
  <c r="F135"/>
  <c r="M133"/>
  <c r="F133"/>
  <c r="M26"/>
  <c r="O26" s="1"/>
  <c r="F26"/>
  <c r="M24"/>
  <c r="P24" s="1"/>
  <c r="Q24" s="1"/>
  <c r="F24"/>
  <c r="M22"/>
  <c r="O22" s="1"/>
  <c r="F22"/>
  <c r="M21"/>
  <c r="P21" s="1"/>
  <c r="Q21" s="1"/>
  <c r="F21"/>
  <c r="M20"/>
  <c r="O20" s="1"/>
  <c r="F20"/>
  <c r="M16"/>
  <c r="P16" s="1"/>
  <c r="Q16" s="1"/>
  <c r="F16"/>
  <c r="M15"/>
  <c r="O15" s="1"/>
  <c r="F15"/>
  <c r="M12"/>
  <c r="O12" s="1"/>
  <c r="F12"/>
  <c r="M11"/>
  <c r="O11" s="1"/>
  <c r="F11"/>
  <c r="M6"/>
  <c r="F6"/>
  <c r="O636" l="1"/>
  <c r="P133"/>
  <c r="Q133" s="1"/>
  <c r="P643"/>
  <c r="Q643" s="1"/>
  <c r="O632"/>
  <c r="P637"/>
  <c r="Q637" s="1"/>
  <c r="O154"/>
  <c r="O139"/>
  <c r="O133"/>
  <c r="P147"/>
  <c r="Q147" s="1"/>
  <c r="P6"/>
  <c r="Q6" s="1"/>
  <c r="P12"/>
  <c r="Q12" s="1"/>
  <c r="P11"/>
  <c r="Q11" s="1"/>
  <c r="P154"/>
  <c r="Q154" s="1"/>
  <c r="P138"/>
  <c r="Q138" s="1"/>
  <c r="O21"/>
  <c r="P26"/>
  <c r="Q26" s="1"/>
  <c r="O155"/>
  <c r="P473"/>
  <c r="Q473" s="1"/>
  <c r="P479"/>
  <c r="Q479" s="1"/>
  <c r="P490"/>
  <c r="Q490" s="1"/>
  <c r="P505"/>
  <c r="Q505" s="1"/>
  <c r="P20"/>
  <c r="Q20" s="1"/>
  <c r="O6"/>
  <c r="P15"/>
  <c r="Q15" s="1"/>
  <c r="O16"/>
  <c r="P22"/>
  <c r="Q22" s="1"/>
  <c r="O24"/>
  <c r="P135"/>
  <c r="Q135" s="1"/>
  <c r="O137"/>
  <c r="P140"/>
  <c r="Q140" s="1"/>
  <c r="O145"/>
  <c r="P459"/>
  <c r="Q459" s="1"/>
  <c r="O467"/>
  <c r="P484"/>
  <c r="Q484" s="1"/>
  <c r="O489"/>
  <c r="P517"/>
  <c r="Q517" s="1"/>
  <c r="O522"/>
  <c r="O637"/>
  <c r="O686"/>
  <c r="P868"/>
  <c r="Q868" s="1"/>
  <c r="P752"/>
  <c r="Q752" s="1"/>
  <c r="I863" l="1"/>
  <c r="K863" s="1"/>
  <c r="M863" s="1"/>
  <c r="I809"/>
  <c r="K809" s="1"/>
  <c r="M809" s="1"/>
  <c r="I867"/>
  <c r="K867" s="1"/>
  <c r="M867" s="1"/>
  <c r="I806"/>
  <c r="K806" s="1"/>
  <c r="M806" s="1"/>
  <c r="I737"/>
  <c r="K737" s="1"/>
  <c r="M737" s="1"/>
  <c r="I813"/>
  <c r="K813" s="1"/>
  <c r="M813" s="1"/>
  <c r="I821"/>
  <c r="K821" s="1"/>
  <c r="M821" s="1"/>
  <c r="I842"/>
  <c r="K842" s="1"/>
  <c r="M842" s="1"/>
  <c r="I760"/>
  <c r="K760" s="1"/>
  <c r="M760" s="1"/>
  <c r="I773"/>
  <c r="K773" s="1"/>
  <c r="M773" s="1"/>
  <c r="I618"/>
  <c r="K618" s="1"/>
  <c r="M618" s="1"/>
  <c r="K509"/>
  <c r="M509" s="1"/>
  <c r="I472"/>
  <c r="K472" s="1"/>
  <c r="M472" s="1"/>
  <c r="I590"/>
  <c r="K590" s="1"/>
  <c r="M590" s="1"/>
  <c r="I570"/>
  <c r="K570" s="1"/>
  <c r="M570" s="1"/>
  <c r="K512"/>
  <c r="M512" s="1"/>
  <c r="O512" s="1"/>
  <c r="I567"/>
  <c r="K567" s="1"/>
  <c r="M567" s="1"/>
  <c r="I597"/>
  <c r="K597" s="1"/>
  <c r="M597" s="1"/>
  <c r="I458"/>
  <c r="K458" s="1"/>
  <c r="M458" s="1"/>
  <c r="I722"/>
  <c r="K722" s="1"/>
  <c r="M722" s="1"/>
  <c r="I212"/>
  <c r="K212" s="1"/>
  <c r="M212" s="1"/>
  <c r="I281"/>
  <c r="K281" s="1"/>
  <c r="M281" s="1"/>
  <c r="K230"/>
  <c r="M230" s="1"/>
  <c r="I222"/>
  <c r="K222" s="1"/>
  <c r="M222" s="1"/>
  <c r="K157"/>
  <c r="M157" s="1"/>
  <c r="O157" s="1"/>
  <c r="K318"/>
  <c r="M318" s="1"/>
  <c r="I283"/>
  <c r="K283" s="1"/>
  <c r="M283" s="1"/>
  <c r="I161"/>
  <c r="K161" s="1"/>
  <c r="M161" s="1"/>
  <c r="K168"/>
  <c r="M168" s="1"/>
  <c r="O168" s="1"/>
  <c r="K156"/>
  <c r="M156" s="1"/>
  <c r="I110"/>
  <c r="K110" s="1"/>
  <c r="M110" s="1"/>
  <c r="K113"/>
  <c r="M113" s="1"/>
  <c r="O113" s="1"/>
  <c r="I115"/>
  <c r="K115" s="1"/>
  <c r="M115" s="1"/>
  <c r="I178"/>
  <c r="K178" s="1"/>
  <c r="M178" s="1"/>
  <c r="K27"/>
  <c r="M27" s="1"/>
  <c r="I39"/>
  <c r="K39" s="1"/>
  <c r="M39" s="1"/>
  <c r="K116"/>
  <c r="M116" s="1"/>
  <c r="O116" s="1"/>
  <c r="I89"/>
  <c r="K89" s="1"/>
  <c r="M89" s="1"/>
  <c r="I107"/>
  <c r="K107" s="1"/>
  <c r="M107" s="1"/>
  <c r="K75"/>
  <c r="M75" s="1"/>
  <c r="K792"/>
  <c r="M792" s="1"/>
  <c r="F792"/>
  <c r="K702"/>
  <c r="M702" s="1"/>
  <c r="P702" s="1"/>
  <c r="Q702" s="1"/>
  <c r="F702"/>
  <c r="K744"/>
  <c r="M744" s="1"/>
  <c r="F744"/>
  <c r="K765"/>
  <c r="M765" s="1"/>
  <c r="P765" s="1"/>
  <c r="Q765" s="1"/>
  <c r="F765"/>
  <c r="K775"/>
  <c r="M775" s="1"/>
  <c r="F775"/>
  <c r="K673"/>
  <c r="M673" s="1"/>
  <c r="P673" s="1"/>
  <c r="Q673" s="1"/>
  <c r="F673"/>
  <c r="K762"/>
  <c r="M762" s="1"/>
  <c r="F762"/>
  <c r="K664"/>
  <c r="M664" s="1"/>
  <c r="P664" s="1"/>
  <c r="Q664" s="1"/>
  <c r="F664"/>
  <c r="K641"/>
  <c r="M641" s="1"/>
  <c r="F641"/>
  <c r="K644"/>
  <c r="M644" s="1"/>
  <c r="P644" s="1"/>
  <c r="Q644" s="1"/>
  <c r="F644"/>
  <c r="K378"/>
  <c r="M378" s="1"/>
  <c r="F378"/>
  <c r="K352"/>
  <c r="M352" s="1"/>
  <c r="F352"/>
  <c r="K380"/>
  <c r="M380" s="1"/>
  <c r="F380"/>
  <c r="K398"/>
  <c r="M398" s="1"/>
  <c r="P398" s="1"/>
  <c r="Q398" s="1"/>
  <c r="F398"/>
  <c r="K389"/>
  <c r="M389" s="1"/>
  <c r="F389"/>
  <c r="K370"/>
  <c r="M370" s="1"/>
  <c r="P370" s="1"/>
  <c r="Q370" s="1"/>
  <c r="F370"/>
  <c r="K387"/>
  <c r="M387" s="1"/>
  <c r="F387"/>
  <c r="K365"/>
  <c r="M365" s="1"/>
  <c r="P365" s="1"/>
  <c r="Q365" s="1"/>
  <c r="F365"/>
  <c r="K383"/>
  <c r="M383" s="1"/>
  <c r="F383"/>
  <c r="K417"/>
  <c r="M417" s="1"/>
  <c r="F417"/>
  <c r="M804"/>
  <c r="P804" s="1"/>
  <c r="Q804" s="1"/>
  <c r="F804"/>
  <c r="M770"/>
  <c r="O770" s="1"/>
  <c r="F770"/>
  <c r="M768"/>
  <c r="P768" s="1"/>
  <c r="Q768" s="1"/>
  <c r="F768"/>
  <c r="M736"/>
  <c r="O736" s="1"/>
  <c r="F736"/>
  <c r="M699"/>
  <c r="P699" s="1"/>
  <c r="Q699" s="1"/>
  <c r="F699"/>
  <c r="M680"/>
  <c r="O680" s="1"/>
  <c r="F680"/>
  <c r="M674"/>
  <c r="P674" s="1"/>
  <c r="Q674" s="1"/>
  <c r="F674"/>
  <c r="M672"/>
  <c r="O672" s="1"/>
  <c r="F672"/>
  <c r="M670"/>
  <c r="O670" s="1"/>
  <c r="F670"/>
  <c r="M462"/>
  <c r="O462" s="1"/>
  <c r="F462"/>
  <c r="M460"/>
  <c r="P460" s="1"/>
  <c r="Q460" s="1"/>
  <c r="F460"/>
  <c r="M457"/>
  <c r="O457" s="1"/>
  <c r="F457"/>
  <c r="M456"/>
  <c r="O456" s="1"/>
  <c r="F456"/>
  <c r="M454"/>
  <c r="O454" s="1"/>
  <c r="F454"/>
  <c r="M453"/>
  <c r="P453" s="1"/>
  <c r="Q453" s="1"/>
  <c r="F453"/>
  <c r="M452"/>
  <c r="O452" s="1"/>
  <c r="F452"/>
  <c r="O447"/>
  <c r="M447"/>
  <c r="P447" s="1"/>
  <c r="Q447" s="1"/>
  <c r="F447"/>
  <c r="M446"/>
  <c r="O446" s="1"/>
  <c r="F446"/>
  <c r="M445"/>
  <c r="P445" s="1"/>
  <c r="Q445" s="1"/>
  <c r="F445"/>
  <c r="M272"/>
  <c r="O272" s="1"/>
  <c r="F272"/>
  <c r="M267"/>
  <c r="P267" s="1"/>
  <c r="Q267" s="1"/>
  <c r="F267"/>
  <c r="M265"/>
  <c r="O265" s="1"/>
  <c r="F265"/>
  <c r="M262"/>
  <c r="P262" s="1"/>
  <c r="Q262" s="1"/>
  <c r="F262"/>
  <c r="M253"/>
  <c r="O253" s="1"/>
  <c r="F253"/>
  <c r="M248"/>
  <c r="O248" s="1"/>
  <c r="F248"/>
  <c r="M247"/>
  <c r="O247" s="1"/>
  <c r="F247"/>
  <c r="M246"/>
  <c r="P246" s="1"/>
  <c r="Q246" s="1"/>
  <c r="F246"/>
  <c r="M188"/>
  <c r="O188" s="1"/>
  <c r="F188"/>
  <c r="M164"/>
  <c r="O164" s="1"/>
  <c r="F164"/>
  <c r="M74"/>
  <c r="O74" s="1"/>
  <c r="F74"/>
  <c r="M73"/>
  <c r="P73" s="1"/>
  <c r="Q73" s="1"/>
  <c r="F73"/>
  <c r="M72"/>
  <c r="P72" s="1"/>
  <c r="Q72" s="1"/>
  <c r="F72"/>
  <c r="M67"/>
  <c r="O67" s="1"/>
  <c r="F67"/>
  <c r="M62"/>
  <c r="O62" s="1"/>
  <c r="F62"/>
  <c r="M59"/>
  <c r="P59" s="1"/>
  <c r="Q59" s="1"/>
  <c r="F59"/>
  <c r="M57"/>
  <c r="P57" s="1"/>
  <c r="Q57" s="1"/>
  <c r="F57"/>
  <c r="M54"/>
  <c r="P54" s="1"/>
  <c r="Q54" s="1"/>
  <c r="F54"/>
  <c r="M36"/>
  <c r="O36" s="1"/>
  <c r="F36"/>
  <c r="M25"/>
  <c r="P25" s="1"/>
  <c r="Q25" s="1"/>
  <c r="F25"/>
  <c r="P67" l="1"/>
  <c r="Q67" s="1"/>
  <c r="P74"/>
  <c r="Q74" s="1"/>
  <c r="P670"/>
  <c r="Q670" s="1"/>
  <c r="P456"/>
  <c r="Q456" s="1"/>
  <c r="O389"/>
  <c r="P454"/>
  <c r="Q454" s="1"/>
  <c r="P248"/>
  <c r="Q248" s="1"/>
  <c r="O804"/>
  <c r="P462"/>
  <c r="Q462" s="1"/>
  <c r="P247"/>
  <c r="Q247" s="1"/>
  <c r="P164"/>
  <c r="Q164" s="1"/>
  <c r="O383"/>
  <c r="P383"/>
  <c r="Q383" s="1"/>
  <c r="P36"/>
  <c r="Q36" s="1"/>
  <c r="O54"/>
  <c r="O57"/>
  <c r="O267"/>
  <c r="P446"/>
  <c r="Q446" s="1"/>
  <c r="O699"/>
  <c r="P770"/>
  <c r="Q770" s="1"/>
  <c r="P389"/>
  <c r="Q389" s="1"/>
  <c r="P62"/>
  <c r="Q62" s="1"/>
  <c r="O72"/>
  <c r="P265"/>
  <c r="Q265" s="1"/>
  <c r="P680"/>
  <c r="Q680" s="1"/>
  <c r="P318"/>
  <c r="Q318" s="1"/>
  <c r="O318"/>
  <c r="P230"/>
  <c r="Q230" s="1"/>
  <c r="O230"/>
  <c r="P212"/>
  <c r="Q212" s="1"/>
  <c r="O212"/>
  <c r="P458"/>
  <c r="Q458" s="1"/>
  <c r="O458"/>
  <c r="P567"/>
  <c r="Q567" s="1"/>
  <c r="O567"/>
  <c r="O590"/>
  <c r="P590"/>
  <c r="Q590" s="1"/>
  <c r="O618"/>
  <c r="P618"/>
  <c r="Q618" s="1"/>
  <c r="O760"/>
  <c r="P760"/>
  <c r="Q760" s="1"/>
  <c r="O821"/>
  <c r="P821"/>
  <c r="Q821" s="1"/>
  <c r="O737"/>
  <c r="P737"/>
  <c r="Q737" s="1"/>
  <c r="O867"/>
  <c r="P867"/>
  <c r="Q867" s="1"/>
  <c r="O863"/>
  <c r="P863"/>
  <c r="Q863" s="1"/>
  <c r="P178"/>
  <c r="Q178" s="1"/>
  <c r="O178"/>
  <c r="O75"/>
  <c r="P75"/>
  <c r="Q75" s="1"/>
  <c r="O89"/>
  <c r="P89"/>
  <c r="Q89" s="1"/>
  <c r="O27"/>
  <c r="P27"/>
  <c r="Q27" s="1"/>
  <c r="O115"/>
  <c r="P115"/>
  <c r="Q115" s="1"/>
  <c r="O156"/>
  <c r="P156"/>
  <c r="Q156" s="1"/>
  <c r="O283"/>
  <c r="P283"/>
  <c r="Q283" s="1"/>
  <c r="O222"/>
  <c r="P222"/>
  <c r="Q222" s="1"/>
  <c r="O570"/>
  <c r="P570"/>
  <c r="Q570" s="1"/>
  <c r="P107"/>
  <c r="Q107" s="1"/>
  <c r="O107"/>
  <c r="O472"/>
  <c r="P472"/>
  <c r="Q472" s="1"/>
  <c r="O39"/>
  <c r="P39"/>
  <c r="Q39" s="1"/>
  <c r="O110"/>
  <c r="P110"/>
  <c r="Q110" s="1"/>
  <c r="O161"/>
  <c r="P161"/>
  <c r="Q161" s="1"/>
  <c r="O281"/>
  <c r="P281"/>
  <c r="Q281" s="1"/>
  <c r="O722"/>
  <c r="P722"/>
  <c r="Q722" s="1"/>
  <c r="O597"/>
  <c r="P597"/>
  <c r="Q597" s="1"/>
  <c r="P509"/>
  <c r="Q509" s="1"/>
  <c r="O509"/>
  <c r="P773"/>
  <c r="Q773" s="1"/>
  <c r="O773"/>
  <c r="P842"/>
  <c r="Q842" s="1"/>
  <c r="O842"/>
  <c r="P813"/>
  <c r="Q813" s="1"/>
  <c r="O813"/>
  <c r="P806"/>
  <c r="Q806" s="1"/>
  <c r="O806"/>
  <c r="P809"/>
  <c r="Q809" s="1"/>
  <c r="O809"/>
  <c r="P116"/>
  <c r="Q116" s="1"/>
  <c r="P113"/>
  <c r="Q113" s="1"/>
  <c r="P168"/>
  <c r="Q168" s="1"/>
  <c r="P157"/>
  <c r="Q157" s="1"/>
  <c r="P512"/>
  <c r="Q512" s="1"/>
  <c r="P417"/>
  <c r="Q417" s="1"/>
  <c r="O417"/>
  <c r="O641"/>
  <c r="P641"/>
  <c r="Q641" s="1"/>
  <c r="O792"/>
  <c r="P792"/>
  <c r="Q792" s="1"/>
  <c r="O380"/>
  <c r="P380"/>
  <c r="Q380" s="1"/>
  <c r="O378"/>
  <c r="P378"/>
  <c r="Q378" s="1"/>
  <c r="O744"/>
  <c r="P744"/>
  <c r="Q744" s="1"/>
  <c r="O387"/>
  <c r="P387"/>
  <c r="Q387" s="1"/>
  <c r="O775"/>
  <c r="P775"/>
  <c r="Q775" s="1"/>
  <c r="P352"/>
  <c r="Q352" s="1"/>
  <c r="O352"/>
  <c r="O762"/>
  <c r="P762"/>
  <c r="Q762" s="1"/>
  <c r="O365"/>
  <c r="O370"/>
  <c r="O398"/>
  <c r="O644"/>
  <c r="O664"/>
  <c r="O673"/>
  <c r="O765"/>
  <c r="O702"/>
  <c r="O25"/>
  <c r="O59"/>
  <c r="O73"/>
  <c r="P188"/>
  <c r="Q188" s="1"/>
  <c r="O246"/>
  <c r="P253"/>
  <c r="Q253" s="1"/>
  <c r="O262"/>
  <c r="P272"/>
  <c r="Q272" s="1"/>
  <c r="O445"/>
  <c r="P452"/>
  <c r="Q452" s="1"/>
  <c r="O453"/>
  <c r="P457"/>
  <c r="Q457" s="1"/>
  <c r="O460"/>
  <c r="P672"/>
  <c r="Q672" s="1"/>
  <c r="O674"/>
  <c r="P736"/>
  <c r="Q736" s="1"/>
  <c r="O768"/>
  <c r="M797" l="1"/>
  <c r="O797" s="1"/>
  <c r="O721"/>
  <c r="M721"/>
  <c r="P721" s="1"/>
  <c r="Q721" s="1"/>
  <c r="M692"/>
  <c r="M518"/>
  <c r="P518" s="1"/>
  <c r="Q518" s="1"/>
  <c r="M500"/>
  <c r="P500" s="1"/>
  <c r="Q500" s="1"/>
  <c r="M463"/>
  <c r="M298"/>
  <c r="O298" s="1"/>
  <c r="M292"/>
  <c r="O292" s="1"/>
  <c r="M290"/>
  <c r="O290" s="1"/>
  <c r="M97"/>
  <c r="O97" s="1"/>
  <c r="M79"/>
  <c r="O79" s="1"/>
  <c r="M19"/>
  <c r="O19" s="1"/>
  <c r="P692" l="1"/>
  <c r="Q692" s="1"/>
  <c r="P463"/>
  <c r="Q463" s="1"/>
  <c r="O518"/>
  <c r="O463"/>
  <c r="O500"/>
  <c r="O692"/>
  <c r="P797"/>
  <c r="Q797" s="1"/>
  <c r="P290"/>
  <c r="Q290" s="1"/>
  <c r="P292"/>
  <c r="Q292" s="1"/>
  <c r="P298"/>
  <c r="Q298" s="1"/>
  <c r="P97"/>
  <c r="Q97" s="1"/>
  <c r="P19"/>
  <c r="Q19" s="1"/>
  <c r="P79"/>
  <c r="Q79" s="1"/>
  <c r="M339" l="1"/>
  <c r="O339" s="1"/>
  <c r="M332"/>
  <c r="P332" s="1"/>
  <c r="Q332" s="1"/>
  <c r="M326"/>
  <c r="O326" s="1"/>
  <c r="M333"/>
  <c r="P333" s="1"/>
  <c r="Q333" s="1"/>
  <c r="M841"/>
  <c r="O841" s="1"/>
  <c r="M852"/>
  <c r="O852" s="1"/>
  <c r="M839"/>
  <c r="O839" s="1"/>
  <c r="M831"/>
  <c r="O831" s="1"/>
  <c r="M869"/>
  <c r="M855"/>
  <c r="O855" s="1"/>
  <c r="M810"/>
  <c r="O810" s="1"/>
  <c r="M552"/>
  <c r="O552" s="1"/>
  <c r="M591"/>
  <c r="O591" s="1"/>
  <c r="M544"/>
  <c r="O544" s="1"/>
  <c r="M609"/>
  <c r="O609" s="1"/>
  <c r="M556"/>
  <c r="O556" s="1"/>
  <c r="M708"/>
  <c r="O708" s="1"/>
  <c r="M553"/>
  <c r="O553" s="1"/>
  <c r="M600"/>
  <c r="O600" s="1"/>
  <c r="M220"/>
  <c r="O220" s="1"/>
  <c r="M104"/>
  <c r="O104" s="1"/>
  <c r="M172"/>
  <c r="M256"/>
  <c r="O256" s="1"/>
  <c r="L481"/>
  <c r="K481"/>
  <c r="F481"/>
  <c r="L705"/>
  <c r="K705"/>
  <c r="M705" s="1"/>
  <c r="F705"/>
  <c r="L573"/>
  <c r="K573"/>
  <c r="M573" s="1"/>
  <c r="P573" s="1"/>
  <c r="Q573" s="1"/>
  <c r="F573"/>
  <c r="L548"/>
  <c r="K548"/>
  <c r="F548"/>
  <c r="L555"/>
  <c r="K555"/>
  <c r="F555"/>
  <c r="L594"/>
  <c r="K594"/>
  <c r="F594"/>
  <c r="L485"/>
  <c r="K485"/>
  <c r="F485"/>
  <c r="L507"/>
  <c r="K507"/>
  <c r="F507"/>
  <c r="L483"/>
  <c r="K483"/>
  <c r="F483"/>
  <c r="L601"/>
  <c r="K601"/>
  <c r="F601"/>
  <c r="O333" l="1"/>
  <c r="O869"/>
  <c r="O705"/>
  <c r="M485"/>
  <c r="P485" s="1"/>
  <c r="Q485" s="1"/>
  <c r="M594"/>
  <c r="P594" s="1"/>
  <c r="Q594" s="1"/>
  <c r="O172"/>
  <c r="P326"/>
  <c r="Q326" s="1"/>
  <c r="M601"/>
  <c r="P601" s="1"/>
  <c r="Q601" s="1"/>
  <c r="M483"/>
  <c r="O483" s="1"/>
  <c r="M481"/>
  <c r="P481" s="1"/>
  <c r="Q481" s="1"/>
  <c r="M507"/>
  <c r="O507" s="1"/>
  <c r="O332"/>
  <c r="P339"/>
  <c r="Q339" s="1"/>
  <c r="M555"/>
  <c r="P555" s="1"/>
  <c r="Q555" s="1"/>
  <c r="M548"/>
  <c r="P256"/>
  <c r="Q256" s="1"/>
  <c r="P172"/>
  <c r="Q172" s="1"/>
  <c r="P104"/>
  <c r="Q104" s="1"/>
  <c r="P220"/>
  <c r="Q220" s="1"/>
  <c r="P600"/>
  <c r="Q600" s="1"/>
  <c r="P553"/>
  <c r="Q553" s="1"/>
  <c r="P708"/>
  <c r="Q708" s="1"/>
  <c r="P556"/>
  <c r="Q556" s="1"/>
  <c r="P609"/>
  <c r="Q609" s="1"/>
  <c r="P544"/>
  <c r="Q544" s="1"/>
  <c r="P591"/>
  <c r="Q591" s="1"/>
  <c r="P552"/>
  <c r="Q552" s="1"/>
  <c r="P810"/>
  <c r="Q810" s="1"/>
  <c r="P855"/>
  <c r="Q855" s="1"/>
  <c r="P869"/>
  <c r="Q869" s="1"/>
  <c r="P831"/>
  <c r="Q831" s="1"/>
  <c r="P839"/>
  <c r="Q839" s="1"/>
  <c r="P852"/>
  <c r="Q852" s="1"/>
  <c r="P841"/>
  <c r="Q841" s="1"/>
  <c r="O548"/>
  <c r="P548"/>
  <c r="Q548" s="1"/>
  <c r="P507"/>
  <c r="Q507" s="1"/>
  <c r="O481"/>
  <c r="O485"/>
  <c r="O573"/>
  <c r="P705"/>
  <c r="Q705" s="1"/>
  <c r="M823"/>
  <c r="O823" s="1"/>
  <c r="F823"/>
  <c r="M835"/>
  <c r="O835" s="1"/>
  <c r="F835"/>
  <c r="M856"/>
  <c r="P856" s="1"/>
  <c r="Q856" s="1"/>
  <c r="F856"/>
  <c r="M860"/>
  <c r="O860" s="1"/>
  <c r="F860"/>
  <c r="M864"/>
  <c r="P864" s="1"/>
  <c r="Q864" s="1"/>
  <c r="F864"/>
  <c r="M530"/>
  <c r="O530" s="1"/>
  <c r="F530"/>
  <c r="M533"/>
  <c r="O533" s="1"/>
  <c r="F533"/>
  <c r="M537"/>
  <c r="P537" s="1"/>
  <c r="Q537" s="1"/>
  <c r="F537"/>
  <c r="M540"/>
  <c r="O540" s="1"/>
  <c r="F540"/>
  <c r="M541"/>
  <c r="P541" s="1"/>
  <c r="Q541" s="1"/>
  <c r="F541"/>
  <c r="M543"/>
  <c r="O543" s="1"/>
  <c r="F543"/>
  <c r="M546"/>
  <c r="P546" s="1"/>
  <c r="Q546" s="1"/>
  <c r="F546"/>
  <c r="M288"/>
  <c r="O288" s="1"/>
  <c r="F288"/>
  <c r="M311"/>
  <c r="P311" s="1"/>
  <c r="Q311" s="1"/>
  <c r="F311"/>
  <c r="M310"/>
  <c r="O310" s="1"/>
  <c r="F310"/>
  <c r="M301"/>
  <c r="O301" s="1"/>
  <c r="F301"/>
  <c r="M299"/>
  <c r="O299" s="1"/>
  <c r="F299"/>
  <c r="M46"/>
  <c r="O46" s="1"/>
  <c r="F46"/>
  <c r="M35"/>
  <c r="O35" s="1"/>
  <c r="F35"/>
  <c r="M28"/>
  <c r="O28" s="1"/>
  <c r="F28"/>
  <c r="M14"/>
  <c r="O14" s="1"/>
  <c r="F14"/>
  <c r="M8"/>
  <c r="F8"/>
  <c r="O601" l="1"/>
  <c r="O546"/>
  <c r="O555"/>
  <c r="O594"/>
  <c r="P540"/>
  <c r="Q540" s="1"/>
  <c r="P35"/>
  <c r="Q35" s="1"/>
  <c r="O8"/>
  <c r="O541"/>
  <c r="P483"/>
  <c r="Q483" s="1"/>
  <c r="P301"/>
  <c r="Q301" s="1"/>
  <c r="P310"/>
  <c r="Q310" s="1"/>
  <c r="P28"/>
  <c r="Q28" s="1"/>
  <c r="O864"/>
  <c r="P835"/>
  <c r="Q835" s="1"/>
  <c r="P823"/>
  <c r="Q823" s="1"/>
  <c r="O311"/>
  <c r="O537"/>
  <c r="P860"/>
  <c r="Q860" s="1"/>
  <c r="O856"/>
  <c r="P530"/>
  <c r="Q530" s="1"/>
  <c r="P543"/>
  <c r="Q543" s="1"/>
  <c r="P533"/>
  <c r="Q533" s="1"/>
  <c r="P299"/>
  <c r="Q299" s="1"/>
  <c r="P288"/>
  <c r="Q288" s="1"/>
  <c r="P14"/>
  <c r="Q14" s="1"/>
  <c r="P8"/>
  <c r="Q8" s="1"/>
  <c r="P46"/>
  <c r="Q46" s="1"/>
</calcChain>
</file>

<file path=xl/sharedStrings.xml><?xml version="1.0" encoding="utf-8"?>
<sst xmlns="http://schemas.openxmlformats.org/spreadsheetml/2006/main" count="2002" uniqueCount="936">
  <si>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</si>
  <si>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</si>
  <si>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</si>
  <si>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</si>
  <si>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</si>
  <si>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</si>
  <si>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</si>
  <si>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</si>
  <si>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</si>
  <si>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</si>
  <si>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</si>
  <si>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</si>
  <si>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</si>
  <si>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</si>
  <si>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</si>
  <si>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</si>
  <si>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</si>
  <si>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</si>
  <si>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</si>
  <si>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</si>
  <si>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</si>
  <si>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</si>
  <si>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</si>
  <si>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</si>
  <si>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Akmenė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</si>
  <si>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</si>
  <si>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</si>
  <si>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</si>
  <si>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iki1992</t>
  </si>
  <si>
    <t>Statybininkų g. 23</t>
  </si>
  <si>
    <t>Anykščiai</t>
  </si>
  <si>
    <t>Birštonas</t>
  </si>
  <si>
    <t>Draugystės 6</t>
  </si>
  <si>
    <t>Saulės 3</t>
  </si>
  <si>
    <t>Ignalina</t>
  </si>
  <si>
    <t>iki 1992</t>
  </si>
  <si>
    <t>CHEMIKŲ 122</t>
  </si>
  <si>
    <t>MOKYKLOS  10</t>
  </si>
  <si>
    <t>Jonava</t>
  </si>
  <si>
    <t>Ateities g. 6, Stasiūnai</t>
  </si>
  <si>
    <t xml:space="preserve">iki 1992 m. </t>
  </si>
  <si>
    <t>Rožių g. 1, Žiežmariai</t>
  </si>
  <si>
    <t>Kaišiadorys</t>
  </si>
  <si>
    <t>Radvilėnų  5 (KVT)</t>
  </si>
  <si>
    <t>Karaliaus Mindaugo 7</t>
  </si>
  <si>
    <t>Krėvės 82B</t>
  </si>
  <si>
    <t>Archyvo 48 (KVT)</t>
  </si>
  <si>
    <t>Ašmenos II-oji 37</t>
  </si>
  <si>
    <t>Jaunimo 4 (renov.)</t>
  </si>
  <si>
    <t>Geležinio Vilko 1A</t>
  </si>
  <si>
    <t>Sukilėlių 87A (KVT)</t>
  </si>
  <si>
    <t>Kovo 11-osios 114 (renov.)(KVT)</t>
  </si>
  <si>
    <t>Kovo 11-osios 118 (renov)(KVT)</t>
  </si>
  <si>
    <t>Taikos 78 (renov.)</t>
  </si>
  <si>
    <t>Pašilės 59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</si>
  <si>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</si>
  <si>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</si>
  <si>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</si>
  <si>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</si>
  <si>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</si>
  <si>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</si>
  <si>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</si>
  <si>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</si>
  <si>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</si>
  <si>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</si>
  <si>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</si>
  <si>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</si>
  <si>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</si>
  <si>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</si>
  <si>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</si>
  <si>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</si>
  <si>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</si>
  <si>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</si>
  <si>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</si>
  <si>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</si>
  <si>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</si>
  <si>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</si>
  <si>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</si>
  <si>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</si>
  <si>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</si>
  <si>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 xml:space="preserve">Vytauto 54 </t>
  </si>
  <si>
    <t xml:space="preserve">Mokolų 9 </t>
  </si>
  <si>
    <t xml:space="preserve">Dariaus ir Girėno 9 </t>
  </si>
  <si>
    <t xml:space="preserve">R.Juknevičiaus 48 </t>
  </si>
  <si>
    <t xml:space="preserve">Draugystės 3 </t>
  </si>
  <si>
    <t xml:space="preserve">Vytauto 56A </t>
  </si>
  <si>
    <t xml:space="preserve">Mokyklos 13 </t>
  </si>
  <si>
    <t xml:space="preserve">J.Jablonskio 2 </t>
  </si>
  <si>
    <t xml:space="preserve">Maironio. 34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</si>
  <si>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</si>
  <si>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</si>
  <si>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</si>
  <si>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</si>
  <si>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K.Donelaičio. 5 - 2 </t>
  </si>
  <si>
    <t xml:space="preserve">Dvarkelio 7 </t>
  </si>
  <si>
    <t xml:space="preserve">Vytauto 15 </t>
  </si>
  <si>
    <t xml:space="preserve">Žemaitės. 10 </t>
  </si>
  <si>
    <t>Marijampolė</t>
  </si>
  <si>
    <t>BIRUTĖS 14 (renov.)</t>
  </si>
  <si>
    <t>VINGIO 1 (renov.)</t>
  </si>
  <si>
    <t>LAUKO 17 (renov.)</t>
  </si>
  <si>
    <t>PUTINŲ 24A</t>
  </si>
  <si>
    <t>KAŠTONŲ 12 (renov.)</t>
  </si>
  <si>
    <t>AUKŠTAKALNIO 14</t>
  </si>
  <si>
    <t>STATYBININKŲ 46 (renov.)</t>
  </si>
  <si>
    <t>NAUJOJI 68 (renov.)</t>
  </si>
  <si>
    <t>Statybininkų 107</t>
  </si>
  <si>
    <t>PUTINŲ 2 (renov.)</t>
  </si>
  <si>
    <t>MIKLUSĖNŲ 33</t>
  </si>
  <si>
    <t>VILTIES 18</t>
  </si>
  <si>
    <t>JAUNIMO 38</t>
  </si>
  <si>
    <t>STATYBININKŲ 27</t>
  </si>
  <si>
    <t>Kalniškės 23</t>
  </si>
  <si>
    <t>NAUJOJI 96</t>
  </si>
  <si>
    <t>NAUJOJI 18</t>
  </si>
  <si>
    <t>NAUJOJI 86</t>
  </si>
  <si>
    <t>JONYNO 5</t>
  </si>
  <si>
    <t>KAŠTONŲ 52</t>
  </si>
  <si>
    <t>VOLUNGĖS 22</t>
  </si>
  <si>
    <t>JAZMINŲ 12</t>
  </si>
  <si>
    <t>VOLUNGĖS 27</t>
  </si>
  <si>
    <t>VOLUNGĖS 12</t>
  </si>
  <si>
    <t>STATYBININKŲ 49</t>
  </si>
  <si>
    <t>LIKIŠKĖLIŲ 40</t>
  </si>
  <si>
    <t>STATYBININKŲ 34</t>
  </si>
  <si>
    <t>Alytus</t>
  </si>
  <si>
    <t>DVARO  27</t>
  </si>
  <si>
    <t>DVARO  25</t>
  </si>
  <si>
    <t>PASIENIO 3 KYBARTAI</t>
  </si>
  <si>
    <t>DARVINO 26 KYBARTAI</t>
  </si>
  <si>
    <t>MOKYKLOS 3 PILVIŠKIAI</t>
  </si>
  <si>
    <t>DARVINO 19 KYBARTAI</t>
  </si>
  <si>
    <t>VIŠTYČIO 2 VIRBALIS</t>
  </si>
  <si>
    <t>K.NAUMIESČIO 9A KYBARTAI</t>
  </si>
  <si>
    <t>DARIAUS IR GIRENO 2A KYBARTAI</t>
  </si>
  <si>
    <t>VASARIO 16-OS 10 PILVIŠKIAI</t>
  </si>
  <si>
    <t>TARYBŲ 7 KYBARTAI</t>
  </si>
  <si>
    <t>VASARIO 16-OS 4 PILVIŠKIAI</t>
  </si>
  <si>
    <t>VASARIO 16-OS 12 PILVIŠKIAI</t>
  </si>
  <si>
    <t>Vilkaviškis</t>
  </si>
  <si>
    <t xml:space="preserve">Rinkuškių 49 </t>
  </si>
  <si>
    <t xml:space="preserve">Vilniaus 77B </t>
  </si>
  <si>
    <t xml:space="preserve">Vėjo 11b </t>
  </si>
  <si>
    <t xml:space="preserve">Vėjo 7A </t>
  </si>
  <si>
    <t xml:space="preserve">Vytauto 35 A </t>
  </si>
  <si>
    <t xml:space="preserve">Vytauto 60 </t>
  </si>
  <si>
    <t xml:space="preserve">Rotušės 24 </t>
  </si>
  <si>
    <t xml:space="preserve">Rotušės 26 </t>
  </si>
  <si>
    <t xml:space="preserve">Skratiškių 12 </t>
  </si>
  <si>
    <t xml:space="preserve">Vilniaus 93A </t>
  </si>
  <si>
    <t xml:space="preserve">Kilučių 11 </t>
  </si>
  <si>
    <t xml:space="preserve">Rinkuškių 20 </t>
  </si>
  <si>
    <t>Biržai</t>
  </si>
  <si>
    <t>ŠILTNAMIŲ 18 (ren.)</t>
  </si>
  <si>
    <t>ŠILTNAMIŲ 22  (ren.)</t>
  </si>
  <si>
    <t xml:space="preserve">LIŠKIAVOS 8 </t>
  </si>
  <si>
    <t xml:space="preserve">ATEITIES 14 </t>
  </si>
  <si>
    <t xml:space="preserve">SEIRIJŲ 9 </t>
  </si>
  <si>
    <t xml:space="preserve">VYTAUTO 47 </t>
  </si>
  <si>
    <t xml:space="preserve">MELIORATORIŲ 4 </t>
  </si>
  <si>
    <t xml:space="preserve">GARDINO 22 </t>
  </si>
  <si>
    <t>Druskininkai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</si>
  <si>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</si>
  <si>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</si>
  <si>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</si>
  <si>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</si>
  <si>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</si>
  <si>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</si>
  <si>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</si>
  <si>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 xml:space="preserve">Kooperacijos 28 </t>
  </si>
  <si>
    <t xml:space="preserve">Laucevičiaus 16  I korpusas </t>
  </si>
  <si>
    <t>Kelmė</t>
  </si>
  <si>
    <t>Žemaitės 29</t>
  </si>
  <si>
    <t>Muziejaus 18</t>
  </si>
  <si>
    <t>Sedos 11</t>
  </si>
  <si>
    <t>Stoties 8</t>
  </si>
  <si>
    <t>Karaliaus Mindaugo 39</t>
  </si>
  <si>
    <t>Stoties 16</t>
  </si>
  <si>
    <t>Stoties 12</t>
  </si>
  <si>
    <t>Luokės 73</t>
  </si>
  <si>
    <t>Birutės 24</t>
  </si>
  <si>
    <t>Telšiai</t>
  </si>
  <si>
    <t>MINDAUGO 20</t>
  </si>
  <si>
    <t>S.Daukanto 4 Viekšniai</t>
  </si>
  <si>
    <t>Mažeikių 6 Viekšniai</t>
  </si>
  <si>
    <t>S.Daukanto 6 Viekšniai</t>
  </si>
  <si>
    <t>Bažnyčios 11 Viekšniai</t>
  </si>
  <si>
    <t>VENTOS 33</t>
  </si>
  <si>
    <t>LAISVĖS 218</t>
  </si>
  <si>
    <t>P.VILEIŠIO 6</t>
  </si>
  <si>
    <t>Bažnyčios 13 Viekšniai</t>
  </si>
  <si>
    <t>S.Daukanto 8 Viekšniai</t>
  </si>
  <si>
    <t>SODŲ 11</t>
  </si>
  <si>
    <t>VASARIO 16-OSIOS 8</t>
  </si>
  <si>
    <t>Mažeikių 3 Viekšniai</t>
  </si>
  <si>
    <t>Tirkšlių 7 Viekšniai</t>
  </si>
  <si>
    <t>Mažeikiai</t>
  </si>
  <si>
    <t>Žirmūnų g. 3 (ren.)</t>
  </si>
  <si>
    <t>Žirmūnų g. 126 (ren.)</t>
  </si>
  <si>
    <t>M.Mironaitės g. 18</t>
  </si>
  <si>
    <t>Bajorų kelias 3</t>
  </si>
  <si>
    <t>Sviliškių g. 8</t>
  </si>
  <si>
    <t>Pavilnionių g. 31</t>
  </si>
  <si>
    <t>Pavilnionių g. 33</t>
  </si>
  <si>
    <t>Žirmūnų g. 128 (ren.)</t>
  </si>
  <si>
    <t>Žirmūnų g. 30C</t>
  </si>
  <si>
    <t>Sviliškių g. 4, 6</t>
  </si>
  <si>
    <t>Blindžių g. 7</t>
  </si>
  <si>
    <t>M.Marcinkevičiaus g. 31, 33, 35</t>
  </si>
  <si>
    <t>J.Galvydžio g. 11A</t>
  </si>
  <si>
    <t>M.Marcinkevičiaus g. 37, Baltupio g. 175</t>
  </si>
  <si>
    <t>J.Kubiliaus g. 4</t>
  </si>
  <si>
    <t>Tolminkiemio g. 31</t>
  </si>
  <si>
    <t>J.Franko g. 8</t>
  </si>
  <si>
    <t>S.Žukausko g. 27</t>
  </si>
  <si>
    <t>Tolminkiemio g. 14</t>
  </si>
  <si>
    <t>Taikos g. 134, 136</t>
  </si>
  <si>
    <t>Kovo 11-osios g. 55</t>
  </si>
  <si>
    <t>V.Pietario g. 7</t>
  </si>
  <si>
    <t>Šviesos g 11 (bt. 41-60)</t>
  </si>
  <si>
    <t>Šviesos g 14 (bt. 81-100)</t>
  </si>
  <si>
    <t>Taikos g. 25, 27</t>
  </si>
  <si>
    <t>Šviesos g 4 (bt. 81-100)</t>
  </si>
  <si>
    <t>Gabijos g. 81 (bt. 1-36)</t>
  </si>
  <si>
    <t>Gedvydžių g. 29 (bt. 1-36)</t>
  </si>
  <si>
    <t>Gedvydžių g. 20</t>
  </si>
  <si>
    <t>Taikos g. 241, 243, 245</t>
  </si>
  <si>
    <t>Antakalnio g. 118</t>
  </si>
  <si>
    <t>Taikos g. 105</t>
  </si>
  <si>
    <t>Kapsų g. 38</t>
  </si>
  <si>
    <t>Musninkų g. 7</t>
  </si>
  <si>
    <t>Žemynos g. 35</t>
  </si>
  <si>
    <t>S.Stanevičiaus g. 7 (bt. 1-40)</t>
  </si>
  <si>
    <t>Žemynos g. 25</t>
  </si>
  <si>
    <t>Peteliškių g. 10</t>
  </si>
  <si>
    <t>Naugarduko g. 56</t>
  </si>
  <si>
    <t>Kanklių g. 10B</t>
  </si>
  <si>
    <t>Smėlio g. 11</t>
  </si>
  <si>
    <t>Šaltkalvių g. 66</t>
  </si>
  <si>
    <t>Gelvonų g. 57</t>
  </si>
  <si>
    <t>Smėlio g. 15</t>
  </si>
  <si>
    <t>J.Basanavičiaus g. 17A</t>
  </si>
  <si>
    <t>Žaliųjų ežerų g. 9</t>
  </si>
  <si>
    <t>Parko g. 6</t>
  </si>
  <si>
    <t>Parko g. 4</t>
  </si>
  <si>
    <t>Gedimino pr. 27</t>
  </si>
  <si>
    <t>Vykinto g. 8</t>
  </si>
  <si>
    <t>V.Grybo g. 30</t>
  </si>
  <si>
    <t>Žygio g. 4</t>
  </si>
  <si>
    <t>J.Tiškevičiaus g. 6</t>
  </si>
  <si>
    <t>Kunigiškių g. 4</t>
  </si>
  <si>
    <t>Lentvario g. 1</t>
  </si>
  <si>
    <t>K.Vanagėlio g. 9</t>
  </si>
  <si>
    <t>S.Skapo g. 6, 8</t>
  </si>
  <si>
    <t>Vilnius</t>
  </si>
  <si>
    <t>Ventos 6 Venta</t>
  </si>
  <si>
    <t>J.Biliūno g. 20</t>
  </si>
  <si>
    <t>Statybininkų g. 19</t>
  </si>
  <si>
    <t>Statybininkų g. 21</t>
  </si>
  <si>
    <t>VYTAUTO 1A,</t>
  </si>
  <si>
    <t>PANERIŲ  19 (renovuotas)</t>
  </si>
  <si>
    <t>A.KULVIEČIO  15 (renovuotas)</t>
  </si>
  <si>
    <t>BIRUTĖS   8 (renovuotas)</t>
  </si>
  <si>
    <t>CHEMIKŲ 112</t>
  </si>
  <si>
    <t>ŽALIOJI   6</t>
  </si>
  <si>
    <t>ŽEIMIŲ TAKAS   6</t>
  </si>
  <si>
    <t>P.VAIČIŪNO  16</t>
  </si>
  <si>
    <t>P.VAIČIŪNO  22</t>
  </si>
  <si>
    <t>VILNIAUS  33</t>
  </si>
  <si>
    <t>Ateities g. 1, Stasiūnai</t>
  </si>
  <si>
    <t>Žąslių g. 62A, Žiežmariai</t>
  </si>
  <si>
    <t>Lukšos-Daumanto 2 (KVT)</t>
  </si>
  <si>
    <t>ŽEMAITIJOS 41</t>
  </si>
  <si>
    <t>PAVASARIO 14</t>
  </si>
  <si>
    <t>PAVASARIO 41C</t>
  </si>
  <si>
    <t>ŽEMAITIJOS 18</t>
  </si>
  <si>
    <t>Didlaukio g. 22, 24</t>
  </si>
  <si>
    <t xml:space="preserve">Vilniaus 4 </t>
  </si>
  <si>
    <t xml:space="preserve">Vilniaus 56 </t>
  </si>
  <si>
    <t>Gimnazijos 1</t>
  </si>
  <si>
    <t xml:space="preserve">Dariaus ir Girėno 13 </t>
  </si>
  <si>
    <t xml:space="preserve">Draugystės 1 </t>
  </si>
  <si>
    <t xml:space="preserve">Vytenio 8 </t>
  </si>
  <si>
    <t xml:space="preserve">Mokolų 51 </t>
  </si>
  <si>
    <t xml:space="preserve">Garso 4 </t>
  </si>
  <si>
    <t xml:space="preserve">M.Valančiaus. 18 </t>
  </si>
  <si>
    <t xml:space="preserve">Kauno 20 </t>
  </si>
  <si>
    <t xml:space="preserve">Dvarkelio 11 </t>
  </si>
  <si>
    <t xml:space="preserve">Vytauto 21 </t>
  </si>
  <si>
    <t xml:space="preserve">LIŠKIAVOS 5 </t>
  </si>
  <si>
    <t>Raseinių 9a  II korpusas (ren.)</t>
  </si>
  <si>
    <t>Pievų 2 (ren.)</t>
  </si>
  <si>
    <t>Pievų 6 (ren.)</t>
  </si>
  <si>
    <t>Raseinių 9 II korpusas (ren.)</t>
  </si>
  <si>
    <t>Janonio 30</t>
  </si>
  <si>
    <t xml:space="preserve">Janonio 12 </t>
  </si>
  <si>
    <t xml:space="preserve">J.Janonio 13 </t>
  </si>
  <si>
    <t xml:space="preserve">Maironio 5a,Tytuvėnai </t>
  </si>
  <si>
    <t>Vyt. Didžiojo 45</t>
  </si>
  <si>
    <t>I. Daugiabučiai suvartojantys mažiausiai šilumos (naujos statybos, kokybiški namai)</t>
  </si>
  <si>
    <t>Šilumos suvartojimas ir mokėjimai už šilumą Lietuvos miestų daugiabučiuose gyvenamuosiuose namuose  (2015 m. sausio mėn)</t>
  </si>
  <si>
    <t>Žirmūnų g. 131 (ren.)</t>
  </si>
  <si>
    <t>Kosmonautų 28  (renov.)</t>
  </si>
  <si>
    <t>Kosmonautų 12 (renov.)</t>
  </si>
  <si>
    <t>A.Civinsko 7 (renov.)</t>
  </si>
  <si>
    <t>Vilkaviškio 61</t>
  </si>
  <si>
    <t xml:space="preserve">Gėlių 14 </t>
  </si>
  <si>
    <t xml:space="preserve">Dariaus ir Girėno 11 </t>
  </si>
  <si>
    <t>Vytauto.. 33</t>
  </si>
  <si>
    <t>Nausupės 8</t>
  </si>
  <si>
    <t>Lietuvininkų 4</t>
  </si>
  <si>
    <t>Žemaitės. 8</t>
  </si>
  <si>
    <t>VOLUNGĖS 29</t>
  </si>
  <si>
    <t>Rinkuškių 47B</t>
  </si>
  <si>
    <t>Skratiškių 8</t>
  </si>
  <si>
    <t xml:space="preserve">Vilniaus 39A </t>
  </si>
  <si>
    <t xml:space="preserve">Vytauto 43A </t>
  </si>
  <si>
    <t xml:space="preserve">Vytauto 62 </t>
  </si>
  <si>
    <t>Vilniaus 111A</t>
  </si>
  <si>
    <t xml:space="preserve">Vytauto 39a </t>
  </si>
  <si>
    <t xml:space="preserve">Vilniaus 111 </t>
  </si>
  <si>
    <t xml:space="preserve">Vilniaus 91A </t>
  </si>
  <si>
    <t xml:space="preserve">Basanavičiaus 18 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</si>
  <si>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</si>
  <si>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</si>
  <si>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</si>
  <si>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</si>
  <si>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</si>
  <si>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</si>
  <si>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</si>
  <si>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</si>
  <si>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</si>
  <si>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</si>
  <si>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</si>
  <si>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</si>
  <si>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</si>
  <si>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</si>
  <si>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</si>
  <si>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Kybartai</t>
  </si>
  <si>
    <t>Pilviškiai</t>
  </si>
  <si>
    <t>Virbalis</t>
  </si>
  <si>
    <t>VERPĖJŲ 6</t>
  </si>
  <si>
    <t>ČIURLIONIO 74  (ren.)</t>
  </si>
  <si>
    <t>KLONIO 18A  (ren.)</t>
  </si>
  <si>
    <t>ATEITIES 2  (ren.)</t>
  </si>
  <si>
    <t xml:space="preserve">VEISIEJŲ 9 </t>
  </si>
  <si>
    <t>GARDINO 80</t>
  </si>
  <si>
    <t xml:space="preserve">ATEITIES 16 </t>
  </si>
  <si>
    <t xml:space="preserve">ATEITIES 36 </t>
  </si>
  <si>
    <t>SVEIKATOS 28</t>
  </si>
  <si>
    <t xml:space="preserve">VYTAUTO 6  </t>
  </si>
  <si>
    <t>SVEIKATOS 18</t>
  </si>
  <si>
    <t xml:space="preserve">NERAVŲ 27 </t>
  </si>
  <si>
    <t xml:space="preserve">NERAVŲ 29  </t>
  </si>
  <si>
    <t xml:space="preserve">ŠILTNAMIŲ 24 </t>
  </si>
  <si>
    <t xml:space="preserve">ŠILTNAMIŲ 26 </t>
  </si>
  <si>
    <t>Birutės 1 (ren.)</t>
  </si>
  <si>
    <t>Raseinių 5A</t>
  </si>
  <si>
    <t>Dariaus ir Girėno 15 (ren)</t>
  </si>
  <si>
    <t>Masčio 54 (ren.)</t>
  </si>
  <si>
    <t>Sodo 7 Akmenė (ren.)</t>
  </si>
  <si>
    <t>Kęstučio 2 Akmenė (ren.)</t>
  </si>
  <si>
    <t>Stadiono 15 Akmenė (ren.)</t>
  </si>
  <si>
    <t>Stadiono 13 Akmenė (ren.)</t>
  </si>
  <si>
    <t>V.Kudirkos 22 Naujoji Akmenė (ren.)</t>
  </si>
  <si>
    <t>Ramučių 10 Naujoji Akmenė</t>
  </si>
  <si>
    <t>Ventos 16 Venta</t>
  </si>
  <si>
    <t>Ramučių 40 Naujoji Akmenė</t>
  </si>
  <si>
    <t>Ramučių 38 Naujoji Akmenė</t>
  </si>
  <si>
    <t>V.Kudirkos 2 Naujoji Akmenė</t>
  </si>
  <si>
    <t>Darbininkų 4 Naujoji Akmenė</t>
  </si>
  <si>
    <t>Stadiono 11 Akmenė</t>
  </si>
  <si>
    <t>Ventos 40 Venta</t>
  </si>
  <si>
    <t>Ventos 42 Venta</t>
  </si>
  <si>
    <t>V.Kudirkos 15 Naujoji Akmenė</t>
  </si>
  <si>
    <t>Žalgirio 26 Naujoji Akmenė</t>
  </si>
  <si>
    <t>Žalgirio 27 Naujoji Akmenė</t>
  </si>
  <si>
    <t>Žalgirio 7 Naujoji Akmenė</t>
  </si>
  <si>
    <t>Ventos 7 Venta</t>
  </si>
  <si>
    <t>Žalgirio 5 Naujoji Akmenė</t>
  </si>
  <si>
    <t>Bausko 5 Venta</t>
  </si>
  <si>
    <t>J.Basanavičiaus g. 60</t>
  </si>
  <si>
    <t>J.Biliūno g. 22</t>
  </si>
  <si>
    <t>Žiburio g.2</t>
  </si>
  <si>
    <t>Žiburio g. 7</t>
  </si>
  <si>
    <t>Šaltupio g. 45</t>
  </si>
  <si>
    <t>Šviesos g. 14</t>
  </si>
  <si>
    <t>KĘSTUČIO 7 (ren.)</t>
  </si>
  <si>
    <t>KĘSTUČIO 9 (ren.)</t>
  </si>
  <si>
    <t>DAR.IR GIR.23 (ren.)</t>
  </si>
  <si>
    <t>LELIJŲ 11,</t>
  </si>
  <si>
    <t>LELIJŲ 17,</t>
  </si>
  <si>
    <t>DAR.IR GIR.23B,</t>
  </si>
  <si>
    <t>LELIJŲ 17A,</t>
  </si>
  <si>
    <t>VILNIAUS 6,</t>
  </si>
  <si>
    <t>VILNIAUS 8,</t>
  </si>
  <si>
    <t>VILNIAUS 4,</t>
  </si>
  <si>
    <t>VILNIAUS 12,</t>
  </si>
  <si>
    <t>PUŠYNO 9 IL.</t>
  </si>
  <si>
    <t>B.SRUOGOS 8,</t>
  </si>
  <si>
    <t>B.SRUOGOS 12,</t>
  </si>
  <si>
    <t>B.SRUOGOS 14,</t>
  </si>
  <si>
    <t>DAR.IR GIRĖNO 7,</t>
  </si>
  <si>
    <t>DAR.IR GIRĖNO 5,</t>
  </si>
  <si>
    <t>KĘSTUČIO 27 IL.</t>
  </si>
  <si>
    <t>DAR.IR GIRĖNO 23A IIL.</t>
  </si>
  <si>
    <t>DAR.IR GIRĖNO 23A IIIL.</t>
  </si>
  <si>
    <t>VILNIAUS 10 IIIIL</t>
  </si>
  <si>
    <t>KĘSTUČIO 27 IIIL.</t>
  </si>
  <si>
    <t>Aukštaičių g. 11, Ignalina (renov)</t>
  </si>
  <si>
    <t>Ateities g. 29, Ignalina (renov)</t>
  </si>
  <si>
    <t>Aukštaičių g. 48, Ignalina (renov)</t>
  </si>
  <si>
    <t>Smėlio g. 18a, Ignalina (renov)</t>
  </si>
  <si>
    <t>Aukštaičių g. 34, Ignalina</t>
  </si>
  <si>
    <t>Ligoninės g. 4, Ignalina (renov)</t>
  </si>
  <si>
    <t>Liepų 1, Ignalina</t>
  </si>
  <si>
    <t>Aukštaičių g. 35, Ignalina</t>
  </si>
  <si>
    <t>Laisvės g. 56, Ignalina</t>
  </si>
  <si>
    <t>Turistų g. 11a, Ignalina</t>
  </si>
  <si>
    <t xml:space="preserve">Melioratorių g. 4, Vidiškių k. Ignalinos r. </t>
  </si>
  <si>
    <t xml:space="preserve">Sodų g. 4, Vidiškių k. Ignalinos r. </t>
  </si>
  <si>
    <t>LIETAVOS  31 (renovuotas)</t>
  </si>
  <si>
    <t>PANERIŲ  21(renovuotas)</t>
  </si>
  <si>
    <t>SODŲ  91 (renovuotas)</t>
  </si>
  <si>
    <t>J.RALIO   8 (renovuotas)</t>
  </si>
  <si>
    <t>J.RALIO  12 (renovuotas)</t>
  </si>
  <si>
    <t>BIRUTĖS   6  (renovuotas)</t>
  </si>
  <si>
    <t>KOSMONAUTŲ   9 (renovuotas)</t>
  </si>
  <si>
    <t>A.KULVIEČIO  20</t>
  </si>
  <si>
    <t>PARKO   3</t>
  </si>
  <si>
    <t>SODŲ  50A</t>
  </si>
  <si>
    <t>A.KULVIEČIO   6</t>
  </si>
  <si>
    <t>P.VAIČIŪNO   6</t>
  </si>
  <si>
    <t>VILTIES  26</t>
  </si>
  <si>
    <t>ŽEMAITĖS  18</t>
  </si>
  <si>
    <t>CHEMIKŲ  23</t>
  </si>
  <si>
    <t>LIETAVOS  47</t>
  </si>
  <si>
    <t>P.VAIČIŪNO   2B</t>
  </si>
  <si>
    <t>CHEMIKŲ  62</t>
  </si>
  <si>
    <t>CHEMIKŲ  92B</t>
  </si>
  <si>
    <t>KOSMONAUTŲ   3</t>
  </si>
  <si>
    <t>P.VAIČIŪNO  10</t>
  </si>
  <si>
    <t>KAUNO  68</t>
  </si>
  <si>
    <t>CHEMIKŲ  57</t>
  </si>
  <si>
    <t>MIŠKININKŲ   6</t>
  </si>
  <si>
    <t>MIŠKININKŲ  11</t>
  </si>
  <si>
    <t>LOKIO   5</t>
  </si>
  <si>
    <t>GELEŽINKELIO   8</t>
  </si>
  <si>
    <t>FABRIKO  14</t>
  </si>
  <si>
    <t>Gediimino g. 22, Kaišiadorys</t>
  </si>
  <si>
    <t>Gediimino g. 24, Kaišiadorys</t>
  </si>
  <si>
    <t>Gediimino g. 26, Kaišiadorys</t>
  </si>
  <si>
    <t>Gediimino g. 28, Kaišiadorys</t>
  </si>
  <si>
    <t>Gediimino g. 86, Kaišiadorys</t>
  </si>
  <si>
    <t>Gediimino g. 88, Kaišiadorys</t>
  </si>
  <si>
    <t>Gediimino g. 90, Kaišiadorys</t>
  </si>
  <si>
    <t>Gediimino g. 93, Kaišiadorys</t>
  </si>
  <si>
    <t>Gediimino g. 94, Kaišiadorys</t>
  </si>
  <si>
    <t>Ateities g. 8, Stasiūnai</t>
  </si>
  <si>
    <t>Birutės g. 10, Kaišiadorys</t>
  </si>
  <si>
    <t>Parko g. 6, Stasiūnai</t>
  </si>
  <si>
    <t>Parko g. 8, Stasiūnai</t>
  </si>
  <si>
    <t>Mokyklos g. 50, Mūro Strėvininkai</t>
  </si>
  <si>
    <t>Mokyklos g. 52, Mūro Strėvininkai</t>
  </si>
  <si>
    <t>Gedimino g. 75, Kaišiadorys</t>
  </si>
  <si>
    <t>Prūsų g. 15</t>
  </si>
  <si>
    <t>Sodų g.10-ojo NSB(renov.)</t>
  </si>
  <si>
    <t>Gamyklos g.15-ojo NSB(renov.)</t>
  </si>
  <si>
    <t>SODŲ 9</t>
  </si>
  <si>
    <t>P.VILEIŠIO 4(renov.)</t>
  </si>
  <si>
    <t>NAFTININKŲ 12(renov.)</t>
  </si>
  <si>
    <t>ŽEMAITIJOS 29(renov.)</t>
  </si>
  <si>
    <t>NAFTININKŲ 8(renov.)</t>
  </si>
  <si>
    <t>NAFTININKŲ 14(renov.)</t>
  </si>
  <si>
    <t>MINDAUGO 2(renov.)</t>
  </si>
  <si>
    <t>GAMYKLOS 3(renov.)</t>
  </si>
  <si>
    <t>NAFTININKŲ 34(renov.)</t>
  </si>
  <si>
    <t>Vasario 16-osios g.7-ojo NSB(renov.)</t>
  </si>
  <si>
    <t>P.VILEIŠIO 2(renov.)</t>
  </si>
  <si>
    <t>NAFTININKŲ 22(renov.)</t>
  </si>
  <si>
    <t>VYŠNIŲ 42(renov.)</t>
  </si>
  <si>
    <t>MINDAUGO 4(renov.)</t>
  </si>
  <si>
    <t>ŽEMAITIJOS 15</t>
  </si>
  <si>
    <t>BAŽNYČIOS 21</t>
  </si>
  <si>
    <t>Pavenčių g.31-ojo NSB</t>
  </si>
  <si>
    <t>Bažnyčios g. 15 Viekšniai</t>
  </si>
  <si>
    <t>VENTOS 16</t>
  </si>
  <si>
    <t>Laisvės g. 17</t>
  </si>
  <si>
    <t>Kniaudiškių g. 54 (apšiltintas), Panevėžys</t>
  </si>
  <si>
    <t>Kranto g. 47 (su ind.apskaitos priet., apšiltintas), Panevėžys</t>
  </si>
  <si>
    <t>Klaipėdos g. 99 K2, Panevėžys</t>
  </si>
  <si>
    <t>Gėlių g. 3 (su ind.apsk.priet., apšiltintas),Pasvalys</t>
  </si>
  <si>
    <t xml:space="preserve">iki 1992 </t>
  </si>
  <si>
    <t>Klaipėdos g. 99 K3, Panevėžys</t>
  </si>
  <si>
    <t>Klaipėdos g. 99 K1, Panevėžys</t>
  </si>
  <si>
    <t>Molainių g. 8 (apšiltintas), Panevėžys</t>
  </si>
  <si>
    <t>Kranto g. 37  (su dalikliais, apšiltintas), Panevėžys</t>
  </si>
  <si>
    <t>Pušaloto g. 76, Panevėžys</t>
  </si>
  <si>
    <t>Jakšto g. 10 (su ind.apskaitos priet., apšiltintas), Panevėžys</t>
  </si>
  <si>
    <t>J. Basanavičiaus g. 94, Kėdainiai</t>
  </si>
  <si>
    <t>J. Basanavičiaus g. 130, Kėdainiai</t>
  </si>
  <si>
    <t>Margirio g. 20, Panevėžys</t>
  </si>
  <si>
    <t>Respublikos g. 24, Kėdainiai</t>
  </si>
  <si>
    <t>Margirio g. 18, Panevėžys</t>
  </si>
  <si>
    <t>J. Basanavičiaus g. 138, Kėdainiai</t>
  </si>
  <si>
    <t>Margirio g. 10, Panevėžys</t>
  </si>
  <si>
    <t>Chemikų g. 3, Kėdainiai</t>
  </si>
  <si>
    <t>Respublikos g. 26, Kėdainiai</t>
  </si>
  <si>
    <t>Liepų al. 13, Panevėžys</t>
  </si>
  <si>
    <t>P. Širvio g. 5, Rokiškis</t>
  </si>
  <si>
    <t>Marijonų g. 29, Panevėžys</t>
  </si>
  <si>
    <t>Vilties g. 47, Panevėžys</t>
  </si>
  <si>
    <t>Vilties g. 22, Panevėžys</t>
  </si>
  <si>
    <t>Taikos g. 5,Kupškis</t>
  </si>
  <si>
    <t>Vilniaus g. 20, Panevėžys</t>
  </si>
  <si>
    <t>Smėlynės g. 73, Panevėžys</t>
  </si>
  <si>
    <t>Liepų al. 15A, Panevėžys</t>
  </si>
  <si>
    <t>Ramygalos g. 67, Panevėžys</t>
  </si>
  <si>
    <t>Švyturio g. 19, Panevėžys</t>
  </si>
  <si>
    <t>Seinų g. 17, Panevėžys</t>
  </si>
  <si>
    <t>Technikos g. 7,Kupiškis</t>
  </si>
  <si>
    <t>Švyturio g. 9, Panevėžys</t>
  </si>
  <si>
    <t>Smetonos g. 5A, Panevėžys</t>
  </si>
  <si>
    <t>Žagienės g. 4, Panevėžys</t>
  </si>
  <si>
    <t>Vytauto skg. 12,Zarasai</t>
  </si>
  <si>
    <t>Marijonų g. 39, Panevėžys</t>
  </si>
  <si>
    <t>Kerbedžio g. 24, Panevėžys</t>
  </si>
  <si>
    <t>Jakšto g. 8, Panevėžys</t>
  </si>
  <si>
    <t>Nevėžio g. 24, Panevėžys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</si>
  <si>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</si>
  <si>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</si>
  <si>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</si>
  <si>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</si>
  <si>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</si>
  <si>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</si>
  <si>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</si>
  <si>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</si>
  <si>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</si>
  <si>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</si>
  <si>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</si>
  <si>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</si>
  <si>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</si>
  <si>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</si>
  <si>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</si>
  <si>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</si>
  <si>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</si>
  <si>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</si>
  <si>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</si>
  <si>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</si>
  <si>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</si>
  <si>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53</t>
  </si>
  <si>
    <t>J. Tumo-Vaižganto g. 85</t>
  </si>
  <si>
    <t>J. Tumo-Vaižganto g. 85A</t>
  </si>
  <si>
    <t>V. Mačernio g. 51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</si>
  <si>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</si>
  <si>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</si>
  <si>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</si>
  <si>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</si>
  <si>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</si>
  <si>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</si>
  <si>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</si>
  <si>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</si>
  <si>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</si>
  <si>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</si>
  <si>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</si>
  <si>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</si>
  <si>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</si>
  <si>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</si>
  <si>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</si>
  <si>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</si>
  <si>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Statybininkų 19,Prienai(renov)</t>
  </si>
  <si>
    <t>Vaitkaus 6,Prienai(renov)</t>
  </si>
  <si>
    <t>Vytauto 32,Prienai</t>
  </si>
  <si>
    <t>Jaunimo 19, Balbieriškis</t>
  </si>
  <si>
    <t>Kęstučio 77, Prienai</t>
  </si>
  <si>
    <t>Kęstučio 81G, Prienai</t>
  </si>
  <si>
    <t>Vytauto 22,Prienai</t>
  </si>
  <si>
    <t>Birutės 4, Prienai</t>
  </si>
  <si>
    <t>Jaunimo 13, Balbieriškis</t>
  </si>
  <si>
    <t>Kęstučio 5,Prienai(renov)</t>
  </si>
  <si>
    <t>Stadiono 6 1L.,Prienai</t>
  </si>
  <si>
    <t>Aušros 20, Veiveriai</t>
  </si>
  <si>
    <t>Statybininkų 7 1L.,Prienai</t>
  </si>
  <si>
    <t>Basanavičiaus 26, Prienai</t>
  </si>
  <si>
    <t>Stadiono 6 2L.,Prienai</t>
  </si>
  <si>
    <t>Stadiono 8 3L.,Prienai</t>
  </si>
  <si>
    <t>Vytauto 55,Prienai</t>
  </si>
  <si>
    <t>Statybininkų 13,Prienai</t>
  </si>
  <si>
    <t>Stadiono 18 2L.,Prienai</t>
  </si>
  <si>
    <t>Janonio 5,Prienai</t>
  </si>
  <si>
    <t>Aušros 22, Veiveriai</t>
  </si>
  <si>
    <t>Stadiono 20 1L.,Prienai</t>
  </si>
  <si>
    <t>Stadiono 8 2L.,Prienai</t>
  </si>
  <si>
    <t>Stadiono 22 1L.,Prienai</t>
  </si>
  <si>
    <t>Brundzos 10,Prienai</t>
  </si>
  <si>
    <t>Brundzos 8,Prienai</t>
  </si>
  <si>
    <t>Vytauto 30,Prienai</t>
  </si>
  <si>
    <t>Stadiono 22 2L.,Prienai</t>
  </si>
  <si>
    <t>Vytauto 25,Prienai</t>
  </si>
  <si>
    <t>Prienai</t>
  </si>
  <si>
    <t>Jaunystės 20</t>
  </si>
  <si>
    <t>Jaunystės 35</t>
  </si>
  <si>
    <t>Laisvės al. 36</t>
  </si>
  <si>
    <t>Vaižganto 60</t>
  </si>
  <si>
    <t>NAUJOJI 6 BUV</t>
  </si>
  <si>
    <t>NAUJOJI 10 BUV</t>
  </si>
  <si>
    <t>Gedimino 5</t>
  </si>
  <si>
    <t>NAUJOJI 4 BUV</t>
  </si>
  <si>
    <t>NAUJOJI 8 BUV</t>
  </si>
  <si>
    <t>Gedimino 7</t>
  </si>
  <si>
    <t>Gedimino 1</t>
  </si>
  <si>
    <t>Dariaus ir Girėno 28a</t>
  </si>
  <si>
    <t>Gedimino 43</t>
  </si>
  <si>
    <t>Gedimino 3</t>
  </si>
  <si>
    <t>Kudirkos 10</t>
  </si>
  <si>
    <t>Kudirkos 2a</t>
  </si>
  <si>
    <t>Radvilų 21</t>
  </si>
  <si>
    <t>Jaunystės 37</t>
  </si>
  <si>
    <t>Jaunystės 14</t>
  </si>
  <si>
    <t>Jaramino 12</t>
  </si>
  <si>
    <t>Vaižganto 30b</t>
  </si>
  <si>
    <t>Jaunystės 2</t>
  </si>
  <si>
    <t>Dariaus ir Girėno 48a</t>
  </si>
  <si>
    <t>Dariaus ir Girėno 30C</t>
  </si>
  <si>
    <t>Stiklo 4</t>
  </si>
  <si>
    <t>MAIRONIO 11 BUV</t>
  </si>
  <si>
    <t>Vasario 16-osios 3</t>
  </si>
  <si>
    <t>8A</t>
  </si>
  <si>
    <t>Kudirkos 7</t>
  </si>
  <si>
    <t>Topolių 8</t>
  </si>
  <si>
    <t>MAIRONIO 5 BUV</t>
  </si>
  <si>
    <t>Dariaus ir Girėno 54</t>
  </si>
  <si>
    <t>Topolių 2</t>
  </si>
  <si>
    <t>Kudirkos 11</t>
  </si>
  <si>
    <t>Bernotėno 1</t>
  </si>
  <si>
    <t>Radviliškis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</si>
  <si>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</si>
  <si>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</si>
  <si>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</si>
  <si>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</si>
  <si>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</si>
  <si>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</si>
  <si>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</si>
  <si>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</si>
  <si>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</si>
  <si>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</si>
  <si>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</si>
  <si>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</si>
  <si>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</si>
  <si>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</si>
  <si>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</si>
  <si>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</si>
  <si>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V.Kudirkos 9</t>
  </si>
  <si>
    <t>Partizanų 14A</t>
  </si>
  <si>
    <t>Dominikonų 4</t>
  </si>
  <si>
    <t>Vaižganto 1</t>
  </si>
  <si>
    <t>Muziejaus 6</t>
  </si>
  <si>
    <t>Jaunimo 12</t>
  </si>
  <si>
    <t>Dariaus ir Girėno 26</t>
  </si>
  <si>
    <t>iki1960</t>
  </si>
  <si>
    <t>Vytauto Didžiojo 3</t>
  </si>
  <si>
    <t>V. Kudirkos 11</t>
  </si>
  <si>
    <t>Raseiniai</t>
  </si>
  <si>
    <t>Vytauto g. 21</t>
  </si>
  <si>
    <t>V. Kudirkos g. 102B</t>
  </si>
  <si>
    <t>V. Kudirkos g. 102</t>
  </si>
  <si>
    <t xml:space="preserve">Šaulių g. 18 </t>
  </si>
  <si>
    <t>V. Kudirkos g. 70</t>
  </si>
  <si>
    <t>Kęstučio g. 21</t>
  </si>
  <si>
    <t>Bažnyčio g. 11</t>
  </si>
  <si>
    <t>Nepriklausomybės g. 6</t>
  </si>
  <si>
    <t>V. Kudirkos g. 92B</t>
  </si>
  <si>
    <t>J. Basanavičiaus g. 4</t>
  </si>
  <si>
    <t>V. Kudirkos g. 51</t>
  </si>
  <si>
    <t>S. Banaičio g. 12</t>
  </si>
  <si>
    <t>S. Banaičio g. 3</t>
  </si>
  <si>
    <t>Draugystės takas 4</t>
  </si>
  <si>
    <t>V. Kudirkos g. 82</t>
  </si>
  <si>
    <t>Jaunystės takas 4</t>
  </si>
  <si>
    <t>Bažnyčios g. 21</t>
  </si>
  <si>
    <t>V. Kudirkos g. 41</t>
  </si>
  <si>
    <t>Draugystės takas 8</t>
  </si>
  <si>
    <t>Šaulių g. 26</t>
  </si>
  <si>
    <t>Nepriklausomybės g. 3</t>
  </si>
  <si>
    <t>V. Kudirkos g. 108</t>
  </si>
  <si>
    <t>Vytauto g. 4</t>
  </si>
  <si>
    <t>Jaunystės takas 5</t>
  </si>
  <si>
    <t>V. Kudirkos g. 47</t>
  </si>
  <si>
    <t>Šaulių g. 10</t>
  </si>
  <si>
    <t>Vytauto g. 19</t>
  </si>
  <si>
    <t>Vytauto g. 3</t>
  </si>
  <si>
    <t>Vytauto g. 6</t>
  </si>
  <si>
    <t>Šaulių g. 22</t>
  </si>
  <si>
    <t>V. Kudirkos g. 37</t>
  </si>
  <si>
    <t>Šaulių g. 12</t>
  </si>
  <si>
    <t>V. Kudirkos g. 53</t>
  </si>
  <si>
    <t>Šakiai</t>
  </si>
  <si>
    <t>J.Pauliaus II G.34 Eišiškės</t>
  </si>
  <si>
    <t>J.Pauliaus II G.28 Eišiškės</t>
  </si>
  <si>
    <t>Šalčininkai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</si>
  <si>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</si>
  <si>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</si>
  <si>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</si>
  <si>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</si>
  <si>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</si>
  <si>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</si>
  <si>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</si>
  <si>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</si>
  <si>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</si>
  <si>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</si>
  <si>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</si>
  <si>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</si>
  <si>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</si>
  <si>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</si>
  <si>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</si>
  <si>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</si>
  <si>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</si>
  <si>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</si>
  <si>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 xml:space="preserve">Kviečių g. 56 (renov.), </t>
  </si>
  <si>
    <t xml:space="preserve">Korsako g. 41 (renov.), </t>
  </si>
  <si>
    <t xml:space="preserve">Gegužių g. 19 (renov.), </t>
  </si>
  <si>
    <t xml:space="preserve">Dainų g. 40A (renov.), </t>
  </si>
  <si>
    <t xml:space="preserve">Gegužių g. 73 (renov.), </t>
  </si>
  <si>
    <t xml:space="preserve">Klevų g.13 (renov.), </t>
  </si>
  <si>
    <t xml:space="preserve">P. Cvirkos g. 65B (renov.), </t>
  </si>
  <si>
    <t xml:space="preserve">Sevastopolio g. 5 (renov.), </t>
  </si>
  <si>
    <t>Statybininkų g. 16 (renov.), , Kužių mst.</t>
  </si>
  <si>
    <t xml:space="preserve">Grinkevičiaus g. 8 (renov.), </t>
  </si>
  <si>
    <t xml:space="preserve">Gegužių g. 7, </t>
  </si>
  <si>
    <t xml:space="preserve">Vytauto g. 149 (renov.), </t>
  </si>
  <si>
    <t xml:space="preserve">M. Valančiaus g. 2 (renov.),  </t>
  </si>
  <si>
    <t xml:space="preserve">Gardino g. 5 (renov.), </t>
  </si>
  <si>
    <t xml:space="preserve">Talšos g. 6, </t>
  </si>
  <si>
    <t xml:space="preserve">Putinų g. 10, </t>
  </si>
  <si>
    <t xml:space="preserve">Gegužių g. 17, </t>
  </si>
  <si>
    <t xml:space="preserve">Ežero g. 4, </t>
  </si>
  <si>
    <t xml:space="preserve">Statybininkų g. 5, </t>
  </si>
  <si>
    <t xml:space="preserve">Tilžės g. 24A, </t>
  </si>
  <si>
    <t xml:space="preserve">Ežero g. 12A, </t>
  </si>
  <si>
    <t xml:space="preserve">Dubijos g. 29, </t>
  </si>
  <si>
    <t xml:space="preserve">Tilžės g. 53A, </t>
  </si>
  <si>
    <t xml:space="preserve">Draugystės pr. 8, </t>
  </si>
  <si>
    <t xml:space="preserve">Aušros takas 6, </t>
  </si>
  <si>
    <t xml:space="preserve">Kauno g. 22A, </t>
  </si>
  <si>
    <t xml:space="preserve">Ežero g. 7, </t>
  </si>
  <si>
    <t xml:space="preserve">Darugystės per. 11, </t>
  </si>
  <si>
    <t xml:space="preserve">A. Mickevičiaus g. 36, </t>
  </si>
  <si>
    <t xml:space="preserve">Radviliškio g. 124, </t>
  </si>
  <si>
    <t xml:space="preserve">Sukilėlių g. 2, </t>
  </si>
  <si>
    <t xml:space="preserve">Ežero g. 27, </t>
  </si>
  <si>
    <t xml:space="preserve">Vilniaus g. 213A, </t>
  </si>
  <si>
    <t xml:space="preserve">Tilžės g. 126A, </t>
  </si>
  <si>
    <t xml:space="preserve">Draugystės pr. 3A, </t>
  </si>
  <si>
    <t xml:space="preserve">Ežero g. 14, </t>
  </si>
  <si>
    <t xml:space="preserve">P. Cvirkos g. 75A, </t>
  </si>
  <si>
    <t xml:space="preserve">Tilžės g. 128, </t>
  </si>
  <si>
    <t xml:space="preserve">Ežero g. 15, </t>
  </si>
  <si>
    <t xml:space="preserve">P. Višinskio g. 37, </t>
  </si>
  <si>
    <t>Šiauliai</t>
  </si>
  <si>
    <t>D.Poškos g.4</t>
  </si>
  <si>
    <t>D.Poškos g.11</t>
  </si>
  <si>
    <t>D.Poškos g.12</t>
  </si>
  <si>
    <t>D.Poškos g.10</t>
  </si>
  <si>
    <t>Kovo 11-osios g.24</t>
  </si>
  <si>
    <t>Dariaus ir Girėno g.47</t>
  </si>
  <si>
    <t>Dariaus ir Girėno g.57</t>
  </si>
  <si>
    <t>Dariaus ir Girėno g.59</t>
  </si>
  <si>
    <t>Dariaus ir Girėno g.55</t>
  </si>
  <si>
    <t>Šilalė</t>
  </si>
  <si>
    <t>Dariaus ir Girėno g. 26A</t>
  </si>
  <si>
    <t>Gedimino g. 8</t>
  </si>
  <si>
    <t>Vytauto g. 4B</t>
  </si>
  <si>
    <t>Gedimino g. 32</t>
  </si>
  <si>
    <t>Miško g. 8</t>
  </si>
  <si>
    <t>Gedimino g. 23</t>
  </si>
  <si>
    <t>Birutės g. 36</t>
  </si>
  <si>
    <t>Dariaus ir Girėno g. 34</t>
  </si>
  <si>
    <t>J. Tumo-Vaižganto g. 118</t>
  </si>
  <si>
    <t xml:space="preserve">Dainavos g. 7 </t>
  </si>
  <si>
    <t>Ateities takas 18</t>
  </si>
  <si>
    <t>Dariaus ir Girėno g. 38</t>
  </si>
  <si>
    <t>Vasario 16-osios g. 8</t>
  </si>
  <si>
    <t>Žemaitės g. 32</t>
  </si>
  <si>
    <t>Respublikos g. 4</t>
  </si>
  <si>
    <t>Dariaus ir Girėno g. 16A</t>
  </si>
  <si>
    <t>Vytauto g. 62</t>
  </si>
  <si>
    <t>Dariaus ir Girėno g. 24</t>
  </si>
  <si>
    <t>V. Kudirkos g. 5</t>
  </si>
  <si>
    <t>Prezidento g. 60</t>
  </si>
  <si>
    <t>Dariaus ir Grėno g. 4</t>
  </si>
  <si>
    <t>Tauragė</t>
  </si>
  <si>
    <t>Vytauto g. 76, Trakai</t>
  </si>
  <si>
    <t>Birutės g. 29, Trakai</t>
  </si>
  <si>
    <t>Mindaugo g. 10, Trakai</t>
  </si>
  <si>
    <t>Ežero g. 5, Lentvaris</t>
  </si>
  <si>
    <t>Pakalnės g. 44, Lentvaris</t>
  </si>
  <si>
    <t>Bažnyčios g. 23, Lentvaris</t>
  </si>
  <si>
    <t>Pakalnės g. 7, Lentvaris</t>
  </si>
  <si>
    <t>Sodų g. 23A, Lentvaris</t>
  </si>
  <si>
    <t>Sodų g. 19, Lentvaris</t>
  </si>
  <si>
    <t>Mindaugo g. 22, Trakai</t>
  </si>
  <si>
    <t>Birutės g.41, Trakai</t>
  </si>
  <si>
    <t>Trakų g.14, Trakai</t>
  </si>
  <si>
    <t>Pakalnės g. 26A, Lentvaris</t>
  </si>
  <si>
    <t>Klevų al. 61, Lentvaris</t>
  </si>
  <si>
    <t>N.Sodybos g. 36, Lentvaris</t>
  </si>
  <si>
    <t>Pakalnės g. 24, Lentvaris</t>
  </si>
  <si>
    <t>Birutės g. 43, Trakai</t>
  </si>
  <si>
    <t>Mindaugo 1B, Trakai</t>
  </si>
  <si>
    <t>Vytauto g. 10 Lentvaris</t>
  </si>
  <si>
    <t>Lauko g. 10, Lentvaris</t>
  </si>
  <si>
    <t>Klevų al. 57, Lentvaris</t>
  </si>
  <si>
    <t>Vytauto g. 46, Trakai</t>
  </si>
  <si>
    <t>Kilimų g. 6, Lentvaris</t>
  </si>
  <si>
    <t>Geležinkelio g. 34, Lentvaris</t>
  </si>
  <si>
    <t>Trakų g. 27, Trakai</t>
  </si>
  <si>
    <t>Lauko g. 12A, Lentvaris</t>
  </si>
  <si>
    <t>Bažnyčios g. 11, Lentvaris</t>
  </si>
  <si>
    <t>Bažnyčios g. 15, Lentvaris</t>
  </si>
  <si>
    <t>Lauko g. 8, Lentvaris</t>
  </si>
  <si>
    <t>Pakalnės g.23 Lentvaris</t>
  </si>
  <si>
    <t>Trakų raj.</t>
  </si>
  <si>
    <t>Aušros g. 99, Utena (renov.)</t>
  </si>
  <si>
    <t>Taikos g. 20, Utena (renov.)</t>
  </si>
  <si>
    <t>Vaižganto g. 14, Utena (renov.)</t>
  </si>
  <si>
    <t>V.Kudirkos g. 22, Utena</t>
  </si>
  <si>
    <t>Maironio g. 13, Utena (renov.)</t>
  </si>
  <si>
    <t>Taikos g. 26, Utena (renov.)</t>
  </si>
  <si>
    <t>Vyžuonų g. 11a, Utena (renov.)</t>
  </si>
  <si>
    <t xml:space="preserve">Aukštakalnio g. 108, Utena </t>
  </si>
  <si>
    <t>Taikos g. 22, Utena (renov.)</t>
  </si>
  <si>
    <t>Taikos g. 28, Utena (renov.)</t>
  </si>
  <si>
    <t>Aukštakalnio g. 114, Utena</t>
  </si>
  <si>
    <t>Aukštakalnio g. 112, Utena</t>
  </si>
  <si>
    <t>Krašuonos g. 13, Utena</t>
  </si>
  <si>
    <t>Aukštakalnio g. 68, Utena</t>
  </si>
  <si>
    <t>Aukštakalnio g. 70, Utena</t>
  </si>
  <si>
    <t>Aukštakalnio g. 110, Utena</t>
  </si>
  <si>
    <t>Krašuonos g. 15, Utena</t>
  </si>
  <si>
    <t>Krašuonos g. 3, Utena</t>
  </si>
  <si>
    <t>Aukštakalnio g. 118, Utena</t>
  </si>
  <si>
    <t>Aukštakalnio g. 96, Utena</t>
  </si>
  <si>
    <t>Užpalių g. 80, Utena</t>
  </si>
  <si>
    <t>Vytauto g. 2, Utena</t>
  </si>
  <si>
    <t>Taikos g. 47, Utena</t>
  </si>
  <si>
    <t>Užpalių g. 66, Utena</t>
  </si>
  <si>
    <t>J.Basanavičiaus g. 96, Utena</t>
  </si>
  <si>
    <t>Vaižganto g. 34 b, Utena</t>
  </si>
  <si>
    <t>Taikos g. 11, Utena</t>
  </si>
  <si>
    <t>Vaižganto g. 36, Utena</t>
  </si>
  <si>
    <t>Aušros g. 92, Utena</t>
  </si>
  <si>
    <t>Užpalių g. 84, Utena</t>
  </si>
  <si>
    <t>Bažnyčios g. 4, Utena</t>
  </si>
  <si>
    <t>J.Basanavičiaus g. 110b, Utena</t>
  </si>
  <si>
    <t>Kauno g. 27, Utena</t>
  </si>
  <si>
    <t>Kęstučio g. 1, Utena</t>
  </si>
  <si>
    <t>K.Donelaičio g. 12, Utena</t>
  </si>
  <si>
    <t>Kęstučio g. 9, Utena</t>
  </si>
  <si>
    <t>Utenio a. 5, Utena</t>
  </si>
  <si>
    <t>J.Basanavičiaus g. 110, Utena</t>
  </si>
  <si>
    <t>Tauragnų g. 4, Utena</t>
  </si>
  <si>
    <t>Užpalių g. 88, Utena</t>
  </si>
  <si>
    <t>Utena</t>
  </si>
  <si>
    <t>Basanavičiaus g. 15, Varėna</t>
  </si>
  <si>
    <t>renov.</t>
  </si>
  <si>
    <t>Basanavičiaus g. 21, Varėna</t>
  </si>
  <si>
    <t>Basanavičiaus g. 30, Varėna</t>
  </si>
  <si>
    <t>Pušelės g. 5, Naujieji Valkininkai</t>
  </si>
  <si>
    <t>Pušelės g. 7, Naujieji Valkininkai</t>
  </si>
  <si>
    <t>Pušelės g. 9, Naujieji Valkininkai</t>
  </si>
  <si>
    <t>Sporto g. 6, Varėna</t>
  </si>
  <si>
    <t>Sporto g. 8, Varėna</t>
  </si>
  <si>
    <t>Sporto g. 10, Varėna</t>
  </si>
  <si>
    <t>Vytauto g. 15, Varėna</t>
  </si>
  <si>
    <t>Aušros g. 1, Varėna</t>
  </si>
  <si>
    <t>Dzūkų g. 3, Varėna</t>
  </si>
  <si>
    <t>Dzūkų g. 36, Varėna</t>
  </si>
  <si>
    <t>Laisvės g. 3, Varėna</t>
  </si>
  <si>
    <t>Marcinkonių g. 8, Varėna</t>
  </si>
  <si>
    <t>M.K,Čiurlionio g. 8, Varėna</t>
  </si>
  <si>
    <t>M.K,Čiurlionio g. 11, Varėna</t>
  </si>
  <si>
    <t>Vasario 16 g. 6, Varėna</t>
  </si>
  <si>
    <t>Vasario 16 g. 8, Varėna</t>
  </si>
  <si>
    <t>Vytauto g. 25, Varėna</t>
  </si>
  <si>
    <t>Aušros g. 13, Varėna</t>
  </si>
  <si>
    <t>Basanavičiaus g. 6, Varėna</t>
  </si>
  <si>
    <t>Basanavičiaus g. 27, Varėna</t>
  </si>
  <si>
    <t>Dzūkų g. 21 A, Varėna</t>
  </si>
  <si>
    <t>Dzūkų g. 66, Varėna</t>
  </si>
  <si>
    <t>Kalno g. 9, Matuizos</t>
  </si>
  <si>
    <t>Kalno g. 15, Matuizos</t>
  </si>
  <si>
    <t>Vytauto g. 22, Varėna</t>
  </si>
  <si>
    <t>Žalioji g. 23, Varėna</t>
  </si>
  <si>
    <t>Žalioji g. 33, Varėna</t>
  </si>
  <si>
    <t>Mechanizatorių g. 21, Varėna</t>
  </si>
  <si>
    <t>Melioratorių g. 3, Varėna</t>
  </si>
  <si>
    <t>M.K.Čiiurlionio g. 37, Varėna</t>
  </si>
  <si>
    <t>Spaustuvės g. 3, Varėna</t>
  </si>
  <si>
    <t>Vasario 16 g. 13, Varėna</t>
  </si>
  <si>
    <t>Vytauto g. 64, Varėna</t>
  </si>
  <si>
    <t>Vytauto g. 73, Varėna</t>
  </si>
  <si>
    <t>Varėna</t>
  </si>
  <si>
    <t>Druskininkų 7A</t>
  </si>
  <si>
    <t>Oškinio 5 (ren.)</t>
  </si>
  <si>
    <t>Saulėtekio 24/26</t>
  </si>
  <si>
    <t>Taikos 14</t>
  </si>
  <si>
    <t>Sodų 45</t>
  </si>
  <si>
    <t>Saulėtekio 5/7</t>
  </si>
  <si>
    <t>Sodų 20-II</t>
  </si>
  <si>
    <t>Sodų 43</t>
  </si>
  <si>
    <t>Saulėtekio 3</t>
  </si>
  <si>
    <t>Sodų 25</t>
  </si>
  <si>
    <t>Sodų 29</t>
  </si>
  <si>
    <t>Sodų 1</t>
  </si>
  <si>
    <t>Ganyklų 59</t>
  </si>
  <si>
    <t>Mokyklos 14-II</t>
  </si>
  <si>
    <t>Taikos 20</t>
  </si>
  <si>
    <t>Sodų 59</t>
  </si>
  <si>
    <t>Gintaro 33</t>
  </si>
  <si>
    <t>Saulėtekio 4</t>
  </si>
  <si>
    <t>Janonio 41</t>
  </si>
  <si>
    <t>Kretingos 6</t>
  </si>
  <si>
    <t>Mokyklos 13</t>
  </si>
  <si>
    <t>Palanga</t>
  </si>
  <si>
    <t>Eur/MWh</t>
  </si>
  <si>
    <t>Eur/m²/mėn</t>
  </si>
  <si>
    <t>Eur/mėn</t>
  </si>
  <si>
    <r>
      <t xml:space="preserve">Dainavos g. 5 </t>
    </r>
    <r>
      <rPr>
        <i/>
        <sz val="8"/>
        <rFont val="Arial"/>
        <family val="2"/>
        <charset val="186"/>
      </rPr>
      <t>(renov.)</t>
    </r>
  </si>
  <si>
    <r>
      <t xml:space="preserve">Ateities takas 16 </t>
    </r>
    <r>
      <rPr>
        <i/>
        <sz val="8"/>
        <rFont val="Arial"/>
        <family val="2"/>
        <charset val="186"/>
      </rPr>
      <t>(renov.)</t>
    </r>
  </si>
  <si>
    <r>
      <t xml:space="preserve">J.Tumo-Vaižganto g. 134 </t>
    </r>
    <r>
      <rPr>
        <i/>
        <sz val="8"/>
        <rFont val="Arial"/>
        <family val="2"/>
        <charset val="186"/>
      </rPr>
      <t>(renov.)</t>
    </r>
  </si>
  <si>
    <r>
      <t xml:space="preserve">Ateities takas 10 </t>
    </r>
    <r>
      <rPr>
        <i/>
        <sz val="8"/>
        <rFont val="Arial"/>
        <family val="2"/>
        <charset val="186"/>
      </rPr>
      <t>(renov.)</t>
    </r>
  </si>
  <si>
    <r>
      <t xml:space="preserve">Prezidento g. 82 </t>
    </r>
    <r>
      <rPr>
        <i/>
        <sz val="8"/>
        <rFont val="Arial"/>
        <family val="2"/>
        <charset val="186"/>
      </rPr>
      <t>(renov.)</t>
    </r>
  </si>
  <si>
    <r>
      <t>Vytenio g. 16</t>
    </r>
    <r>
      <rPr>
        <i/>
        <sz val="8"/>
        <rFont val="Arial"/>
        <family val="2"/>
        <charset val="186"/>
      </rPr>
      <t xml:space="preserve"> (renov.)</t>
    </r>
  </si>
  <si>
    <r>
      <t xml:space="preserve">Dariaus ir Girėno g. 32A </t>
    </r>
    <r>
      <rPr>
        <i/>
        <sz val="8"/>
        <rFont val="Arial"/>
        <family val="2"/>
        <charset val="186"/>
      </rPr>
      <t>(renov.)</t>
    </r>
  </si>
  <si>
    <r>
      <t xml:space="preserve">Prezidento g. 65 </t>
    </r>
    <r>
      <rPr>
        <i/>
        <sz val="8"/>
        <rFont val="Arial"/>
        <family val="2"/>
        <charset val="186"/>
      </rPr>
      <t>(renov.)</t>
    </r>
  </si>
  <si>
    <r>
      <t xml:space="preserve">J.Tumo-Vaižganto g. 129B </t>
    </r>
    <r>
      <rPr>
        <i/>
        <sz val="8"/>
        <rFont val="Arial"/>
        <family val="2"/>
        <charset val="186"/>
      </rPr>
      <t>(renov.)</t>
    </r>
  </si>
</sst>
</file>

<file path=xl/styles.xml><?xml version="1.0" encoding="utf-8"?>
<styleSheet xmlns="http://schemas.openxmlformats.org/spreadsheetml/2006/main">
  <numFmts count="4">
    <numFmt numFmtId="43" formatCode="_-* #,##0.00\ _L_t_-;\-* #,##0.00\ _L_t_-;_-* &quot;-&quot;??\ _L_t_-;_-@_-"/>
    <numFmt numFmtId="164" formatCode="0.0"/>
    <numFmt numFmtId="166" formatCode="0.0000"/>
    <numFmt numFmtId="167" formatCode="0.000"/>
  </numFmts>
  <fonts count="1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FFCC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59999389629810485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</cellStyleXfs>
  <cellXfs count="43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 applyProtection="1">
      <alignment horizontal="center"/>
      <protection locked="0"/>
    </xf>
    <xf numFmtId="164" fontId="2" fillId="4" borderId="23" xfId="0" applyNumberFormat="1" applyFont="1" applyFill="1" applyBorder="1" applyAlignment="1" applyProtection="1">
      <alignment horizontal="center"/>
      <protection locked="0"/>
    </xf>
    <xf numFmtId="164" fontId="2" fillId="4" borderId="23" xfId="0" applyNumberFormat="1" applyFont="1" applyFill="1" applyBorder="1" applyAlignment="1" applyProtection="1">
      <alignment horizontal="right"/>
      <protection locked="0"/>
    </xf>
    <xf numFmtId="2" fontId="2" fillId="4" borderId="23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6" borderId="1" xfId="5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2" fillId="3" borderId="1" xfId="5" applyNumberFormat="1" applyFont="1" applyFill="1" applyBorder="1" applyAlignment="1">
      <alignment horizontal="right"/>
    </xf>
    <xf numFmtId="164" fontId="2" fillId="3" borderId="1" xfId="5" applyNumberFormat="1" applyFont="1" applyFill="1" applyBorder="1" applyAlignment="1">
      <alignment horizontal="center"/>
    </xf>
    <xf numFmtId="2" fontId="2" fillId="3" borderId="1" xfId="5" applyNumberFormat="1" applyFont="1" applyFill="1" applyBorder="1" applyAlignment="1">
      <alignment horizontal="center"/>
    </xf>
    <xf numFmtId="0" fontId="2" fillId="7" borderId="1" xfId="9" applyFont="1" applyFill="1" applyBorder="1" applyAlignment="1" applyProtection="1">
      <alignment horizontal="center"/>
      <protection locked="0"/>
    </xf>
    <xf numFmtId="164" fontId="2" fillId="7" borderId="1" xfId="9" applyNumberFormat="1" applyFont="1" applyFill="1" applyBorder="1" applyAlignment="1" applyProtection="1">
      <alignment horizontal="right"/>
      <protection locked="0"/>
    </xf>
    <xf numFmtId="164" fontId="2" fillId="7" borderId="1" xfId="9" applyNumberFormat="1" applyFont="1" applyFill="1" applyBorder="1" applyAlignment="1" applyProtection="1">
      <alignment horizontal="center"/>
      <protection locked="0"/>
    </xf>
    <xf numFmtId="2" fontId="2" fillId="7" borderId="1" xfId="9" applyNumberFormat="1" applyFont="1" applyFill="1" applyBorder="1" applyAlignment="1" applyProtection="1">
      <alignment horizontal="center"/>
      <protection locked="0"/>
    </xf>
    <xf numFmtId="2" fontId="2" fillId="7" borderId="1" xfId="9" applyNumberFormat="1" applyFont="1" applyFill="1" applyBorder="1" applyAlignment="1" applyProtection="1">
      <alignment horizontal="center"/>
    </xf>
    <xf numFmtId="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5" applyFont="1" applyFill="1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3" xfId="5" applyNumberFormat="1" applyFont="1" applyFill="1" applyBorder="1" applyAlignment="1">
      <alignment horizontal="center"/>
    </xf>
    <xf numFmtId="2" fontId="2" fillId="7" borderId="3" xfId="9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right"/>
      <protection locked="0"/>
    </xf>
    <xf numFmtId="164" fontId="2" fillId="3" borderId="23" xfId="0" applyNumberFormat="1" applyFont="1" applyFill="1" applyBorder="1" applyAlignment="1" applyProtection="1">
      <alignment horizontal="center"/>
      <protection locked="0"/>
    </xf>
    <xf numFmtId="2" fontId="2" fillId="3" borderId="23" xfId="0" applyNumberFormat="1" applyFont="1" applyFill="1" applyBorder="1" applyAlignment="1" applyProtection="1">
      <alignment horizontal="center"/>
      <protection locked="0"/>
    </xf>
    <xf numFmtId="2" fontId="2" fillId="3" borderId="23" xfId="0" applyNumberFormat="1" applyFont="1" applyFill="1" applyBorder="1" applyAlignment="1" applyProtection="1">
      <alignment horizontal="center"/>
    </xf>
    <xf numFmtId="2" fontId="2" fillId="3" borderId="24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4" fontId="2" fillId="4" borderId="1" xfId="1" applyNumberFormat="1" applyFont="1" applyFill="1" applyBorder="1" applyAlignment="1" applyProtection="1">
      <alignment horizontal="center" vertical="center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5" applyFont="1" applyFill="1" applyBorder="1" applyAlignment="1">
      <alignment horizontal="center"/>
    </xf>
    <xf numFmtId="164" fontId="2" fillId="4" borderId="1" xfId="5" applyNumberFormat="1" applyFont="1" applyFill="1" applyBorder="1" applyAlignment="1">
      <alignment horizontal="right"/>
    </xf>
    <xf numFmtId="164" fontId="2" fillId="4" borderId="1" xfId="5" applyNumberFormat="1" applyFont="1" applyFill="1" applyBorder="1" applyAlignment="1">
      <alignment horizontal="center"/>
    </xf>
    <xf numFmtId="2" fontId="2" fillId="4" borderId="1" xfId="5" applyNumberFormat="1" applyFont="1" applyFill="1" applyBorder="1" applyAlignment="1">
      <alignment horizontal="center"/>
    </xf>
    <xf numFmtId="0" fontId="2" fillId="8" borderId="1" xfId="9" applyFont="1" applyFill="1" applyBorder="1" applyAlignment="1" applyProtection="1">
      <alignment horizontal="center"/>
      <protection locked="0"/>
    </xf>
    <xf numFmtId="164" fontId="2" fillId="8" borderId="1" xfId="9" applyNumberFormat="1" applyFont="1" applyFill="1" applyBorder="1" applyAlignment="1" applyProtection="1">
      <alignment horizontal="right"/>
      <protection locked="0"/>
    </xf>
    <xf numFmtId="164" fontId="2" fillId="8" borderId="1" xfId="9" applyNumberFormat="1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3" xfId="5" applyNumberFormat="1" applyFont="1" applyFill="1" applyBorder="1" applyAlignment="1">
      <alignment horizontal="center"/>
    </xf>
    <xf numFmtId="2" fontId="2" fillId="8" borderId="3" xfId="9" applyNumberFormat="1" applyFont="1" applyFill="1" applyBorder="1" applyAlignment="1" applyProtection="1">
      <alignment horizontal="center"/>
    </xf>
    <xf numFmtId="2" fontId="2" fillId="4" borderId="23" xfId="0" applyNumberFormat="1" applyFont="1" applyFill="1" applyBorder="1" applyAlignment="1" applyProtection="1">
      <alignment horizontal="center"/>
    </xf>
    <xf numFmtId="2" fontId="2" fillId="4" borderId="24" xfId="0" applyNumberFormat="1" applyFont="1" applyFill="1" applyBorder="1" applyAlignment="1" applyProtection="1">
      <alignment horizont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center"/>
    </xf>
    <xf numFmtId="164" fontId="2" fillId="6" borderId="1" xfId="2" applyNumberFormat="1" applyFont="1" applyFill="1" applyBorder="1" applyAlignment="1">
      <alignment horizontal="right"/>
    </xf>
    <xf numFmtId="164" fontId="2" fillId="6" borderId="1" xfId="2" applyNumberFormat="1" applyFont="1" applyFill="1" applyBorder="1" applyAlignment="1">
      <alignment horizontal="center"/>
    </xf>
    <xf numFmtId="2" fontId="2" fillId="6" borderId="1" xfId="2" applyNumberFormat="1" applyFont="1" applyFill="1" applyBorder="1" applyAlignment="1">
      <alignment horizontal="center"/>
    </xf>
    <xf numFmtId="0" fontId="2" fillId="6" borderId="1" xfId="5" applyFont="1" applyFill="1" applyBorder="1" applyAlignment="1">
      <alignment horizontal="left" vertical="center"/>
    </xf>
    <xf numFmtId="0" fontId="2" fillId="6" borderId="1" xfId="5" applyFont="1" applyFill="1" applyBorder="1" applyAlignment="1">
      <alignment horizontal="center" vertical="center"/>
    </xf>
    <xf numFmtId="164" fontId="2" fillId="6" borderId="1" xfId="5" applyNumberFormat="1" applyFont="1" applyFill="1" applyBorder="1" applyAlignment="1">
      <alignment horizontal="center" vertical="center"/>
    </xf>
    <xf numFmtId="2" fontId="2" fillId="6" borderId="1" xfId="5" applyNumberFormat="1" applyFont="1" applyFill="1" applyBorder="1" applyAlignment="1">
      <alignment horizontal="center" vertical="center"/>
    </xf>
    <xf numFmtId="2" fontId="2" fillId="6" borderId="3" xfId="5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  <xf numFmtId="0" fontId="7" fillId="4" borderId="26" xfId="0" applyFont="1" applyFill="1" applyBorder="1" applyAlignment="1">
      <alignment horizontal="center" vertical="center" textRotation="90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6" borderId="26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  <xf numFmtId="0" fontId="7" fillId="5" borderId="26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26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left"/>
      <protection locked="0"/>
    </xf>
    <xf numFmtId="0" fontId="2" fillId="6" borderId="1" xfId="5" applyFont="1" applyFill="1" applyBorder="1" applyAlignment="1">
      <alignment horizontal="center"/>
    </xf>
    <xf numFmtId="164" fontId="2" fillId="6" borderId="1" xfId="5" applyNumberFormat="1" applyFont="1" applyFill="1" applyBorder="1" applyAlignment="1">
      <alignment horizontal="center"/>
    </xf>
    <xf numFmtId="2" fontId="2" fillId="6" borderId="1" xfId="5" applyNumberFormat="1" applyFont="1" applyFill="1" applyBorder="1" applyAlignment="1">
      <alignment horizontal="center"/>
    </xf>
    <xf numFmtId="0" fontId="2" fillId="6" borderId="1" xfId="5" applyFont="1" applyFill="1" applyBorder="1" applyAlignment="1">
      <alignment horizontal="left"/>
    </xf>
    <xf numFmtId="164" fontId="2" fillId="6" borderId="1" xfId="5" applyNumberFormat="1" applyFont="1" applyFill="1" applyBorder="1" applyAlignment="1">
      <alignment horizontal="right"/>
    </xf>
    <xf numFmtId="0" fontId="2" fillId="6" borderId="1" xfId="0" applyFont="1" applyFill="1" applyBorder="1" applyProtection="1">
      <protection locked="0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/>
    <xf numFmtId="164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center"/>
    </xf>
    <xf numFmtId="167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1" applyFont="1" applyFill="1" applyBorder="1" applyAlignment="1" applyProtection="1">
      <alignment vertical="center" wrapText="1"/>
      <protection locked="0"/>
    </xf>
    <xf numFmtId="0" fontId="2" fillId="6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/>
    <xf numFmtId="167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0" fontId="2" fillId="9" borderId="1" xfId="9" applyFont="1" applyFill="1" applyBorder="1" applyProtection="1">
      <protection locked="0"/>
    </xf>
    <xf numFmtId="0" fontId="2" fillId="9" borderId="1" xfId="9" applyFont="1" applyFill="1" applyBorder="1" applyAlignment="1" applyProtection="1">
      <alignment horizontal="center"/>
      <protection locked="0"/>
    </xf>
    <xf numFmtId="0" fontId="2" fillId="6" borderId="1" xfId="1" applyFont="1" applyFill="1" applyBorder="1" applyAlignment="1" applyProtection="1">
      <alignment vertical="top" wrapText="1"/>
      <protection locked="0"/>
    </xf>
    <xf numFmtId="164" fontId="2" fillId="6" borderId="1" xfId="0" applyNumberFormat="1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 applyProtection="1">
      <alignment horizontal="center"/>
    </xf>
    <xf numFmtId="2" fontId="2" fillId="6" borderId="3" xfId="0" applyNumberFormat="1" applyFont="1" applyFill="1" applyBorder="1" applyAlignment="1" applyProtection="1">
      <alignment horizontal="center"/>
    </xf>
    <xf numFmtId="2" fontId="2" fillId="6" borderId="3" xfId="5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6" borderId="23" xfId="0" applyFont="1" applyFill="1" applyBorder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164" fontId="2" fillId="6" borderId="23" xfId="0" applyNumberFormat="1" applyFont="1" applyFill="1" applyBorder="1" applyAlignment="1" applyProtection="1">
      <alignment horizontal="right"/>
      <protection locked="0"/>
    </xf>
    <xf numFmtId="164" fontId="2" fillId="6" borderId="23" xfId="0" applyNumberFormat="1" applyFont="1" applyFill="1" applyBorder="1" applyAlignment="1" applyProtection="1">
      <alignment horizontal="center"/>
      <protection locked="0"/>
    </xf>
    <xf numFmtId="2" fontId="2" fillId="6" borderId="23" xfId="0" applyNumberFormat="1" applyFont="1" applyFill="1" applyBorder="1" applyAlignment="1" applyProtection="1">
      <alignment horizontal="center"/>
      <protection locked="0"/>
    </xf>
    <xf numFmtId="2" fontId="2" fillId="6" borderId="23" xfId="0" applyNumberFormat="1" applyFont="1" applyFill="1" applyBorder="1" applyAlignment="1" applyProtection="1">
      <alignment horizontal="center"/>
    </xf>
    <xf numFmtId="2" fontId="2" fillId="6" borderId="24" xfId="0" applyNumberFormat="1" applyFont="1" applyFill="1" applyBorder="1" applyAlignment="1" applyProtection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6" borderId="1" xfId="0" applyNumberFormat="1" applyFont="1" applyFill="1" applyBorder="1" applyAlignment="1">
      <alignment horizontal="center"/>
    </xf>
    <xf numFmtId="164" fontId="2" fillId="9" borderId="1" xfId="9" applyNumberFormat="1" applyFont="1" applyFill="1" applyBorder="1" applyAlignment="1" applyProtection="1">
      <alignment horizontal="center"/>
      <protection locked="0"/>
    </xf>
    <xf numFmtId="2" fontId="2" fillId="9" borderId="1" xfId="9" applyNumberFormat="1" applyFont="1" applyFill="1" applyBorder="1" applyAlignment="1" applyProtection="1">
      <alignment horizontal="center"/>
      <protection locked="0"/>
    </xf>
    <xf numFmtId="167" fontId="2" fillId="6" borderId="1" xfId="5" applyNumberFormat="1" applyFont="1" applyFill="1" applyBorder="1" applyAlignment="1">
      <alignment horizontal="center" vertical="center"/>
    </xf>
    <xf numFmtId="167" fontId="2" fillId="6" borderId="1" xfId="1" applyNumberFormat="1" applyFont="1" applyFill="1" applyBorder="1" applyAlignment="1">
      <alignment horizontal="center" vertical="center" wrapText="1"/>
    </xf>
    <xf numFmtId="167" fontId="2" fillId="6" borderId="1" xfId="2" applyNumberFormat="1" applyFont="1" applyFill="1" applyBorder="1" applyAlignment="1">
      <alignment horizontal="center"/>
    </xf>
    <xf numFmtId="167" fontId="2" fillId="9" borderId="1" xfId="9" applyNumberFormat="1" applyFont="1" applyFill="1" applyBorder="1" applyAlignment="1" applyProtection="1">
      <alignment horizontal="center"/>
      <protection locked="0"/>
    </xf>
    <xf numFmtId="167" fontId="2" fillId="6" borderId="1" xfId="10" applyNumberFormat="1" applyFont="1" applyFill="1" applyBorder="1" applyAlignment="1">
      <alignment horizontal="center" vertical="distributed"/>
    </xf>
    <xf numFmtId="167" fontId="2" fillId="6" borderId="1" xfId="5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6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6" borderId="1" xfId="5" applyNumberFormat="1" applyFont="1" applyFill="1" applyBorder="1" applyAlignment="1">
      <alignment horizontal="right" vertical="center"/>
    </xf>
    <xf numFmtId="164" fontId="2" fillId="9" borderId="1" xfId="9" applyNumberFormat="1" applyFont="1" applyFill="1" applyBorder="1" applyAlignment="1" applyProtection="1">
      <alignment horizontal="right"/>
      <protection locked="0"/>
    </xf>
    <xf numFmtId="166" fontId="2" fillId="6" borderId="1" xfId="5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 applyProtection="1">
      <alignment horizontal="right"/>
    </xf>
    <xf numFmtId="166" fontId="2" fillId="6" borderId="1" xfId="0" applyNumberFormat="1" applyFont="1" applyFill="1" applyBorder="1" applyAlignment="1">
      <alignment horizontal="right"/>
    </xf>
    <xf numFmtId="166" fontId="2" fillId="6" borderId="1" xfId="2" applyNumberFormat="1" applyFont="1" applyFill="1" applyBorder="1" applyAlignment="1">
      <alignment horizontal="right"/>
    </xf>
    <xf numFmtId="166" fontId="2" fillId="9" borderId="1" xfId="9" applyNumberFormat="1" applyFont="1" applyFill="1" applyBorder="1" applyAlignment="1" applyProtection="1">
      <alignment horizontal="right"/>
    </xf>
    <xf numFmtId="166" fontId="2" fillId="6" borderId="1" xfId="5" applyNumberFormat="1" applyFont="1" applyFill="1" applyBorder="1" applyAlignment="1">
      <alignment horizontal="right"/>
    </xf>
    <xf numFmtId="2" fontId="2" fillId="6" borderId="1" xfId="1" applyNumberFormat="1" applyFont="1" applyFill="1" applyBorder="1" applyAlignment="1" applyProtection="1">
      <alignment horizontal="center"/>
      <protection locked="0"/>
    </xf>
    <xf numFmtId="2" fontId="2" fillId="9" borderId="1" xfId="9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167" fontId="2" fillId="6" borderId="1" xfId="1" applyNumberFormat="1" applyFont="1" applyFill="1" applyBorder="1" applyAlignment="1">
      <alignment horizontal="center" vertical="top" wrapText="1"/>
    </xf>
    <xf numFmtId="2" fontId="2" fillId="6" borderId="3" xfId="2" applyNumberFormat="1" applyFont="1" applyFill="1" applyBorder="1" applyAlignment="1">
      <alignment horizontal="center"/>
    </xf>
    <xf numFmtId="2" fontId="2" fillId="9" borderId="3" xfId="9" applyNumberFormat="1" applyFont="1" applyFill="1" applyBorder="1" applyAlignment="1" applyProtection="1">
      <alignment horizont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5" xfId="2" applyFont="1" applyFill="1" applyBorder="1"/>
    <xf numFmtId="0" fontId="2" fillId="5" borderId="25" xfId="2" applyFont="1" applyFill="1" applyBorder="1" applyAlignment="1">
      <alignment horizontal="center"/>
    </xf>
    <xf numFmtId="167" fontId="2" fillId="5" borderId="25" xfId="2" applyNumberFormat="1" applyFont="1" applyFill="1" applyBorder="1" applyAlignment="1">
      <alignment horizontal="center"/>
    </xf>
    <xf numFmtId="164" fontId="2" fillId="5" borderId="25" xfId="2" applyNumberFormat="1" applyFont="1" applyFill="1" applyBorder="1" applyAlignment="1">
      <alignment horizontal="right"/>
    </xf>
    <xf numFmtId="164" fontId="2" fillId="5" borderId="25" xfId="2" applyNumberFormat="1" applyFont="1" applyFill="1" applyBorder="1" applyAlignment="1">
      <alignment horizontal="center"/>
    </xf>
    <xf numFmtId="166" fontId="2" fillId="5" borderId="25" xfId="2" applyNumberFormat="1" applyFont="1" applyFill="1" applyBorder="1" applyAlignment="1">
      <alignment horizontal="right"/>
    </xf>
    <xf numFmtId="2" fontId="2" fillId="5" borderId="25" xfId="2" applyNumberFormat="1" applyFont="1" applyFill="1" applyBorder="1" applyAlignment="1">
      <alignment horizontal="center"/>
    </xf>
    <xf numFmtId="2" fontId="2" fillId="5" borderId="22" xfId="2" applyNumberFormat="1" applyFont="1" applyFill="1" applyBorder="1" applyAlignment="1">
      <alignment horizontal="center"/>
    </xf>
    <xf numFmtId="0" fontId="2" fillId="5" borderId="1" xfId="0" applyFont="1" applyFill="1" applyBorder="1"/>
    <xf numFmtId="167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Protection="1"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7" fontId="2" fillId="5" borderId="1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Alignment="1" applyProtection="1">
      <alignment horizontal="right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</xf>
    <xf numFmtId="2" fontId="2" fillId="5" borderId="3" xfId="0" applyNumberFormat="1" applyFont="1" applyFill="1" applyBorder="1" applyAlignment="1" applyProtection="1">
      <alignment horizontal="center"/>
    </xf>
    <xf numFmtId="0" fontId="2" fillId="5" borderId="1" xfId="2" applyFont="1" applyFill="1" applyBorder="1"/>
    <xf numFmtId="0" fontId="2" fillId="5" borderId="1" xfId="2" applyFont="1" applyFill="1" applyBorder="1" applyAlignment="1">
      <alignment horizontal="center"/>
    </xf>
    <xf numFmtId="167" fontId="2" fillId="5" borderId="1" xfId="2" applyNumberFormat="1" applyFont="1" applyFill="1" applyBorder="1" applyAlignment="1">
      <alignment horizontal="center"/>
    </xf>
    <xf numFmtId="164" fontId="2" fillId="5" borderId="1" xfId="2" applyNumberFormat="1" applyFont="1" applyFill="1" applyBorder="1" applyAlignment="1">
      <alignment horizontal="right"/>
    </xf>
    <xf numFmtId="164" fontId="2" fillId="5" borderId="1" xfId="2" applyNumberFormat="1" applyFont="1" applyFill="1" applyBorder="1" applyAlignment="1">
      <alignment horizontal="center"/>
    </xf>
    <xf numFmtId="166" fontId="2" fillId="5" borderId="1" xfId="2" applyNumberFormat="1" applyFont="1" applyFill="1" applyBorder="1" applyAlignment="1">
      <alignment horizontal="right"/>
    </xf>
    <xf numFmtId="2" fontId="2" fillId="5" borderId="1" xfId="2" applyNumberFormat="1" applyFont="1" applyFill="1" applyBorder="1" applyAlignment="1">
      <alignment horizontal="center"/>
    </xf>
    <xf numFmtId="2" fontId="2" fillId="5" borderId="3" xfId="2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1" applyFont="1" applyFill="1" applyBorder="1" applyAlignment="1" applyProtection="1">
      <alignment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167" fontId="2" fillId="5" borderId="1" xfId="1" applyNumberFormat="1" applyFont="1" applyFill="1" applyBorder="1" applyAlignment="1">
      <alignment horizontal="center" vertical="top" wrapText="1"/>
    </xf>
    <xf numFmtId="167" fontId="2" fillId="5" borderId="1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1" applyNumberFormat="1" applyFont="1" applyFill="1" applyBorder="1" applyAlignment="1" applyProtection="1">
      <alignment horizontal="center"/>
      <protection locked="0"/>
    </xf>
    <xf numFmtId="0" fontId="2" fillId="5" borderId="1" xfId="2" applyFont="1" applyFill="1" applyBorder="1" applyAlignment="1">
      <alignment horizontal="left"/>
    </xf>
    <xf numFmtId="0" fontId="2" fillId="10" borderId="1" xfId="9" applyFont="1" applyFill="1" applyBorder="1" applyProtection="1">
      <protection locked="0"/>
    </xf>
    <xf numFmtId="0" fontId="2" fillId="10" borderId="1" xfId="9" applyFont="1" applyFill="1" applyBorder="1" applyAlignment="1" applyProtection="1">
      <alignment horizontal="center"/>
      <protection locked="0"/>
    </xf>
    <xf numFmtId="167" fontId="2" fillId="10" borderId="1" xfId="9" applyNumberFormat="1" applyFont="1" applyFill="1" applyBorder="1" applyAlignment="1" applyProtection="1">
      <alignment horizontal="center"/>
      <protection locked="0"/>
    </xf>
    <xf numFmtId="164" fontId="2" fillId="10" borderId="1" xfId="9" applyNumberFormat="1" applyFont="1" applyFill="1" applyBorder="1" applyAlignment="1" applyProtection="1">
      <alignment horizontal="right"/>
      <protection locked="0"/>
    </xf>
    <xf numFmtId="164" fontId="2" fillId="10" borderId="1" xfId="9" applyNumberFormat="1" applyFont="1" applyFill="1" applyBorder="1" applyAlignment="1" applyProtection="1">
      <alignment horizontal="center"/>
      <protection locked="0"/>
    </xf>
    <xf numFmtId="166" fontId="2" fillId="10" borderId="1" xfId="9" applyNumberFormat="1" applyFont="1" applyFill="1" applyBorder="1" applyAlignment="1" applyProtection="1">
      <alignment horizontal="right"/>
    </xf>
    <xf numFmtId="2" fontId="2" fillId="10" borderId="1" xfId="9" applyNumberFormat="1" applyFont="1" applyFill="1" applyBorder="1" applyAlignment="1" applyProtection="1">
      <alignment horizontal="center"/>
      <protection locked="0"/>
    </xf>
    <xf numFmtId="2" fontId="2" fillId="10" borderId="1" xfId="9" applyNumberFormat="1" applyFont="1" applyFill="1" applyBorder="1" applyAlignment="1" applyProtection="1">
      <alignment horizontal="center"/>
    </xf>
    <xf numFmtId="2" fontId="2" fillId="10" borderId="3" xfId="9" applyNumberFormat="1" applyFont="1" applyFill="1" applyBorder="1" applyAlignment="1" applyProtection="1">
      <alignment horizontal="center"/>
    </xf>
    <xf numFmtId="0" fontId="2" fillId="5" borderId="1" xfId="6" applyFont="1" applyFill="1" applyBorder="1"/>
    <xf numFmtId="0" fontId="2" fillId="5" borderId="1" xfId="6" applyFont="1" applyFill="1" applyBorder="1" applyAlignment="1">
      <alignment horizontal="center"/>
    </xf>
    <xf numFmtId="167" fontId="2" fillId="5" borderId="1" xfId="6" applyNumberFormat="1" applyFont="1" applyFill="1" applyBorder="1" applyAlignment="1">
      <alignment horizontal="center"/>
    </xf>
    <xf numFmtId="164" fontId="2" fillId="5" borderId="1" xfId="6" applyNumberFormat="1" applyFont="1" applyFill="1" applyBorder="1" applyAlignment="1">
      <alignment horizontal="right"/>
    </xf>
    <xf numFmtId="164" fontId="2" fillId="5" borderId="1" xfId="6" applyNumberFormat="1" applyFont="1" applyFill="1" applyBorder="1" applyAlignment="1">
      <alignment horizontal="center"/>
    </xf>
    <xf numFmtId="166" fontId="2" fillId="5" borderId="1" xfId="6" applyNumberFormat="1" applyFont="1" applyFill="1" applyBorder="1" applyAlignment="1">
      <alignment horizontal="right"/>
    </xf>
    <xf numFmtId="2" fontId="2" fillId="5" borderId="1" xfId="6" applyNumberFormat="1" applyFont="1" applyFill="1" applyBorder="1" applyAlignment="1">
      <alignment horizontal="center"/>
    </xf>
    <xf numFmtId="2" fontId="2" fillId="5" borderId="3" xfId="6" applyNumberFormat="1" applyFont="1" applyFill="1" applyBorder="1" applyAlignment="1">
      <alignment horizontal="center"/>
    </xf>
    <xf numFmtId="0" fontId="2" fillId="5" borderId="1" xfId="5" applyFont="1" applyFill="1" applyBorder="1" applyAlignment="1">
      <alignment vertical="center"/>
    </xf>
    <xf numFmtId="0" fontId="2" fillId="5" borderId="1" xfId="5" applyFont="1" applyFill="1" applyBorder="1" applyAlignment="1">
      <alignment horizontal="center"/>
    </xf>
    <xf numFmtId="167" fontId="2" fillId="5" borderId="1" xfId="5" applyNumberFormat="1" applyFont="1" applyFill="1" applyBorder="1" applyAlignment="1">
      <alignment horizontal="center"/>
    </xf>
    <xf numFmtId="164" fontId="2" fillId="5" borderId="1" xfId="5" applyNumberFormat="1" applyFont="1" applyFill="1" applyBorder="1" applyAlignment="1">
      <alignment horizontal="right"/>
    </xf>
    <xf numFmtId="164" fontId="2" fillId="5" borderId="1" xfId="5" applyNumberFormat="1" applyFont="1" applyFill="1" applyBorder="1" applyAlignment="1">
      <alignment horizontal="center"/>
    </xf>
    <xf numFmtId="166" fontId="2" fillId="5" borderId="1" xfId="5" applyNumberFormat="1" applyFont="1" applyFill="1" applyBorder="1" applyAlignment="1">
      <alignment horizontal="right"/>
    </xf>
    <xf numFmtId="2" fontId="2" fillId="5" borderId="1" xfId="5" applyNumberFormat="1" applyFont="1" applyFill="1" applyBorder="1" applyAlignment="1">
      <alignment horizontal="center"/>
    </xf>
    <xf numFmtId="2" fontId="2" fillId="5" borderId="3" xfId="5" applyNumberFormat="1" applyFont="1" applyFill="1" applyBorder="1" applyAlignment="1">
      <alignment horizontal="center"/>
    </xf>
    <xf numFmtId="0" fontId="2" fillId="5" borderId="1" xfId="5" applyFont="1" applyFill="1" applyBorder="1" applyAlignment="1">
      <alignment horizontal="left" vertical="center"/>
    </xf>
    <xf numFmtId="0" fontId="2" fillId="5" borderId="1" xfId="5" applyFont="1" applyFill="1" applyBorder="1" applyAlignment="1">
      <alignment horizontal="center" vertical="center"/>
    </xf>
    <xf numFmtId="167" fontId="2" fillId="5" borderId="1" xfId="5" applyNumberFormat="1" applyFont="1" applyFill="1" applyBorder="1" applyAlignment="1">
      <alignment horizontal="center" vertical="center"/>
    </xf>
    <xf numFmtId="164" fontId="2" fillId="5" borderId="1" xfId="5" applyNumberFormat="1" applyFont="1" applyFill="1" applyBorder="1" applyAlignment="1">
      <alignment horizontal="right" vertical="center"/>
    </xf>
    <xf numFmtId="164" fontId="2" fillId="5" borderId="1" xfId="5" applyNumberFormat="1" applyFont="1" applyFill="1" applyBorder="1" applyAlignment="1">
      <alignment horizontal="center" vertical="center"/>
    </xf>
    <xf numFmtId="166" fontId="2" fillId="5" borderId="1" xfId="5" applyNumberFormat="1" applyFont="1" applyFill="1" applyBorder="1" applyAlignment="1">
      <alignment horizontal="right" vertical="center"/>
    </xf>
    <xf numFmtId="2" fontId="2" fillId="5" borderId="1" xfId="5" applyNumberFormat="1" applyFont="1" applyFill="1" applyBorder="1" applyAlignment="1">
      <alignment horizontal="center" vertical="center"/>
    </xf>
    <xf numFmtId="2" fontId="2" fillId="5" borderId="3" xfId="5" applyNumberFormat="1" applyFont="1" applyFill="1" applyBorder="1" applyAlignment="1">
      <alignment horizontal="center" vertical="center"/>
    </xf>
    <xf numFmtId="167" fontId="2" fillId="5" borderId="1" xfId="10" applyNumberFormat="1" applyFont="1" applyFill="1" applyBorder="1" applyAlignment="1">
      <alignment horizontal="center"/>
    </xf>
    <xf numFmtId="164" fontId="2" fillId="5" borderId="1" xfId="5" applyNumberFormat="1" applyFont="1" applyFill="1" applyBorder="1" applyAlignment="1">
      <alignment vertical="center"/>
    </xf>
    <xf numFmtId="1" fontId="2" fillId="5" borderId="1" xfId="5" applyNumberFormat="1" applyFont="1" applyFill="1" applyBorder="1" applyAlignment="1">
      <alignment horizontal="center" vertical="center"/>
    </xf>
    <xf numFmtId="0" fontId="2" fillId="11" borderId="1" xfId="9" applyFont="1" applyFill="1" applyBorder="1" applyProtection="1"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167" fontId="2" fillId="12" borderId="1" xfId="9" applyNumberFormat="1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right"/>
      <protection locked="0"/>
    </xf>
    <xf numFmtId="164" fontId="2" fillId="12" borderId="1" xfId="9" applyNumberFormat="1" applyFont="1" applyFill="1" applyBorder="1" applyAlignment="1" applyProtection="1">
      <alignment horizontal="center"/>
      <protection locked="0"/>
    </xf>
    <xf numFmtId="166" fontId="2" fillId="12" borderId="1" xfId="9" applyNumberFormat="1" applyFont="1" applyFill="1" applyBorder="1" applyAlignment="1" applyProtection="1">
      <alignment horizontal="right"/>
    </xf>
    <xf numFmtId="2" fontId="2" fillId="12" borderId="1" xfId="9" applyNumberFormat="1" applyFont="1" applyFill="1" applyBorder="1" applyAlignment="1" applyProtection="1">
      <alignment horizontal="center"/>
      <protection locked="0"/>
    </xf>
    <xf numFmtId="2" fontId="2" fillId="12" borderId="1" xfId="9" applyNumberFormat="1" applyFont="1" applyFill="1" applyBorder="1" applyAlignment="1" applyProtection="1">
      <alignment horizontal="center"/>
    </xf>
    <xf numFmtId="2" fontId="2" fillId="12" borderId="3" xfId="9" applyNumberFormat="1" applyFont="1" applyFill="1" applyBorder="1" applyAlignment="1" applyProtection="1">
      <alignment horizontal="center"/>
    </xf>
    <xf numFmtId="0" fontId="2" fillId="12" borderId="1" xfId="9" applyFont="1" applyFill="1" applyBorder="1" applyProtection="1">
      <protection locked="0"/>
    </xf>
    <xf numFmtId="167" fontId="2" fillId="5" borderId="1" xfId="10" applyNumberFormat="1" applyFont="1" applyFill="1" applyBorder="1" applyAlignment="1">
      <alignment horizontal="center" vertical="distributed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/>
    <xf numFmtId="0" fontId="2" fillId="5" borderId="23" xfId="0" applyFont="1" applyFill="1" applyBorder="1" applyAlignment="1">
      <alignment horizontal="center"/>
    </xf>
    <xf numFmtId="167" fontId="2" fillId="5" borderId="23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right"/>
    </xf>
    <xf numFmtId="164" fontId="2" fillId="5" borderId="23" xfId="0" applyNumberFormat="1" applyFont="1" applyFill="1" applyBorder="1" applyAlignment="1">
      <alignment horizontal="center"/>
    </xf>
    <xf numFmtId="166" fontId="2" fillId="5" borderId="23" xfId="0" applyNumberFormat="1" applyFont="1" applyFill="1" applyBorder="1" applyAlignment="1">
      <alignment horizontal="right"/>
    </xf>
    <xf numFmtId="2" fontId="2" fillId="5" borderId="23" xfId="0" applyNumberFormat="1" applyFont="1" applyFill="1" applyBorder="1" applyAlignment="1">
      <alignment horizontal="center"/>
    </xf>
    <xf numFmtId="2" fontId="2" fillId="5" borderId="24" xfId="0" applyNumberFormat="1" applyFont="1" applyFill="1" applyBorder="1" applyAlignment="1">
      <alignment horizontal="center"/>
    </xf>
    <xf numFmtId="0" fontId="2" fillId="6" borderId="25" xfId="0" applyFont="1" applyFill="1" applyBorder="1" applyProtection="1">
      <protection locked="0"/>
    </xf>
    <xf numFmtId="1" fontId="2" fillId="6" borderId="25" xfId="0" applyNumberFormat="1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 locked="0"/>
    </xf>
    <xf numFmtId="167" fontId="2" fillId="6" borderId="25" xfId="0" applyNumberFormat="1" applyFont="1" applyFill="1" applyBorder="1" applyAlignment="1" applyProtection="1">
      <alignment horizontal="center"/>
      <protection locked="0"/>
    </xf>
    <xf numFmtId="164" fontId="2" fillId="6" borderId="25" xfId="0" applyNumberFormat="1" applyFont="1" applyFill="1" applyBorder="1" applyAlignment="1" applyProtection="1">
      <alignment horizontal="right"/>
      <protection locked="0"/>
    </xf>
    <xf numFmtId="164" fontId="2" fillId="6" borderId="25" xfId="0" applyNumberFormat="1" applyFont="1" applyFill="1" applyBorder="1" applyAlignment="1" applyProtection="1">
      <alignment horizontal="center"/>
      <protection locked="0"/>
    </xf>
    <xf numFmtId="166" fontId="2" fillId="6" borderId="25" xfId="0" applyNumberFormat="1" applyFont="1" applyFill="1" applyBorder="1" applyAlignment="1" applyProtection="1">
      <alignment horizontal="right"/>
    </xf>
    <xf numFmtId="2" fontId="2" fillId="6" borderId="25" xfId="0" applyNumberFormat="1" applyFont="1" applyFill="1" applyBorder="1" applyAlignment="1" applyProtection="1">
      <alignment horizontal="center"/>
      <protection locked="0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2" xfId="0" applyNumberFormat="1" applyFont="1" applyFill="1" applyBorder="1" applyAlignment="1" applyProtection="1">
      <alignment horizontal="center"/>
    </xf>
    <xf numFmtId="0" fontId="2" fillId="6" borderId="23" xfId="0" applyFont="1" applyFill="1" applyBorder="1" applyProtection="1">
      <protection locked="0"/>
    </xf>
    <xf numFmtId="167" fontId="2" fillId="6" borderId="23" xfId="0" applyNumberFormat="1" applyFont="1" applyFill="1" applyBorder="1" applyAlignment="1" applyProtection="1">
      <alignment horizontal="center"/>
      <protection locked="0"/>
    </xf>
    <xf numFmtId="166" fontId="2" fillId="6" borderId="23" xfId="0" applyNumberFormat="1" applyFont="1" applyFill="1" applyBorder="1" applyAlignment="1" applyProtection="1">
      <alignment horizontal="right"/>
    </xf>
    <xf numFmtId="0" fontId="2" fillId="4" borderId="1" xfId="2" applyFont="1" applyFill="1" applyBorder="1"/>
    <xf numFmtId="0" fontId="2" fillId="4" borderId="1" xfId="2" applyFont="1" applyFill="1" applyBorder="1" applyAlignment="1">
      <alignment horizontal="center"/>
    </xf>
    <xf numFmtId="167" fontId="2" fillId="4" borderId="1" xfId="2" applyNumberFormat="1" applyFont="1" applyFill="1" applyBorder="1" applyAlignment="1">
      <alignment horizontal="center"/>
    </xf>
    <xf numFmtId="164" fontId="2" fillId="4" borderId="1" xfId="2" applyNumberFormat="1" applyFont="1" applyFill="1" applyBorder="1" applyAlignment="1">
      <alignment horizontal="right"/>
    </xf>
    <xf numFmtId="164" fontId="2" fillId="4" borderId="1" xfId="2" applyNumberFormat="1" applyFont="1" applyFill="1" applyBorder="1" applyAlignment="1">
      <alignment horizontal="center"/>
    </xf>
    <xf numFmtId="166" fontId="2" fillId="4" borderId="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0" fontId="2" fillId="4" borderId="1" xfId="6" applyFont="1" applyFill="1" applyBorder="1"/>
    <xf numFmtId="0" fontId="2" fillId="4" borderId="1" xfId="6" applyFont="1" applyFill="1" applyBorder="1" applyAlignment="1">
      <alignment horizontal="center"/>
    </xf>
    <xf numFmtId="167" fontId="2" fillId="4" borderId="1" xfId="6" applyNumberFormat="1" applyFont="1" applyFill="1" applyBorder="1" applyAlignment="1">
      <alignment horizontal="center"/>
    </xf>
    <xf numFmtId="164" fontId="2" fillId="4" borderId="1" xfId="6" applyNumberFormat="1" applyFont="1" applyFill="1" applyBorder="1" applyAlignment="1">
      <alignment horizontal="right"/>
    </xf>
    <xf numFmtId="164" fontId="2" fillId="4" borderId="1" xfId="6" applyNumberFormat="1" applyFont="1" applyFill="1" applyBorder="1" applyAlignment="1">
      <alignment horizontal="center"/>
    </xf>
    <xf numFmtId="166" fontId="2" fillId="4" borderId="1" xfId="6" applyNumberFormat="1" applyFont="1" applyFill="1" applyBorder="1" applyAlignment="1">
      <alignment horizontal="right"/>
    </xf>
    <xf numFmtId="2" fontId="2" fillId="4" borderId="1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/>
    <xf numFmtId="167" fontId="2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5" applyFont="1" applyFill="1" applyBorder="1"/>
    <xf numFmtId="167" fontId="2" fillId="4" borderId="1" xfId="5" applyNumberFormat="1" applyFont="1" applyFill="1" applyBorder="1" applyAlignment="1">
      <alignment horizontal="center"/>
    </xf>
    <xf numFmtId="166" fontId="2" fillId="4" borderId="1" xfId="5" applyNumberFormat="1" applyFont="1" applyFill="1" applyBorder="1" applyAlignment="1">
      <alignment horizontal="right"/>
    </xf>
    <xf numFmtId="167" fontId="2" fillId="4" borderId="1" xfId="1" applyNumberFormat="1" applyFont="1" applyFill="1" applyBorder="1" applyAlignment="1">
      <alignment horizontal="center" vertical="top" wrapText="1"/>
    </xf>
    <xf numFmtId="167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vertical="center" wrapText="1"/>
      <protection locked="0"/>
    </xf>
    <xf numFmtId="0" fontId="2" fillId="4" borderId="1" xfId="5" applyFont="1" applyFill="1" applyBorder="1" applyAlignment="1">
      <alignment vertical="center"/>
    </xf>
    <xf numFmtId="0" fontId="2" fillId="4" borderId="1" xfId="5" applyFont="1" applyFill="1" applyBorder="1" applyAlignment="1">
      <alignment horizontal="center" vertical="center"/>
    </xf>
    <xf numFmtId="167" fontId="2" fillId="4" borderId="1" xfId="5" applyNumberFormat="1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right" vertical="center"/>
    </xf>
    <xf numFmtId="164" fontId="2" fillId="4" borderId="1" xfId="5" applyNumberFormat="1" applyFont="1" applyFill="1" applyBorder="1" applyAlignment="1">
      <alignment horizontal="center" vertical="center"/>
    </xf>
    <xf numFmtId="166" fontId="2" fillId="4" borderId="1" xfId="5" applyNumberFormat="1" applyFont="1" applyFill="1" applyBorder="1" applyAlignment="1">
      <alignment horizontal="right" vertical="center"/>
    </xf>
    <xf numFmtId="2" fontId="2" fillId="4" borderId="1" xfId="5" applyNumberFormat="1" applyFont="1" applyFill="1" applyBorder="1" applyAlignment="1">
      <alignment horizontal="center" vertical="center"/>
    </xf>
    <xf numFmtId="2" fontId="2" fillId="4" borderId="3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/>
    </xf>
    <xf numFmtId="0" fontId="2" fillId="4" borderId="1" xfId="1" applyFont="1" applyFill="1" applyBorder="1" applyAlignment="1" applyProtection="1">
      <alignment vertical="top" wrapText="1"/>
      <protection locked="0"/>
    </xf>
    <xf numFmtId="167" fontId="2" fillId="4" borderId="23" xfId="0" applyNumberFormat="1" applyFont="1" applyFill="1" applyBorder="1" applyAlignment="1" applyProtection="1">
      <alignment horizontal="center"/>
      <protection locked="0"/>
    </xf>
    <xf numFmtId="166" fontId="2" fillId="4" borderId="23" xfId="0" applyNumberFormat="1" applyFont="1" applyFill="1" applyBorder="1" applyAlignment="1" applyProtection="1">
      <alignment horizontal="right"/>
    </xf>
    <xf numFmtId="0" fontId="2" fillId="3" borderId="25" xfId="6" applyFont="1" applyFill="1" applyBorder="1"/>
    <xf numFmtId="0" fontId="2" fillId="3" borderId="25" xfId="6" applyFont="1" applyFill="1" applyBorder="1" applyAlignment="1">
      <alignment horizontal="center"/>
    </xf>
    <xf numFmtId="167" fontId="2" fillId="3" borderId="25" xfId="6" applyNumberFormat="1" applyFont="1" applyFill="1" applyBorder="1" applyAlignment="1">
      <alignment horizontal="center"/>
    </xf>
    <xf numFmtId="164" fontId="2" fillId="3" borderId="25" xfId="6" applyNumberFormat="1" applyFont="1" applyFill="1" applyBorder="1" applyAlignment="1">
      <alignment horizontal="right"/>
    </xf>
    <xf numFmtId="164" fontId="2" fillId="3" borderId="25" xfId="6" applyNumberFormat="1" applyFont="1" applyFill="1" applyBorder="1" applyAlignment="1">
      <alignment horizontal="center"/>
    </xf>
    <xf numFmtId="166" fontId="2" fillId="3" borderId="25" xfId="6" applyNumberFormat="1" applyFont="1" applyFill="1" applyBorder="1" applyAlignment="1">
      <alignment horizontal="right"/>
    </xf>
    <xf numFmtId="2" fontId="2" fillId="3" borderId="25" xfId="6" applyNumberFormat="1" applyFont="1" applyFill="1" applyBorder="1" applyAlignment="1">
      <alignment horizontal="center"/>
    </xf>
    <xf numFmtId="2" fontId="2" fillId="3" borderId="22" xfId="6" applyNumberFormat="1" applyFont="1" applyFill="1" applyBorder="1" applyAlignment="1">
      <alignment horizontal="center"/>
    </xf>
    <xf numFmtId="0" fontId="2" fillId="3" borderId="1" xfId="2" applyFont="1" applyFill="1" applyBorder="1"/>
    <xf numFmtId="0" fontId="2" fillId="3" borderId="1" xfId="2" applyFont="1" applyFill="1" applyBorder="1" applyAlignment="1">
      <alignment horizontal="center"/>
    </xf>
    <xf numFmtId="167" fontId="2" fillId="3" borderId="1" xfId="2" applyNumberFormat="1" applyFont="1" applyFill="1" applyBorder="1" applyAlignment="1">
      <alignment horizontal="center"/>
    </xf>
    <xf numFmtId="164" fontId="2" fillId="3" borderId="1" xfId="2" applyNumberFormat="1" applyFont="1" applyFill="1" applyBorder="1" applyAlignment="1">
      <alignment horizontal="right"/>
    </xf>
    <xf numFmtId="164" fontId="2" fillId="3" borderId="1" xfId="2" applyNumberFormat="1" applyFont="1" applyFill="1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2" fontId="2" fillId="3" borderId="1" xfId="2" applyNumberFormat="1" applyFont="1" applyFill="1" applyBorder="1" applyAlignment="1">
      <alignment horizontal="center"/>
    </xf>
    <xf numFmtId="2" fontId="2" fillId="3" borderId="3" xfId="2" applyNumberFormat="1" applyFont="1" applyFill="1" applyBorder="1" applyAlignment="1">
      <alignment horizontal="center"/>
    </xf>
    <xf numFmtId="0" fontId="2" fillId="3" borderId="1" xfId="6" applyFont="1" applyFill="1" applyBorder="1"/>
    <xf numFmtId="0" fontId="2" fillId="3" borderId="1" xfId="6" applyFont="1" applyFill="1" applyBorder="1" applyAlignment="1">
      <alignment horizontal="center"/>
    </xf>
    <xf numFmtId="167" fontId="2" fillId="3" borderId="1" xfId="6" applyNumberFormat="1" applyFont="1" applyFill="1" applyBorder="1" applyAlignment="1">
      <alignment horizontal="center"/>
    </xf>
    <xf numFmtId="164" fontId="2" fillId="3" borderId="1" xfId="6" applyNumberFormat="1" applyFont="1" applyFill="1" applyBorder="1" applyAlignment="1">
      <alignment horizontal="right"/>
    </xf>
    <xf numFmtId="164" fontId="2" fillId="3" borderId="1" xfId="6" applyNumberFormat="1" applyFont="1" applyFill="1" applyBorder="1" applyAlignment="1">
      <alignment horizontal="center"/>
    </xf>
    <xf numFmtId="166" fontId="2" fillId="3" borderId="1" xfId="6" applyNumberFormat="1" applyFont="1" applyFill="1" applyBorder="1" applyAlignment="1">
      <alignment horizontal="right"/>
    </xf>
    <xf numFmtId="2" fontId="2" fillId="3" borderId="1" xfId="6" applyNumberFormat="1" applyFont="1" applyFill="1" applyBorder="1" applyAlignment="1">
      <alignment horizontal="center"/>
    </xf>
    <xf numFmtId="2" fontId="2" fillId="3" borderId="3" xfId="6" applyNumberFormat="1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167" fontId="2" fillId="3" borderId="1" xfId="0" applyNumberFormat="1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Alignment="1" applyProtection="1">
      <alignment horizontal="right"/>
    </xf>
    <xf numFmtId="167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right"/>
    </xf>
    <xf numFmtId="0" fontId="2" fillId="3" borderId="1" xfId="5" applyFont="1" applyFill="1" applyBorder="1"/>
    <xf numFmtId="167" fontId="2" fillId="3" borderId="1" xfId="5" applyNumberFormat="1" applyFont="1" applyFill="1" applyBorder="1" applyAlignment="1">
      <alignment horizontal="center"/>
    </xf>
    <xf numFmtId="166" fontId="2" fillId="3" borderId="1" xfId="5" applyNumberFormat="1" applyFont="1" applyFill="1" applyBorder="1" applyAlignment="1">
      <alignment horizontal="right"/>
    </xf>
    <xf numFmtId="0" fontId="2" fillId="3" borderId="1" xfId="1" applyFont="1" applyFill="1" applyBorder="1" applyProtection="1">
      <protection locked="0"/>
    </xf>
    <xf numFmtId="167" fontId="2" fillId="3" borderId="1" xfId="1" applyNumberFormat="1" applyFont="1" applyFill="1" applyBorder="1" applyAlignment="1">
      <alignment horizontal="center" vertical="top" wrapText="1"/>
    </xf>
    <xf numFmtId="167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7" borderId="1" xfId="9" applyFont="1" applyFill="1" applyBorder="1" applyProtection="1">
      <protection locked="0"/>
    </xf>
    <xf numFmtId="167" fontId="2" fillId="7" borderId="1" xfId="9" applyNumberFormat="1" applyFont="1" applyFill="1" applyBorder="1" applyAlignment="1" applyProtection="1">
      <alignment horizontal="center"/>
      <protection locked="0"/>
    </xf>
    <xf numFmtId="166" fontId="2" fillId="7" borderId="1" xfId="9" applyNumberFormat="1" applyFont="1" applyFill="1" applyBorder="1" applyAlignment="1" applyProtection="1">
      <alignment horizontal="right"/>
    </xf>
    <xf numFmtId="0" fontId="2" fillId="3" borderId="1" xfId="5" applyFont="1" applyFill="1" applyBorder="1" applyAlignment="1">
      <alignment vertical="center"/>
    </xf>
    <xf numFmtId="0" fontId="2" fillId="3" borderId="1" xfId="5" applyFont="1" applyFill="1" applyBorder="1" applyAlignment="1">
      <alignment horizontal="center" vertical="center"/>
    </xf>
    <xf numFmtId="167" fontId="2" fillId="3" borderId="1" xfId="5" applyNumberFormat="1" applyFont="1" applyFill="1" applyBorder="1" applyAlignment="1">
      <alignment horizontal="center" vertical="center"/>
    </xf>
    <xf numFmtId="164" fontId="2" fillId="3" borderId="1" xfId="5" applyNumberFormat="1" applyFont="1" applyFill="1" applyBorder="1" applyAlignment="1">
      <alignment horizontal="right" vertical="center"/>
    </xf>
    <xf numFmtId="164" fontId="2" fillId="3" borderId="1" xfId="5" applyNumberFormat="1" applyFont="1" applyFill="1" applyBorder="1" applyAlignment="1">
      <alignment horizontal="center" vertical="center"/>
    </xf>
    <xf numFmtId="166" fontId="2" fillId="3" borderId="1" xfId="5" applyNumberFormat="1" applyFont="1" applyFill="1" applyBorder="1" applyAlignment="1">
      <alignment horizontal="right" vertical="center"/>
    </xf>
    <xf numFmtId="2" fontId="2" fillId="3" borderId="1" xfId="5" applyNumberFormat="1" applyFont="1" applyFill="1" applyBorder="1" applyAlignment="1">
      <alignment horizontal="center" vertical="center"/>
    </xf>
    <xf numFmtId="2" fontId="2" fillId="3" borderId="3" xfId="5" applyNumberFormat="1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left" vertical="center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 applyProtection="1">
      <alignment horizontal="left"/>
      <protection locked="0"/>
    </xf>
    <xf numFmtId="167" fontId="2" fillId="3" borderId="23" xfId="0" applyNumberFormat="1" applyFont="1" applyFill="1" applyBorder="1" applyAlignment="1" applyProtection="1">
      <alignment horizontal="center"/>
      <protection locked="0"/>
    </xf>
    <xf numFmtId="166" fontId="2" fillId="3" borderId="23" xfId="0" applyNumberFormat="1" applyFont="1" applyFill="1" applyBorder="1" applyAlignment="1" applyProtection="1">
      <alignment horizontal="right"/>
    </xf>
    <xf numFmtId="0" fontId="2" fillId="4" borderId="25" xfId="0" applyFont="1" applyFill="1" applyBorder="1" applyAlignment="1">
      <alignment horizontal="center" vertical="center" wrapText="1"/>
    </xf>
    <xf numFmtId="0" fontId="2" fillId="4" borderId="25" xfId="1" applyFont="1" applyFill="1" applyBorder="1" applyAlignment="1" applyProtection="1">
      <alignment vertical="center" wrapText="1"/>
      <protection locked="0"/>
    </xf>
    <xf numFmtId="0" fontId="2" fillId="4" borderId="25" xfId="1" applyFont="1" applyFill="1" applyBorder="1" applyAlignment="1" applyProtection="1">
      <alignment horizontal="center" vertical="top" wrapText="1"/>
      <protection locked="0"/>
    </xf>
    <xf numFmtId="4" fontId="2" fillId="4" borderId="25" xfId="1" applyNumberFormat="1" applyFont="1" applyFill="1" applyBorder="1" applyAlignment="1" applyProtection="1">
      <alignment horizontal="center" vertical="center"/>
      <protection locked="0"/>
    </xf>
    <xf numFmtId="167" fontId="2" fillId="4" borderId="25" xfId="1" applyNumberFormat="1" applyFont="1" applyFill="1" applyBorder="1" applyAlignment="1">
      <alignment horizontal="center" vertical="top" wrapText="1"/>
    </xf>
    <xf numFmtId="167" fontId="2" fillId="4" borderId="25" xfId="1" applyNumberFormat="1" applyFont="1" applyFill="1" applyBorder="1" applyAlignment="1">
      <alignment horizontal="center" vertical="center" wrapText="1"/>
    </xf>
    <xf numFmtId="164" fontId="2" fillId="4" borderId="25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25" xfId="0" applyNumberFormat="1" applyFont="1" applyFill="1" applyBorder="1" applyAlignment="1" applyProtection="1">
      <alignment horizontal="right"/>
    </xf>
    <xf numFmtId="2" fontId="2" fillId="4" borderId="25" xfId="1" applyNumberFormat="1" applyFont="1" applyFill="1" applyBorder="1" applyAlignment="1" applyProtection="1">
      <alignment horizontal="center"/>
      <protection locked="0"/>
    </xf>
    <xf numFmtId="2" fontId="2" fillId="4" borderId="25" xfId="0" applyNumberFormat="1" applyFont="1" applyFill="1" applyBorder="1" applyAlignment="1" applyProtection="1">
      <alignment horizontal="center"/>
    </xf>
    <xf numFmtId="2" fontId="2" fillId="4" borderId="22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Protection="1">
      <protection locked="0"/>
    </xf>
    <xf numFmtId="16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8" borderId="1" xfId="9" applyFont="1" applyFill="1" applyBorder="1" applyProtection="1">
      <protection locked="0"/>
    </xf>
    <xf numFmtId="167" fontId="2" fillId="8" borderId="1" xfId="9" applyNumberFormat="1" applyFont="1" applyFill="1" applyBorder="1" applyAlignment="1" applyProtection="1">
      <alignment horizontal="center"/>
      <protection locked="0"/>
    </xf>
    <xf numFmtId="166" fontId="2" fillId="8" borderId="1" xfId="9" applyNumberFormat="1" applyFont="1" applyFill="1" applyBorder="1" applyAlignment="1" applyProtection="1">
      <alignment horizontal="right"/>
    </xf>
    <xf numFmtId="2" fontId="2" fillId="4" borderId="1" xfId="5" applyNumberFormat="1" applyFont="1" applyFill="1" applyBorder="1" applyAlignment="1">
      <alignment horizontal="left" vertical="center"/>
    </xf>
    <xf numFmtId="164" fontId="2" fillId="4" borderId="1" xfId="1" applyNumberFormat="1" applyFont="1" applyFill="1" applyBorder="1" applyAlignment="1" applyProtection="1">
      <alignment horizontal="right" vertical="top" wrapText="1"/>
      <protection locked="0"/>
    </xf>
    <xf numFmtId="164" fontId="2" fillId="4" borderId="1" xfId="1" applyNumberFormat="1" applyFont="1" applyFill="1" applyBorder="1" applyAlignment="1" applyProtection="1">
      <alignment horizontal="center" vertical="top" wrapText="1"/>
      <protection locked="0"/>
    </xf>
    <xf numFmtId="1" fontId="2" fillId="4" borderId="1" xfId="5" applyNumberFormat="1" applyFont="1" applyFill="1" applyBorder="1" applyAlignment="1">
      <alignment horizontal="center" vertical="center"/>
    </xf>
    <xf numFmtId="0" fontId="2" fillId="4" borderId="23" xfId="0" applyFont="1" applyFill="1" applyBorder="1" applyProtection="1">
      <protection locked="0"/>
    </xf>
  </cellXfs>
  <cellStyles count="11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Normal" xfId="0" builtinId="0"/>
    <cellStyle name="Paprastas 2" xfId="5"/>
    <cellStyle name="Paprastas 3" xfId="1"/>
    <cellStyle name="Paprastas 4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0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W19" sqref="W19"/>
    </sheetView>
  </sheetViews>
  <sheetFormatPr defaultRowHeight="11.25"/>
  <cols>
    <col min="1" max="1" width="8.7109375" style="170" customWidth="1"/>
    <col min="2" max="2" width="12.140625" style="13" bestFit="1" customWidth="1"/>
    <col min="3" max="3" width="27" style="44" customWidth="1"/>
    <col min="4" max="4" width="6.28515625" style="13" customWidth="1"/>
    <col min="5" max="6" width="7.7109375" style="13" customWidth="1"/>
    <col min="7" max="7" width="8.5703125" style="13" customWidth="1"/>
    <col min="8" max="8" width="9.5703125" style="13" customWidth="1"/>
    <col min="9" max="9" width="7.140625" style="13" customWidth="1"/>
    <col min="10" max="10" width="8.140625" style="14" customWidth="1"/>
    <col min="11" max="11" width="12.28515625" style="13" customWidth="1"/>
    <col min="12" max="12" width="8.140625" style="14" customWidth="1"/>
    <col min="13" max="14" width="10.140625" style="14" customWidth="1"/>
    <col min="15" max="15" width="11.28515625" style="13" customWidth="1"/>
    <col min="16" max="16" width="11.85546875" style="13" customWidth="1"/>
    <col min="17" max="17" width="11.7109375" style="13" customWidth="1"/>
    <col min="18" max="16384" width="9.140625" style="1"/>
  </cols>
  <sheetData>
    <row r="1" spans="1:17" ht="19.5" customHeight="1" thickBot="1">
      <c r="A1" s="101" t="s">
        <v>300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 customHeight="1">
      <c r="A2" s="166" t="s">
        <v>0</v>
      </c>
      <c r="B2" s="109" t="s">
        <v>23</v>
      </c>
      <c r="C2" s="104" t="s">
        <v>1</v>
      </c>
      <c r="D2" s="104" t="s">
        <v>2</v>
      </c>
      <c r="E2" s="104" t="s">
        <v>14</v>
      </c>
      <c r="F2" s="106" t="s">
        <v>10</v>
      </c>
      <c r="G2" s="107"/>
      <c r="H2" s="107"/>
      <c r="I2" s="108"/>
      <c r="J2" s="104" t="s">
        <v>3</v>
      </c>
      <c r="K2" s="104" t="s">
        <v>13</v>
      </c>
      <c r="L2" s="104" t="s">
        <v>4</v>
      </c>
      <c r="M2" s="104" t="s">
        <v>5</v>
      </c>
      <c r="N2" s="104" t="s">
        <v>9</v>
      </c>
      <c r="O2" s="112" t="s">
        <v>17</v>
      </c>
      <c r="P2" s="104" t="s">
        <v>21</v>
      </c>
      <c r="Q2" s="102" t="s">
        <v>19</v>
      </c>
    </row>
    <row r="3" spans="1:17" s="3" customFormat="1" ht="52.5" customHeight="1">
      <c r="A3" s="167"/>
      <c r="B3" s="110"/>
      <c r="C3" s="114"/>
      <c r="D3" s="105"/>
      <c r="E3" s="105"/>
      <c r="F3" s="2" t="s">
        <v>16</v>
      </c>
      <c r="G3" s="2" t="s">
        <v>11</v>
      </c>
      <c r="H3" s="2" t="s">
        <v>15</v>
      </c>
      <c r="I3" s="2" t="s">
        <v>12</v>
      </c>
      <c r="J3" s="105"/>
      <c r="K3" s="105"/>
      <c r="L3" s="105"/>
      <c r="M3" s="105"/>
      <c r="N3" s="105"/>
      <c r="O3" s="113"/>
      <c r="P3" s="105"/>
      <c r="Q3" s="103"/>
    </row>
    <row r="4" spans="1:17" s="192" customFormat="1" ht="13.5" customHeight="1">
      <c r="A4" s="168"/>
      <c r="B4" s="111"/>
      <c r="C4" s="105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18</v>
      </c>
      <c r="K4" s="4" t="s">
        <v>8</v>
      </c>
      <c r="L4" s="4" t="s">
        <v>18</v>
      </c>
      <c r="M4" s="4" t="s">
        <v>22</v>
      </c>
      <c r="N4" s="4" t="s">
        <v>924</v>
      </c>
      <c r="O4" s="4" t="s">
        <v>925</v>
      </c>
      <c r="P4" s="5" t="s">
        <v>20</v>
      </c>
      <c r="Q4" s="6" t="s">
        <v>926</v>
      </c>
    </row>
    <row r="5" spans="1:17" s="192" customFormat="1" ht="13.5" customHeight="1" thickBot="1">
      <c r="A5" s="169">
        <v>1</v>
      </c>
      <c r="B5" s="7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8">
        <v>12</v>
      </c>
      <c r="M5" s="9">
        <v>13</v>
      </c>
      <c r="N5" s="9">
        <v>14</v>
      </c>
      <c r="O5" s="10">
        <v>15</v>
      </c>
      <c r="P5" s="8">
        <v>16</v>
      </c>
      <c r="Q5" s="11">
        <v>17</v>
      </c>
    </row>
    <row r="6" spans="1:17" s="12" customFormat="1" ht="11.25" customHeight="1">
      <c r="A6" s="118" t="s">
        <v>299</v>
      </c>
      <c r="B6" s="90" t="s">
        <v>196</v>
      </c>
      <c r="C6" s="296" t="s">
        <v>466</v>
      </c>
      <c r="D6" s="297">
        <v>100</v>
      </c>
      <c r="E6" s="298" t="s">
        <v>35</v>
      </c>
      <c r="F6" s="299">
        <f>G6+H6+I6</f>
        <v>45.542062999999999</v>
      </c>
      <c r="G6" s="299">
        <v>8.2908659999999994</v>
      </c>
      <c r="H6" s="299">
        <v>16</v>
      </c>
      <c r="I6" s="299">
        <v>21.251197000000001</v>
      </c>
      <c r="J6" s="300">
        <v>4428.2300000000005</v>
      </c>
      <c r="K6" s="299">
        <v>21.251197000000001</v>
      </c>
      <c r="L6" s="301">
        <v>4428.2300000000005</v>
      </c>
      <c r="M6" s="302">
        <f>K6/L6</f>
        <v>4.7990273766267784E-3</v>
      </c>
      <c r="N6" s="303">
        <v>62.1</v>
      </c>
      <c r="O6" s="304">
        <f>M6*N6</f>
        <v>0.29801960008852296</v>
      </c>
      <c r="P6" s="304">
        <f>M6*60*1000</f>
        <v>287.94164259760669</v>
      </c>
      <c r="Q6" s="305">
        <f>P6*N6/1000</f>
        <v>17.881176005311374</v>
      </c>
    </row>
    <row r="7" spans="1:17" s="12" customFormat="1" ht="12.75" customHeight="1">
      <c r="A7" s="119"/>
      <c r="B7" s="42" t="s">
        <v>790</v>
      </c>
      <c r="C7" s="138" t="s">
        <v>927</v>
      </c>
      <c r="D7" s="171">
        <v>45</v>
      </c>
      <c r="E7" s="148" t="s">
        <v>35</v>
      </c>
      <c r="F7" s="147">
        <f>G7+H7+I7</f>
        <v>22.619999999999997</v>
      </c>
      <c r="G7" s="147">
        <v>3.78</v>
      </c>
      <c r="H7" s="147">
        <v>7.34</v>
      </c>
      <c r="I7" s="147">
        <v>11.5</v>
      </c>
      <c r="J7" s="139">
        <v>2344.8200000000002</v>
      </c>
      <c r="K7" s="147">
        <v>11.5</v>
      </c>
      <c r="L7" s="148">
        <v>2344.8200000000002</v>
      </c>
      <c r="M7" s="186">
        <f>K7/L7</f>
        <v>4.9044276319717504E-3</v>
      </c>
      <c r="N7" s="140">
        <v>57.5</v>
      </c>
      <c r="O7" s="140">
        <f>M7*N7</f>
        <v>0.28200458883837565</v>
      </c>
      <c r="P7" s="140">
        <f>M7*60*1000</f>
        <v>294.26565791830501</v>
      </c>
      <c r="Q7" s="157">
        <f>O7*60</f>
        <v>16.920275330302537</v>
      </c>
    </row>
    <row r="8" spans="1:17" s="12" customFormat="1" ht="12.75" customHeight="1">
      <c r="A8" s="119"/>
      <c r="B8" s="42" t="s">
        <v>24</v>
      </c>
      <c r="C8" s="135" t="s">
        <v>360</v>
      </c>
      <c r="D8" s="137">
        <v>25</v>
      </c>
      <c r="E8" s="137" t="s">
        <v>28</v>
      </c>
      <c r="F8" s="141">
        <f>+G8+H8+I8</f>
        <v>10.339974000000002</v>
      </c>
      <c r="G8" s="141">
        <v>1.669759</v>
      </c>
      <c r="H8" s="141">
        <v>3.68</v>
      </c>
      <c r="I8" s="141">
        <v>4.9902150000000001</v>
      </c>
      <c r="J8" s="153">
        <v>971.5</v>
      </c>
      <c r="K8" s="141">
        <v>4.9902150000000001</v>
      </c>
      <c r="L8" s="149">
        <v>971.5</v>
      </c>
      <c r="M8" s="185">
        <f>K8/L8</f>
        <v>5.136608337622234E-3</v>
      </c>
      <c r="N8" s="142">
        <v>73.683999999999997</v>
      </c>
      <c r="O8" s="154">
        <f>M8*N8</f>
        <v>0.3784858487493567</v>
      </c>
      <c r="P8" s="154">
        <f>M8*60*1000</f>
        <v>308.19650025733404</v>
      </c>
      <c r="Q8" s="155">
        <f>P8*N8/1000</f>
        <v>22.709150924961399</v>
      </c>
    </row>
    <row r="9" spans="1:17" s="12" customFormat="1" ht="12.75" customHeight="1">
      <c r="A9" s="119"/>
      <c r="B9" s="42" t="s">
        <v>790</v>
      </c>
      <c r="C9" s="138" t="s">
        <v>928</v>
      </c>
      <c r="D9" s="171">
        <v>45</v>
      </c>
      <c r="E9" s="148" t="s">
        <v>35</v>
      </c>
      <c r="F9" s="147">
        <f>G9+H9+I9</f>
        <v>25.200000000000003</v>
      </c>
      <c r="G9" s="147">
        <v>5.62</v>
      </c>
      <c r="H9" s="147">
        <v>7.34</v>
      </c>
      <c r="I9" s="147">
        <v>12.24</v>
      </c>
      <c r="J9" s="139">
        <v>2285.7199999999998</v>
      </c>
      <c r="K9" s="147">
        <v>12.24</v>
      </c>
      <c r="L9" s="148">
        <v>2285.6999999999998</v>
      </c>
      <c r="M9" s="186">
        <f>K9/L9</f>
        <v>5.3550334689591817E-3</v>
      </c>
      <c r="N9" s="140">
        <v>57.5</v>
      </c>
      <c r="O9" s="140">
        <f>M9*N9</f>
        <v>0.30791442446515294</v>
      </c>
      <c r="P9" s="140">
        <f>M9*60*1000</f>
        <v>321.3020081375509</v>
      </c>
      <c r="Q9" s="157">
        <f>O9*60</f>
        <v>18.474865467909176</v>
      </c>
    </row>
    <row r="10" spans="1:17" s="12" customFormat="1" ht="12.75" customHeight="1">
      <c r="A10" s="119"/>
      <c r="B10" s="42" t="s">
        <v>758</v>
      </c>
      <c r="C10" s="135" t="s">
        <v>718</v>
      </c>
      <c r="D10" s="137">
        <v>29</v>
      </c>
      <c r="E10" s="137">
        <v>1991</v>
      </c>
      <c r="F10" s="141">
        <v>15.84</v>
      </c>
      <c r="G10" s="141">
        <v>2.8029999999999999</v>
      </c>
      <c r="H10" s="141">
        <v>4.6399999999999997</v>
      </c>
      <c r="I10" s="141">
        <f>F10-G10-H10</f>
        <v>8.3969999999999985</v>
      </c>
      <c r="J10" s="153">
        <v>1509.61</v>
      </c>
      <c r="K10" s="141">
        <v>8.3970000000000002</v>
      </c>
      <c r="L10" s="149">
        <v>1509.61</v>
      </c>
      <c r="M10" s="185">
        <f>K10/L10</f>
        <v>5.5623637893230703E-3</v>
      </c>
      <c r="N10" s="142">
        <v>53.41</v>
      </c>
      <c r="O10" s="154">
        <f>M10*N10</f>
        <v>0.29708584998774518</v>
      </c>
      <c r="P10" s="154">
        <f>M10*60*1000</f>
        <v>333.74182735938422</v>
      </c>
      <c r="Q10" s="155">
        <f>P10*N10/1000</f>
        <v>17.825150999264711</v>
      </c>
    </row>
    <row r="11" spans="1:17" s="12" customFormat="1" ht="12.75" customHeight="1">
      <c r="A11" s="119"/>
      <c r="B11" s="42" t="s">
        <v>196</v>
      </c>
      <c r="C11" s="135" t="s">
        <v>467</v>
      </c>
      <c r="D11" s="136">
        <v>76</v>
      </c>
      <c r="E11" s="137" t="s">
        <v>35</v>
      </c>
      <c r="F11" s="141">
        <f>G11+H11+I11</f>
        <v>41.590966000000002</v>
      </c>
      <c r="G11" s="141">
        <v>6.7320000000000002</v>
      </c>
      <c r="H11" s="141">
        <v>11.92</v>
      </c>
      <c r="I11" s="141">
        <v>22.938966000000001</v>
      </c>
      <c r="J11" s="153">
        <v>3987.52</v>
      </c>
      <c r="K11" s="141">
        <v>22.938966000000001</v>
      </c>
      <c r="L11" s="149">
        <v>3987.52</v>
      </c>
      <c r="M11" s="185">
        <f>K11/L11</f>
        <v>5.7526898924644895E-3</v>
      </c>
      <c r="N11" s="142">
        <v>62.1</v>
      </c>
      <c r="O11" s="154">
        <f>M11*N11</f>
        <v>0.35724204232204482</v>
      </c>
      <c r="P11" s="154">
        <f>M11*60*1000</f>
        <v>345.16139354786935</v>
      </c>
      <c r="Q11" s="155">
        <f>P11*N11/1000</f>
        <v>21.434522539322685</v>
      </c>
    </row>
    <row r="12" spans="1:17" s="12" customFormat="1" ht="12.75" customHeight="1">
      <c r="A12" s="119"/>
      <c r="B12" s="42" t="s">
        <v>196</v>
      </c>
      <c r="C12" s="135" t="s">
        <v>468</v>
      </c>
      <c r="D12" s="136">
        <v>102</v>
      </c>
      <c r="E12" s="137" t="s">
        <v>35</v>
      </c>
      <c r="F12" s="141">
        <f>G12+H12+I12</f>
        <v>47.4756</v>
      </c>
      <c r="G12" s="141">
        <v>6.0026999999999999</v>
      </c>
      <c r="H12" s="141">
        <v>16</v>
      </c>
      <c r="I12" s="141">
        <v>25.472899999999999</v>
      </c>
      <c r="J12" s="153">
        <v>4426.4800000000005</v>
      </c>
      <c r="K12" s="141">
        <v>25.472899999999999</v>
      </c>
      <c r="L12" s="149">
        <v>4426.4800000000005</v>
      </c>
      <c r="M12" s="185">
        <f>K12/L12</f>
        <v>5.7546628472284972E-3</v>
      </c>
      <c r="N12" s="142">
        <v>62.1</v>
      </c>
      <c r="O12" s="154">
        <f>M12*N12</f>
        <v>0.3573645628128897</v>
      </c>
      <c r="P12" s="154">
        <f>M12*60*1000</f>
        <v>345.27977083370979</v>
      </c>
      <c r="Q12" s="155">
        <f>P12*N12/1000</f>
        <v>21.441873768773377</v>
      </c>
    </row>
    <row r="13" spans="1:17" s="12" customFormat="1" ht="12.75" customHeight="1">
      <c r="A13" s="119"/>
      <c r="B13" s="42" t="s">
        <v>790</v>
      </c>
      <c r="C13" s="138" t="s">
        <v>929</v>
      </c>
      <c r="D13" s="171">
        <v>55</v>
      </c>
      <c r="E13" s="148" t="s">
        <v>35</v>
      </c>
      <c r="F13" s="147">
        <f>G13+H13+I13</f>
        <v>31.46</v>
      </c>
      <c r="G13" s="147">
        <v>5.34</v>
      </c>
      <c r="H13" s="147">
        <v>8.81</v>
      </c>
      <c r="I13" s="147">
        <v>17.309999999999999</v>
      </c>
      <c r="J13" s="139">
        <v>2979.08</v>
      </c>
      <c r="K13" s="147">
        <v>17.309999999999999</v>
      </c>
      <c r="L13" s="148">
        <v>2979.1</v>
      </c>
      <c r="M13" s="186">
        <f>K13/L13</f>
        <v>5.8104796750696516E-3</v>
      </c>
      <c r="N13" s="140">
        <v>57.5</v>
      </c>
      <c r="O13" s="140">
        <f>M13*N13</f>
        <v>0.33410258131650494</v>
      </c>
      <c r="P13" s="140">
        <f>M13*60*1000</f>
        <v>348.62878050417913</v>
      </c>
      <c r="Q13" s="157">
        <f>O13*60</f>
        <v>20.046154878990297</v>
      </c>
    </row>
    <row r="14" spans="1:17" s="12" customFormat="1" ht="12.75" customHeight="1">
      <c r="A14" s="119"/>
      <c r="B14" s="42" t="s">
        <v>24</v>
      </c>
      <c r="C14" s="135" t="s">
        <v>361</v>
      </c>
      <c r="D14" s="137">
        <v>12</v>
      </c>
      <c r="E14" s="137" t="s">
        <v>28</v>
      </c>
      <c r="F14" s="141">
        <f>+G14+H14+I14</f>
        <v>7.119999</v>
      </c>
      <c r="G14" s="141">
        <v>1.111383</v>
      </c>
      <c r="H14" s="141">
        <v>1.92</v>
      </c>
      <c r="I14" s="141">
        <v>4.088616</v>
      </c>
      <c r="J14" s="153">
        <v>699.92</v>
      </c>
      <c r="K14" s="141">
        <v>4.088616</v>
      </c>
      <c r="L14" s="149">
        <v>699.92</v>
      </c>
      <c r="M14" s="185">
        <f>K14/L14</f>
        <v>5.841547605440622E-3</v>
      </c>
      <c r="N14" s="142">
        <v>73.683999999999997</v>
      </c>
      <c r="O14" s="154">
        <f>M14*N14</f>
        <v>0.43042859375928677</v>
      </c>
      <c r="P14" s="154">
        <f>M14*60*1000</f>
        <v>350.49285632643733</v>
      </c>
      <c r="Q14" s="155">
        <f>P14*N14/1000</f>
        <v>25.825715625557208</v>
      </c>
    </row>
    <row r="15" spans="1:17" s="12" customFormat="1" ht="12.75" customHeight="1">
      <c r="A15" s="119"/>
      <c r="B15" s="42" t="s">
        <v>196</v>
      </c>
      <c r="C15" s="135" t="s">
        <v>469</v>
      </c>
      <c r="D15" s="136">
        <v>55</v>
      </c>
      <c r="E15" s="137" t="s">
        <v>35</v>
      </c>
      <c r="F15" s="141">
        <f>G15+H15+I15</f>
        <v>27.009999000000001</v>
      </c>
      <c r="G15" s="141">
        <v>3.6210000000000004</v>
      </c>
      <c r="H15" s="141">
        <v>8.56</v>
      </c>
      <c r="I15" s="141">
        <v>14.828999</v>
      </c>
      <c r="J15" s="153">
        <v>2537.7200000000003</v>
      </c>
      <c r="K15" s="141">
        <v>14.828999</v>
      </c>
      <c r="L15" s="149">
        <v>2537.7200000000003</v>
      </c>
      <c r="M15" s="185">
        <f>K15/L15</f>
        <v>5.843433869772866E-3</v>
      </c>
      <c r="N15" s="142">
        <v>62.1</v>
      </c>
      <c r="O15" s="154">
        <f>M15*N15</f>
        <v>0.362877243312895</v>
      </c>
      <c r="P15" s="154">
        <f>M15*60*1000</f>
        <v>350.60603218637198</v>
      </c>
      <c r="Q15" s="155">
        <f>P15*N15/1000</f>
        <v>21.772634598773699</v>
      </c>
    </row>
    <row r="16" spans="1:17" s="12" customFormat="1" ht="12.75" customHeight="1">
      <c r="A16" s="119"/>
      <c r="B16" s="42" t="s">
        <v>196</v>
      </c>
      <c r="C16" s="135" t="s">
        <v>470</v>
      </c>
      <c r="D16" s="136">
        <v>45</v>
      </c>
      <c r="E16" s="137" t="s">
        <v>35</v>
      </c>
      <c r="F16" s="141">
        <f>G16+H16+I16</f>
        <v>25.043365000000001</v>
      </c>
      <c r="G16" s="141">
        <v>3.9685649999999999</v>
      </c>
      <c r="H16" s="141">
        <v>7.2</v>
      </c>
      <c r="I16" s="141">
        <v>13.8748</v>
      </c>
      <c r="J16" s="153">
        <v>2328.9</v>
      </c>
      <c r="K16" s="141">
        <v>13.8748</v>
      </c>
      <c r="L16" s="149">
        <v>2328.9</v>
      </c>
      <c r="M16" s="185">
        <f>K16/L16</f>
        <v>5.9576624157327493E-3</v>
      </c>
      <c r="N16" s="142">
        <v>62.1</v>
      </c>
      <c r="O16" s="154">
        <f>M16*N16</f>
        <v>0.36997083601700376</v>
      </c>
      <c r="P16" s="154">
        <f>M16*60*1000</f>
        <v>357.45974494396495</v>
      </c>
      <c r="Q16" s="155">
        <f>P16*N16/1000</f>
        <v>22.198250161020223</v>
      </c>
    </row>
    <row r="17" spans="1:17" s="12" customFormat="1" ht="12.75" customHeight="1">
      <c r="A17" s="119"/>
      <c r="B17" s="42" t="s">
        <v>181</v>
      </c>
      <c r="C17" s="41" t="s">
        <v>358</v>
      </c>
      <c r="D17" s="97">
        <v>45</v>
      </c>
      <c r="E17" s="97">
        <v>1975</v>
      </c>
      <c r="F17" s="174">
        <v>25.527999999999999</v>
      </c>
      <c r="G17" s="174">
        <v>4.383705</v>
      </c>
      <c r="H17" s="174">
        <v>7.2</v>
      </c>
      <c r="I17" s="174">
        <v>13.944293999999999</v>
      </c>
      <c r="J17" s="182">
        <v>2325.2199999999998</v>
      </c>
      <c r="K17" s="174">
        <v>13.944293999999999</v>
      </c>
      <c r="L17" s="98">
        <v>2325.2199999999998</v>
      </c>
      <c r="M17" s="184">
        <v>5.996978350435658E-3</v>
      </c>
      <c r="N17" s="99">
        <v>77.248300000000015</v>
      </c>
      <c r="O17" s="99">
        <v>0.46325638270795894</v>
      </c>
      <c r="P17" s="99">
        <v>359.81870102613948</v>
      </c>
      <c r="Q17" s="100">
        <v>27.795382962477536</v>
      </c>
    </row>
    <row r="18" spans="1:17" s="12" customFormat="1" ht="12.75" customHeight="1">
      <c r="A18" s="119"/>
      <c r="B18" s="42" t="s">
        <v>529</v>
      </c>
      <c r="C18" s="143" t="s">
        <v>488</v>
      </c>
      <c r="D18" s="144">
        <v>40</v>
      </c>
      <c r="E18" s="145" t="s">
        <v>35</v>
      </c>
      <c r="F18" s="193">
        <v>28.56</v>
      </c>
      <c r="G18" s="193">
        <v>7.11</v>
      </c>
      <c r="H18" s="175">
        <v>6.4</v>
      </c>
      <c r="I18" s="193">
        <v>15.05</v>
      </c>
      <c r="J18" s="158">
        <v>2495.71</v>
      </c>
      <c r="K18" s="193">
        <v>15.05</v>
      </c>
      <c r="L18" s="180">
        <v>2495.71</v>
      </c>
      <c r="M18" s="185">
        <f>K18/L18</f>
        <v>6.0303480773006481E-3</v>
      </c>
      <c r="N18" s="190">
        <v>65.900000000000006</v>
      </c>
      <c r="O18" s="154">
        <f>M18*N18</f>
        <v>0.39739993829411274</v>
      </c>
      <c r="P18" s="154">
        <f>M18*60*1000</f>
        <v>361.82088463803893</v>
      </c>
      <c r="Q18" s="155">
        <f>P18*N18/1000</f>
        <v>23.843996297646768</v>
      </c>
    </row>
    <row r="19" spans="1:17" s="12" customFormat="1" ht="12.75" customHeight="1">
      <c r="A19" s="119"/>
      <c r="B19" s="42" t="s">
        <v>34</v>
      </c>
      <c r="C19" s="135" t="s">
        <v>409</v>
      </c>
      <c r="D19" s="137">
        <v>40</v>
      </c>
      <c r="E19" s="137">
        <v>1985</v>
      </c>
      <c r="F19" s="141">
        <v>26.582000000000001</v>
      </c>
      <c r="G19" s="141">
        <v>6.4560000000000004</v>
      </c>
      <c r="H19" s="141">
        <v>6.4</v>
      </c>
      <c r="I19" s="141">
        <v>13.726000000000001</v>
      </c>
      <c r="J19" s="153">
        <v>2266.1799999999998</v>
      </c>
      <c r="K19" s="141">
        <v>13.726000000000001</v>
      </c>
      <c r="L19" s="149">
        <v>2266.1799999999998</v>
      </c>
      <c r="M19" s="185">
        <f>K19/L19</f>
        <v>6.0568886849235283E-3</v>
      </c>
      <c r="N19" s="142">
        <v>60.1</v>
      </c>
      <c r="O19" s="154">
        <f>M19*N19</f>
        <v>0.36401900996390407</v>
      </c>
      <c r="P19" s="154">
        <f>M19*60*1000</f>
        <v>363.41332109541167</v>
      </c>
      <c r="Q19" s="155">
        <f>P19*N19/1000</f>
        <v>21.84114059783424</v>
      </c>
    </row>
    <row r="20" spans="1:17" s="12" customFormat="1" ht="12.75" customHeight="1">
      <c r="A20" s="119"/>
      <c r="B20" s="42" t="s">
        <v>196</v>
      </c>
      <c r="C20" s="135" t="s">
        <v>471</v>
      </c>
      <c r="D20" s="136">
        <v>45</v>
      </c>
      <c r="E20" s="137" t="s">
        <v>35</v>
      </c>
      <c r="F20" s="141">
        <f>G20+H20+I20</f>
        <v>24.440004999999999</v>
      </c>
      <c r="G20" s="141">
        <v>3.2639999999999998</v>
      </c>
      <c r="H20" s="141">
        <v>7.05</v>
      </c>
      <c r="I20" s="141">
        <v>14.126005000000001</v>
      </c>
      <c r="J20" s="153">
        <v>2331.34</v>
      </c>
      <c r="K20" s="141">
        <v>14.126005000000001</v>
      </c>
      <c r="L20" s="149">
        <v>2331.34</v>
      </c>
      <c r="M20" s="185">
        <f>K20/L20</f>
        <v>6.0591784124151777E-3</v>
      </c>
      <c r="N20" s="142">
        <v>62.1</v>
      </c>
      <c r="O20" s="154">
        <f>M20*N20</f>
        <v>0.37627497941098254</v>
      </c>
      <c r="P20" s="154">
        <f>M20*60*1000</f>
        <v>363.55070474491066</v>
      </c>
      <c r="Q20" s="155">
        <f>P20*N20/1000</f>
        <v>22.576498764658954</v>
      </c>
    </row>
    <row r="21" spans="1:17" s="12" customFormat="1" ht="12.75" customHeight="1">
      <c r="A21" s="119"/>
      <c r="B21" s="42" t="s">
        <v>196</v>
      </c>
      <c r="C21" s="135" t="s">
        <v>472</v>
      </c>
      <c r="D21" s="136">
        <v>75</v>
      </c>
      <c r="E21" s="137" t="s">
        <v>35</v>
      </c>
      <c r="F21" s="141">
        <f>G21+H21+I21</f>
        <v>44.669004999999999</v>
      </c>
      <c r="G21" s="141">
        <v>7.548</v>
      </c>
      <c r="H21" s="141">
        <v>12</v>
      </c>
      <c r="I21" s="141">
        <v>25.121005</v>
      </c>
      <c r="J21" s="153">
        <v>4068.38</v>
      </c>
      <c r="K21" s="141">
        <v>25.121005</v>
      </c>
      <c r="L21" s="149">
        <v>4068.38</v>
      </c>
      <c r="M21" s="185">
        <f>K21/L21</f>
        <v>6.1746948416814551E-3</v>
      </c>
      <c r="N21" s="142">
        <v>62.1</v>
      </c>
      <c r="O21" s="154">
        <f>M21*N21</f>
        <v>0.38344854966841835</v>
      </c>
      <c r="P21" s="154">
        <f>M21*60*1000</f>
        <v>370.48169050088728</v>
      </c>
      <c r="Q21" s="155">
        <f>P21*N21/1000</f>
        <v>23.006912980105103</v>
      </c>
    </row>
    <row r="22" spans="1:17" s="12" customFormat="1" ht="12.75" customHeight="1">
      <c r="A22" s="119"/>
      <c r="B22" s="42" t="s">
        <v>196</v>
      </c>
      <c r="C22" s="135" t="s">
        <v>473</v>
      </c>
      <c r="D22" s="136">
        <v>75</v>
      </c>
      <c r="E22" s="137" t="s">
        <v>35</v>
      </c>
      <c r="F22" s="141">
        <f>G22+H22+I22</f>
        <v>43.802900000000001</v>
      </c>
      <c r="G22" s="141">
        <v>7.1400000000000006</v>
      </c>
      <c r="H22" s="141">
        <v>11.92</v>
      </c>
      <c r="I22" s="141">
        <v>24.742899999999999</v>
      </c>
      <c r="J22" s="153">
        <v>3988.9900000000002</v>
      </c>
      <c r="K22" s="141">
        <v>24.742899999999999</v>
      </c>
      <c r="L22" s="149">
        <v>3988.9900000000002</v>
      </c>
      <c r="M22" s="185">
        <f>K22/L22</f>
        <v>6.2027982020511447E-3</v>
      </c>
      <c r="N22" s="142">
        <v>62.1</v>
      </c>
      <c r="O22" s="154">
        <f>M22*N22</f>
        <v>0.38519376834737612</v>
      </c>
      <c r="P22" s="154">
        <f>M22*60*1000</f>
        <v>372.16789212306867</v>
      </c>
      <c r="Q22" s="155">
        <f>P22*N22/1000</f>
        <v>23.111626100842564</v>
      </c>
    </row>
    <row r="23" spans="1:17" s="12" customFormat="1" ht="12.75" customHeight="1">
      <c r="A23" s="119"/>
      <c r="B23" s="42" t="s">
        <v>125</v>
      </c>
      <c r="C23" s="91" t="s">
        <v>103</v>
      </c>
      <c r="D23" s="92">
        <v>34</v>
      </c>
      <c r="E23" s="92">
        <v>2001</v>
      </c>
      <c r="F23" s="176">
        <v>26.088000000000001</v>
      </c>
      <c r="G23" s="176">
        <v>4.782273</v>
      </c>
      <c r="H23" s="176">
        <v>5.44</v>
      </c>
      <c r="I23" s="176">
        <v>10.865901000000001</v>
      </c>
      <c r="J23" s="93">
        <v>1747.92</v>
      </c>
      <c r="K23" s="176">
        <v>10.865901000000001</v>
      </c>
      <c r="L23" s="94">
        <v>1747.92</v>
      </c>
      <c r="M23" s="187">
        <v>6.2164750102979543E-3</v>
      </c>
      <c r="N23" s="95">
        <v>79.232100000000003</v>
      </c>
      <c r="O23" s="95">
        <v>0.49254436966342857</v>
      </c>
      <c r="P23" s="95">
        <v>372.98850061787726</v>
      </c>
      <c r="Q23" s="194">
        <v>29.552662179805711</v>
      </c>
    </row>
    <row r="24" spans="1:17" s="12" customFormat="1" ht="12.75" customHeight="1">
      <c r="A24" s="119"/>
      <c r="B24" s="42" t="s">
        <v>196</v>
      </c>
      <c r="C24" s="135" t="s">
        <v>474</v>
      </c>
      <c r="D24" s="136">
        <v>31</v>
      </c>
      <c r="E24" s="137" t="s">
        <v>35</v>
      </c>
      <c r="F24" s="141">
        <f>G24+H24+I24</f>
        <v>15.399899999999999</v>
      </c>
      <c r="G24" s="141">
        <v>1.7850000000000001</v>
      </c>
      <c r="H24" s="141">
        <v>4.72</v>
      </c>
      <c r="I24" s="141">
        <v>8.8948999999999998</v>
      </c>
      <c r="J24" s="153">
        <v>1426.8500000000001</v>
      </c>
      <c r="K24" s="141">
        <v>8.8948999999999998</v>
      </c>
      <c r="L24" s="149">
        <v>1426.8500000000001</v>
      </c>
      <c r="M24" s="185">
        <f>K24/L24</f>
        <v>6.2339418999894864E-3</v>
      </c>
      <c r="N24" s="142">
        <v>62.1</v>
      </c>
      <c r="O24" s="154">
        <f>M24*N24</f>
        <v>0.3871277919893471</v>
      </c>
      <c r="P24" s="154">
        <f>M24*60*1000</f>
        <v>374.03651399936916</v>
      </c>
      <c r="Q24" s="155">
        <f>P24*N24/1000</f>
        <v>23.227667519360825</v>
      </c>
    </row>
    <row r="25" spans="1:17" s="12" customFormat="1" ht="12.75" customHeight="1">
      <c r="A25" s="119"/>
      <c r="B25" s="42" t="s">
        <v>38</v>
      </c>
      <c r="C25" s="135" t="s">
        <v>421</v>
      </c>
      <c r="D25" s="137">
        <v>20</v>
      </c>
      <c r="E25" s="137" t="s">
        <v>35</v>
      </c>
      <c r="F25" s="141">
        <f>G25+H25+I25</f>
        <v>13.923500000000001</v>
      </c>
      <c r="G25" s="141">
        <v>2.6063600000000005</v>
      </c>
      <c r="H25" s="141">
        <v>3.1999990000000005</v>
      </c>
      <c r="I25" s="141">
        <v>8.1171410000000002</v>
      </c>
      <c r="J25" s="153">
        <v>1298.9000000000001</v>
      </c>
      <c r="K25" s="141">
        <v>8.1171410000000002</v>
      </c>
      <c r="L25" s="149">
        <v>1298.9000000000001</v>
      </c>
      <c r="M25" s="185">
        <f>K25/L25</f>
        <v>6.2492424359073062E-3</v>
      </c>
      <c r="N25" s="142">
        <v>57.006999999999998</v>
      </c>
      <c r="O25" s="154">
        <f>M25*N25</f>
        <v>0.35625056354376777</v>
      </c>
      <c r="P25" s="154">
        <f>M25*60*1000</f>
        <v>374.95454615443833</v>
      </c>
      <c r="Q25" s="155">
        <f>P25*N25/1000</f>
        <v>21.375033812626064</v>
      </c>
    </row>
    <row r="26" spans="1:17" s="12" customFormat="1" ht="12.75" customHeight="1">
      <c r="A26" s="119"/>
      <c r="B26" s="42" t="s">
        <v>196</v>
      </c>
      <c r="C26" s="135" t="s">
        <v>475</v>
      </c>
      <c r="D26" s="136">
        <v>75</v>
      </c>
      <c r="E26" s="137" t="s">
        <v>35</v>
      </c>
      <c r="F26" s="141">
        <f>G26+H26+I26</f>
        <v>43.055774</v>
      </c>
      <c r="G26" s="141">
        <v>6.069</v>
      </c>
      <c r="H26" s="141">
        <v>11.84</v>
      </c>
      <c r="I26" s="141">
        <v>25.146774000000001</v>
      </c>
      <c r="J26" s="153">
        <v>3992.51</v>
      </c>
      <c r="K26" s="141">
        <v>25.146774000000001</v>
      </c>
      <c r="L26" s="149">
        <v>3992.51</v>
      </c>
      <c r="M26" s="185">
        <f>K26/L26</f>
        <v>6.2984874176896235E-3</v>
      </c>
      <c r="N26" s="142">
        <v>62.1</v>
      </c>
      <c r="O26" s="154">
        <f>M26*N26</f>
        <v>0.39113606863852562</v>
      </c>
      <c r="P26" s="154">
        <f>M26*60*1000</f>
        <v>377.90924506137742</v>
      </c>
      <c r="Q26" s="155">
        <f>P26*N26/1000</f>
        <v>23.468164118311538</v>
      </c>
    </row>
    <row r="27" spans="1:17" s="12" customFormat="1" ht="12.75" customHeight="1">
      <c r="A27" s="119"/>
      <c r="B27" s="43" t="s">
        <v>79</v>
      </c>
      <c r="C27" s="146" t="s">
        <v>48</v>
      </c>
      <c r="D27" s="43">
        <v>64</v>
      </c>
      <c r="E27" s="43" t="s">
        <v>35</v>
      </c>
      <c r="F27" s="147">
        <v>30.54</v>
      </c>
      <c r="G27" s="147">
        <v>7.41</v>
      </c>
      <c r="H27" s="147">
        <v>7.64</v>
      </c>
      <c r="I27" s="147">
        <v>15.49</v>
      </c>
      <c r="J27" s="139">
        <v>2419.35</v>
      </c>
      <c r="K27" s="147">
        <f>I27/J27*L27</f>
        <v>15.49</v>
      </c>
      <c r="L27" s="148">
        <v>2419.35</v>
      </c>
      <c r="M27" s="186">
        <f>K27/L27</f>
        <v>6.4025461384256107E-3</v>
      </c>
      <c r="N27" s="140">
        <v>71.613</v>
      </c>
      <c r="O27" s="140">
        <f>M27*N27</f>
        <v>0.45850553661107324</v>
      </c>
      <c r="P27" s="140">
        <f>M27*60*1000</f>
        <v>384.15276830553665</v>
      </c>
      <c r="Q27" s="157">
        <f>P27*N27/1000</f>
        <v>27.510332196664397</v>
      </c>
    </row>
    <row r="28" spans="1:17" s="12" customFormat="1" ht="12.75" customHeight="1">
      <c r="A28" s="119"/>
      <c r="B28" s="42" t="s">
        <v>24</v>
      </c>
      <c r="C28" s="135" t="s">
        <v>362</v>
      </c>
      <c r="D28" s="137">
        <v>24</v>
      </c>
      <c r="E28" s="137" t="s">
        <v>28</v>
      </c>
      <c r="F28" s="141">
        <f>+G28+H28+I28</f>
        <v>14.919941000000001</v>
      </c>
      <c r="G28" s="141">
        <v>2.1261239999999999</v>
      </c>
      <c r="H28" s="141">
        <v>4.32</v>
      </c>
      <c r="I28" s="141">
        <v>8.4738170000000004</v>
      </c>
      <c r="J28" s="153">
        <v>1323.11</v>
      </c>
      <c r="K28" s="141">
        <v>8.4738170000000004</v>
      </c>
      <c r="L28" s="149">
        <v>1323.11</v>
      </c>
      <c r="M28" s="185">
        <f>K28/L28</f>
        <v>6.4044690161815729E-3</v>
      </c>
      <c r="N28" s="142">
        <v>73.683999999999997</v>
      </c>
      <c r="O28" s="154">
        <f>M28*N28</f>
        <v>0.471906894988323</v>
      </c>
      <c r="P28" s="154">
        <f>M28*60*1000</f>
        <v>384.26814097089436</v>
      </c>
      <c r="Q28" s="155">
        <f>P28*N28/1000</f>
        <v>28.314413699299379</v>
      </c>
    </row>
    <row r="29" spans="1:17" s="12" customFormat="1" ht="12.75" customHeight="1">
      <c r="A29" s="119"/>
      <c r="B29" s="42" t="s">
        <v>790</v>
      </c>
      <c r="C29" s="138" t="s">
        <v>930</v>
      </c>
      <c r="D29" s="171">
        <v>45</v>
      </c>
      <c r="E29" s="148" t="s">
        <v>35</v>
      </c>
      <c r="F29" s="147">
        <f>G29+H29+I29</f>
        <v>27.16</v>
      </c>
      <c r="G29" s="147">
        <v>4.8499999999999996</v>
      </c>
      <c r="H29" s="147">
        <v>7.34</v>
      </c>
      <c r="I29" s="147">
        <v>14.97</v>
      </c>
      <c r="J29" s="139">
        <v>2285.7199999999998</v>
      </c>
      <c r="K29" s="147">
        <v>14.97</v>
      </c>
      <c r="L29" s="148">
        <v>2285.6999999999998</v>
      </c>
      <c r="M29" s="186">
        <f>K29/L29</f>
        <v>6.5494159338495873E-3</v>
      </c>
      <c r="N29" s="140">
        <v>57.5</v>
      </c>
      <c r="O29" s="140">
        <f>M29*N29</f>
        <v>0.37659141619635128</v>
      </c>
      <c r="P29" s="140">
        <f>M29*60*1000</f>
        <v>392.96495603097526</v>
      </c>
      <c r="Q29" s="157">
        <f>O29*60</f>
        <v>22.595484971781076</v>
      </c>
    </row>
    <row r="30" spans="1:17" s="12" customFormat="1" ht="12.75" customHeight="1">
      <c r="A30" s="119"/>
      <c r="B30" s="42" t="s">
        <v>758</v>
      </c>
      <c r="C30" s="135" t="s">
        <v>719</v>
      </c>
      <c r="D30" s="137">
        <v>45</v>
      </c>
      <c r="E30" s="137">
        <v>1989</v>
      </c>
      <c r="F30" s="141">
        <v>26.187000000000001</v>
      </c>
      <c r="G30" s="141">
        <v>3.637</v>
      </c>
      <c r="H30" s="141">
        <v>7.2</v>
      </c>
      <c r="I30" s="141">
        <f>F30-G30-H30</f>
        <v>15.350000000000001</v>
      </c>
      <c r="J30" s="153">
        <v>2332.0100000000002</v>
      </c>
      <c r="K30" s="141">
        <v>15.35</v>
      </c>
      <c r="L30" s="149">
        <v>2332.0100000000002</v>
      </c>
      <c r="M30" s="185">
        <f>K30/L30</f>
        <v>6.5823045355723163E-3</v>
      </c>
      <c r="N30" s="142">
        <v>53.41</v>
      </c>
      <c r="O30" s="154">
        <f>M30*N30</f>
        <v>0.35156088524491741</v>
      </c>
      <c r="P30" s="154">
        <f>M30*60*1000</f>
        <v>394.93827213433894</v>
      </c>
      <c r="Q30" s="155">
        <f>P30*N30/1000</f>
        <v>21.093653114695041</v>
      </c>
    </row>
    <row r="31" spans="1:17" s="12" customFormat="1" ht="12.75" customHeight="1">
      <c r="A31" s="119"/>
      <c r="B31" s="43" t="s">
        <v>635</v>
      </c>
      <c r="C31" s="135" t="s">
        <v>600</v>
      </c>
      <c r="D31" s="137">
        <v>39</v>
      </c>
      <c r="E31" s="137">
        <v>1992</v>
      </c>
      <c r="F31" s="141">
        <v>25.509999999999998</v>
      </c>
      <c r="G31" s="141">
        <v>3.9585210000000002</v>
      </c>
      <c r="H31" s="141">
        <v>6.4</v>
      </c>
      <c r="I31" s="141">
        <v>15.151479</v>
      </c>
      <c r="J31" s="153">
        <v>2267.6400000000003</v>
      </c>
      <c r="K31" s="141">
        <v>15.151479</v>
      </c>
      <c r="L31" s="149">
        <v>2267.6400000000003</v>
      </c>
      <c r="M31" s="185">
        <f>K31/L31</f>
        <v>6.6816068688151549E-3</v>
      </c>
      <c r="N31" s="142">
        <v>58.750999999999998</v>
      </c>
      <c r="O31" s="154">
        <f>M31*N31</f>
        <v>0.39255108514975917</v>
      </c>
      <c r="P31" s="154">
        <f>M31*60*1000</f>
        <v>400.89641212890933</v>
      </c>
      <c r="Q31" s="155">
        <f>P31*N31/1000</f>
        <v>23.553065108985553</v>
      </c>
    </row>
    <row r="32" spans="1:17" s="12" customFormat="1" ht="12.75" customHeight="1">
      <c r="A32" s="119"/>
      <c r="B32" s="42" t="s">
        <v>254</v>
      </c>
      <c r="C32" s="91" t="s">
        <v>197</v>
      </c>
      <c r="D32" s="92">
        <v>61</v>
      </c>
      <c r="E32" s="92">
        <v>1965</v>
      </c>
      <c r="F32" s="176">
        <v>35.826000000000001</v>
      </c>
      <c r="G32" s="176">
        <v>8.1364409999999996</v>
      </c>
      <c r="H32" s="176">
        <v>9.6</v>
      </c>
      <c r="I32" s="176">
        <v>18.089556999999999</v>
      </c>
      <c r="J32" s="93">
        <v>2700.04</v>
      </c>
      <c r="K32" s="176">
        <v>18.089556999999999</v>
      </c>
      <c r="L32" s="94">
        <v>2700.04</v>
      </c>
      <c r="M32" s="187">
        <v>6.699736670567843E-3</v>
      </c>
      <c r="N32" s="95">
        <v>69.389399999999995</v>
      </c>
      <c r="O32" s="95">
        <v>0.46489070772870023</v>
      </c>
      <c r="P32" s="95">
        <v>401.98420023407056</v>
      </c>
      <c r="Q32" s="194">
        <v>27.893442463722014</v>
      </c>
    </row>
    <row r="33" spans="1:17" s="12" customFormat="1" ht="12.75" customHeight="1">
      <c r="A33" s="119"/>
      <c r="B33" s="43" t="s">
        <v>254</v>
      </c>
      <c r="C33" s="91" t="s">
        <v>199</v>
      </c>
      <c r="D33" s="92">
        <v>47</v>
      </c>
      <c r="E33" s="92">
        <v>2007</v>
      </c>
      <c r="F33" s="176">
        <v>34.048999999999999</v>
      </c>
      <c r="G33" s="176">
        <v>10.742176000000001</v>
      </c>
      <c r="H33" s="176">
        <v>3.76</v>
      </c>
      <c r="I33" s="176">
        <v>19.546827</v>
      </c>
      <c r="J33" s="93">
        <v>2876.41</v>
      </c>
      <c r="K33" s="176">
        <v>19.546827</v>
      </c>
      <c r="L33" s="94">
        <v>2876.41</v>
      </c>
      <c r="M33" s="187">
        <v>6.7955635670853606E-3</v>
      </c>
      <c r="N33" s="95">
        <v>69.389399999999995</v>
      </c>
      <c r="O33" s="95">
        <v>0.47154007858191288</v>
      </c>
      <c r="P33" s="95">
        <v>407.73381402512166</v>
      </c>
      <c r="Q33" s="194">
        <v>28.292404714914774</v>
      </c>
    </row>
    <row r="34" spans="1:17" s="12" customFormat="1" ht="12.75" customHeight="1">
      <c r="A34" s="119"/>
      <c r="B34" s="42" t="s">
        <v>758</v>
      </c>
      <c r="C34" s="135" t="s">
        <v>720</v>
      </c>
      <c r="D34" s="137">
        <v>60</v>
      </c>
      <c r="E34" s="137">
        <v>1971</v>
      </c>
      <c r="F34" s="141">
        <v>33.549999999999997</v>
      </c>
      <c r="G34" s="141">
        <v>4.9020000000000001</v>
      </c>
      <c r="H34" s="141">
        <v>9.6</v>
      </c>
      <c r="I34" s="141">
        <f>F34-G34-H34</f>
        <v>19.047999999999995</v>
      </c>
      <c r="J34" s="153">
        <v>2799.04</v>
      </c>
      <c r="K34" s="141">
        <v>19.047999999999998</v>
      </c>
      <c r="L34" s="149">
        <v>2799.04</v>
      </c>
      <c r="M34" s="185">
        <f>K34/L34</f>
        <v>6.8051903509774771E-3</v>
      </c>
      <c r="N34" s="142">
        <v>53.41</v>
      </c>
      <c r="O34" s="154">
        <f>M34*N34</f>
        <v>0.36346521664570702</v>
      </c>
      <c r="P34" s="154">
        <f>M34*60*1000</f>
        <v>408.31142105864865</v>
      </c>
      <c r="Q34" s="155">
        <f>P34*N34/1000</f>
        <v>21.807912998742424</v>
      </c>
    </row>
    <row r="35" spans="1:17" s="12" customFormat="1" ht="12.75" customHeight="1">
      <c r="A35" s="119"/>
      <c r="B35" s="42" t="s">
        <v>24</v>
      </c>
      <c r="C35" s="135" t="s">
        <v>363</v>
      </c>
      <c r="D35" s="137">
        <v>40</v>
      </c>
      <c r="E35" s="137" t="s">
        <v>28</v>
      </c>
      <c r="F35" s="141">
        <f>+G35+H35+I35</f>
        <v>24.755113999999999</v>
      </c>
      <c r="G35" s="141">
        <v>3.2214140000000002</v>
      </c>
      <c r="H35" s="141">
        <v>6.17</v>
      </c>
      <c r="I35" s="141">
        <v>15.3637</v>
      </c>
      <c r="J35" s="153">
        <v>2233.8000000000002</v>
      </c>
      <c r="K35" s="141">
        <v>15.3637</v>
      </c>
      <c r="L35" s="149">
        <v>2233.8000000000002</v>
      </c>
      <c r="M35" s="185">
        <f>K35/L35</f>
        <v>6.8778314978959615E-3</v>
      </c>
      <c r="N35" s="142">
        <v>73.683999999999997</v>
      </c>
      <c r="O35" s="154">
        <f>M35*N35</f>
        <v>0.50678613609096601</v>
      </c>
      <c r="P35" s="154">
        <f>M35*60*1000</f>
        <v>412.66988987375771</v>
      </c>
      <c r="Q35" s="155">
        <f>P35*N35/1000</f>
        <v>30.407168165457964</v>
      </c>
    </row>
    <row r="36" spans="1:17" s="12" customFormat="1" ht="12.75" customHeight="1">
      <c r="A36" s="119"/>
      <c r="B36" s="42" t="s">
        <v>38</v>
      </c>
      <c r="C36" s="135" t="s">
        <v>422</v>
      </c>
      <c r="D36" s="137">
        <v>60</v>
      </c>
      <c r="E36" s="137">
        <v>1965</v>
      </c>
      <c r="F36" s="141">
        <f>G36+H36+I36</f>
        <v>33.664999999999999</v>
      </c>
      <c r="G36" s="141">
        <v>5.4393600000000006</v>
      </c>
      <c r="H36" s="141">
        <v>9.6</v>
      </c>
      <c r="I36" s="141">
        <v>18.625640000000001</v>
      </c>
      <c r="J36" s="153">
        <v>2701.31</v>
      </c>
      <c r="K36" s="141">
        <v>18.625640000000001</v>
      </c>
      <c r="L36" s="149">
        <v>2701.31</v>
      </c>
      <c r="M36" s="185">
        <f>K36/L36</f>
        <v>6.895039814016163E-3</v>
      </c>
      <c r="N36" s="142">
        <v>57.006999999999998</v>
      </c>
      <c r="O36" s="154">
        <f>M36*N36</f>
        <v>0.3930655346776194</v>
      </c>
      <c r="P36" s="154">
        <f>M36*60*1000</f>
        <v>413.70238884096977</v>
      </c>
      <c r="Q36" s="155">
        <f>P36*N36/1000</f>
        <v>23.583932080657164</v>
      </c>
    </row>
    <row r="37" spans="1:17" s="12" customFormat="1" ht="12.75" customHeight="1">
      <c r="A37" s="119"/>
      <c r="B37" s="42" t="s">
        <v>125</v>
      </c>
      <c r="C37" s="91" t="s">
        <v>105</v>
      </c>
      <c r="D37" s="92">
        <v>30</v>
      </c>
      <c r="E37" s="92">
        <v>1971</v>
      </c>
      <c r="F37" s="176">
        <v>19.16</v>
      </c>
      <c r="G37" s="176">
        <v>3.3623099999999999</v>
      </c>
      <c r="H37" s="176">
        <v>4.8</v>
      </c>
      <c r="I37" s="176">
        <v>10.997695</v>
      </c>
      <c r="J37" s="93">
        <v>1569.65</v>
      </c>
      <c r="K37" s="176">
        <v>10.997695</v>
      </c>
      <c r="L37" s="94">
        <v>1569.65</v>
      </c>
      <c r="M37" s="187">
        <v>7.0064632242856683E-3</v>
      </c>
      <c r="N37" s="95">
        <v>79.232100000000003</v>
      </c>
      <c r="O37" s="95">
        <v>0.55513679483292455</v>
      </c>
      <c r="P37" s="95">
        <v>420.38779345714011</v>
      </c>
      <c r="Q37" s="194">
        <v>33.308207689975468</v>
      </c>
    </row>
    <row r="38" spans="1:17" s="12" customFormat="1" ht="12.75" customHeight="1">
      <c r="A38" s="119"/>
      <c r="B38" s="42" t="s">
        <v>181</v>
      </c>
      <c r="C38" s="41" t="s">
        <v>359</v>
      </c>
      <c r="D38" s="97">
        <v>44</v>
      </c>
      <c r="E38" s="97">
        <v>1985</v>
      </c>
      <c r="F38" s="174">
        <v>26.6</v>
      </c>
      <c r="G38" s="174">
        <v>4.1614469999999999</v>
      </c>
      <c r="H38" s="174">
        <v>6.32</v>
      </c>
      <c r="I38" s="174">
        <v>16.118552999999999</v>
      </c>
      <c r="J38" s="182">
        <v>2285.27</v>
      </c>
      <c r="K38" s="174">
        <v>16.118552999999999</v>
      </c>
      <c r="L38" s="98">
        <v>2285.27</v>
      </c>
      <c r="M38" s="184">
        <v>7.0532379106188758E-3</v>
      </c>
      <c r="N38" s="99">
        <v>77.248300000000015</v>
      </c>
      <c r="O38" s="99">
        <v>0.54485063809086021</v>
      </c>
      <c r="P38" s="99">
        <v>423.19427463713254</v>
      </c>
      <c r="Q38" s="100">
        <v>32.691038285451612</v>
      </c>
    </row>
    <row r="39" spans="1:17" s="12" customFormat="1" ht="12.75" customHeight="1">
      <c r="A39" s="119"/>
      <c r="B39" s="43" t="s">
        <v>79</v>
      </c>
      <c r="C39" s="146" t="s">
        <v>47</v>
      </c>
      <c r="D39" s="43">
        <v>86</v>
      </c>
      <c r="E39" s="43">
        <v>2006</v>
      </c>
      <c r="F39" s="147">
        <v>50.42</v>
      </c>
      <c r="G39" s="147">
        <v>13.42</v>
      </c>
      <c r="H39" s="147">
        <v>1.1200000000000001</v>
      </c>
      <c r="I39" s="147">
        <f>F39-G39-H39</f>
        <v>35.880000000000003</v>
      </c>
      <c r="J39" s="139">
        <v>5051.16</v>
      </c>
      <c r="K39" s="147">
        <f>I39/J39*L39</f>
        <v>35.880000000000003</v>
      </c>
      <c r="L39" s="148">
        <v>5051.16</v>
      </c>
      <c r="M39" s="186">
        <f>K39/L39</f>
        <v>7.1033188416126207E-3</v>
      </c>
      <c r="N39" s="140">
        <v>71.613</v>
      </c>
      <c r="O39" s="140">
        <f>M39*N39</f>
        <v>0.50868997220440459</v>
      </c>
      <c r="P39" s="140">
        <f>M39*60*1000</f>
        <v>426.19913049675722</v>
      </c>
      <c r="Q39" s="157">
        <f>P39*N39/1000</f>
        <v>30.521398332264276</v>
      </c>
    </row>
    <row r="40" spans="1:17" s="12" customFormat="1" ht="12.75" customHeight="1">
      <c r="A40" s="119"/>
      <c r="B40" s="42" t="s">
        <v>790</v>
      </c>
      <c r="C40" s="138" t="s">
        <v>931</v>
      </c>
      <c r="D40" s="171">
        <v>40</v>
      </c>
      <c r="E40" s="148" t="s">
        <v>35</v>
      </c>
      <c r="F40" s="147">
        <f>G40+H40+I40</f>
        <v>27.22</v>
      </c>
      <c r="G40" s="147">
        <v>4.49</v>
      </c>
      <c r="H40" s="147">
        <v>6.44</v>
      </c>
      <c r="I40" s="147">
        <v>16.29</v>
      </c>
      <c r="J40" s="139">
        <v>2287.4499999999998</v>
      </c>
      <c r="K40" s="147">
        <v>16.29</v>
      </c>
      <c r="L40" s="148">
        <v>2287.4499999999998</v>
      </c>
      <c r="M40" s="186">
        <f>K40/L40</f>
        <v>7.1214671358936811E-3</v>
      </c>
      <c r="N40" s="140">
        <v>57.5</v>
      </c>
      <c r="O40" s="140">
        <f>M40*N40</f>
        <v>0.40948436031388669</v>
      </c>
      <c r="P40" s="140">
        <f>M40*60*1000</f>
        <v>427.28802815362087</v>
      </c>
      <c r="Q40" s="157">
        <f>O40*60</f>
        <v>24.569061618833203</v>
      </c>
    </row>
    <row r="41" spans="1:17" s="12" customFormat="1" ht="12" customHeight="1">
      <c r="A41" s="119"/>
      <c r="B41" s="42" t="s">
        <v>758</v>
      </c>
      <c r="C41" s="135" t="s">
        <v>721</v>
      </c>
      <c r="D41" s="137">
        <v>29</v>
      </c>
      <c r="E41" s="137">
        <v>1984</v>
      </c>
      <c r="F41" s="141">
        <v>15.281000000000001</v>
      </c>
      <c r="G41" s="141">
        <v>3.411</v>
      </c>
      <c r="H41" s="141">
        <v>1.232</v>
      </c>
      <c r="I41" s="141">
        <f>F41-G41-H41</f>
        <v>10.638000000000002</v>
      </c>
      <c r="J41" s="153">
        <v>1486.56</v>
      </c>
      <c r="K41" s="141">
        <v>10.638</v>
      </c>
      <c r="L41" s="149">
        <v>1486.56</v>
      </c>
      <c r="M41" s="185">
        <f>K41/L41</f>
        <v>7.1561188246690348E-3</v>
      </c>
      <c r="N41" s="142">
        <v>53.41</v>
      </c>
      <c r="O41" s="154">
        <f>M41*N41</f>
        <v>0.38220830642557313</v>
      </c>
      <c r="P41" s="154">
        <f>M41*60*1000</f>
        <v>429.36712948014213</v>
      </c>
      <c r="Q41" s="155">
        <f>P41*N41/1000</f>
        <v>22.932498385534387</v>
      </c>
    </row>
    <row r="42" spans="1:17" s="12" customFormat="1">
      <c r="A42" s="119"/>
      <c r="B42" s="43" t="s">
        <v>254</v>
      </c>
      <c r="C42" s="91" t="s">
        <v>201</v>
      </c>
      <c r="D42" s="92">
        <v>62</v>
      </c>
      <c r="E42" s="92">
        <v>2007</v>
      </c>
      <c r="F42" s="176">
        <v>39.823</v>
      </c>
      <c r="G42" s="176">
        <v>11.420856000000001</v>
      </c>
      <c r="H42" s="176">
        <v>0</v>
      </c>
      <c r="I42" s="176">
        <v>28.402146999999999</v>
      </c>
      <c r="J42" s="93">
        <v>3936.72</v>
      </c>
      <c r="K42" s="176">
        <v>28.402146999999999</v>
      </c>
      <c r="L42" s="94">
        <v>3936.72</v>
      </c>
      <c r="M42" s="187">
        <v>7.2146728748806116E-3</v>
      </c>
      <c r="N42" s="95">
        <v>69.389399999999995</v>
      </c>
      <c r="O42" s="95">
        <v>0.50062182198424066</v>
      </c>
      <c r="P42" s="95">
        <v>432.88037249283667</v>
      </c>
      <c r="Q42" s="194">
        <v>30.03730931905444</v>
      </c>
    </row>
    <row r="43" spans="1:17" s="12" customFormat="1" ht="12.75" customHeight="1">
      <c r="A43" s="119"/>
      <c r="B43" s="42" t="s">
        <v>758</v>
      </c>
      <c r="C43" s="135" t="s">
        <v>722</v>
      </c>
      <c r="D43" s="137">
        <v>30</v>
      </c>
      <c r="E43" s="137">
        <v>1985</v>
      </c>
      <c r="F43" s="141">
        <v>19.146000000000001</v>
      </c>
      <c r="G43" s="141">
        <v>3.5369999999999999</v>
      </c>
      <c r="H43" s="141">
        <v>4.8</v>
      </c>
      <c r="I43" s="141">
        <f>F43-G43-H43</f>
        <v>10.809000000000001</v>
      </c>
      <c r="J43" s="153">
        <v>1495.59</v>
      </c>
      <c r="K43" s="141">
        <v>10.808999999999999</v>
      </c>
      <c r="L43" s="149">
        <v>1495.59</v>
      </c>
      <c r="M43" s="185">
        <f>K43/L43</f>
        <v>7.227248109441759E-3</v>
      </c>
      <c r="N43" s="142">
        <v>53.41</v>
      </c>
      <c r="O43" s="154">
        <f>M43*N43</f>
        <v>0.38600732152528433</v>
      </c>
      <c r="P43" s="154">
        <f>M43*60*1000</f>
        <v>433.63488656650554</v>
      </c>
      <c r="Q43" s="155">
        <f>P43*N43/1000</f>
        <v>23.160439291517061</v>
      </c>
    </row>
    <row r="44" spans="1:17" s="12" customFormat="1" ht="12.75" customHeight="1">
      <c r="A44" s="119"/>
      <c r="B44" s="43" t="s">
        <v>254</v>
      </c>
      <c r="C44" s="91" t="s">
        <v>202</v>
      </c>
      <c r="D44" s="92">
        <v>40</v>
      </c>
      <c r="E44" s="92">
        <v>2007</v>
      </c>
      <c r="F44" s="176">
        <v>27.683</v>
      </c>
      <c r="G44" s="176">
        <v>7.1325669999999999</v>
      </c>
      <c r="H44" s="176">
        <v>3.2</v>
      </c>
      <c r="I44" s="176">
        <v>17.350427</v>
      </c>
      <c r="J44" s="93">
        <v>2350.71</v>
      </c>
      <c r="K44" s="176">
        <v>17.350427</v>
      </c>
      <c r="L44" s="94">
        <v>2350.71</v>
      </c>
      <c r="M44" s="187">
        <v>7.3809304422919027E-3</v>
      </c>
      <c r="N44" s="95">
        <v>69.389399999999995</v>
      </c>
      <c r="O44" s="95">
        <v>0.51215833483236972</v>
      </c>
      <c r="P44" s="95">
        <v>442.85582653751413</v>
      </c>
      <c r="Q44" s="194">
        <v>30.729500089942178</v>
      </c>
    </row>
    <row r="45" spans="1:17" s="12" customFormat="1" ht="12.75" customHeight="1">
      <c r="A45" s="119"/>
      <c r="B45" s="42" t="s">
        <v>790</v>
      </c>
      <c r="C45" s="138" t="s">
        <v>932</v>
      </c>
      <c r="D45" s="171">
        <v>12</v>
      </c>
      <c r="E45" s="148" t="s">
        <v>35</v>
      </c>
      <c r="F45" s="147">
        <f>G45+H45+I45</f>
        <v>6.9</v>
      </c>
      <c r="G45" s="147">
        <v>1.01</v>
      </c>
      <c r="H45" s="147">
        <v>1.2</v>
      </c>
      <c r="I45" s="147">
        <v>4.6900000000000004</v>
      </c>
      <c r="J45" s="139">
        <v>631.48</v>
      </c>
      <c r="K45" s="147">
        <v>4.6900000000000004</v>
      </c>
      <c r="L45" s="148">
        <v>631.48</v>
      </c>
      <c r="M45" s="186">
        <f>K45/L45</f>
        <v>7.4269968961804024E-3</v>
      </c>
      <c r="N45" s="140">
        <v>57.5</v>
      </c>
      <c r="O45" s="140">
        <f>M45*N45</f>
        <v>0.42705232153037315</v>
      </c>
      <c r="P45" s="140">
        <f>M45*60*1000</f>
        <v>445.61981377082418</v>
      </c>
      <c r="Q45" s="157">
        <f>O45*60</f>
        <v>25.62313929182239</v>
      </c>
    </row>
    <row r="46" spans="1:17" s="12" customFormat="1" ht="12.75" customHeight="1">
      <c r="A46" s="119"/>
      <c r="B46" s="42" t="s">
        <v>24</v>
      </c>
      <c r="C46" s="135" t="s">
        <v>364</v>
      </c>
      <c r="D46" s="137">
        <v>100</v>
      </c>
      <c r="E46" s="137" t="s">
        <v>28</v>
      </c>
      <c r="F46" s="141">
        <f>+G46+H46+I46</f>
        <v>50.699781000000002</v>
      </c>
      <c r="G46" s="141">
        <v>5.1663110000000003</v>
      </c>
      <c r="H46" s="141">
        <v>12.4</v>
      </c>
      <c r="I46" s="141">
        <v>33.133470000000003</v>
      </c>
      <c r="J46" s="153">
        <v>4434.32</v>
      </c>
      <c r="K46" s="141">
        <v>33.133470000000003</v>
      </c>
      <c r="L46" s="149">
        <v>4434.32</v>
      </c>
      <c r="M46" s="185">
        <f>K46/L46</f>
        <v>7.4720520846488312E-3</v>
      </c>
      <c r="N46" s="142">
        <v>73.683999999999997</v>
      </c>
      <c r="O46" s="154">
        <f>M46*N46</f>
        <v>0.55057068580526447</v>
      </c>
      <c r="P46" s="154">
        <f>M46*60*1000</f>
        <v>448.32312507892988</v>
      </c>
      <c r="Q46" s="155">
        <f>P46*N46/1000</f>
        <v>33.034241148315864</v>
      </c>
    </row>
    <row r="47" spans="1:17" s="12" customFormat="1" ht="12.75" customHeight="1">
      <c r="A47" s="119"/>
      <c r="B47" s="42" t="s">
        <v>862</v>
      </c>
      <c r="C47" s="150" t="s">
        <v>822</v>
      </c>
      <c r="D47" s="151">
        <v>30</v>
      </c>
      <c r="E47" s="151" t="s">
        <v>35</v>
      </c>
      <c r="F47" s="177">
        <f>G47+H47+I47</f>
        <v>21.6</v>
      </c>
      <c r="G47" s="177">
        <v>3.9024999999999999</v>
      </c>
      <c r="H47" s="177">
        <v>4.8</v>
      </c>
      <c r="I47" s="177">
        <v>12.897500000000001</v>
      </c>
      <c r="J47" s="183">
        <v>1717.43</v>
      </c>
      <c r="K47" s="177">
        <f>I47</f>
        <v>12.897500000000001</v>
      </c>
      <c r="L47" s="172">
        <f>J47</f>
        <v>1717.43</v>
      </c>
      <c r="M47" s="188">
        <f>K47/L47</f>
        <v>7.509767501441107E-3</v>
      </c>
      <c r="N47" s="173">
        <v>49.1</v>
      </c>
      <c r="O47" s="191">
        <f>M47*N47</f>
        <v>0.36872958432075836</v>
      </c>
      <c r="P47" s="191">
        <f>M47*60*1000</f>
        <v>450.5860500864664</v>
      </c>
      <c r="Q47" s="195">
        <f>P47*N47/1000</f>
        <v>22.123775059245503</v>
      </c>
    </row>
    <row r="48" spans="1:17" s="12" customFormat="1" ht="12.75" customHeight="1">
      <c r="A48" s="119"/>
      <c r="B48" s="42" t="s">
        <v>529</v>
      </c>
      <c r="C48" s="143" t="s">
        <v>489</v>
      </c>
      <c r="D48" s="144">
        <v>20</v>
      </c>
      <c r="E48" s="145" t="s">
        <v>35</v>
      </c>
      <c r="F48" s="193">
        <v>12.21</v>
      </c>
      <c r="G48" s="193">
        <v>2.15</v>
      </c>
      <c r="H48" s="175">
        <v>3.2</v>
      </c>
      <c r="I48" s="193">
        <v>6.86</v>
      </c>
      <c r="J48" s="158">
        <v>899.93</v>
      </c>
      <c r="K48" s="193">
        <v>6.86</v>
      </c>
      <c r="L48" s="180">
        <v>899.93</v>
      </c>
      <c r="M48" s="185">
        <f>K48/L48</f>
        <v>7.6228151078417215E-3</v>
      </c>
      <c r="N48" s="190">
        <v>65.900000000000006</v>
      </c>
      <c r="O48" s="154">
        <f>M48*N48</f>
        <v>0.50234351560676949</v>
      </c>
      <c r="P48" s="154">
        <f>M48*60*1000</f>
        <v>457.36890647050325</v>
      </c>
      <c r="Q48" s="155">
        <f>P48*N48/1000</f>
        <v>30.140610936406166</v>
      </c>
    </row>
    <row r="49" spans="1:17" s="12" customFormat="1" ht="12.75" customHeight="1">
      <c r="A49" s="119"/>
      <c r="B49" s="43" t="s">
        <v>254</v>
      </c>
      <c r="C49" s="91" t="s">
        <v>206</v>
      </c>
      <c r="D49" s="92">
        <v>116</v>
      </c>
      <c r="E49" s="92">
        <v>2007</v>
      </c>
      <c r="F49" s="176">
        <v>77.748000000000005</v>
      </c>
      <c r="G49" s="176">
        <v>23.709064000000001</v>
      </c>
      <c r="H49" s="176">
        <v>0</v>
      </c>
      <c r="I49" s="176">
        <v>54.038944000000001</v>
      </c>
      <c r="J49" s="93">
        <v>7056.51</v>
      </c>
      <c r="K49" s="176">
        <v>54.038944000000001</v>
      </c>
      <c r="L49" s="94">
        <v>7056.51</v>
      </c>
      <c r="M49" s="187">
        <v>7.6580269850110043E-3</v>
      </c>
      <c r="N49" s="95">
        <v>69.389399999999995</v>
      </c>
      <c r="O49" s="95">
        <v>0.53138589767372257</v>
      </c>
      <c r="P49" s="95">
        <v>459.48161910066028</v>
      </c>
      <c r="Q49" s="194">
        <v>31.883153860423352</v>
      </c>
    </row>
    <row r="50" spans="1:17" s="12" customFormat="1" ht="12.75" customHeight="1">
      <c r="A50" s="119"/>
      <c r="B50" s="42" t="s">
        <v>758</v>
      </c>
      <c r="C50" s="135" t="s">
        <v>723</v>
      </c>
      <c r="D50" s="137">
        <v>31</v>
      </c>
      <c r="E50" s="137">
        <v>1987</v>
      </c>
      <c r="F50" s="141">
        <v>20.16</v>
      </c>
      <c r="G50" s="141">
        <v>3.1040000000000001</v>
      </c>
      <c r="H50" s="141">
        <v>4.8</v>
      </c>
      <c r="I50" s="141">
        <f>F50-G50-H50</f>
        <v>12.256</v>
      </c>
      <c r="J50" s="153">
        <v>1594.65</v>
      </c>
      <c r="K50" s="141">
        <v>12.256</v>
      </c>
      <c r="L50" s="149">
        <v>1594.65</v>
      </c>
      <c r="M50" s="185">
        <f>K50/L50</f>
        <v>7.6856990562192331E-3</v>
      </c>
      <c r="N50" s="142">
        <v>53.41</v>
      </c>
      <c r="O50" s="154">
        <f>M50*N50</f>
        <v>0.4104931865926692</v>
      </c>
      <c r="P50" s="154">
        <f>M50*60*1000</f>
        <v>461.14194337315399</v>
      </c>
      <c r="Q50" s="155">
        <f>P50*N50/1000</f>
        <v>24.629591195560153</v>
      </c>
    </row>
    <row r="51" spans="1:17" s="12" customFormat="1" ht="12.75" customHeight="1">
      <c r="A51" s="119"/>
      <c r="B51" s="42" t="s">
        <v>529</v>
      </c>
      <c r="C51" s="143" t="s">
        <v>490</v>
      </c>
      <c r="D51" s="144">
        <v>92</v>
      </c>
      <c r="E51" s="145">
        <v>2007</v>
      </c>
      <c r="F51" s="193">
        <v>59.18</v>
      </c>
      <c r="G51" s="193">
        <v>0</v>
      </c>
      <c r="H51" s="175">
        <v>10.54</v>
      </c>
      <c r="I51" s="193">
        <v>48.64</v>
      </c>
      <c r="J51" s="158">
        <v>6320.16</v>
      </c>
      <c r="K51" s="193">
        <v>48.64</v>
      </c>
      <c r="L51" s="180">
        <v>6320.16</v>
      </c>
      <c r="M51" s="185">
        <f>K51/L51</f>
        <v>7.6960076960076963E-3</v>
      </c>
      <c r="N51" s="190">
        <v>65.900000000000006</v>
      </c>
      <c r="O51" s="154">
        <f>M51*N51</f>
        <v>0.50716690716690727</v>
      </c>
      <c r="P51" s="154">
        <f>M51*60*1000</f>
        <v>461.76046176046174</v>
      </c>
      <c r="Q51" s="155">
        <f>P51*N51/1000</f>
        <v>30.430014430014431</v>
      </c>
    </row>
    <row r="52" spans="1:17" s="12" customFormat="1" ht="12.75" customHeight="1">
      <c r="A52" s="119"/>
      <c r="B52" s="42" t="s">
        <v>758</v>
      </c>
      <c r="C52" s="135" t="s">
        <v>724</v>
      </c>
      <c r="D52" s="137">
        <v>35</v>
      </c>
      <c r="E52" s="137">
        <v>1991</v>
      </c>
      <c r="F52" s="141">
        <v>28.283000000000001</v>
      </c>
      <c r="G52" s="141">
        <v>3.9449999999999998</v>
      </c>
      <c r="H52" s="141">
        <v>5.44</v>
      </c>
      <c r="I52" s="141">
        <f>F52-G52-H52</f>
        <v>18.898</v>
      </c>
      <c r="J52" s="153">
        <v>2370.19</v>
      </c>
      <c r="K52" s="141">
        <v>17.710999999999999</v>
      </c>
      <c r="L52" s="149">
        <v>2295.2600000000002</v>
      </c>
      <c r="M52" s="185">
        <f>K52/L52</f>
        <v>7.7163371469898823E-3</v>
      </c>
      <c r="N52" s="142">
        <v>53.41</v>
      </c>
      <c r="O52" s="154">
        <f>M52*N52</f>
        <v>0.41212956702072956</v>
      </c>
      <c r="P52" s="154">
        <f>M52*60*1000</f>
        <v>462.98022881939295</v>
      </c>
      <c r="Q52" s="155">
        <f>P52*N52/1000</f>
        <v>24.727774021243775</v>
      </c>
    </row>
    <row r="53" spans="1:17" s="12" customFormat="1" ht="12.75" customHeight="1">
      <c r="A53" s="119"/>
      <c r="B53" s="43" t="s">
        <v>254</v>
      </c>
      <c r="C53" s="91" t="s">
        <v>200</v>
      </c>
      <c r="D53" s="92">
        <v>52</v>
      </c>
      <c r="E53" s="92">
        <v>2009</v>
      </c>
      <c r="F53" s="176">
        <v>33.823999999999998</v>
      </c>
      <c r="G53" s="176">
        <v>8.738353</v>
      </c>
      <c r="H53" s="176">
        <v>4.16</v>
      </c>
      <c r="I53" s="176">
        <v>20.925643999999998</v>
      </c>
      <c r="J53" s="93">
        <v>2686.29</v>
      </c>
      <c r="K53" s="176">
        <v>20.925643999999998</v>
      </c>
      <c r="L53" s="94">
        <v>2686.29</v>
      </c>
      <c r="M53" s="187">
        <v>7.7897933581258906E-3</v>
      </c>
      <c r="N53" s="95">
        <v>69.389399999999995</v>
      </c>
      <c r="O53" s="95">
        <v>0.54052908724434068</v>
      </c>
      <c r="P53" s="95">
        <v>467.38760148755341</v>
      </c>
      <c r="Q53" s="194">
        <v>32.43174523466044</v>
      </c>
    </row>
    <row r="54" spans="1:17" s="12" customFormat="1" ht="12.75" customHeight="1">
      <c r="A54" s="119"/>
      <c r="B54" s="42" t="s">
        <v>38</v>
      </c>
      <c r="C54" s="135" t="s">
        <v>260</v>
      </c>
      <c r="D54" s="137">
        <v>60</v>
      </c>
      <c r="E54" s="137">
        <v>1966</v>
      </c>
      <c r="F54" s="141">
        <f>G54+H54+I54</f>
        <v>36.772999999999996</v>
      </c>
      <c r="G54" s="141">
        <v>6.0458489999999996</v>
      </c>
      <c r="H54" s="141">
        <v>9.6</v>
      </c>
      <c r="I54" s="141">
        <v>21.127150999999998</v>
      </c>
      <c r="J54" s="153">
        <v>2708.28</v>
      </c>
      <c r="K54" s="141">
        <v>21.127150999999998</v>
      </c>
      <c r="L54" s="149">
        <v>2708.28</v>
      </c>
      <c r="M54" s="185">
        <f>K54/L54</f>
        <v>7.8009478340496539E-3</v>
      </c>
      <c r="N54" s="142">
        <v>57.006999999999998</v>
      </c>
      <c r="O54" s="154">
        <f>M54*N54</f>
        <v>0.44470863317566861</v>
      </c>
      <c r="P54" s="154">
        <f>M54*60*1000</f>
        <v>468.05687004297926</v>
      </c>
      <c r="Q54" s="155">
        <f>P54*N54/1000</f>
        <v>26.682517990540116</v>
      </c>
    </row>
    <row r="55" spans="1:17" s="12" customFormat="1" ht="12.75" customHeight="1">
      <c r="A55" s="119"/>
      <c r="B55" s="43" t="s">
        <v>254</v>
      </c>
      <c r="C55" s="91" t="s">
        <v>205</v>
      </c>
      <c r="D55" s="92">
        <v>70</v>
      </c>
      <c r="E55" s="92">
        <v>2008</v>
      </c>
      <c r="F55" s="176">
        <v>51.865000000000002</v>
      </c>
      <c r="G55" s="176">
        <v>14.439920000000001</v>
      </c>
      <c r="H55" s="176">
        <v>0</v>
      </c>
      <c r="I55" s="176">
        <v>37.425077999999999</v>
      </c>
      <c r="J55" s="93">
        <v>4787.37</v>
      </c>
      <c r="K55" s="176">
        <v>37.425077999999999</v>
      </c>
      <c r="L55" s="94">
        <v>4787.37</v>
      </c>
      <c r="M55" s="187">
        <v>7.8174609441091867E-3</v>
      </c>
      <c r="N55" s="95">
        <v>69.389399999999995</v>
      </c>
      <c r="O55" s="95">
        <v>0.54244892443517001</v>
      </c>
      <c r="P55" s="95">
        <v>469.04765664655116</v>
      </c>
      <c r="Q55" s="194">
        <v>32.546935466110192</v>
      </c>
    </row>
    <row r="56" spans="1:17" s="12" customFormat="1" ht="12.75" customHeight="1">
      <c r="A56" s="119"/>
      <c r="B56" s="42" t="s">
        <v>529</v>
      </c>
      <c r="C56" s="152" t="s">
        <v>491</v>
      </c>
      <c r="D56" s="144">
        <v>20</v>
      </c>
      <c r="E56" s="145" t="s">
        <v>492</v>
      </c>
      <c r="F56" s="193">
        <v>12.51</v>
      </c>
      <c r="G56" s="193">
        <v>1.79</v>
      </c>
      <c r="H56" s="175">
        <v>3.2</v>
      </c>
      <c r="I56" s="193">
        <v>7.52</v>
      </c>
      <c r="J56" s="158">
        <v>960.25</v>
      </c>
      <c r="K56" s="193">
        <v>7.52</v>
      </c>
      <c r="L56" s="181">
        <v>960.25</v>
      </c>
      <c r="M56" s="185">
        <f>K56/L56</f>
        <v>7.8312939338713878E-3</v>
      </c>
      <c r="N56" s="190">
        <v>65.900000000000006</v>
      </c>
      <c r="O56" s="154">
        <f>M56*N56</f>
        <v>0.5160822702421245</v>
      </c>
      <c r="P56" s="154">
        <f>M56*60*1000</f>
        <v>469.87763603228325</v>
      </c>
      <c r="Q56" s="155">
        <f>P56*N56/1000</f>
        <v>30.964936214527469</v>
      </c>
    </row>
    <row r="57" spans="1:17" s="12" customFormat="1" ht="12.75" customHeight="1">
      <c r="A57" s="119"/>
      <c r="B57" s="42" t="s">
        <v>38</v>
      </c>
      <c r="C57" s="135" t="s">
        <v>423</v>
      </c>
      <c r="D57" s="137">
        <v>45</v>
      </c>
      <c r="E57" s="137">
        <v>1977</v>
      </c>
      <c r="F57" s="141">
        <f>G57+H57+I57</f>
        <v>31.105000000000004</v>
      </c>
      <c r="G57" s="141">
        <v>5.4792490000000003</v>
      </c>
      <c r="H57" s="141">
        <v>7.2</v>
      </c>
      <c r="I57" s="141">
        <v>18.425751000000002</v>
      </c>
      <c r="J57" s="153">
        <v>2328.87</v>
      </c>
      <c r="K57" s="141">
        <v>18.425751000000002</v>
      </c>
      <c r="L57" s="149">
        <v>2328.87</v>
      </c>
      <c r="M57" s="185">
        <f>K57/L57</f>
        <v>7.9118847337979383E-3</v>
      </c>
      <c r="N57" s="142">
        <v>57.006999999999998</v>
      </c>
      <c r="O57" s="154">
        <f>M57*N57</f>
        <v>0.45103281301961906</v>
      </c>
      <c r="P57" s="154">
        <f>M57*60*1000</f>
        <v>474.71308402787633</v>
      </c>
      <c r="Q57" s="155">
        <f>P57*N57/1000</f>
        <v>27.061968781177143</v>
      </c>
    </row>
    <row r="58" spans="1:17" s="12" customFormat="1" ht="12.75" customHeight="1">
      <c r="A58" s="119"/>
      <c r="B58" s="43" t="s">
        <v>254</v>
      </c>
      <c r="C58" s="91" t="s">
        <v>203</v>
      </c>
      <c r="D58" s="92">
        <v>40</v>
      </c>
      <c r="E58" s="92">
        <v>2007</v>
      </c>
      <c r="F58" s="176">
        <v>28.396000000000001</v>
      </c>
      <c r="G58" s="176">
        <v>6.5734389999999996</v>
      </c>
      <c r="H58" s="176">
        <v>3.2</v>
      </c>
      <c r="I58" s="176">
        <v>18.62257</v>
      </c>
      <c r="J58" s="93">
        <v>2352.7399999999998</v>
      </c>
      <c r="K58" s="176">
        <v>18.62257</v>
      </c>
      <c r="L58" s="94">
        <v>2352.7399999999998</v>
      </c>
      <c r="M58" s="187">
        <v>7.9152690054999711E-3</v>
      </c>
      <c r="N58" s="95">
        <v>69.389399999999995</v>
      </c>
      <c r="O58" s="95">
        <v>0.54923576713023969</v>
      </c>
      <c r="P58" s="95">
        <v>474.91614032999831</v>
      </c>
      <c r="Q58" s="194">
        <v>32.954146027814389</v>
      </c>
    </row>
    <row r="59" spans="1:17" s="12" customFormat="1" ht="12.75" customHeight="1">
      <c r="A59" s="119"/>
      <c r="B59" s="42" t="s">
        <v>38</v>
      </c>
      <c r="C59" s="135" t="s">
        <v>262</v>
      </c>
      <c r="D59" s="137">
        <v>60</v>
      </c>
      <c r="E59" s="137">
        <v>1965</v>
      </c>
      <c r="F59" s="141">
        <f>G59+H59+I59</f>
        <v>36.552</v>
      </c>
      <c r="G59" s="141">
        <v>5.5526800000000005</v>
      </c>
      <c r="H59" s="141">
        <v>9.6</v>
      </c>
      <c r="I59" s="141">
        <v>21.399319999999999</v>
      </c>
      <c r="J59" s="153">
        <v>2701.1</v>
      </c>
      <c r="K59" s="141">
        <v>21.399319999999999</v>
      </c>
      <c r="L59" s="149">
        <v>2701.1</v>
      </c>
      <c r="M59" s="185">
        <f>K59/L59</f>
        <v>7.9224464107215571E-3</v>
      </c>
      <c r="N59" s="142">
        <v>57.006999999999998</v>
      </c>
      <c r="O59" s="154">
        <f>M59*N59</f>
        <v>0.4516349025360038</v>
      </c>
      <c r="P59" s="154">
        <f>M59*60*1000</f>
        <v>475.34678464329346</v>
      </c>
      <c r="Q59" s="155">
        <f>P59*N59/1000</f>
        <v>27.098094152160229</v>
      </c>
    </row>
    <row r="60" spans="1:17" s="12" customFormat="1" ht="12.75" customHeight="1">
      <c r="A60" s="119"/>
      <c r="B60" s="42" t="s">
        <v>97</v>
      </c>
      <c r="C60" s="91" t="s">
        <v>302</v>
      </c>
      <c r="D60" s="92">
        <v>55</v>
      </c>
      <c r="E60" s="92">
        <v>1993</v>
      </c>
      <c r="F60" s="176">
        <v>43.962000000000003</v>
      </c>
      <c r="G60" s="176">
        <v>7.3440000000000003</v>
      </c>
      <c r="H60" s="176">
        <v>8.64</v>
      </c>
      <c r="I60" s="176">
        <v>27.978006000000001</v>
      </c>
      <c r="J60" s="93">
        <v>3524.86</v>
      </c>
      <c r="K60" s="176">
        <v>27.978006000000001</v>
      </c>
      <c r="L60" s="94">
        <v>3524.86</v>
      </c>
      <c r="M60" s="187">
        <v>7.9373382205250708E-3</v>
      </c>
      <c r="N60" s="95">
        <v>76.18010000000001</v>
      </c>
      <c r="O60" s="95">
        <v>0.60466721937342205</v>
      </c>
      <c r="P60" s="95">
        <v>476.24029323150427</v>
      </c>
      <c r="Q60" s="194">
        <v>36.280033162405324</v>
      </c>
    </row>
    <row r="61" spans="1:17" s="12" customFormat="1" ht="12.75" customHeight="1">
      <c r="A61" s="119"/>
      <c r="B61" s="42" t="s">
        <v>862</v>
      </c>
      <c r="C61" s="150" t="s">
        <v>823</v>
      </c>
      <c r="D61" s="151">
        <v>60</v>
      </c>
      <c r="E61" s="151" t="s">
        <v>35</v>
      </c>
      <c r="F61" s="177">
        <f>G61+H61+I61</f>
        <v>41.311</v>
      </c>
      <c r="G61" s="177">
        <v>6.9043999999999999</v>
      </c>
      <c r="H61" s="177">
        <v>9.6</v>
      </c>
      <c r="I61" s="177">
        <v>24.8066</v>
      </c>
      <c r="J61" s="183">
        <v>3125.26</v>
      </c>
      <c r="K61" s="177">
        <f>I61</f>
        <v>24.8066</v>
      </c>
      <c r="L61" s="172">
        <f>J61</f>
        <v>3125.26</v>
      </c>
      <c r="M61" s="188">
        <f>K61/L61</f>
        <v>7.9374516040265439E-3</v>
      </c>
      <c r="N61" s="173">
        <v>49.1</v>
      </c>
      <c r="O61" s="191">
        <f>M61*N61</f>
        <v>0.38972887375770332</v>
      </c>
      <c r="P61" s="191">
        <f>M61*60*1000</f>
        <v>476.2470962415926</v>
      </c>
      <c r="Q61" s="195">
        <f>P61*N61/1000</f>
        <v>23.383732425462195</v>
      </c>
    </row>
    <row r="62" spans="1:17" s="12" customFormat="1" ht="12.75" customHeight="1">
      <c r="A62" s="119"/>
      <c r="B62" s="42" t="s">
        <v>38</v>
      </c>
      <c r="C62" s="135" t="s">
        <v>424</v>
      </c>
      <c r="D62" s="137">
        <v>60</v>
      </c>
      <c r="E62" s="137">
        <v>1964</v>
      </c>
      <c r="F62" s="141">
        <f>G62+H62+I62</f>
        <v>38.592999999999996</v>
      </c>
      <c r="G62" s="141">
        <v>6.1192799999999998</v>
      </c>
      <c r="H62" s="141">
        <v>9.6</v>
      </c>
      <c r="I62" s="141">
        <v>22.873719999999999</v>
      </c>
      <c r="J62" s="153">
        <v>2880.44</v>
      </c>
      <c r="K62" s="141">
        <v>22.873719999999999</v>
      </c>
      <c r="L62" s="149">
        <v>2880.44</v>
      </c>
      <c r="M62" s="185">
        <f>K62/L62</f>
        <v>7.9410506728138756E-3</v>
      </c>
      <c r="N62" s="142">
        <v>57.006999999999998</v>
      </c>
      <c r="O62" s="154">
        <f>M62*N62</f>
        <v>0.4526954757051006</v>
      </c>
      <c r="P62" s="154">
        <f>M62*60*1000</f>
        <v>476.46304036883254</v>
      </c>
      <c r="Q62" s="155">
        <f>P62*N62/1000</f>
        <v>27.161728542306033</v>
      </c>
    </row>
    <row r="63" spans="1:17" s="12" customFormat="1" ht="12.75" customHeight="1">
      <c r="A63" s="119"/>
      <c r="B63" s="42" t="s">
        <v>790</v>
      </c>
      <c r="C63" s="138" t="s">
        <v>933</v>
      </c>
      <c r="D63" s="171">
        <v>36</v>
      </c>
      <c r="E63" s="148" t="s">
        <v>35</v>
      </c>
      <c r="F63" s="147">
        <f>G63+H63+I63</f>
        <v>27.7</v>
      </c>
      <c r="G63" s="147">
        <v>3.42</v>
      </c>
      <c r="H63" s="147">
        <v>5.87</v>
      </c>
      <c r="I63" s="147">
        <v>18.41</v>
      </c>
      <c r="J63" s="139">
        <v>2305.31</v>
      </c>
      <c r="K63" s="147">
        <v>17.829999999999998</v>
      </c>
      <c r="L63" s="148">
        <v>2232.7199999999998</v>
      </c>
      <c r="M63" s="186">
        <f>K63/L63</f>
        <v>7.9857751979648135E-3</v>
      </c>
      <c r="N63" s="140">
        <v>57.5</v>
      </c>
      <c r="O63" s="140">
        <f>M63*N63</f>
        <v>0.45918207388297677</v>
      </c>
      <c r="P63" s="140">
        <f>M63*60*1000</f>
        <v>479.14651187788883</v>
      </c>
      <c r="Q63" s="157">
        <f>O63*60</f>
        <v>27.550924432978608</v>
      </c>
    </row>
    <row r="64" spans="1:17" s="12" customFormat="1" ht="12.75" customHeight="1">
      <c r="A64" s="119"/>
      <c r="B64" s="43" t="s">
        <v>696</v>
      </c>
      <c r="C64" s="135" t="s">
        <v>663</v>
      </c>
      <c r="D64" s="137">
        <v>40</v>
      </c>
      <c r="E64" s="137">
        <v>1975</v>
      </c>
      <c r="F64" s="141">
        <v>25.039000000000001</v>
      </c>
      <c r="G64" s="141">
        <v>3.202</v>
      </c>
      <c r="H64" s="141">
        <v>6.4</v>
      </c>
      <c r="I64" s="141">
        <v>15.436999999999999</v>
      </c>
      <c r="J64" s="153">
        <v>1928.43</v>
      </c>
      <c r="K64" s="141">
        <v>15.436999999999999</v>
      </c>
      <c r="L64" s="149">
        <v>1928.43</v>
      </c>
      <c r="M64" s="185">
        <f>K64/L64</f>
        <v>8.0049574005797465E-3</v>
      </c>
      <c r="N64" s="142">
        <v>75.319000000000003</v>
      </c>
      <c r="O64" s="154">
        <f>M64*N64</f>
        <v>0.60292538645426597</v>
      </c>
      <c r="P64" s="154">
        <f>M64*60*1000</f>
        <v>480.2974440347848</v>
      </c>
      <c r="Q64" s="155">
        <f>P64*N64/1000</f>
        <v>36.175523187255962</v>
      </c>
    </row>
    <row r="65" spans="1:17" s="12" customFormat="1" ht="12.75" customHeight="1">
      <c r="A65" s="119"/>
      <c r="B65" s="42" t="s">
        <v>171</v>
      </c>
      <c r="C65" s="96" t="s">
        <v>162</v>
      </c>
      <c r="D65" s="97">
        <v>50</v>
      </c>
      <c r="E65" s="97">
        <v>1973</v>
      </c>
      <c r="F65" s="174">
        <v>32.701999999999998</v>
      </c>
      <c r="G65" s="174">
        <v>3.6684299999999999</v>
      </c>
      <c r="H65" s="174">
        <v>8.01</v>
      </c>
      <c r="I65" s="174">
        <v>21.023568000000001</v>
      </c>
      <c r="J65" s="182">
        <v>2622.52</v>
      </c>
      <c r="K65" s="174">
        <v>21.023568000000001</v>
      </c>
      <c r="L65" s="98">
        <v>2622.52</v>
      </c>
      <c r="M65" s="184">
        <v>8.016552018669066E-3</v>
      </c>
      <c r="N65" s="99">
        <v>70.087000000000003</v>
      </c>
      <c r="O65" s="99">
        <v>0.5618560813324589</v>
      </c>
      <c r="P65" s="99">
        <v>480.993121120144</v>
      </c>
      <c r="Q65" s="100">
        <v>33.711364879947531</v>
      </c>
    </row>
    <row r="66" spans="1:17" s="12" customFormat="1" ht="12.75" customHeight="1">
      <c r="A66" s="119"/>
      <c r="B66" s="43" t="s">
        <v>635</v>
      </c>
      <c r="C66" s="135" t="s">
        <v>602</v>
      </c>
      <c r="D66" s="137">
        <v>45</v>
      </c>
      <c r="E66" s="137">
        <v>1974</v>
      </c>
      <c r="F66" s="141">
        <f>G66+H66+I66</f>
        <v>31.999997</v>
      </c>
      <c r="G66" s="141">
        <v>6.2197800000000001</v>
      </c>
      <c r="H66" s="141">
        <v>7.2</v>
      </c>
      <c r="I66" s="141">
        <v>18.580217000000001</v>
      </c>
      <c r="J66" s="153">
        <v>2307.02</v>
      </c>
      <c r="K66" s="141">
        <f>I66</f>
        <v>18.580217000000001</v>
      </c>
      <c r="L66" s="149">
        <f>J66</f>
        <v>2307.02</v>
      </c>
      <c r="M66" s="185">
        <f>K66/L66</f>
        <v>8.0537736994044269E-3</v>
      </c>
      <c r="N66" s="142">
        <v>58.750999999999998</v>
      </c>
      <c r="O66" s="154">
        <f>M66*N66</f>
        <v>0.47316725861370945</v>
      </c>
      <c r="P66" s="154">
        <f>M66*60*1000</f>
        <v>483.22642196426563</v>
      </c>
      <c r="Q66" s="155">
        <f>P66*N66/1000</f>
        <v>28.390035516822568</v>
      </c>
    </row>
    <row r="67" spans="1:17" s="12" customFormat="1" ht="12.75" customHeight="1">
      <c r="A67" s="119"/>
      <c r="B67" s="42" t="s">
        <v>38</v>
      </c>
      <c r="C67" s="135" t="s">
        <v>425</v>
      </c>
      <c r="D67" s="137">
        <v>60</v>
      </c>
      <c r="E67" s="137">
        <v>1963</v>
      </c>
      <c r="F67" s="141">
        <f>G67+H67+I67</f>
        <v>39.035000000000004</v>
      </c>
      <c r="G67" s="141">
        <v>6.2158290000000003</v>
      </c>
      <c r="H67" s="141">
        <v>9.6</v>
      </c>
      <c r="I67" s="141">
        <v>23.219171000000003</v>
      </c>
      <c r="J67" s="153">
        <v>2879.9500000000003</v>
      </c>
      <c r="K67" s="141">
        <v>23.219171000000003</v>
      </c>
      <c r="L67" s="149">
        <v>2879.9500000000003</v>
      </c>
      <c r="M67" s="185">
        <f>K67/L67</f>
        <v>8.0623521241688229E-3</v>
      </c>
      <c r="N67" s="142">
        <v>57.006999999999998</v>
      </c>
      <c r="O67" s="154">
        <f>M67*N67</f>
        <v>0.45961050754249205</v>
      </c>
      <c r="P67" s="154">
        <f>M67*60*1000</f>
        <v>483.7411274501294</v>
      </c>
      <c r="Q67" s="155">
        <f>P67*N67/1000</f>
        <v>27.576630452549526</v>
      </c>
    </row>
    <row r="68" spans="1:17" s="12" customFormat="1" ht="12.75" customHeight="1">
      <c r="A68" s="119"/>
      <c r="B68" s="42" t="s">
        <v>758</v>
      </c>
      <c r="C68" s="135" t="s">
        <v>725</v>
      </c>
      <c r="D68" s="137">
        <v>45</v>
      </c>
      <c r="E68" s="137">
        <v>1973</v>
      </c>
      <c r="F68" s="141">
        <v>30.658999999999999</v>
      </c>
      <c r="G68" s="141">
        <v>4.5739999999999998</v>
      </c>
      <c r="H68" s="141">
        <v>7.2</v>
      </c>
      <c r="I68" s="141">
        <f>F68-G68-H68</f>
        <v>18.885000000000002</v>
      </c>
      <c r="J68" s="153">
        <v>2317.75</v>
      </c>
      <c r="K68" s="141">
        <v>18.885000000000002</v>
      </c>
      <c r="L68" s="149">
        <v>2317.75</v>
      </c>
      <c r="M68" s="185">
        <f>K68/L68</f>
        <v>8.1479883507712229E-3</v>
      </c>
      <c r="N68" s="142">
        <v>53.41</v>
      </c>
      <c r="O68" s="154">
        <f>M68*N68</f>
        <v>0.43518405781469099</v>
      </c>
      <c r="P68" s="154">
        <f>M68*60*1000</f>
        <v>488.87930104627338</v>
      </c>
      <c r="Q68" s="155">
        <f>P68*N68/1000</f>
        <v>26.111043468881459</v>
      </c>
    </row>
    <row r="69" spans="1:17" s="12" customFormat="1" ht="12.75" customHeight="1">
      <c r="A69" s="119"/>
      <c r="B69" s="43" t="s">
        <v>635</v>
      </c>
      <c r="C69" s="135" t="s">
        <v>601</v>
      </c>
      <c r="D69" s="137">
        <v>45</v>
      </c>
      <c r="E69" s="137">
        <v>1990</v>
      </c>
      <c r="F69" s="141">
        <v>30.612763999999999</v>
      </c>
      <c r="G69" s="141">
        <v>4.3327640000000001</v>
      </c>
      <c r="H69" s="141">
        <v>7.2</v>
      </c>
      <c r="I69" s="141">
        <v>19.079999999999998</v>
      </c>
      <c r="J69" s="153">
        <v>2333.65</v>
      </c>
      <c r="K69" s="141">
        <v>19.079999999999998</v>
      </c>
      <c r="L69" s="149">
        <v>2333.65</v>
      </c>
      <c r="M69" s="185">
        <f>K69/L69</f>
        <v>8.1760332526299995E-3</v>
      </c>
      <c r="N69" s="142">
        <v>58.750999999999998</v>
      </c>
      <c r="O69" s="154">
        <f>M69*N69</f>
        <v>0.48035012962526508</v>
      </c>
      <c r="P69" s="154">
        <f>M69*60*1000</f>
        <v>490.56199515779997</v>
      </c>
      <c r="Q69" s="155">
        <f>P69*N69/1000</f>
        <v>28.821007777515906</v>
      </c>
    </row>
    <row r="70" spans="1:17" s="12" customFormat="1" ht="12.75" customHeight="1">
      <c r="A70" s="119"/>
      <c r="B70" s="42" t="s">
        <v>758</v>
      </c>
      <c r="C70" s="135" t="s">
        <v>726</v>
      </c>
      <c r="D70" s="137">
        <v>32</v>
      </c>
      <c r="E70" s="137">
        <v>1980</v>
      </c>
      <c r="F70" s="141">
        <v>23.07</v>
      </c>
      <c r="G70" s="141">
        <v>3.1819999999999999</v>
      </c>
      <c r="H70" s="141">
        <v>5.12</v>
      </c>
      <c r="I70" s="141">
        <f>F70-G70-H70</f>
        <v>14.768000000000001</v>
      </c>
      <c r="J70" s="153">
        <v>1792.6</v>
      </c>
      <c r="K70" s="141">
        <v>14.768000000000001</v>
      </c>
      <c r="L70" s="149">
        <v>1792.6</v>
      </c>
      <c r="M70" s="185">
        <f>K70/L70</f>
        <v>8.2383130648220476E-3</v>
      </c>
      <c r="N70" s="142">
        <v>53.41</v>
      </c>
      <c r="O70" s="154">
        <f>M70*N70</f>
        <v>0.44000830079214553</v>
      </c>
      <c r="P70" s="154">
        <f>M70*60*1000</f>
        <v>494.29878388932286</v>
      </c>
      <c r="Q70" s="155">
        <f>P70*N70/1000</f>
        <v>26.400498047528735</v>
      </c>
    </row>
    <row r="71" spans="1:17" s="12" customFormat="1" ht="12.75" customHeight="1">
      <c r="A71" s="119"/>
      <c r="B71" s="42" t="s">
        <v>529</v>
      </c>
      <c r="C71" s="143" t="s">
        <v>493</v>
      </c>
      <c r="D71" s="144">
        <v>78</v>
      </c>
      <c r="E71" s="145">
        <v>2009</v>
      </c>
      <c r="F71" s="193">
        <v>50.25</v>
      </c>
      <c r="G71" s="193">
        <v>0</v>
      </c>
      <c r="H71" s="175">
        <v>7.45</v>
      </c>
      <c r="I71" s="193">
        <v>42.796100000000003</v>
      </c>
      <c r="J71" s="158">
        <v>5193.04</v>
      </c>
      <c r="K71" s="193">
        <v>42.796100000000003</v>
      </c>
      <c r="L71" s="180">
        <v>5193.04</v>
      </c>
      <c r="M71" s="185">
        <f>K71/L71</f>
        <v>8.2410495586400269E-3</v>
      </c>
      <c r="N71" s="190">
        <v>65.900000000000006</v>
      </c>
      <c r="O71" s="154">
        <f>M71*N71</f>
        <v>0.54308516591437783</v>
      </c>
      <c r="P71" s="154">
        <f>M71*60*1000</f>
        <v>494.46297351840161</v>
      </c>
      <c r="Q71" s="155">
        <f>P71*N71/1000</f>
        <v>32.585109954862666</v>
      </c>
    </row>
    <row r="72" spans="1:17" s="12" customFormat="1" ht="12.75" customHeight="1">
      <c r="A72" s="119"/>
      <c r="B72" s="42" t="s">
        <v>38</v>
      </c>
      <c r="C72" s="135" t="s">
        <v>426</v>
      </c>
      <c r="D72" s="137">
        <v>60</v>
      </c>
      <c r="E72" s="137">
        <v>1964</v>
      </c>
      <c r="F72" s="141">
        <f>G72+H72+I72</f>
        <v>37.11</v>
      </c>
      <c r="G72" s="141">
        <v>5.2127200000000009</v>
      </c>
      <c r="H72" s="141">
        <v>9.6</v>
      </c>
      <c r="I72" s="141">
        <v>22.297280000000001</v>
      </c>
      <c r="J72" s="153">
        <v>2701.1</v>
      </c>
      <c r="K72" s="141">
        <v>22.297280000000001</v>
      </c>
      <c r="L72" s="149">
        <v>2701.1</v>
      </c>
      <c r="M72" s="185">
        <f>K72/L72</f>
        <v>8.2548887490281747E-3</v>
      </c>
      <c r="N72" s="142">
        <v>57.006999999999998</v>
      </c>
      <c r="O72" s="154">
        <f>M72*N72</f>
        <v>0.47058644291584911</v>
      </c>
      <c r="P72" s="154">
        <f>M72*60*1000</f>
        <v>495.29332494169046</v>
      </c>
      <c r="Q72" s="155">
        <f>P72*N72/1000</f>
        <v>28.235186574950944</v>
      </c>
    </row>
    <row r="73" spans="1:17" s="12" customFormat="1" ht="12.75" customHeight="1">
      <c r="A73" s="119"/>
      <c r="B73" s="42" t="s">
        <v>38</v>
      </c>
      <c r="C73" s="135" t="s">
        <v>261</v>
      </c>
      <c r="D73" s="137">
        <v>45</v>
      </c>
      <c r="E73" s="137">
        <v>1990</v>
      </c>
      <c r="F73" s="141">
        <f>G73+H73+I73</f>
        <v>32.126000000000005</v>
      </c>
      <c r="G73" s="141">
        <v>5.7226599999999994</v>
      </c>
      <c r="H73" s="141">
        <v>7.2</v>
      </c>
      <c r="I73" s="141">
        <v>19.203340000000001</v>
      </c>
      <c r="J73" s="153">
        <v>2324.8200000000002</v>
      </c>
      <c r="K73" s="141">
        <v>19.203340000000001</v>
      </c>
      <c r="L73" s="149">
        <v>2324.8200000000002</v>
      </c>
      <c r="M73" s="185">
        <f>K73/L73</f>
        <v>8.2601405700226255E-3</v>
      </c>
      <c r="N73" s="142">
        <v>57.006999999999998</v>
      </c>
      <c r="O73" s="154">
        <f>M73*N73</f>
        <v>0.47088583347527979</v>
      </c>
      <c r="P73" s="154">
        <f>M73*60*1000</f>
        <v>495.60843420135751</v>
      </c>
      <c r="Q73" s="155">
        <f>P73*N73/1000</f>
        <v>28.253150008516787</v>
      </c>
    </row>
    <row r="74" spans="1:17" s="12" customFormat="1" ht="12.75" customHeight="1">
      <c r="A74" s="119"/>
      <c r="B74" s="42" t="s">
        <v>38</v>
      </c>
      <c r="C74" s="135" t="s">
        <v>427</v>
      </c>
      <c r="D74" s="137">
        <v>45</v>
      </c>
      <c r="E74" s="137" t="s">
        <v>35</v>
      </c>
      <c r="F74" s="141">
        <f>G74+H74+I74</f>
        <v>31.434000000000001</v>
      </c>
      <c r="G74" s="141">
        <v>4.9860800000000003</v>
      </c>
      <c r="H74" s="141">
        <v>7.2</v>
      </c>
      <c r="I74" s="141">
        <v>19.247920000000001</v>
      </c>
      <c r="J74" s="153">
        <v>2324.67</v>
      </c>
      <c r="K74" s="141">
        <v>19.247920000000001</v>
      </c>
      <c r="L74" s="149">
        <v>2324.67</v>
      </c>
      <c r="M74" s="185">
        <f>K74/L74</f>
        <v>8.2798504734005254E-3</v>
      </c>
      <c r="N74" s="142">
        <v>57.006999999999998</v>
      </c>
      <c r="O74" s="154">
        <f>M74*N74</f>
        <v>0.47200943593714373</v>
      </c>
      <c r="P74" s="154">
        <f>M74*60*1000</f>
        <v>496.79102840403158</v>
      </c>
      <c r="Q74" s="155">
        <f>P74*N74/1000</f>
        <v>28.320566156228626</v>
      </c>
    </row>
    <row r="75" spans="1:17" s="12" customFormat="1" ht="12.75" customHeight="1">
      <c r="A75" s="119"/>
      <c r="B75" s="43" t="s">
        <v>79</v>
      </c>
      <c r="C75" s="146" t="s">
        <v>43</v>
      </c>
      <c r="D75" s="43">
        <v>60</v>
      </c>
      <c r="E75" s="43">
        <v>2005</v>
      </c>
      <c r="F75" s="147">
        <v>55.26</v>
      </c>
      <c r="G75" s="147">
        <v>12</v>
      </c>
      <c r="H75" s="147">
        <v>2.2599999999999998</v>
      </c>
      <c r="I75" s="147">
        <v>41</v>
      </c>
      <c r="J75" s="139">
        <v>4933.47</v>
      </c>
      <c r="K75" s="147">
        <f>I75/J75*L75</f>
        <v>39.785242435851437</v>
      </c>
      <c r="L75" s="148">
        <v>4787.3</v>
      </c>
      <c r="M75" s="186">
        <f>K75/L75</f>
        <v>8.3105805852675702E-3</v>
      </c>
      <c r="N75" s="140">
        <v>71.613</v>
      </c>
      <c r="O75" s="140">
        <f>M75*N75</f>
        <v>0.59514560745276646</v>
      </c>
      <c r="P75" s="140">
        <f>M75*60*1000</f>
        <v>498.63483511605421</v>
      </c>
      <c r="Q75" s="157">
        <f>P75*N75/1000</f>
        <v>35.70873644716599</v>
      </c>
    </row>
    <row r="76" spans="1:17" s="12" customFormat="1" ht="12.75" customHeight="1">
      <c r="A76" s="119"/>
      <c r="B76" s="42" t="s">
        <v>529</v>
      </c>
      <c r="C76" s="143" t="s">
        <v>494</v>
      </c>
      <c r="D76" s="144">
        <v>52</v>
      </c>
      <c r="E76" s="145">
        <v>2007</v>
      </c>
      <c r="F76" s="193">
        <v>35.880000000000003</v>
      </c>
      <c r="G76" s="193">
        <v>0</v>
      </c>
      <c r="H76" s="175">
        <v>4.34</v>
      </c>
      <c r="I76" s="193">
        <v>31.541499999999999</v>
      </c>
      <c r="J76" s="158">
        <v>3767.48</v>
      </c>
      <c r="K76" s="193">
        <v>31.541499999999999</v>
      </c>
      <c r="L76" s="180">
        <v>3767.48</v>
      </c>
      <c r="M76" s="185">
        <f>K76/L76</f>
        <v>8.3720417892065788E-3</v>
      </c>
      <c r="N76" s="190">
        <v>65.900000000000006</v>
      </c>
      <c r="O76" s="154">
        <f>M76*N76</f>
        <v>0.55171755390871358</v>
      </c>
      <c r="P76" s="154">
        <f>M76*60*1000</f>
        <v>502.32250735239472</v>
      </c>
      <c r="Q76" s="155">
        <f>P76*N76/1000</f>
        <v>33.103053234522811</v>
      </c>
    </row>
    <row r="77" spans="1:17" s="12" customFormat="1" ht="12.75" customHeight="1">
      <c r="A77" s="119"/>
      <c r="B77" s="42" t="s">
        <v>125</v>
      </c>
      <c r="C77" s="91" t="s">
        <v>98</v>
      </c>
      <c r="D77" s="92">
        <v>20</v>
      </c>
      <c r="E77" s="92">
        <v>1976</v>
      </c>
      <c r="F77" s="176">
        <v>21.803000000000001</v>
      </c>
      <c r="G77" s="176">
        <v>4.2329999999999997</v>
      </c>
      <c r="H77" s="176">
        <v>3.04</v>
      </c>
      <c r="I77" s="176">
        <v>14.53</v>
      </c>
      <c r="J77" s="93">
        <v>1720.29</v>
      </c>
      <c r="K77" s="176">
        <v>14.53</v>
      </c>
      <c r="L77" s="94">
        <v>1720.29</v>
      </c>
      <c r="M77" s="187">
        <v>8.4462503415121872E-3</v>
      </c>
      <c r="N77" s="95">
        <v>79.232100000000003</v>
      </c>
      <c r="O77" s="95">
        <v>0.66921415168372778</v>
      </c>
      <c r="P77" s="95">
        <v>506.77502049073121</v>
      </c>
      <c r="Q77" s="194">
        <v>40.152849101023669</v>
      </c>
    </row>
    <row r="78" spans="1:17" s="12" customFormat="1" ht="12.75" customHeight="1">
      <c r="A78" s="119"/>
      <c r="B78" s="42" t="s">
        <v>758</v>
      </c>
      <c r="C78" s="135" t="s">
        <v>727</v>
      </c>
      <c r="D78" s="137">
        <v>75</v>
      </c>
      <c r="E78" s="137">
        <v>1976</v>
      </c>
      <c r="F78" s="141">
        <v>53.03</v>
      </c>
      <c r="G78" s="141">
        <v>7.1219999999999999</v>
      </c>
      <c r="H78" s="141">
        <v>12</v>
      </c>
      <c r="I78" s="141">
        <f>F78-G78-H78</f>
        <v>33.908000000000001</v>
      </c>
      <c r="J78" s="153">
        <v>3969.84</v>
      </c>
      <c r="K78" s="141">
        <v>33.908000000000001</v>
      </c>
      <c r="L78" s="149">
        <v>3969.84</v>
      </c>
      <c r="M78" s="185">
        <f>K78/L78</f>
        <v>8.5414021723797424E-3</v>
      </c>
      <c r="N78" s="142">
        <v>53.41</v>
      </c>
      <c r="O78" s="154">
        <f>M78*N78</f>
        <v>0.45619629002680201</v>
      </c>
      <c r="P78" s="154">
        <f>M78*60*1000</f>
        <v>512.48413034278451</v>
      </c>
      <c r="Q78" s="155">
        <f>P78*N78/1000</f>
        <v>27.371777401608121</v>
      </c>
    </row>
    <row r="79" spans="1:17" s="12" customFormat="1" ht="12.75" customHeight="1">
      <c r="A79" s="119"/>
      <c r="B79" s="42" t="s">
        <v>34</v>
      </c>
      <c r="C79" s="135" t="s">
        <v>410</v>
      </c>
      <c r="D79" s="137">
        <v>50</v>
      </c>
      <c r="E79" s="137">
        <v>1980</v>
      </c>
      <c r="F79" s="141">
        <v>34.625999999999998</v>
      </c>
      <c r="G79" s="141">
        <v>4.915</v>
      </c>
      <c r="H79" s="141">
        <v>7.92</v>
      </c>
      <c r="I79" s="141">
        <v>21.791</v>
      </c>
      <c r="J79" s="153">
        <v>2544.91</v>
      </c>
      <c r="K79" s="141">
        <v>21.791</v>
      </c>
      <c r="L79" s="149">
        <v>2544.91</v>
      </c>
      <c r="M79" s="185">
        <f>K79/L79</f>
        <v>8.5625817808881264E-3</v>
      </c>
      <c r="N79" s="142">
        <v>60.1</v>
      </c>
      <c r="O79" s="154">
        <f>M79*N79</f>
        <v>0.51461116503137638</v>
      </c>
      <c r="P79" s="154">
        <f>M79*60*1000</f>
        <v>513.75490685328759</v>
      </c>
      <c r="Q79" s="155">
        <f>P79*N79/1000</f>
        <v>30.876669901882586</v>
      </c>
    </row>
    <row r="80" spans="1:17" s="12" customFormat="1" ht="12.75" customHeight="1">
      <c r="A80" s="119"/>
      <c r="B80" s="43" t="s">
        <v>901</v>
      </c>
      <c r="C80" s="135" t="s">
        <v>871</v>
      </c>
      <c r="D80" s="137">
        <v>22</v>
      </c>
      <c r="E80" s="137" t="s">
        <v>864</v>
      </c>
      <c r="F80" s="141">
        <f>SUM(G80+H80+I80)</f>
        <v>15.282</v>
      </c>
      <c r="G80" s="141">
        <v>1.7769999999999999</v>
      </c>
      <c r="H80" s="141">
        <v>3.52</v>
      </c>
      <c r="I80" s="141">
        <v>9.9849999999999994</v>
      </c>
      <c r="J80" s="153">
        <v>1161.98</v>
      </c>
      <c r="K80" s="141">
        <v>9.9849999999999994</v>
      </c>
      <c r="L80" s="149">
        <v>1161.98</v>
      </c>
      <c r="M80" s="185">
        <f>K80/L80</f>
        <v>8.5930911031170919E-3</v>
      </c>
      <c r="N80" s="142">
        <v>58.72</v>
      </c>
      <c r="O80" s="154">
        <f>M80*N80</f>
        <v>0.50458630957503559</v>
      </c>
      <c r="P80" s="154">
        <f>M80*60*1000</f>
        <v>515.58546618702553</v>
      </c>
      <c r="Q80" s="155">
        <f>P80*N80/1000</f>
        <v>30.275178574502139</v>
      </c>
    </row>
    <row r="81" spans="1:17" s="12" customFormat="1" ht="12.75" customHeight="1">
      <c r="A81" s="119"/>
      <c r="B81" s="42" t="s">
        <v>790</v>
      </c>
      <c r="C81" s="138" t="s">
        <v>934</v>
      </c>
      <c r="D81" s="171">
        <v>20</v>
      </c>
      <c r="E81" s="148" t="s">
        <v>35</v>
      </c>
      <c r="F81" s="147">
        <f>G81+H81+I81</f>
        <v>14.19</v>
      </c>
      <c r="G81" s="147">
        <v>1.81</v>
      </c>
      <c r="H81" s="147">
        <v>3.26</v>
      </c>
      <c r="I81" s="147">
        <v>9.1199999999999992</v>
      </c>
      <c r="J81" s="139">
        <v>1055.4000000000001</v>
      </c>
      <c r="K81" s="147">
        <v>9.1199999999999992</v>
      </c>
      <c r="L81" s="148">
        <v>1055.4000000000001</v>
      </c>
      <c r="M81" s="186">
        <f>K81/L81</f>
        <v>8.6412734508243307E-3</v>
      </c>
      <c r="N81" s="140">
        <v>57.5</v>
      </c>
      <c r="O81" s="140">
        <f>M81*N81</f>
        <v>0.49687322342239904</v>
      </c>
      <c r="P81" s="140">
        <f>M81*60*1000</f>
        <v>518.47640704945991</v>
      </c>
      <c r="Q81" s="157">
        <f>O81*60</f>
        <v>29.812393405343943</v>
      </c>
    </row>
    <row r="82" spans="1:17" s="12" customFormat="1" ht="12.75" customHeight="1">
      <c r="A82" s="119"/>
      <c r="B82" s="42" t="s">
        <v>125</v>
      </c>
      <c r="C82" s="91" t="s">
        <v>100</v>
      </c>
      <c r="D82" s="92">
        <v>30</v>
      </c>
      <c r="E82" s="92">
        <v>1973</v>
      </c>
      <c r="F82" s="176">
        <v>22.149000000000001</v>
      </c>
      <c r="G82" s="176">
        <v>3.728097</v>
      </c>
      <c r="H82" s="176">
        <v>4.8</v>
      </c>
      <c r="I82" s="176">
        <v>13.620905</v>
      </c>
      <c r="J82" s="93">
        <v>1569.45</v>
      </c>
      <c r="K82" s="176">
        <v>13.620905</v>
      </c>
      <c r="L82" s="94">
        <v>1569.45</v>
      </c>
      <c r="M82" s="187">
        <v>8.6787760043327278E-3</v>
      </c>
      <c r="N82" s="95">
        <v>79.232100000000003</v>
      </c>
      <c r="O82" s="95">
        <v>0.6876376482528912</v>
      </c>
      <c r="P82" s="95">
        <v>520.72656025996366</v>
      </c>
      <c r="Q82" s="194">
        <v>41.258258895173462</v>
      </c>
    </row>
    <row r="83" spans="1:17" s="12" customFormat="1" ht="12.75" customHeight="1">
      <c r="A83" s="119"/>
      <c r="B83" s="42" t="s">
        <v>97</v>
      </c>
      <c r="C83" s="91" t="s">
        <v>303</v>
      </c>
      <c r="D83" s="92">
        <v>55</v>
      </c>
      <c r="E83" s="92">
        <v>1990</v>
      </c>
      <c r="F83" s="176">
        <v>50.645000000000003</v>
      </c>
      <c r="G83" s="176">
        <v>7.3788330000000002</v>
      </c>
      <c r="H83" s="176">
        <v>12.56</v>
      </c>
      <c r="I83" s="176">
        <v>30.706173</v>
      </c>
      <c r="J83" s="93">
        <v>3527.73</v>
      </c>
      <c r="K83" s="176">
        <v>30.706173</v>
      </c>
      <c r="L83" s="94">
        <v>3527.73</v>
      </c>
      <c r="M83" s="187">
        <v>8.7042299155547613E-3</v>
      </c>
      <c r="N83" s="95">
        <v>76.18010000000001</v>
      </c>
      <c r="O83" s="95">
        <v>0.66308910538995336</v>
      </c>
      <c r="P83" s="95">
        <v>522.25379493328569</v>
      </c>
      <c r="Q83" s="194">
        <v>39.785346323397199</v>
      </c>
    </row>
    <row r="84" spans="1:17" s="12" customFormat="1" ht="12.75" customHeight="1">
      <c r="A84" s="119"/>
      <c r="B84" s="43" t="s">
        <v>161</v>
      </c>
      <c r="C84" s="96" t="s">
        <v>341</v>
      </c>
      <c r="D84" s="97">
        <v>14</v>
      </c>
      <c r="E84" s="97">
        <v>2011</v>
      </c>
      <c r="F84" s="174">
        <v>8.2330000000000005</v>
      </c>
      <c r="G84" s="174">
        <v>1.1323019999999999</v>
      </c>
      <c r="H84" s="174">
        <v>2.59</v>
      </c>
      <c r="I84" s="174">
        <v>4.5106989999999998</v>
      </c>
      <c r="J84" s="182">
        <v>517.4</v>
      </c>
      <c r="K84" s="174">
        <v>4.5106989999999998</v>
      </c>
      <c r="L84" s="98">
        <v>517.4</v>
      </c>
      <c r="M84" s="184">
        <v>8.7180112098956316E-3</v>
      </c>
      <c r="N84" s="99">
        <v>78.588999999999999</v>
      </c>
      <c r="O84" s="99">
        <v>0.68513978297448774</v>
      </c>
      <c r="P84" s="99">
        <v>523.08067259373797</v>
      </c>
      <c r="Q84" s="100">
        <v>41.108386978469269</v>
      </c>
    </row>
    <row r="85" spans="1:17" s="12" customFormat="1" ht="12.75" customHeight="1">
      <c r="A85" s="119"/>
      <c r="B85" s="42" t="s">
        <v>862</v>
      </c>
      <c r="C85" s="150" t="s">
        <v>824</v>
      </c>
      <c r="D85" s="151">
        <v>45</v>
      </c>
      <c r="E85" s="151" t="s">
        <v>35</v>
      </c>
      <c r="F85" s="177">
        <f>G85+H85+I85</f>
        <v>26.9</v>
      </c>
      <c r="G85" s="177">
        <v>3.3839999999999999</v>
      </c>
      <c r="H85" s="177">
        <v>7.2</v>
      </c>
      <c r="I85" s="177">
        <v>16.315999999999999</v>
      </c>
      <c r="J85" s="183">
        <v>1870.08</v>
      </c>
      <c r="K85" s="177">
        <f>I85</f>
        <v>16.315999999999999</v>
      </c>
      <c r="L85" s="172">
        <f>J85</f>
        <v>1870.08</v>
      </c>
      <c r="M85" s="188">
        <f>K85/L85</f>
        <v>8.7247604380561259E-3</v>
      </c>
      <c r="N85" s="173">
        <v>49.1</v>
      </c>
      <c r="O85" s="191">
        <f>M85*N85</f>
        <v>0.4283857375085558</v>
      </c>
      <c r="P85" s="191">
        <f>M85*60*1000</f>
        <v>523.48562628336754</v>
      </c>
      <c r="Q85" s="195">
        <f>P85*N85/1000</f>
        <v>25.703144250513347</v>
      </c>
    </row>
    <row r="86" spans="1:17" s="12" customFormat="1" ht="12.75" customHeight="1">
      <c r="A86" s="119"/>
      <c r="B86" s="42" t="s">
        <v>529</v>
      </c>
      <c r="C86" s="143" t="s">
        <v>495</v>
      </c>
      <c r="D86" s="144">
        <v>45</v>
      </c>
      <c r="E86" s="145" t="s">
        <v>492</v>
      </c>
      <c r="F86" s="193">
        <v>32.200000000000003</v>
      </c>
      <c r="G86" s="193">
        <v>4.62</v>
      </c>
      <c r="H86" s="175">
        <v>7.2</v>
      </c>
      <c r="I86" s="193">
        <v>20.38</v>
      </c>
      <c r="J86" s="158">
        <v>2319.88</v>
      </c>
      <c r="K86" s="193">
        <v>20.38</v>
      </c>
      <c r="L86" s="180">
        <v>2319.88</v>
      </c>
      <c r="M86" s="185">
        <f>K86/L86</f>
        <v>8.7849371519216502E-3</v>
      </c>
      <c r="N86" s="190">
        <v>65.900000000000006</v>
      </c>
      <c r="O86" s="154">
        <f>M86*N86</f>
        <v>0.57892735831163677</v>
      </c>
      <c r="P86" s="154">
        <f>M86*60*1000</f>
        <v>527.09622911529891</v>
      </c>
      <c r="Q86" s="155">
        <f>P86*N86/1000</f>
        <v>34.7356414986982</v>
      </c>
    </row>
    <row r="87" spans="1:17" s="12" customFormat="1" ht="12.75" customHeight="1">
      <c r="A87" s="119"/>
      <c r="B87" s="43" t="s">
        <v>901</v>
      </c>
      <c r="C87" s="135" t="s">
        <v>868</v>
      </c>
      <c r="D87" s="137">
        <v>50</v>
      </c>
      <c r="E87" s="137" t="s">
        <v>864</v>
      </c>
      <c r="F87" s="141">
        <f>SUM(G87+H87+I87)</f>
        <v>34.5</v>
      </c>
      <c r="G87" s="141">
        <v>3.7549999999999999</v>
      </c>
      <c r="H87" s="141">
        <v>7.84</v>
      </c>
      <c r="I87" s="141">
        <v>22.905000000000001</v>
      </c>
      <c r="J87" s="153">
        <v>2586.98</v>
      </c>
      <c r="K87" s="141">
        <v>22.905000000000001</v>
      </c>
      <c r="L87" s="149">
        <v>2586.98</v>
      </c>
      <c r="M87" s="185">
        <f>K87/L87</f>
        <v>8.8539532582393374E-3</v>
      </c>
      <c r="N87" s="142">
        <v>58.72</v>
      </c>
      <c r="O87" s="154">
        <f>M87*N87</f>
        <v>0.51990413532381385</v>
      </c>
      <c r="P87" s="154">
        <f>M87*60*1000</f>
        <v>531.23719549436021</v>
      </c>
      <c r="Q87" s="155">
        <f>P87*N87/1000</f>
        <v>31.194248119428831</v>
      </c>
    </row>
    <row r="88" spans="1:17" s="12" customFormat="1" ht="12.75" customHeight="1">
      <c r="A88" s="119"/>
      <c r="B88" s="42" t="s">
        <v>125</v>
      </c>
      <c r="C88" s="91" t="s">
        <v>104</v>
      </c>
      <c r="D88" s="92">
        <v>36</v>
      </c>
      <c r="E88" s="92">
        <v>1984</v>
      </c>
      <c r="F88" s="176">
        <v>32.189</v>
      </c>
      <c r="G88" s="176">
        <v>3.6107999999999998</v>
      </c>
      <c r="H88" s="176">
        <v>8.64</v>
      </c>
      <c r="I88" s="176">
        <v>19.938199999999998</v>
      </c>
      <c r="J88" s="93">
        <v>2249.59</v>
      </c>
      <c r="K88" s="176">
        <v>19.938199999999998</v>
      </c>
      <c r="L88" s="94">
        <v>2249.59</v>
      </c>
      <c r="M88" s="187">
        <v>8.8630372645682083E-3</v>
      </c>
      <c r="N88" s="95">
        <v>79.232100000000003</v>
      </c>
      <c r="O88" s="95">
        <v>0.70223705484999477</v>
      </c>
      <c r="P88" s="95">
        <v>531.78223587409241</v>
      </c>
      <c r="Q88" s="194">
        <v>42.134223290999685</v>
      </c>
    </row>
    <row r="89" spans="1:17" s="12" customFormat="1" ht="12.75" customHeight="1">
      <c r="A89" s="119"/>
      <c r="B89" s="43" t="s">
        <v>79</v>
      </c>
      <c r="C89" s="146" t="s">
        <v>45</v>
      </c>
      <c r="D89" s="43">
        <v>118</v>
      </c>
      <c r="E89" s="43">
        <v>2007</v>
      </c>
      <c r="F89" s="147">
        <v>108.4</v>
      </c>
      <c r="G89" s="147">
        <v>21.52</v>
      </c>
      <c r="H89" s="147">
        <v>18.16</v>
      </c>
      <c r="I89" s="147">
        <f>F89-G89-H89</f>
        <v>68.720000000000013</v>
      </c>
      <c r="J89" s="139">
        <v>7730.26</v>
      </c>
      <c r="K89" s="147">
        <f>I89/J89*L89</f>
        <v>62.06567416878606</v>
      </c>
      <c r="L89" s="148">
        <v>6981.72</v>
      </c>
      <c r="M89" s="186">
        <f>K89/L89</f>
        <v>8.8897398017660483E-3</v>
      </c>
      <c r="N89" s="140">
        <v>71.613</v>
      </c>
      <c r="O89" s="140">
        <f>M89*N89</f>
        <v>0.63662093642387196</v>
      </c>
      <c r="P89" s="140">
        <f>M89*60*1000</f>
        <v>533.3843881059629</v>
      </c>
      <c r="Q89" s="157">
        <f>P89*N89/1000</f>
        <v>38.197256185432323</v>
      </c>
    </row>
    <row r="90" spans="1:17" s="12" customFormat="1" ht="12.75" customHeight="1">
      <c r="A90" s="119"/>
      <c r="B90" s="42" t="s">
        <v>569</v>
      </c>
      <c r="C90" s="146" t="s">
        <v>531</v>
      </c>
      <c r="D90" s="43">
        <v>30</v>
      </c>
      <c r="E90" s="43">
        <v>2007</v>
      </c>
      <c r="F90" s="147">
        <v>18.062999999999999</v>
      </c>
      <c r="G90" s="147">
        <v>2.9929100000000002</v>
      </c>
      <c r="H90" s="147">
        <v>2.4</v>
      </c>
      <c r="I90" s="147">
        <v>12.67</v>
      </c>
      <c r="J90" s="139">
        <v>1423.9</v>
      </c>
      <c r="K90" s="147">
        <v>12.67</v>
      </c>
      <c r="L90" s="148">
        <v>1423.9</v>
      </c>
      <c r="M90" s="186">
        <f>K90/L90</f>
        <v>8.8980967764590198E-3</v>
      </c>
      <c r="N90" s="140">
        <v>64.855000000000004</v>
      </c>
      <c r="O90" s="140">
        <f>K90*N90/J90</f>
        <v>0.5770860664372498</v>
      </c>
      <c r="P90" s="140">
        <f>M90*60*1000</f>
        <v>533.8858065875412</v>
      </c>
      <c r="Q90" s="157">
        <f>O90*60</f>
        <v>34.625163986234988</v>
      </c>
    </row>
    <row r="91" spans="1:17" s="12" customFormat="1" ht="12.75" customHeight="1">
      <c r="A91" s="119"/>
      <c r="B91" s="43" t="s">
        <v>901</v>
      </c>
      <c r="C91" s="135" t="s">
        <v>870</v>
      </c>
      <c r="D91" s="137">
        <v>22</v>
      </c>
      <c r="E91" s="137" t="s">
        <v>864</v>
      </c>
      <c r="F91" s="141">
        <f>SUM(G91+H91+I91)</f>
        <v>16.79</v>
      </c>
      <c r="G91" s="141">
        <v>2.3460000000000001</v>
      </c>
      <c r="H91" s="141">
        <v>3.52</v>
      </c>
      <c r="I91" s="141">
        <v>10.923999999999999</v>
      </c>
      <c r="J91" s="153">
        <v>1210.95</v>
      </c>
      <c r="K91" s="141">
        <v>10.923999999999999</v>
      </c>
      <c r="L91" s="149">
        <v>1210.95</v>
      </c>
      <c r="M91" s="185">
        <f>K91/L91</f>
        <v>9.0210165572484399E-3</v>
      </c>
      <c r="N91" s="142">
        <v>58.72</v>
      </c>
      <c r="O91" s="154">
        <f>M91*N91</f>
        <v>0.52971409224162835</v>
      </c>
      <c r="P91" s="154">
        <f>M91*60*1000</f>
        <v>541.26099343490637</v>
      </c>
      <c r="Q91" s="155">
        <f>P91*N91/1000</f>
        <v>31.782845534497699</v>
      </c>
    </row>
    <row r="92" spans="1:17" s="12" customFormat="1" ht="12.75" customHeight="1">
      <c r="A92" s="119"/>
      <c r="B92" s="42" t="s">
        <v>529</v>
      </c>
      <c r="C92" s="143" t="s">
        <v>496</v>
      </c>
      <c r="D92" s="144">
        <v>40</v>
      </c>
      <c r="E92" s="145" t="s">
        <v>35</v>
      </c>
      <c r="F92" s="193">
        <v>34.26</v>
      </c>
      <c r="G92" s="193">
        <v>3.64</v>
      </c>
      <c r="H92" s="175">
        <v>6.4</v>
      </c>
      <c r="I92" s="193">
        <v>24.22</v>
      </c>
      <c r="J92" s="158">
        <v>2612.13</v>
      </c>
      <c r="K92" s="193">
        <v>24.22</v>
      </c>
      <c r="L92" s="180">
        <v>2612.13</v>
      </c>
      <c r="M92" s="185">
        <f>K92/L92</f>
        <v>9.2721265786924831E-3</v>
      </c>
      <c r="N92" s="190">
        <v>65.900000000000006</v>
      </c>
      <c r="O92" s="154">
        <f>M92*N92</f>
        <v>0.61103314153583466</v>
      </c>
      <c r="P92" s="154">
        <f>M92*60*1000</f>
        <v>556.32759472154908</v>
      </c>
      <c r="Q92" s="155">
        <f>P92*N92/1000</f>
        <v>36.661988492150087</v>
      </c>
    </row>
    <row r="93" spans="1:17" s="12" customFormat="1" ht="12.75" customHeight="1">
      <c r="A93" s="119"/>
      <c r="B93" s="43" t="s">
        <v>901</v>
      </c>
      <c r="C93" s="135" t="s">
        <v>872</v>
      </c>
      <c r="D93" s="137">
        <v>22</v>
      </c>
      <c r="E93" s="137" t="s">
        <v>864</v>
      </c>
      <c r="F93" s="141">
        <f>SUM(G93+H93+I93)</f>
        <v>16.634999999999998</v>
      </c>
      <c r="G93" s="141">
        <v>2.04</v>
      </c>
      <c r="H93" s="141">
        <v>3.52</v>
      </c>
      <c r="I93" s="141">
        <v>11.074999999999999</v>
      </c>
      <c r="J93" s="153">
        <v>1191.8399999999999</v>
      </c>
      <c r="K93" s="141">
        <v>11.074999999999999</v>
      </c>
      <c r="L93" s="149">
        <v>1191.8399999999999</v>
      </c>
      <c r="M93" s="185">
        <f>K93/L93</f>
        <v>9.2923546784803336E-3</v>
      </c>
      <c r="N93" s="142">
        <v>58.72</v>
      </c>
      <c r="O93" s="154">
        <f>M93*N93</f>
        <v>0.54564706672036523</v>
      </c>
      <c r="P93" s="154">
        <f>M93*60*1000</f>
        <v>557.54128070882007</v>
      </c>
      <c r="Q93" s="155">
        <f>P93*N93/1000</f>
        <v>32.738824003221914</v>
      </c>
    </row>
    <row r="94" spans="1:17" s="12" customFormat="1" ht="12.75" customHeight="1">
      <c r="A94" s="119"/>
      <c r="B94" s="42" t="s">
        <v>862</v>
      </c>
      <c r="C94" s="150" t="s">
        <v>825</v>
      </c>
      <c r="D94" s="151">
        <v>50</v>
      </c>
      <c r="E94" s="151">
        <v>2009</v>
      </c>
      <c r="F94" s="177">
        <f>G94+H94+I94</f>
        <v>36.5</v>
      </c>
      <c r="G94" s="177">
        <v>3.7768999999999999</v>
      </c>
      <c r="H94" s="177">
        <v>0</v>
      </c>
      <c r="I94" s="177">
        <v>32.723100000000002</v>
      </c>
      <c r="J94" s="183">
        <v>3501.98</v>
      </c>
      <c r="K94" s="177">
        <f>I94</f>
        <v>32.723100000000002</v>
      </c>
      <c r="L94" s="172">
        <f>J94</f>
        <v>3501.98</v>
      </c>
      <c r="M94" s="188">
        <f>K94/L94</f>
        <v>9.3441710118275945E-3</v>
      </c>
      <c r="N94" s="173">
        <v>49.1</v>
      </c>
      <c r="O94" s="191">
        <f>M94*N94</f>
        <v>0.45879879668073492</v>
      </c>
      <c r="P94" s="191">
        <f>M94*60*1000</f>
        <v>560.65026070965564</v>
      </c>
      <c r="Q94" s="195">
        <f>P94*N94/1000</f>
        <v>27.527927800844093</v>
      </c>
    </row>
    <row r="95" spans="1:17" s="12" customFormat="1" ht="12.75" customHeight="1">
      <c r="A95" s="119"/>
      <c r="B95" s="42" t="s">
        <v>171</v>
      </c>
      <c r="C95" s="96" t="s">
        <v>291</v>
      </c>
      <c r="D95" s="97">
        <v>40</v>
      </c>
      <c r="E95" s="97">
        <v>1984</v>
      </c>
      <c r="F95" s="174">
        <v>30.36</v>
      </c>
      <c r="G95" s="174">
        <v>2.7317640000000001</v>
      </c>
      <c r="H95" s="174">
        <v>6.4</v>
      </c>
      <c r="I95" s="174">
        <v>21.228237</v>
      </c>
      <c r="J95" s="182">
        <v>2262.7800000000002</v>
      </c>
      <c r="K95" s="174">
        <v>21.228237</v>
      </c>
      <c r="L95" s="98">
        <v>2262.7800000000002</v>
      </c>
      <c r="M95" s="184">
        <v>9.3814851642669631E-3</v>
      </c>
      <c r="N95" s="99">
        <v>70.087000000000003</v>
      </c>
      <c r="O95" s="99">
        <v>0.65752015070797865</v>
      </c>
      <c r="P95" s="99">
        <v>562.88910985601785</v>
      </c>
      <c r="Q95" s="100">
        <v>39.451209042478723</v>
      </c>
    </row>
    <row r="96" spans="1:17" s="12" customFormat="1" ht="12.75" customHeight="1">
      <c r="A96" s="119"/>
      <c r="B96" s="42" t="s">
        <v>171</v>
      </c>
      <c r="C96" s="96" t="s">
        <v>163</v>
      </c>
      <c r="D96" s="97">
        <v>32</v>
      </c>
      <c r="E96" s="97">
        <v>1973</v>
      </c>
      <c r="F96" s="174">
        <v>24.041</v>
      </c>
      <c r="G96" s="174">
        <v>2.3261609999999999</v>
      </c>
      <c r="H96" s="174">
        <v>5.13</v>
      </c>
      <c r="I96" s="174">
        <v>16.584841999999998</v>
      </c>
      <c r="J96" s="182">
        <v>1758.16</v>
      </c>
      <c r="K96" s="174">
        <v>16.584841999999998</v>
      </c>
      <c r="L96" s="98">
        <v>1758.16</v>
      </c>
      <c r="M96" s="184">
        <v>9.4330675251399175E-3</v>
      </c>
      <c r="N96" s="99">
        <v>70.087000000000003</v>
      </c>
      <c r="O96" s="99">
        <v>0.66113540363448142</v>
      </c>
      <c r="P96" s="99">
        <v>565.98405150839505</v>
      </c>
      <c r="Q96" s="100">
        <v>39.668124218068883</v>
      </c>
    </row>
    <row r="97" spans="1:17" s="12" customFormat="1" ht="12.75" customHeight="1">
      <c r="A97" s="119"/>
      <c r="B97" s="42" t="s">
        <v>34</v>
      </c>
      <c r="C97" s="135" t="s">
        <v>411</v>
      </c>
      <c r="D97" s="137">
        <v>30</v>
      </c>
      <c r="E97" s="137">
        <v>1992</v>
      </c>
      <c r="F97" s="141">
        <v>22.495000000000001</v>
      </c>
      <c r="G97" s="141">
        <v>2.2280000000000002</v>
      </c>
      <c r="H97" s="141">
        <v>4.8</v>
      </c>
      <c r="I97" s="141">
        <v>15.467000000000001</v>
      </c>
      <c r="J97" s="153">
        <v>1637.91</v>
      </c>
      <c r="K97" s="141">
        <v>15.467000000000001</v>
      </c>
      <c r="L97" s="149">
        <v>1637.91</v>
      </c>
      <c r="M97" s="185">
        <f>K97/L97</f>
        <v>9.4431317960083274E-3</v>
      </c>
      <c r="N97" s="142">
        <v>60.1</v>
      </c>
      <c r="O97" s="154">
        <f>M97*N97</f>
        <v>0.56753222094010047</v>
      </c>
      <c r="P97" s="154">
        <f>M97*60*1000</f>
        <v>566.58790776049966</v>
      </c>
      <c r="Q97" s="155">
        <f>P97*N97/1000</f>
        <v>34.051933256406031</v>
      </c>
    </row>
    <row r="98" spans="1:17" s="12" customFormat="1" ht="12.75" customHeight="1">
      <c r="A98" s="119"/>
      <c r="B98" s="42" t="s">
        <v>171</v>
      </c>
      <c r="C98" s="96" t="s">
        <v>292</v>
      </c>
      <c r="D98" s="97">
        <v>21</v>
      </c>
      <c r="E98" s="97">
        <v>1988</v>
      </c>
      <c r="F98" s="174">
        <v>14.722</v>
      </c>
      <c r="G98" s="174">
        <v>1.3612919999999999</v>
      </c>
      <c r="H98" s="174">
        <v>3.2</v>
      </c>
      <c r="I98" s="174">
        <v>10.160709000000001</v>
      </c>
      <c r="J98" s="182">
        <v>1072.1099999999999</v>
      </c>
      <c r="K98" s="174">
        <v>10.160709000000001</v>
      </c>
      <c r="L98" s="98">
        <v>1072.1099999999999</v>
      </c>
      <c r="M98" s="184">
        <v>9.4773008366678801E-3</v>
      </c>
      <c r="N98" s="99">
        <v>70.087000000000003</v>
      </c>
      <c r="O98" s="99">
        <v>0.66423558373954172</v>
      </c>
      <c r="P98" s="99">
        <v>568.63805020007283</v>
      </c>
      <c r="Q98" s="100">
        <v>39.854135024372503</v>
      </c>
    </row>
    <row r="99" spans="1:17" s="12" customFormat="1" ht="12.75" customHeight="1">
      <c r="A99" s="119"/>
      <c r="B99" s="42" t="s">
        <v>125</v>
      </c>
      <c r="C99" s="91" t="s">
        <v>99</v>
      </c>
      <c r="D99" s="92">
        <v>55</v>
      </c>
      <c r="E99" s="92">
        <v>1967</v>
      </c>
      <c r="F99" s="176">
        <v>39.853999999999999</v>
      </c>
      <c r="G99" s="176">
        <v>6.3798500000000002</v>
      </c>
      <c r="H99" s="176">
        <v>8.8000000000000007</v>
      </c>
      <c r="I99" s="176">
        <v>24.674153</v>
      </c>
      <c r="J99" s="93">
        <v>2582.1799999999998</v>
      </c>
      <c r="K99" s="176">
        <v>24.674153</v>
      </c>
      <c r="L99" s="94">
        <v>2582.1799999999998</v>
      </c>
      <c r="M99" s="187">
        <v>9.555551123469317E-3</v>
      </c>
      <c r="N99" s="95">
        <v>79.232100000000003</v>
      </c>
      <c r="O99" s="95">
        <v>0.75710638216983328</v>
      </c>
      <c r="P99" s="95">
        <v>573.33306740815908</v>
      </c>
      <c r="Q99" s="194">
        <v>45.426382930190002</v>
      </c>
    </row>
    <row r="100" spans="1:17" s="12" customFormat="1" ht="12.75" customHeight="1">
      <c r="A100" s="119"/>
      <c r="B100" s="42" t="s">
        <v>862</v>
      </c>
      <c r="C100" s="150" t="s">
        <v>826</v>
      </c>
      <c r="D100" s="151">
        <v>45</v>
      </c>
      <c r="E100" s="151" t="s">
        <v>35</v>
      </c>
      <c r="F100" s="177">
        <f>G100+H100+I100</f>
        <v>28.96</v>
      </c>
      <c r="G100" s="177">
        <v>3.6840999999999999</v>
      </c>
      <c r="H100" s="177">
        <v>7.2</v>
      </c>
      <c r="I100" s="177">
        <v>18.075900000000001</v>
      </c>
      <c r="J100" s="183">
        <v>1888.38</v>
      </c>
      <c r="K100" s="177">
        <f>I100</f>
        <v>18.075900000000001</v>
      </c>
      <c r="L100" s="172">
        <f>J100</f>
        <v>1888.38</v>
      </c>
      <c r="M100" s="188">
        <f>K100/L100</f>
        <v>9.572172973659962E-3</v>
      </c>
      <c r="N100" s="173">
        <v>49.1</v>
      </c>
      <c r="O100" s="191">
        <f>M100*N100</f>
        <v>0.46999369300670413</v>
      </c>
      <c r="P100" s="191">
        <f>M100*60*1000</f>
        <v>574.33037841959765</v>
      </c>
      <c r="Q100" s="195">
        <f>P100*N100/1000</f>
        <v>28.199621580402248</v>
      </c>
    </row>
    <row r="101" spans="1:17" s="12" customFormat="1" ht="12.75" customHeight="1">
      <c r="A101" s="119"/>
      <c r="B101" s="42" t="s">
        <v>125</v>
      </c>
      <c r="C101" s="91" t="s">
        <v>102</v>
      </c>
      <c r="D101" s="92">
        <v>10</v>
      </c>
      <c r="E101" s="92">
        <v>1999</v>
      </c>
      <c r="F101" s="176">
        <v>12.086600000000001</v>
      </c>
      <c r="G101" s="176">
        <v>0</v>
      </c>
      <c r="H101" s="176">
        <v>0</v>
      </c>
      <c r="I101" s="176">
        <v>12.086600000000001</v>
      </c>
      <c r="J101" s="93">
        <v>1261.9000000000001</v>
      </c>
      <c r="K101" s="176">
        <v>12.086600000000001</v>
      </c>
      <c r="L101" s="94">
        <v>1261.9000000000001</v>
      </c>
      <c r="M101" s="187">
        <v>9.5780965211189478E-3</v>
      </c>
      <c r="N101" s="95">
        <v>79.232100000000003</v>
      </c>
      <c r="O101" s="95">
        <v>0.75889270137094866</v>
      </c>
      <c r="P101" s="95">
        <v>574.68579126713678</v>
      </c>
      <c r="Q101" s="194">
        <v>45.533562082256914</v>
      </c>
    </row>
    <row r="102" spans="1:17" s="12" customFormat="1" ht="12.75" customHeight="1">
      <c r="A102" s="119"/>
      <c r="B102" s="42" t="s">
        <v>862</v>
      </c>
      <c r="C102" s="150" t="s">
        <v>827</v>
      </c>
      <c r="D102" s="151">
        <v>31</v>
      </c>
      <c r="E102" s="151" t="s">
        <v>35</v>
      </c>
      <c r="F102" s="177">
        <f>G102+H102+I102</f>
        <v>23.25</v>
      </c>
      <c r="G102" s="177">
        <v>3.6623000000000001</v>
      </c>
      <c r="H102" s="177">
        <v>4.72</v>
      </c>
      <c r="I102" s="177">
        <v>14.867699999999999</v>
      </c>
      <c r="J102" s="183">
        <v>1538.89</v>
      </c>
      <c r="K102" s="177">
        <f>I102</f>
        <v>14.867699999999999</v>
      </c>
      <c r="L102" s="172">
        <f>J102</f>
        <v>1538.89</v>
      </c>
      <c r="M102" s="188">
        <f>K102/L102</f>
        <v>9.6613143239607756E-3</v>
      </c>
      <c r="N102" s="173">
        <v>49.1</v>
      </c>
      <c r="O102" s="191">
        <f>M102*N102</f>
        <v>0.47437053330647411</v>
      </c>
      <c r="P102" s="191">
        <f>M102*60*1000</f>
        <v>579.67885943764657</v>
      </c>
      <c r="Q102" s="195">
        <f>P102*N102/1000</f>
        <v>28.462231998388447</v>
      </c>
    </row>
    <row r="103" spans="1:17" s="12" customFormat="1" ht="12.75" customHeight="1">
      <c r="A103" s="119"/>
      <c r="B103" s="42" t="s">
        <v>862</v>
      </c>
      <c r="C103" s="150" t="s">
        <v>828</v>
      </c>
      <c r="D103" s="151">
        <v>20</v>
      </c>
      <c r="E103" s="151" t="s">
        <v>35</v>
      </c>
      <c r="F103" s="177">
        <f>G103+H103+I103</f>
        <v>15.170999999999999</v>
      </c>
      <c r="G103" s="177">
        <v>1.7849999999999999</v>
      </c>
      <c r="H103" s="177">
        <v>3.2</v>
      </c>
      <c r="I103" s="177">
        <v>10.186</v>
      </c>
      <c r="J103" s="183">
        <v>1053.1400000000001</v>
      </c>
      <c r="K103" s="177">
        <f>I103</f>
        <v>10.186</v>
      </c>
      <c r="L103" s="172">
        <f>J103</f>
        <v>1053.1400000000001</v>
      </c>
      <c r="M103" s="188">
        <f>K103/L103</f>
        <v>9.6720284102778352E-3</v>
      </c>
      <c r="N103" s="173">
        <v>49.1</v>
      </c>
      <c r="O103" s="191">
        <f>M103*N103</f>
        <v>0.4748965949446417</v>
      </c>
      <c r="P103" s="191">
        <f>M103*60*1000</f>
        <v>580.3217046166701</v>
      </c>
      <c r="Q103" s="195">
        <f>P103*N103/1000</f>
        <v>28.493795696678504</v>
      </c>
    </row>
    <row r="104" spans="1:17" s="12" customFormat="1" ht="12.75" customHeight="1">
      <c r="A104" s="119"/>
      <c r="B104" s="42" t="s">
        <v>31</v>
      </c>
      <c r="C104" s="135" t="s">
        <v>388</v>
      </c>
      <c r="D104" s="137">
        <v>11</v>
      </c>
      <c r="E104" s="137">
        <v>1964</v>
      </c>
      <c r="F104" s="141">
        <v>7.6</v>
      </c>
      <c r="G104" s="141">
        <v>0.56000000000000005</v>
      </c>
      <c r="H104" s="141">
        <v>1.84</v>
      </c>
      <c r="I104" s="141">
        <v>5.2</v>
      </c>
      <c r="J104" s="153">
        <v>537</v>
      </c>
      <c r="K104" s="141">
        <v>5.2</v>
      </c>
      <c r="L104" s="149">
        <v>537</v>
      </c>
      <c r="M104" s="185">
        <f>K104/L104</f>
        <v>9.6834264432029797E-3</v>
      </c>
      <c r="N104" s="142">
        <v>56.03</v>
      </c>
      <c r="O104" s="154">
        <f>M104*N104</f>
        <v>0.54256238361266296</v>
      </c>
      <c r="P104" s="154">
        <f>M104*60*1000</f>
        <v>581.00558659217882</v>
      </c>
      <c r="Q104" s="155">
        <f>P104*N104/1000</f>
        <v>32.553743016759782</v>
      </c>
    </row>
    <row r="105" spans="1:17" s="12" customFormat="1" ht="12.75" customHeight="1">
      <c r="A105" s="119"/>
      <c r="B105" s="43" t="s">
        <v>161</v>
      </c>
      <c r="C105" s="96" t="s">
        <v>153</v>
      </c>
      <c r="D105" s="97">
        <v>20</v>
      </c>
      <c r="E105" s="97">
        <v>1975</v>
      </c>
      <c r="F105" s="174">
        <v>16.178999999999998</v>
      </c>
      <c r="G105" s="174">
        <v>1.8360000000000001</v>
      </c>
      <c r="H105" s="174">
        <v>3.2</v>
      </c>
      <c r="I105" s="174">
        <v>11.143000000000001</v>
      </c>
      <c r="J105" s="182">
        <v>1147.92</v>
      </c>
      <c r="K105" s="174">
        <v>11.143000000000001</v>
      </c>
      <c r="L105" s="98">
        <v>1147.92</v>
      </c>
      <c r="M105" s="184">
        <v>9.7071224475573214E-3</v>
      </c>
      <c r="N105" s="99">
        <v>78.588999999999999</v>
      </c>
      <c r="O105" s="99">
        <v>0.7628730460310823</v>
      </c>
      <c r="P105" s="99">
        <v>582.4273468534393</v>
      </c>
      <c r="Q105" s="100">
        <v>45.772382761864939</v>
      </c>
    </row>
    <row r="106" spans="1:17" s="12" customFormat="1" ht="12.75" customHeight="1">
      <c r="A106" s="119"/>
      <c r="B106" s="42" t="s">
        <v>569</v>
      </c>
      <c r="C106" s="146" t="s">
        <v>530</v>
      </c>
      <c r="D106" s="43">
        <v>30</v>
      </c>
      <c r="E106" s="43">
        <v>2000</v>
      </c>
      <c r="F106" s="147">
        <v>21.19</v>
      </c>
      <c r="G106" s="178">
        <v>2.7670300000000001</v>
      </c>
      <c r="H106" s="147">
        <v>4.72</v>
      </c>
      <c r="I106" s="147">
        <v>13.702970000000001</v>
      </c>
      <c r="J106" s="139">
        <v>1411.56</v>
      </c>
      <c r="K106" s="147">
        <v>13.702970000000001</v>
      </c>
      <c r="L106" s="148">
        <v>1411.56</v>
      </c>
      <c r="M106" s="186">
        <f>K106/L106</f>
        <v>9.707678029981015E-3</v>
      </c>
      <c r="N106" s="140">
        <v>64.855000000000004</v>
      </c>
      <c r="O106" s="140">
        <f>K106*N106/J106</f>
        <v>0.62959145863441879</v>
      </c>
      <c r="P106" s="140">
        <f>M106*60*1000</f>
        <v>582.46068179886095</v>
      </c>
      <c r="Q106" s="157">
        <f>O106*60</f>
        <v>37.775487518065127</v>
      </c>
    </row>
    <row r="107" spans="1:17" s="12" customFormat="1" ht="12.75" customHeight="1">
      <c r="A107" s="119"/>
      <c r="B107" s="43" t="s">
        <v>79</v>
      </c>
      <c r="C107" s="146" t="s">
        <v>44</v>
      </c>
      <c r="D107" s="43">
        <v>18</v>
      </c>
      <c r="E107" s="43">
        <v>2006</v>
      </c>
      <c r="F107" s="147">
        <v>23.87</v>
      </c>
      <c r="G107" s="147">
        <v>2.79</v>
      </c>
      <c r="H107" s="147">
        <v>1.68</v>
      </c>
      <c r="I107" s="147">
        <f>F107-G107-H107</f>
        <v>19.400000000000002</v>
      </c>
      <c r="J107" s="139">
        <v>1988.27</v>
      </c>
      <c r="K107" s="147">
        <f>I107/J107*L107</f>
        <v>14.770586489762458</v>
      </c>
      <c r="L107" s="148">
        <v>1513.81</v>
      </c>
      <c r="M107" s="186">
        <f>K107/L107</f>
        <v>9.7572261312598406E-3</v>
      </c>
      <c r="N107" s="140">
        <v>71.613</v>
      </c>
      <c r="O107" s="140">
        <f>M107*N107</f>
        <v>0.69874423493791094</v>
      </c>
      <c r="P107" s="140">
        <f>M107*60*1000</f>
        <v>585.43356787559037</v>
      </c>
      <c r="Q107" s="157">
        <f>P107*N107/1000</f>
        <v>41.924654096274651</v>
      </c>
    </row>
    <row r="108" spans="1:17" s="12" customFormat="1" ht="12.75" customHeight="1">
      <c r="A108" s="119"/>
      <c r="B108" s="42" t="s">
        <v>171</v>
      </c>
      <c r="C108" s="96" t="s">
        <v>290</v>
      </c>
      <c r="D108" s="97">
        <v>19</v>
      </c>
      <c r="E108" s="97">
        <v>1978</v>
      </c>
      <c r="F108" s="174">
        <v>15.054</v>
      </c>
      <c r="G108" s="174">
        <v>1.4587019999999999</v>
      </c>
      <c r="H108" s="174">
        <v>3.2</v>
      </c>
      <c r="I108" s="174">
        <v>10.395296</v>
      </c>
      <c r="J108" s="182">
        <v>1059.1500000000001</v>
      </c>
      <c r="K108" s="174">
        <v>10.395296</v>
      </c>
      <c r="L108" s="98">
        <v>1059.1500000000001</v>
      </c>
      <c r="M108" s="184">
        <v>9.8147533399424065E-3</v>
      </c>
      <c r="N108" s="99">
        <v>70.087000000000003</v>
      </c>
      <c r="O108" s="99">
        <v>0.68788661733654344</v>
      </c>
      <c r="P108" s="99">
        <v>588.88520039654441</v>
      </c>
      <c r="Q108" s="100">
        <v>41.273197040192606</v>
      </c>
    </row>
    <row r="109" spans="1:17" s="12" customFormat="1" ht="12.75" customHeight="1">
      <c r="A109" s="119"/>
      <c r="B109" s="42" t="s">
        <v>171</v>
      </c>
      <c r="C109" s="96" t="s">
        <v>164</v>
      </c>
      <c r="D109" s="97">
        <v>29</v>
      </c>
      <c r="E109" s="97">
        <v>1987</v>
      </c>
      <c r="F109" s="174">
        <v>21.594000000000001</v>
      </c>
      <c r="G109" s="174">
        <v>2.4348930000000002</v>
      </c>
      <c r="H109" s="174">
        <v>4.8</v>
      </c>
      <c r="I109" s="174">
        <v>14.359116999999999</v>
      </c>
      <c r="J109" s="182">
        <v>1510.61</v>
      </c>
      <c r="K109" s="174">
        <v>14.359116999999999</v>
      </c>
      <c r="L109" s="98">
        <v>1454.7299999999998</v>
      </c>
      <c r="M109" s="184">
        <v>9.8706405999738796E-3</v>
      </c>
      <c r="N109" s="99">
        <v>70.087000000000003</v>
      </c>
      <c r="O109" s="99">
        <v>0.69180358773036932</v>
      </c>
      <c r="P109" s="99">
        <v>592.23843599843269</v>
      </c>
      <c r="Q109" s="100">
        <v>41.508215263822152</v>
      </c>
    </row>
    <row r="110" spans="1:17" s="12" customFormat="1" ht="12.75" customHeight="1">
      <c r="A110" s="119"/>
      <c r="B110" s="43" t="s">
        <v>79</v>
      </c>
      <c r="C110" s="146" t="s">
        <v>465</v>
      </c>
      <c r="D110" s="43">
        <v>39</v>
      </c>
      <c r="E110" s="43">
        <v>2007</v>
      </c>
      <c r="F110" s="147">
        <v>31.4</v>
      </c>
      <c r="G110" s="147">
        <v>5.66</v>
      </c>
      <c r="H110" s="147">
        <v>2.33</v>
      </c>
      <c r="I110" s="147">
        <f>F110-G110-H110</f>
        <v>23.409999999999997</v>
      </c>
      <c r="J110" s="139">
        <v>2368.7800000000002</v>
      </c>
      <c r="K110" s="147">
        <f>I110/J110*L110</f>
        <v>23.409999999999997</v>
      </c>
      <c r="L110" s="148">
        <v>2368.7800000000002</v>
      </c>
      <c r="M110" s="186">
        <f>K110/L110</f>
        <v>9.8827244404292476E-3</v>
      </c>
      <c r="N110" s="140">
        <v>71.613</v>
      </c>
      <c r="O110" s="140">
        <f>M110*N110</f>
        <v>0.70773154535245975</v>
      </c>
      <c r="P110" s="140">
        <f>M110*60*1000</f>
        <v>592.96346642575486</v>
      </c>
      <c r="Q110" s="157">
        <f>P110*N110/1000</f>
        <v>42.46389272114758</v>
      </c>
    </row>
    <row r="111" spans="1:17" s="12" customFormat="1" ht="12.75" customHeight="1">
      <c r="A111" s="119"/>
      <c r="B111" s="43" t="s">
        <v>161</v>
      </c>
      <c r="C111" s="96" t="s">
        <v>154</v>
      </c>
      <c r="D111" s="97">
        <v>20</v>
      </c>
      <c r="E111" s="97">
        <v>1975</v>
      </c>
      <c r="F111" s="174">
        <v>16.059999999999999</v>
      </c>
      <c r="G111" s="174">
        <v>1.4279999999999999</v>
      </c>
      <c r="H111" s="174">
        <v>3.2</v>
      </c>
      <c r="I111" s="174">
        <v>11.432</v>
      </c>
      <c r="J111" s="182">
        <v>1127.03</v>
      </c>
      <c r="K111" s="174">
        <v>11.432</v>
      </c>
      <c r="L111" s="98">
        <v>1127.03</v>
      </c>
      <c r="M111" s="184">
        <v>1.0143474441674136E-2</v>
      </c>
      <c r="N111" s="99">
        <v>78.588999999999999</v>
      </c>
      <c r="O111" s="99">
        <v>0.79716551289672866</v>
      </c>
      <c r="P111" s="99">
        <v>608.60846650044823</v>
      </c>
      <c r="Q111" s="100">
        <v>47.829930773803724</v>
      </c>
    </row>
    <row r="112" spans="1:17" s="12" customFormat="1" ht="12.75" customHeight="1">
      <c r="A112" s="119"/>
      <c r="B112" s="42" t="s">
        <v>862</v>
      </c>
      <c r="C112" s="150" t="s">
        <v>829</v>
      </c>
      <c r="D112" s="151">
        <v>17</v>
      </c>
      <c r="E112" s="151">
        <v>2007</v>
      </c>
      <c r="F112" s="177">
        <f>G112+H112+I112</f>
        <v>22.117999999999999</v>
      </c>
      <c r="G112" s="177">
        <v>2.0739999999999998</v>
      </c>
      <c r="H112" s="177">
        <v>3.12</v>
      </c>
      <c r="I112" s="177">
        <v>16.923999999999999</v>
      </c>
      <c r="J112" s="183">
        <v>1666.34</v>
      </c>
      <c r="K112" s="177">
        <f>I112</f>
        <v>16.923999999999999</v>
      </c>
      <c r="L112" s="172">
        <f>J112</f>
        <v>1666.34</v>
      </c>
      <c r="M112" s="188">
        <f>K112/L112</f>
        <v>1.0156390652567904E-2</v>
      </c>
      <c r="N112" s="173">
        <v>49.1</v>
      </c>
      <c r="O112" s="191">
        <f>M112*N112</f>
        <v>0.4986787810410841</v>
      </c>
      <c r="P112" s="191">
        <f>M112*60*1000</f>
        <v>609.38343915407427</v>
      </c>
      <c r="Q112" s="195">
        <f>P112*N112/1000</f>
        <v>29.920726862465045</v>
      </c>
    </row>
    <row r="113" spans="1:17" s="12" customFormat="1" ht="12.75" customHeight="1">
      <c r="A113" s="119"/>
      <c r="B113" s="43" t="s">
        <v>79</v>
      </c>
      <c r="C113" s="146" t="s">
        <v>50</v>
      </c>
      <c r="D113" s="43">
        <v>72</v>
      </c>
      <c r="E113" s="43">
        <v>2005</v>
      </c>
      <c r="F113" s="147">
        <v>71.959999999999994</v>
      </c>
      <c r="G113" s="147">
        <v>13.59</v>
      </c>
      <c r="H113" s="147">
        <v>3.55</v>
      </c>
      <c r="I113" s="147">
        <v>54.82</v>
      </c>
      <c r="J113" s="139">
        <v>5348.75</v>
      </c>
      <c r="K113" s="147">
        <f>I113/J113*L113</f>
        <v>54.820000000000007</v>
      </c>
      <c r="L113" s="148">
        <v>5348.75</v>
      </c>
      <c r="M113" s="186">
        <f>K113/L113</f>
        <v>1.0249123627015659E-2</v>
      </c>
      <c r="N113" s="140">
        <v>71.613</v>
      </c>
      <c r="O113" s="140">
        <f>M113*N113</f>
        <v>0.73397049030147232</v>
      </c>
      <c r="P113" s="140">
        <f>M113*60*1000</f>
        <v>614.94741762093952</v>
      </c>
      <c r="Q113" s="157">
        <f>P113*N113/1000</f>
        <v>44.038229418088342</v>
      </c>
    </row>
    <row r="114" spans="1:17" s="12" customFormat="1" ht="12.75" customHeight="1">
      <c r="A114" s="119"/>
      <c r="B114" s="42" t="s">
        <v>171</v>
      </c>
      <c r="C114" s="96" t="s">
        <v>293</v>
      </c>
      <c r="D114" s="97">
        <v>20</v>
      </c>
      <c r="E114" s="97">
        <v>1978</v>
      </c>
      <c r="F114" s="174">
        <v>15.625999999999999</v>
      </c>
      <c r="G114" s="174">
        <v>1.6115489999999999</v>
      </c>
      <c r="H114" s="174">
        <v>3.2</v>
      </c>
      <c r="I114" s="174">
        <v>10.814453</v>
      </c>
      <c r="J114" s="182">
        <v>1050.01</v>
      </c>
      <c r="K114" s="174">
        <v>10.814453</v>
      </c>
      <c r="L114" s="98">
        <v>1050.01</v>
      </c>
      <c r="M114" s="184">
        <v>1.0299380958276589E-2</v>
      </c>
      <c r="N114" s="99">
        <v>70.087000000000003</v>
      </c>
      <c r="O114" s="99">
        <v>0.72185271322273126</v>
      </c>
      <c r="P114" s="99">
        <v>617.96285749659535</v>
      </c>
      <c r="Q114" s="100">
        <v>43.311162793363884</v>
      </c>
    </row>
    <row r="115" spans="1:17" s="12" customFormat="1" ht="12.75" customHeight="1">
      <c r="A115" s="119"/>
      <c r="B115" s="43" t="s">
        <v>79</v>
      </c>
      <c r="C115" s="146" t="s">
        <v>49</v>
      </c>
      <c r="D115" s="43">
        <v>51</v>
      </c>
      <c r="E115" s="43">
        <v>2005</v>
      </c>
      <c r="F115" s="147">
        <v>39.31</v>
      </c>
      <c r="G115" s="147">
        <v>6.58</v>
      </c>
      <c r="H115" s="147">
        <v>0.86</v>
      </c>
      <c r="I115" s="147">
        <f>F115-G115-H115</f>
        <v>31.870000000000005</v>
      </c>
      <c r="J115" s="139">
        <v>3073.94</v>
      </c>
      <c r="K115" s="147">
        <f>I115/J115*L115</f>
        <v>31.120615301534841</v>
      </c>
      <c r="L115" s="148">
        <v>3001.66</v>
      </c>
      <c r="M115" s="186">
        <f>K115/L115</f>
        <v>1.0367801583635336E-2</v>
      </c>
      <c r="N115" s="140">
        <v>71.613</v>
      </c>
      <c r="O115" s="140">
        <f>M115*N115</f>
        <v>0.74246937480887731</v>
      </c>
      <c r="P115" s="140">
        <f>M115*60*1000</f>
        <v>622.06809501812006</v>
      </c>
      <c r="Q115" s="157">
        <f>P115*N115/1000</f>
        <v>44.548162488532633</v>
      </c>
    </row>
    <row r="116" spans="1:17" s="12" customFormat="1" ht="12.75" customHeight="1">
      <c r="A116" s="119"/>
      <c r="B116" s="43" t="s">
        <v>79</v>
      </c>
      <c r="C116" s="146" t="s">
        <v>46</v>
      </c>
      <c r="D116" s="43">
        <v>38</v>
      </c>
      <c r="E116" s="43">
        <v>2004</v>
      </c>
      <c r="F116" s="147">
        <v>30.63</v>
      </c>
      <c r="G116" s="147">
        <v>5.86</v>
      </c>
      <c r="H116" s="147">
        <v>0</v>
      </c>
      <c r="I116" s="147">
        <v>24.77</v>
      </c>
      <c r="J116" s="139">
        <v>2371.6999999999998</v>
      </c>
      <c r="K116" s="147">
        <f>I116/J116*L116</f>
        <v>24.77</v>
      </c>
      <c r="L116" s="148">
        <v>2371.6999999999998</v>
      </c>
      <c r="M116" s="186">
        <f>K116/L116</f>
        <v>1.0443985326980647E-2</v>
      </c>
      <c r="N116" s="140">
        <v>71.613</v>
      </c>
      <c r="O116" s="140">
        <f>M116*N116</f>
        <v>0.74792512122106503</v>
      </c>
      <c r="P116" s="140">
        <f>M116*60*1000</f>
        <v>626.63911961883878</v>
      </c>
      <c r="Q116" s="157">
        <f>P116*N116/1000</f>
        <v>44.875507273263899</v>
      </c>
    </row>
    <row r="117" spans="1:17" s="12" customFormat="1" ht="12.75" customHeight="1">
      <c r="A117" s="119"/>
      <c r="B117" s="43" t="s">
        <v>901</v>
      </c>
      <c r="C117" s="135" t="s">
        <v>869</v>
      </c>
      <c r="D117" s="137">
        <v>20</v>
      </c>
      <c r="E117" s="137" t="s">
        <v>864</v>
      </c>
      <c r="F117" s="141">
        <f>SUM(G117+H117+I117)</f>
        <v>16.896000000000001</v>
      </c>
      <c r="G117" s="141">
        <v>2.75</v>
      </c>
      <c r="H117" s="141">
        <v>3.2</v>
      </c>
      <c r="I117" s="141">
        <v>10.946</v>
      </c>
      <c r="J117" s="153">
        <v>1044.42</v>
      </c>
      <c r="K117" s="141">
        <v>10.946</v>
      </c>
      <c r="L117" s="149">
        <v>1044.42</v>
      </c>
      <c r="M117" s="185">
        <f>K117/L117</f>
        <v>1.0480458053273587E-2</v>
      </c>
      <c r="N117" s="142">
        <v>58.72</v>
      </c>
      <c r="O117" s="154">
        <f>M117*N117</f>
        <v>0.61541249688822497</v>
      </c>
      <c r="P117" s="154">
        <f>M117*60*1000</f>
        <v>628.82748319641519</v>
      </c>
      <c r="Q117" s="155">
        <f>P117*N117/1000</f>
        <v>36.924749813293502</v>
      </c>
    </row>
    <row r="118" spans="1:17" s="12" customFormat="1" ht="12.75" customHeight="1">
      <c r="A118" s="119"/>
      <c r="B118" s="42" t="s">
        <v>171</v>
      </c>
      <c r="C118" s="96" t="s">
        <v>165</v>
      </c>
      <c r="D118" s="97">
        <v>13</v>
      </c>
      <c r="E118" s="97">
        <v>1962</v>
      </c>
      <c r="F118" s="174">
        <v>9.6050000000000004</v>
      </c>
      <c r="G118" s="174">
        <v>0.89979299999999995</v>
      </c>
      <c r="H118" s="174">
        <v>2.56</v>
      </c>
      <c r="I118" s="174">
        <v>6.1452100000000005</v>
      </c>
      <c r="J118" s="182">
        <v>583.82000000000005</v>
      </c>
      <c r="K118" s="174">
        <v>6.1452100000000005</v>
      </c>
      <c r="L118" s="98">
        <v>583.82000000000005</v>
      </c>
      <c r="M118" s="184">
        <v>1.0525864136206365E-2</v>
      </c>
      <c r="N118" s="99">
        <v>70.087000000000003</v>
      </c>
      <c r="O118" s="99">
        <v>0.73772623971429552</v>
      </c>
      <c r="P118" s="99">
        <v>631.55184817238182</v>
      </c>
      <c r="Q118" s="100">
        <v>44.263574382857726</v>
      </c>
    </row>
    <row r="119" spans="1:17" s="12" customFormat="1" ht="12.75" customHeight="1">
      <c r="A119" s="119"/>
      <c r="B119" s="42" t="s">
        <v>790</v>
      </c>
      <c r="C119" s="138" t="s">
        <v>935</v>
      </c>
      <c r="D119" s="171">
        <v>60</v>
      </c>
      <c r="E119" s="148" t="s">
        <v>35</v>
      </c>
      <c r="F119" s="147">
        <f>G119+H119+I119</f>
        <v>42.989999999999995</v>
      </c>
      <c r="G119" s="147">
        <v>7.84</v>
      </c>
      <c r="H119" s="147">
        <v>0.61</v>
      </c>
      <c r="I119" s="147">
        <v>34.54</v>
      </c>
      <c r="J119" s="139">
        <v>3263.4</v>
      </c>
      <c r="K119" s="147">
        <v>34.54</v>
      </c>
      <c r="L119" s="148">
        <v>3263.4</v>
      </c>
      <c r="M119" s="186">
        <f>K119/L119</f>
        <v>1.0584053441196298E-2</v>
      </c>
      <c r="N119" s="140">
        <v>57.5</v>
      </c>
      <c r="O119" s="140">
        <f>M119*N119</f>
        <v>0.6085830728687871</v>
      </c>
      <c r="P119" s="140">
        <f>M119*60*1000</f>
        <v>635.04320647177792</v>
      </c>
      <c r="Q119" s="157">
        <f>O119*60</f>
        <v>36.514984372127223</v>
      </c>
    </row>
    <row r="120" spans="1:17" s="12" customFormat="1" ht="12.75" customHeight="1">
      <c r="A120" s="119"/>
      <c r="B120" s="43" t="s">
        <v>923</v>
      </c>
      <c r="C120" s="133" t="s">
        <v>902</v>
      </c>
      <c r="D120" s="130">
        <v>50</v>
      </c>
      <c r="E120" s="130">
        <v>1993</v>
      </c>
      <c r="F120" s="179">
        <v>37.685000000000002</v>
      </c>
      <c r="G120" s="179">
        <v>3.5448599999999999</v>
      </c>
      <c r="H120" s="179">
        <v>7.84</v>
      </c>
      <c r="I120" s="179">
        <v>26.300139000000001</v>
      </c>
      <c r="J120" s="134">
        <v>2469.6799999999998</v>
      </c>
      <c r="K120" s="179">
        <v>26.300139000000001</v>
      </c>
      <c r="L120" s="131">
        <v>2469.6799999999998</v>
      </c>
      <c r="M120" s="189">
        <v>1.0649209209290274E-2</v>
      </c>
      <c r="N120" s="132">
        <v>79.548200000000008</v>
      </c>
      <c r="O120" s="132">
        <v>0.84712542402246471</v>
      </c>
      <c r="P120" s="132">
        <v>638.95255255741642</v>
      </c>
      <c r="Q120" s="156">
        <v>50.827525441347873</v>
      </c>
    </row>
    <row r="121" spans="1:17" s="12" customFormat="1" ht="12.75" customHeight="1">
      <c r="A121" s="119"/>
      <c r="B121" s="42" t="s">
        <v>125</v>
      </c>
      <c r="C121" s="91" t="s">
        <v>107</v>
      </c>
      <c r="D121" s="92">
        <v>93</v>
      </c>
      <c r="E121" s="92">
        <v>1973</v>
      </c>
      <c r="F121" s="176">
        <v>73.503</v>
      </c>
      <c r="G121" s="176">
        <v>10.841263</v>
      </c>
      <c r="H121" s="176">
        <v>14.4</v>
      </c>
      <c r="I121" s="176">
        <v>48.261736999999997</v>
      </c>
      <c r="J121" s="93">
        <v>4520.3</v>
      </c>
      <c r="K121" s="176">
        <v>48.261736999999997</v>
      </c>
      <c r="L121" s="94">
        <v>4520.3</v>
      </c>
      <c r="M121" s="187">
        <v>1.0676666814149503E-2</v>
      </c>
      <c r="N121" s="95">
        <v>79.232100000000003</v>
      </c>
      <c r="O121" s="95">
        <v>0.84593473268537478</v>
      </c>
      <c r="P121" s="95">
        <v>640.60000884897022</v>
      </c>
      <c r="Q121" s="194">
        <v>50.756083961122492</v>
      </c>
    </row>
    <row r="122" spans="1:17" s="12" customFormat="1" ht="12.75" customHeight="1">
      <c r="A122" s="119"/>
      <c r="B122" s="43" t="s">
        <v>696</v>
      </c>
      <c r="C122" s="135" t="s">
        <v>664</v>
      </c>
      <c r="D122" s="137">
        <v>28</v>
      </c>
      <c r="E122" s="137">
        <v>1981</v>
      </c>
      <c r="F122" s="141">
        <v>22.108000000000001</v>
      </c>
      <c r="G122" s="141">
        <v>2.4369999999999998</v>
      </c>
      <c r="H122" s="141">
        <v>4.4800000000000004</v>
      </c>
      <c r="I122" s="141">
        <v>15.191000000000001</v>
      </c>
      <c r="J122" s="153">
        <v>1420.11</v>
      </c>
      <c r="K122" s="141">
        <v>15.191000000000001</v>
      </c>
      <c r="L122" s="149">
        <v>1420.11</v>
      </c>
      <c r="M122" s="185">
        <f>K122/L122</f>
        <v>1.069705867855307E-2</v>
      </c>
      <c r="N122" s="142">
        <v>75.319000000000003</v>
      </c>
      <c r="O122" s="154">
        <f>M122*N122</f>
        <v>0.80569176260993869</v>
      </c>
      <c r="P122" s="154">
        <f>M122*60*1000</f>
        <v>641.82352071318417</v>
      </c>
      <c r="Q122" s="155">
        <f>P122*N122/1000</f>
        <v>48.34150575659632</v>
      </c>
    </row>
    <row r="123" spans="1:17" s="12" customFormat="1" ht="12.75" customHeight="1">
      <c r="A123" s="119"/>
      <c r="B123" s="43" t="s">
        <v>901</v>
      </c>
      <c r="C123" s="135" t="s">
        <v>865</v>
      </c>
      <c r="D123" s="137">
        <v>36</v>
      </c>
      <c r="E123" s="137" t="s">
        <v>864</v>
      </c>
      <c r="F123" s="141">
        <f>SUM(G123+H123+I123)</f>
        <v>24.301000000000002</v>
      </c>
      <c r="G123" s="141">
        <v>2.4329999999999998</v>
      </c>
      <c r="H123" s="141">
        <v>5.76</v>
      </c>
      <c r="I123" s="141">
        <v>16.108000000000001</v>
      </c>
      <c r="J123" s="153">
        <v>1501.09</v>
      </c>
      <c r="K123" s="141">
        <v>16.108000000000001</v>
      </c>
      <c r="L123" s="149">
        <v>1501.09</v>
      </c>
      <c r="M123" s="185">
        <f>K123/L123</f>
        <v>1.0730868901931263E-2</v>
      </c>
      <c r="N123" s="142">
        <v>58.72</v>
      </c>
      <c r="O123" s="154">
        <f>M123*N123</f>
        <v>0.63011662192140372</v>
      </c>
      <c r="P123" s="154">
        <f>M123*60*1000</f>
        <v>643.85213411587586</v>
      </c>
      <c r="Q123" s="155">
        <f>P123*N123/1000</f>
        <v>37.806997315284228</v>
      </c>
    </row>
    <row r="124" spans="1:17" s="12" customFormat="1" ht="12.75" customHeight="1">
      <c r="A124" s="119"/>
      <c r="B124" s="42" t="s">
        <v>97</v>
      </c>
      <c r="C124" s="91" t="s">
        <v>304</v>
      </c>
      <c r="D124" s="92">
        <v>25</v>
      </c>
      <c r="E124" s="92">
        <v>1978</v>
      </c>
      <c r="F124" s="176">
        <v>17.11</v>
      </c>
      <c r="G124" s="176">
        <v>2.3052000000000001</v>
      </c>
      <c r="H124" s="176">
        <v>1</v>
      </c>
      <c r="I124" s="176">
        <v>13.8048</v>
      </c>
      <c r="J124" s="93">
        <v>1284.25</v>
      </c>
      <c r="K124" s="176">
        <v>13.8048</v>
      </c>
      <c r="L124" s="94">
        <v>1284.25</v>
      </c>
      <c r="M124" s="187">
        <v>1.0749308935176173E-2</v>
      </c>
      <c r="N124" s="95">
        <v>76.18010000000001</v>
      </c>
      <c r="O124" s="95">
        <v>0.81888342961261451</v>
      </c>
      <c r="P124" s="95">
        <v>644.95853611057044</v>
      </c>
      <c r="Q124" s="194">
        <v>49.133005776756875</v>
      </c>
    </row>
    <row r="125" spans="1:17" s="12" customFormat="1" ht="12.75" customHeight="1" thickBot="1">
      <c r="A125" s="120"/>
      <c r="B125" s="159" t="s">
        <v>901</v>
      </c>
      <c r="C125" s="306" t="s">
        <v>863</v>
      </c>
      <c r="D125" s="160">
        <v>48</v>
      </c>
      <c r="E125" s="160" t="s">
        <v>864</v>
      </c>
      <c r="F125" s="307">
        <f>SUM(G125+H125+I125)</f>
        <v>33.448</v>
      </c>
      <c r="G125" s="307">
        <v>3.75</v>
      </c>
      <c r="H125" s="307">
        <v>7.68</v>
      </c>
      <c r="I125" s="307">
        <v>22.018000000000001</v>
      </c>
      <c r="J125" s="161">
        <v>2013.8</v>
      </c>
      <c r="K125" s="307">
        <v>22.018000000000001</v>
      </c>
      <c r="L125" s="162">
        <v>2013.8</v>
      </c>
      <c r="M125" s="308">
        <f>K125/L125</f>
        <v>1.0933558446717648E-2</v>
      </c>
      <c r="N125" s="163">
        <v>58.72</v>
      </c>
      <c r="O125" s="164">
        <f>M125*N125</f>
        <v>0.64201855199126034</v>
      </c>
      <c r="P125" s="164">
        <f>M125*60*1000</f>
        <v>656.01350680305893</v>
      </c>
      <c r="Q125" s="165">
        <f>P125*N125/1000</f>
        <v>38.521113119475615</v>
      </c>
    </row>
    <row r="126" spans="1:17" s="12" customFormat="1" ht="12.75" customHeight="1">
      <c r="A126" s="121" t="s">
        <v>25</v>
      </c>
      <c r="B126" s="196" t="s">
        <v>125</v>
      </c>
      <c r="C126" s="197" t="s">
        <v>108</v>
      </c>
      <c r="D126" s="198">
        <v>60</v>
      </c>
      <c r="E126" s="198">
        <v>1974</v>
      </c>
      <c r="F126" s="199">
        <v>32.570999999999998</v>
      </c>
      <c r="G126" s="199">
        <v>5.0490000000000004</v>
      </c>
      <c r="H126" s="199">
        <v>9.6</v>
      </c>
      <c r="I126" s="199">
        <v>17.922003</v>
      </c>
      <c r="J126" s="200">
        <v>3124.65</v>
      </c>
      <c r="K126" s="199">
        <v>17.922003</v>
      </c>
      <c r="L126" s="201">
        <v>3124.65</v>
      </c>
      <c r="M126" s="202">
        <v>5.735683356535932E-3</v>
      </c>
      <c r="N126" s="203">
        <v>79.232100000000003</v>
      </c>
      <c r="O126" s="203">
        <v>0.45445023727339062</v>
      </c>
      <c r="P126" s="203">
        <v>344.14100139215594</v>
      </c>
      <c r="Q126" s="204">
        <v>27.26701423640344</v>
      </c>
    </row>
    <row r="127" spans="1:17" s="12" customFormat="1" ht="12.75" customHeight="1">
      <c r="A127" s="122"/>
      <c r="B127" s="46" t="s">
        <v>569</v>
      </c>
      <c r="C127" s="205" t="s">
        <v>540</v>
      </c>
      <c r="D127" s="45">
        <v>50</v>
      </c>
      <c r="E127" s="45">
        <v>1978</v>
      </c>
      <c r="F127" s="206">
        <v>28.14</v>
      </c>
      <c r="G127" s="206">
        <v>5.0565990000000003</v>
      </c>
      <c r="H127" s="206">
        <v>8</v>
      </c>
      <c r="I127" s="206">
        <v>15.083399999999999</v>
      </c>
      <c r="J127" s="207">
        <v>2590.16</v>
      </c>
      <c r="K127" s="206">
        <v>15.083399999999999</v>
      </c>
      <c r="L127" s="208">
        <v>2590.16</v>
      </c>
      <c r="M127" s="209">
        <f>K127/L127</f>
        <v>5.8233468202736512E-3</v>
      </c>
      <c r="N127" s="210">
        <v>64.855000000000004</v>
      </c>
      <c r="O127" s="210">
        <f>K127*N127/J127</f>
        <v>0.37767315802884766</v>
      </c>
      <c r="P127" s="210">
        <f>M127*60*1000</f>
        <v>349.40080921641908</v>
      </c>
      <c r="Q127" s="211">
        <f>O127*60</f>
        <v>22.66038948173086</v>
      </c>
    </row>
    <row r="128" spans="1:17" s="12" customFormat="1" ht="12.75" customHeight="1">
      <c r="A128" s="122"/>
      <c r="B128" s="46" t="s">
        <v>569</v>
      </c>
      <c r="C128" s="205" t="s">
        <v>544</v>
      </c>
      <c r="D128" s="45">
        <v>12</v>
      </c>
      <c r="E128" s="45">
        <v>1963</v>
      </c>
      <c r="F128" s="206">
        <v>5.94</v>
      </c>
      <c r="G128" s="206">
        <v>0.77030699999999996</v>
      </c>
      <c r="H128" s="206">
        <v>1.92</v>
      </c>
      <c r="I128" s="206">
        <v>3.2466900000000001</v>
      </c>
      <c r="J128" s="207">
        <v>532.45000000000005</v>
      </c>
      <c r="K128" s="206">
        <v>3.2466900000000001</v>
      </c>
      <c r="L128" s="208">
        <v>532.45000000000005</v>
      </c>
      <c r="M128" s="209">
        <f>K128/L128</f>
        <v>6.0976429711710016E-3</v>
      </c>
      <c r="N128" s="210">
        <v>64.855000000000004</v>
      </c>
      <c r="O128" s="210">
        <f>K128*N128/J128</f>
        <v>0.39546263489529532</v>
      </c>
      <c r="P128" s="210">
        <f>M128*60*1000</f>
        <v>365.85857827026007</v>
      </c>
      <c r="Q128" s="211">
        <f>O128*60</f>
        <v>23.727758093717718</v>
      </c>
    </row>
    <row r="129" spans="1:17" s="12" customFormat="1" ht="12.75" customHeight="1">
      <c r="A129" s="122"/>
      <c r="B129" s="46" t="s">
        <v>569</v>
      </c>
      <c r="C129" s="205" t="s">
        <v>548</v>
      </c>
      <c r="D129" s="45">
        <v>60</v>
      </c>
      <c r="E129" s="45">
        <v>1968</v>
      </c>
      <c r="F129" s="206">
        <v>34.89</v>
      </c>
      <c r="G129" s="206">
        <v>8.4688630000000007</v>
      </c>
      <c r="H129" s="206">
        <v>9.6</v>
      </c>
      <c r="I129" s="206">
        <v>16.821149999999999</v>
      </c>
      <c r="J129" s="207">
        <v>2726.22</v>
      </c>
      <c r="K129" s="206">
        <v>16.821149999999999</v>
      </c>
      <c r="L129" s="208">
        <v>2726.22</v>
      </c>
      <c r="M129" s="209">
        <f>K129/L129</f>
        <v>6.1701366727556842E-3</v>
      </c>
      <c r="N129" s="210">
        <v>64.855000000000004</v>
      </c>
      <c r="O129" s="210">
        <f>K129*N129/J129</f>
        <v>0.40016421391156992</v>
      </c>
      <c r="P129" s="210">
        <f>M129*60*1000</f>
        <v>370.2082003653411</v>
      </c>
      <c r="Q129" s="211">
        <f>O129*60</f>
        <v>24.009852834694197</v>
      </c>
    </row>
    <row r="130" spans="1:17" s="12" customFormat="1" ht="12.75" customHeight="1">
      <c r="A130" s="122"/>
      <c r="B130" s="46" t="s">
        <v>569</v>
      </c>
      <c r="C130" s="205" t="s">
        <v>549</v>
      </c>
      <c r="D130" s="45">
        <v>60</v>
      </c>
      <c r="E130" s="45">
        <v>1980</v>
      </c>
      <c r="F130" s="206">
        <v>35.28</v>
      </c>
      <c r="G130" s="206">
        <v>6.3916709999999997</v>
      </c>
      <c r="H130" s="206">
        <v>9.44</v>
      </c>
      <c r="I130" s="206">
        <v>19.447369999999999</v>
      </c>
      <c r="J130" s="207">
        <v>3085</v>
      </c>
      <c r="K130" s="206">
        <v>19.447379999999999</v>
      </c>
      <c r="L130" s="208">
        <v>3085</v>
      </c>
      <c r="M130" s="209">
        <f>K130/L130</f>
        <v>6.3038508914100479E-3</v>
      </c>
      <c r="N130" s="210">
        <v>64.855000000000004</v>
      </c>
      <c r="O130" s="210">
        <f>K130*N130/J130</f>
        <v>0.40883624956239872</v>
      </c>
      <c r="P130" s="210">
        <f>M130*60*1000</f>
        <v>378.23105348460291</v>
      </c>
      <c r="Q130" s="211">
        <f>O130*60</f>
        <v>24.530174973743925</v>
      </c>
    </row>
    <row r="131" spans="1:17" s="12" customFormat="1" ht="12.75" customHeight="1">
      <c r="A131" s="122"/>
      <c r="B131" s="46" t="s">
        <v>569</v>
      </c>
      <c r="C131" s="205" t="s">
        <v>547</v>
      </c>
      <c r="D131" s="45">
        <v>60</v>
      </c>
      <c r="E131" s="45">
        <v>1986</v>
      </c>
      <c r="F131" s="206">
        <v>40.799999999999997</v>
      </c>
      <c r="G131" s="206">
        <v>7.3310490000000001</v>
      </c>
      <c r="H131" s="206">
        <v>9.2799999999999994</v>
      </c>
      <c r="I131" s="206">
        <v>24.548960000000001</v>
      </c>
      <c r="J131" s="207">
        <v>3808.22</v>
      </c>
      <c r="K131" s="206">
        <v>24.548960000000001</v>
      </c>
      <c r="L131" s="208">
        <v>3808.22</v>
      </c>
      <c r="M131" s="209">
        <f>K131/L131</f>
        <v>6.44630824899822E-3</v>
      </c>
      <c r="N131" s="210">
        <v>64.855000000000004</v>
      </c>
      <c r="O131" s="210">
        <f>K131*N131/J131</f>
        <v>0.41807532148877957</v>
      </c>
      <c r="P131" s="210">
        <f>M131*60*1000</f>
        <v>386.77849493989316</v>
      </c>
      <c r="Q131" s="211">
        <f>O131*60</f>
        <v>25.084519289326774</v>
      </c>
    </row>
    <row r="132" spans="1:17" s="12" customFormat="1" ht="12.75" customHeight="1">
      <c r="A132" s="122"/>
      <c r="B132" s="46" t="s">
        <v>569</v>
      </c>
      <c r="C132" s="205" t="s">
        <v>545</v>
      </c>
      <c r="D132" s="45">
        <v>55</v>
      </c>
      <c r="E132" s="45">
        <v>1966</v>
      </c>
      <c r="F132" s="206">
        <v>32.549999999999997</v>
      </c>
      <c r="G132" s="206">
        <v>5.3434179999999998</v>
      </c>
      <c r="H132" s="206">
        <v>8.8000000000000007</v>
      </c>
      <c r="I132" s="206">
        <v>18.406580000000002</v>
      </c>
      <c r="J132" s="207">
        <v>2564.02</v>
      </c>
      <c r="K132" s="206">
        <v>18.406580000000002</v>
      </c>
      <c r="L132" s="208">
        <v>2564.02</v>
      </c>
      <c r="M132" s="209">
        <f>K132/L132</f>
        <v>7.1787973572749048E-3</v>
      </c>
      <c r="N132" s="210">
        <v>64.855000000000004</v>
      </c>
      <c r="O132" s="210">
        <f>K132*N132/J132</f>
        <v>0.46558090260606394</v>
      </c>
      <c r="P132" s="210">
        <f>M132*60*1000</f>
        <v>430.72784143649426</v>
      </c>
      <c r="Q132" s="211">
        <f>O132*60</f>
        <v>27.934854156363837</v>
      </c>
    </row>
    <row r="133" spans="1:17" s="12" customFormat="1" ht="12.75" customHeight="1">
      <c r="A133" s="122"/>
      <c r="B133" s="46" t="s">
        <v>196</v>
      </c>
      <c r="C133" s="212" t="s">
        <v>272</v>
      </c>
      <c r="D133" s="213">
        <v>54</v>
      </c>
      <c r="E133" s="214" t="s">
        <v>35</v>
      </c>
      <c r="F133" s="215">
        <f>G133+H133+I133</f>
        <v>36.069996000000003</v>
      </c>
      <c r="G133" s="215">
        <v>5.1000000000000005</v>
      </c>
      <c r="H133" s="215">
        <v>8.64</v>
      </c>
      <c r="I133" s="215">
        <v>22.329996000000001</v>
      </c>
      <c r="J133" s="216">
        <v>2986.4500000000003</v>
      </c>
      <c r="K133" s="215">
        <v>22.329996000000001</v>
      </c>
      <c r="L133" s="217">
        <v>2986.4500000000003</v>
      </c>
      <c r="M133" s="218">
        <f>K133/L133</f>
        <v>7.4771035845234302E-3</v>
      </c>
      <c r="N133" s="219">
        <v>62.1</v>
      </c>
      <c r="O133" s="220">
        <f>M133*N133</f>
        <v>0.46432813259890504</v>
      </c>
      <c r="P133" s="220">
        <f>M133*60*1000</f>
        <v>448.6262150714058</v>
      </c>
      <c r="Q133" s="221">
        <f>P133*N133/1000</f>
        <v>27.859687955934298</v>
      </c>
    </row>
    <row r="134" spans="1:17" s="12" customFormat="1" ht="12.75" customHeight="1">
      <c r="A134" s="122"/>
      <c r="B134" s="46" t="s">
        <v>569</v>
      </c>
      <c r="C134" s="205" t="s">
        <v>542</v>
      </c>
      <c r="D134" s="45">
        <v>12</v>
      </c>
      <c r="E134" s="45">
        <v>1962</v>
      </c>
      <c r="F134" s="206">
        <v>6.9480000000000004</v>
      </c>
      <c r="G134" s="206">
        <v>1.074568</v>
      </c>
      <c r="H134" s="206">
        <v>1.92</v>
      </c>
      <c r="I134" s="206">
        <v>3.9534340000000001</v>
      </c>
      <c r="J134" s="207">
        <v>528.27</v>
      </c>
      <c r="K134" s="206">
        <v>3.9534340000000001</v>
      </c>
      <c r="L134" s="208">
        <v>528.27</v>
      </c>
      <c r="M134" s="209">
        <f>K134/L134</f>
        <v>7.4837374827266363E-3</v>
      </c>
      <c r="N134" s="210">
        <v>64.855000000000004</v>
      </c>
      <c r="O134" s="210">
        <f>K134*N134/J134</f>
        <v>0.48535779444223603</v>
      </c>
      <c r="P134" s="210">
        <f>M134*60*1000</f>
        <v>449.02424896359815</v>
      </c>
      <c r="Q134" s="211">
        <f>O134*60</f>
        <v>29.121467666534162</v>
      </c>
    </row>
    <row r="135" spans="1:17" s="12" customFormat="1" ht="12.75" customHeight="1">
      <c r="A135" s="122"/>
      <c r="B135" s="46" t="s">
        <v>196</v>
      </c>
      <c r="C135" s="212" t="s">
        <v>476</v>
      </c>
      <c r="D135" s="213">
        <v>52</v>
      </c>
      <c r="E135" s="214" t="s">
        <v>35</v>
      </c>
      <c r="F135" s="215">
        <f>G135+H135+I135</f>
        <v>34.19</v>
      </c>
      <c r="G135" s="215">
        <v>3.7230000000000003</v>
      </c>
      <c r="H135" s="215">
        <v>8.48</v>
      </c>
      <c r="I135" s="215">
        <v>21.986999999999998</v>
      </c>
      <c r="J135" s="216">
        <v>2928.4</v>
      </c>
      <c r="K135" s="215">
        <v>21.986999999999998</v>
      </c>
      <c r="L135" s="217">
        <v>2928.4</v>
      </c>
      <c r="M135" s="218">
        <f>K135/L135</f>
        <v>7.5081956016937569E-3</v>
      </c>
      <c r="N135" s="219">
        <v>62.1</v>
      </c>
      <c r="O135" s="220">
        <f>M135*N135</f>
        <v>0.46625894686518232</v>
      </c>
      <c r="P135" s="220">
        <f>M135*60*1000</f>
        <v>450.49173610162541</v>
      </c>
      <c r="Q135" s="221">
        <f>P135*N135/1000</f>
        <v>27.975536811910938</v>
      </c>
    </row>
    <row r="136" spans="1:17" s="12" customFormat="1" ht="11.25" customHeight="1">
      <c r="A136" s="122"/>
      <c r="B136" s="46" t="s">
        <v>821</v>
      </c>
      <c r="C136" s="212" t="s">
        <v>791</v>
      </c>
      <c r="D136" s="214">
        <v>22</v>
      </c>
      <c r="E136" s="214">
        <v>1983</v>
      </c>
      <c r="F136" s="215">
        <v>14.1</v>
      </c>
      <c r="G136" s="215">
        <v>1.43</v>
      </c>
      <c r="H136" s="215">
        <v>3.36</v>
      </c>
      <c r="I136" s="215">
        <v>9.3000000000000007</v>
      </c>
      <c r="J136" s="216">
        <v>1216.04</v>
      </c>
      <c r="K136" s="215">
        <v>9.3000000000000007</v>
      </c>
      <c r="L136" s="217">
        <v>1216.04</v>
      </c>
      <c r="M136" s="218">
        <f>K136/L136</f>
        <v>7.6477747442518351E-3</v>
      </c>
      <c r="N136" s="219">
        <v>89.7</v>
      </c>
      <c r="O136" s="220">
        <f>M136*N136</f>
        <v>0.68600539455938958</v>
      </c>
      <c r="P136" s="220">
        <f>M136*60*1000</f>
        <v>458.86648465511007</v>
      </c>
      <c r="Q136" s="221">
        <f>P136*N136/1000</f>
        <v>41.160323673563376</v>
      </c>
    </row>
    <row r="137" spans="1:17" s="12" customFormat="1" ht="12.75" customHeight="1">
      <c r="A137" s="122"/>
      <c r="B137" s="46" t="s">
        <v>196</v>
      </c>
      <c r="C137" s="212" t="s">
        <v>274</v>
      </c>
      <c r="D137" s="213">
        <v>15</v>
      </c>
      <c r="E137" s="214" t="s">
        <v>35</v>
      </c>
      <c r="F137" s="215">
        <f>G137+H137+I137</f>
        <v>12.412099999999999</v>
      </c>
      <c r="G137" s="215">
        <v>1.4280000000000002</v>
      </c>
      <c r="H137" s="215">
        <v>2.4</v>
      </c>
      <c r="I137" s="215">
        <v>8.5840999999999994</v>
      </c>
      <c r="J137" s="216">
        <v>1122.25</v>
      </c>
      <c r="K137" s="215">
        <v>8.5840999999999994</v>
      </c>
      <c r="L137" s="217">
        <v>1122.25</v>
      </c>
      <c r="M137" s="218">
        <f>K137/L137</f>
        <v>7.649008687903764E-3</v>
      </c>
      <c r="N137" s="219">
        <v>62.1</v>
      </c>
      <c r="O137" s="220">
        <f>M137*N137</f>
        <v>0.47500343951882373</v>
      </c>
      <c r="P137" s="220">
        <f>M137*60*1000</f>
        <v>458.94052127422583</v>
      </c>
      <c r="Q137" s="221">
        <f>P137*N137/1000</f>
        <v>28.500206371129426</v>
      </c>
    </row>
    <row r="138" spans="1:17" s="12" customFormat="1" ht="12.75" customHeight="1">
      <c r="A138" s="122"/>
      <c r="B138" s="46" t="s">
        <v>196</v>
      </c>
      <c r="C138" s="212" t="s">
        <v>477</v>
      </c>
      <c r="D138" s="213">
        <v>23</v>
      </c>
      <c r="E138" s="214" t="s">
        <v>35</v>
      </c>
      <c r="F138" s="215">
        <f>G138+H138+I138</f>
        <v>14.44603</v>
      </c>
      <c r="G138" s="215">
        <v>1.887</v>
      </c>
      <c r="H138" s="215">
        <v>3.6</v>
      </c>
      <c r="I138" s="215">
        <v>8.9590300000000003</v>
      </c>
      <c r="J138" s="216">
        <v>1109.31</v>
      </c>
      <c r="K138" s="215">
        <v>8.9590300000000003</v>
      </c>
      <c r="L138" s="217">
        <v>1109.31</v>
      </c>
      <c r="M138" s="218">
        <f>K138/L138</f>
        <v>8.0762185502699889E-3</v>
      </c>
      <c r="N138" s="219">
        <v>62.1</v>
      </c>
      <c r="O138" s="220">
        <f>M138*N138</f>
        <v>0.50153317197176628</v>
      </c>
      <c r="P138" s="220">
        <f>M138*60*1000</f>
        <v>484.57311301619933</v>
      </c>
      <c r="Q138" s="221">
        <f>P138*N138/1000</f>
        <v>30.091990318305978</v>
      </c>
    </row>
    <row r="139" spans="1:17" s="12" customFormat="1" ht="12.75" customHeight="1">
      <c r="A139" s="122"/>
      <c r="B139" s="46" t="s">
        <v>196</v>
      </c>
      <c r="C139" s="212" t="s">
        <v>478</v>
      </c>
      <c r="D139" s="213">
        <v>53</v>
      </c>
      <c r="E139" s="214" t="s">
        <v>35</v>
      </c>
      <c r="F139" s="215">
        <f>G139+H139+I139</f>
        <v>32.392200000000003</v>
      </c>
      <c r="G139" s="215">
        <v>3.06</v>
      </c>
      <c r="H139" s="215">
        <v>8.24</v>
      </c>
      <c r="I139" s="215">
        <v>21.092199999999998</v>
      </c>
      <c r="J139" s="216">
        <v>2517.62</v>
      </c>
      <c r="K139" s="215">
        <v>21.092199999999998</v>
      </c>
      <c r="L139" s="217">
        <v>2517.62</v>
      </c>
      <c r="M139" s="218">
        <f>K139/L139</f>
        <v>8.3778330327849322E-3</v>
      </c>
      <c r="N139" s="219">
        <v>62.1</v>
      </c>
      <c r="O139" s="220">
        <f>M139*N139</f>
        <v>0.52026343133594433</v>
      </c>
      <c r="P139" s="220">
        <f>M139*60*1000</f>
        <v>502.66998196709591</v>
      </c>
      <c r="Q139" s="221">
        <f>P139*N139/1000</f>
        <v>31.215805880156655</v>
      </c>
    </row>
    <row r="140" spans="1:17" s="12" customFormat="1" ht="12.75" customHeight="1">
      <c r="A140" s="122"/>
      <c r="B140" s="46" t="s">
        <v>196</v>
      </c>
      <c r="C140" s="212" t="s">
        <v>479</v>
      </c>
      <c r="D140" s="213">
        <v>43</v>
      </c>
      <c r="E140" s="214" t="s">
        <v>35</v>
      </c>
      <c r="F140" s="215">
        <f>G140+H140+I140</f>
        <v>30.3444</v>
      </c>
      <c r="G140" s="215">
        <v>2.3460000000000001</v>
      </c>
      <c r="H140" s="215">
        <v>6.97</v>
      </c>
      <c r="I140" s="215">
        <v>21.028400000000001</v>
      </c>
      <c r="J140" s="216">
        <v>2362.09</v>
      </c>
      <c r="K140" s="215">
        <v>21.028400000000001</v>
      </c>
      <c r="L140" s="217">
        <v>2362.09</v>
      </c>
      <c r="M140" s="218">
        <f>K140/L140</f>
        <v>8.9024550292325869E-3</v>
      </c>
      <c r="N140" s="219">
        <v>62.1</v>
      </c>
      <c r="O140" s="220">
        <f>M140*N140</f>
        <v>0.55284245731534365</v>
      </c>
      <c r="P140" s="220">
        <f>M140*60*1000</f>
        <v>534.14730175395516</v>
      </c>
      <c r="Q140" s="221">
        <f>P140*N140/1000</f>
        <v>33.170547438920615</v>
      </c>
    </row>
    <row r="141" spans="1:17" s="12" customFormat="1" ht="12.75" customHeight="1">
      <c r="A141" s="122"/>
      <c r="B141" s="46" t="s">
        <v>569</v>
      </c>
      <c r="C141" s="205" t="s">
        <v>543</v>
      </c>
      <c r="D141" s="45">
        <v>12</v>
      </c>
      <c r="E141" s="45">
        <v>1962</v>
      </c>
      <c r="F141" s="206">
        <v>7.71</v>
      </c>
      <c r="G141" s="206">
        <v>0.97856900000000002</v>
      </c>
      <c r="H141" s="206">
        <v>1.92</v>
      </c>
      <c r="I141" s="206">
        <v>4.8114299999999997</v>
      </c>
      <c r="J141" s="207">
        <v>533.70000000000005</v>
      </c>
      <c r="K141" s="206">
        <v>4.8114299999999997</v>
      </c>
      <c r="L141" s="208">
        <v>533.70000000000005</v>
      </c>
      <c r="M141" s="209">
        <f>K141/L141</f>
        <v>9.0152332771219774E-3</v>
      </c>
      <c r="N141" s="210">
        <v>64.855000000000004</v>
      </c>
      <c r="O141" s="210">
        <f>K141*N141/J141</f>
        <v>0.58468295418774596</v>
      </c>
      <c r="P141" s="210">
        <f>M141*60*1000</f>
        <v>540.91399662731862</v>
      </c>
      <c r="Q141" s="211">
        <f>O141*60</f>
        <v>35.080977251264756</v>
      </c>
    </row>
    <row r="142" spans="1:17" s="12" customFormat="1" ht="12.75" customHeight="1">
      <c r="A142" s="122"/>
      <c r="B142" s="46" t="s">
        <v>97</v>
      </c>
      <c r="C142" s="222" t="s">
        <v>308</v>
      </c>
      <c r="D142" s="223">
        <v>12</v>
      </c>
      <c r="E142" s="223">
        <v>1988</v>
      </c>
      <c r="F142" s="224">
        <v>8.0721000000000007</v>
      </c>
      <c r="G142" s="224">
        <v>0.61199999999999999</v>
      </c>
      <c r="H142" s="224">
        <v>1.04</v>
      </c>
      <c r="I142" s="224">
        <v>6.420102</v>
      </c>
      <c r="J142" s="225">
        <v>704.29</v>
      </c>
      <c r="K142" s="224">
        <v>6.420102</v>
      </c>
      <c r="L142" s="226">
        <v>704.29</v>
      </c>
      <c r="M142" s="227">
        <v>9.1157080180039474E-3</v>
      </c>
      <c r="N142" s="228">
        <v>76.18010000000001</v>
      </c>
      <c r="O142" s="228">
        <v>0.69443554838234256</v>
      </c>
      <c r="P142" s="228">
        <v>546.9424810802368</v>
      </c>
      <c r="Q142" s="229">
        <v>41.666132902940554</v>
      </c>
    </row>
    <row r="143" spans="1:17" s="12" customFormat="1" ht="12.75" customHeight="1">
      <c r="A143" s="122"/>
      <c r="B143" s="46" t="s">
        <v>758</v>
      </c>
      <c r="C143" s="230" t="s">
        <v>728</v>
      </c>
      <c r="D143" s="214">
        <v>60</v>
      </c>
      <c r="E143" s="214">
        <v>1970</v>
      </c>
      <c r="F143" s="215">
        <v>41.031999999999996</v>
      </c>
      <c r="G143" s="215">
        <v>5.8150000000000004</v>
      </c>
      <c r="H143" s="215">
        <v>9.6</v>
      </c>
      <c r="I143" s="215">
        <f>F143-G143-H143</f>
        <v>25.616999999999997</v>
      </c>
      <c r="J143" s="216">
        <v>2808.22</v>
      </c>
      <c r="K143" s="215">
        <v>25.617000000000001</v>
      </c>
      <c r="L143" s="217">
        <v>2808.22</v>
      </c>
      <c r="M143" s="218">
        <f>K143/L143</f>
        <v>9.1221485496150601E-3</v>
      </c>
      <c r="N143" s="219">
        <v>53.41</v>
      </c>
      <c r="O143" s="220">
        <f>M143*N143</f>
        <v>0.48721395403494033</v>
      </c>
      <c r="P143" s="220">
        <f>M143*60*1000</f>
        <v>547.32891297690355</v>
      </c>
      <c r="Q143" s="221">
        <f>P143*N143/1000</f>
        <v>29.232837242096416</v>
      </c>
    </row>
    <row r="144" spans="1:17" s="12" customFormat="1" ht="12.75" customHeight="1">
      <c r="A144" s="122"/>
      <c r="B144" s="46" t="s">
        <v>758</v>
      </c>
      <c r="C144" s="212" t="s">
        <v>729</v>
      </c>
      <c r="D144" s="214">
        <v>34</v>
      </c>
      <c r="E144" s="214">
        <v>1983</v>
      </c>
      <c r="F144" s="215">
        <v>28.06</v>
      </c>
      <c r="G144" s="215">
        <v>2.8359999999999999</v>
      </c>
      <c r="H144" s="215">
        <v>5.12</v>
      </c>
      <c r="I144" s="215">
        <f>F144-G144-H144</f>
        <v>20.103999999999999</v>
      </c>
      <c r="J144" s="216">
        <v>2162.61</v>
      </c>
      <c r="K144" s="215">
        <v>16.869</v>
      </c>
      <c r="L144" s="217">
        <v>1814.61</v>
      </c>
      <c r="M144" s="218">
        <f>K144/L144</f>
        <v>9.2962124092780263E-3</v>
      </c>
      <c r="N144" s="219">
        <v>53.41</v>
      </c>
      <c r="O144" s="220">
        <f>M144*N144</f>
        <v>0.49651070477953935</v>
      </c>
      <c r="P144" s="220">
        <f>M144*60*1000</f>
        <v>557.77274455668157</v>
      </c>
      <c r="Q144" s="221">
        <f>P144*N144/1000</f>
        <v>29.790642286772361</v>
      </c>
    </row>
    <row r="145" spans="1:17" s="12" customFormat="1" ht="12.75" customHeight="1">
      <c r="A145" s="122"/>
      <c r="B145" s="46" t="s">
        <v>196</v>
      </c>
      <c r="C145" s="212" t="s">
        <v>480</v>
      </c>
      <c r="D145" s="213">
        <v>22</v>
      </c>
      <c r="E145" s="214" t="s">
        <v>35</v>
      </c>
      <c r="F145" s="215">
        <f>G145+H145+I145</f>
        <v>15.829999000000001</v>
      </c>
      <c r="G145" s="215">
        <v>1.581</v>
      </c>
      <c r="H145" s="215">
        <v>3.52</v>
      </c>
      <c r="I145" s="215">
        <v>10.728999</v>
      </c>
      <c r="J145" s="216">
        <v>1131.55</v>
      </c>
      <c r="K145" s="215">
        <v>10.728999</v>
      </c>
      <c r="L145" s="217">
        <v>1131.55</v>
      </c>
      <c r="M145" s="218">
        <f>K145/L145</f>
        <v>9.4816835314391768E-3</v>
      </c>
      <c r="N145" s="219">
        <v>62.1</v>
      </c>
      <c r="O145" s="220">
        <f>M145*N145</f>
        <v>0.58881254730237287</v>
      </c>
      <c r="P145" s="220">
        <f>M145*60*1000</f>
        <v>568.9010118863506</v>
      </c>
      <c r="Q145" s="221">
        <f>P145*N145/1000</f>
        <v>35.328752838142378</v>
      </c>
    </row>
    <row r="146" spans="1:17" s="12" customFormat="1" ht="12.75" customHeight="1">
      <c r="A146" s="122"/>
      <c r="B146" s="46" t="s">
        <v>125</v>
      </c>
      <c r="C146" s="222" t="s">
        <v>312</v>
      </c>
      <c r="D146" s="223">
        <v>20</v>
      </c>
      <c r="E146" s="223">
        <v>1985</v>
      </c>
      <c r="F146" s="224">
        <v>16.367999999999999</v>
      </c>
      <c r="G146" s="224">
        <v>2.87663</v>
      </c>
      <c r="H146" s="224">
        <v>3.2</v>
      </c>
      <c r="I146" s="224">
        <v>10.291375</v>
      </c>
      <c r="J146" s="225">
        <v>1084.74</v>
      </c>
      <c r="K146" s="224">
        <v>10.291375</v>
      </c>
      <c r="L146" s="226">
        <v>1084.74</v>
      </c>
      <c r="M146" s="227">
        <v>9.4874117299998152E-3</v>
      </c>
      <c r="N146" s="228">
        <v>79.232100000000003</v>
      </c>
      <c r="O146" s="228">
        <v>0.7517075549325184</v>
      </c>
      <c r="P146" s="228">
        <v>569.24470379998888</v>
      </c>
      <c r="Q146" s="229">
        <v>45.102453295951101</v>
      </c>
    </row>
    <row r="147" spans="1:17" s="12" customFormat="1" ht="12.75" customHeight="1">
      <c r="A147" s="122"/>
      <c r="B147" s="46" t="s">
        <v>196</v>
      </c>
      <c r="C147" s="212" t="s">
        <v>481</v>
      </c>
      <c r="D147" s="213">
        <v>32</v>
      </c>
      <c r="E147" s="214" t="s">
        <v>35</v>
      </c>
      <c r="F147" s="215">
        <f>G147+H147+I147</f>
        <v>16.938000000000002</v>
      </c>
      <c r="G147" s="215">
        <v>3.1110000000000002</v>
      </c>
      <c r="H147" s="215">
        <v>0.32</v>
      </c>
      <c r="I147" s="215">
        <v>13.507000000000001</v>
      </c>
      <c r="J147" s="216">
        <v>1420.48</v>
      </c>
      <c r="K147" s="215">
        <v>13.507000000000001</v>
      </c>
      <c r="L147" s="217">
        <v>1420.48</v>
      </c>
      <c r="M147" s="218">
        <f>K147/L147</f>
        <v>9.5087576030637548E-3</v>
      </c>
      <c r="N147" s="219">
        <v>62.1</v>
      </c>
      <c r="O147" s="220">
        <f>M147*N147</f>
        <v>0.59049384715025921</v>
      </c>
      <c r="P147" s="220">
        <f>M147*60*1000</f>
        <v>570.52545618382533</v>
      </c>
      <c r="Q147" s="221">
        <f>P147*N147/1000</f>
        <v>35.429630829015551</v>
      </c>
    </row>
    <row r="148" spans="1:17" s="12" customFormat="1" ht="12.75" customHeight="1">
      <c r="A148" s="122"/>
      <c r="B148" s="46" t="s">
        <v>758</v>
      </c>
      <c r="C148" s="212" t="s">
        <v>730</v>
      </c>
      <c r="D148" s="214">
        <v>30</v>
      </c>
      <c r="E148" s="214">
        <v>1990</v>
      </c>
      <c r="F148" s="215">
        <v>23.67</v>
      </c>
      <c r="G148" s="215">
        <v>3.3420000000000001</v>
      </c>
      <c r="H148" s="215">
        <v>4.8</v>
      </c>
      <c r="I148" s="215">
        <f>F148-G148-H148</f>
        <v>15.528000000000002</v>
      </c>
      <c r="J148" s="216">
        <v>1622.41</v>
      </c>
      <c r="K148" s="215">
        <v>15.223000000000001</v>
      </c>
      <c r="L148" s="217">
        <v>1590.59</v>
      </c>
      <c r="M148" s="218">
        <f>K148/L148</f>
        <v>9.5706624585845512E-3</v>
      </c>
      <c r="N148" s="219">
        <v>53.41</v>
      </c>
      <c r="O148" s="220">
        <f>M148*N148</f>
        <v>0.51116908191300081</v>
      </c>
      <c r="P148" s="220">
        <f>M148*60*1000</f>
        <v>574.23974751507308</v>
      </c>
      <c r="Q148" s="221">
        <f>P148*N148/1000</f>
        <v>30.670144914780053</v>
      </c>
    </row>
    <row r="149" spans="1:17" s="12" customFormat="1" ht="12.75" customHeight="1">
      <c r="A149" s="122"/>
      <c r="B149" s="46" t="s">
        <v>569</v>
      </c>
      <c r="C149" s="205" t="s">
        <v>541</v>
      </c>
      <c r="D149" s="45">
        <v>12</v>
      </c>
      <c r="E149" s="45">
        <v>1962</v>
      </c>
      <c r="F149" s="206">
        <v>8.0879999999999992</v>
      </c>
      <c r="G149" s="206">
        <v>1.03182</v>
      </c>
      <c r="H149" s="206">
        <v>1.92</v>
      </c>
      <c r="I149" s="206">
        <v>5.1361800000000004</v>
      </c>
      <c r="J149" s="207">
        <v>533.5</v>
      </c>
      <c r="K149" s="206">
        <v>5.1361800000000004</v>
      </c>
      <c r="L149" s="208">
        <v>533.5</v>
      </c>
      <c r="M149" s="209">
        <f>K149/L149</f>
        <v>9.6273289597000947E-3</v>
      </c>
      <c r="N149" s="210">
        <v>64.855000000000004</v>
      </c>
      <c r="O149" s="210">
        <f>K149*N149/J149</f>
        <v>0.62438041968134972</v>
      </c>
      <c r="P149" s="210">
        <f>M149*60*1000</f>
        <v>577.63973758200575</v>
      </c>
      <c r="Q149" s="211">
        <f>O149*60</f>
        <v>37.462825180880984</v>
      </c>
    </row>
    <row r="150" spans="1:17" s="12" customFormat="1" ht="12.75" customHeight="1">
      <c r="A150" s="122"/>
      <c r="B150" s="45" t="s">
        <v>635</v>
      </c>
      <c r="C150" s="212" t="s">
        <v>604</v>
      </c>
      <c r="D150" s="214">
        <v>32</v>
      </c>
      <c r="E150" s="214">
        <v>1962</v>
      </c>
      <c r="F150" s="215">
        <f>G150+H150+I150</f>
        <v>19.176000000000002</v>
      </c>
      <c r="G150" s="215">
        <v>2.3455949999999999</v>
      </c>
      <c r="H150" s="215">
        <v>5.12</v>
      </c>
      <c r="I150" s="215">
        <v>11.710405</v>
      </c>
      <c r="J150" s="216">
        <v>1208.05</v>
      </c>
      <c r="K150" s="215">
        <f>I150</f>
        <v>11.710405</v>
      </c>
      <c r="L150" s="217">
        <f>J150</f>
        <v>1208.05</v>
      </c>
      <c r="M150" s="218">
        <f>K150/L150</f>
        <v>9.6936426472414225E-3</v>
      </c>
      <c r="N150" s="219">
        <v>58.750999999999998</v>
      </c>
      <c r="O150" s="220">
        <f>M150*N150</f>
        <v>0.5695111991680808</v>
      </c>
      <c r="P150" s="220">
        <f>M150*60*1000</f>
        <v>581.61855883448527</v>
      </c>
      <c r="Q150" s="221">
        <f>P150*N150/1000</f>
        <v>34.170671950084838</v>
      </c>
    </row>
    <row r="151" spans="1:17" s="12" customFormat="1" ht="12.75" customHeight="1">
      <c r="A151" s="122"/>
      <c r="B151" s="46" t="s">
        <v>529</v>
      </c>
      <c r="C151" s="231" t="s">
        <v>499</v>
      </c>
      <c r="D151" s="232">
        <v>54</v>
      </c>
      <c r="E151" s="233" t="s">
        <v>35</v>
      </c>
      <c r="F151" s="234">
        <v>43.37</v>
      </c>
      <c r="G151" s="234">
        <v>5.61</v>
      </c>
      <c r="H151" s="235">
        <v>8.64</v>
      </c>
      <c r="I151" s="234">
        <v>29.12</v>
      </c>
      <c r="J151" s="236">
        <v>2985.12</v>
      </c>
      <c r="K151" s="234">
        <v>29.12</v>
      </c>
      <c r="L151" s="237">
        <v>2985.12</v>
      </c>
      <c r="M151" s="218">
        <f>K151/L151</f>
        <v>9.7550517232138072E-3</v>
      </c>
      <c r="N151" s="238">
        <v>65.900000000000006</v>
      </c>
      <c r="O151" s="220">
        <f>M151*N151</f>
        <v>0.64285790855978997</v>
      </c>
      <c r="P151" s="220">
        <f>M151*60*1000</f>
        <v>585.30310339282846</v>
      </c>
      <c r="Q151" s="221">
        <f>P151*N151/1000</f>
        <v>38.571474513587397</v>
      </c>
    </row>
    <row r="152" spans="1:17" s="12" customFormat="1" ht="12.75" customHeight="1">
      <c r="A152" s="122"/>
      <c r="B152" s="46" t="s">
        <v>758</v>
      </c>
      <c r="C152" s="212" t="s">
        <v>731</v>
      </c>
      <c r="D152" s="214">
        <v>109</v>
      </c>
      <c r="E152" s="214">
        <v>1978</v>
      </c>
      <c r="F152" s="215">
        <v>88.334000000000003</v>
      </c>
      <c r="G152" s="215">
        <v>10.489000000000001</v>
      </c>
      <c r="H152" s="215">
        <v>17.2</v>
      </c>
      <c r="I152" s="215">
        <f>F152-G152-H152</f>
        <v>60.644999999999996</v>
      </c>
      <c r="J152" s="216">
        <v>6168.96</v>
      </c>
      <c r="K152" s="215">
        <v>60.645000000000003</v>
      </c>
      <c r="L152" s="217">
        <v>6168.96</v>
      </c>
      <c r="M152" s="218">
        <f>K152/L152</f>
        <v>9.8306683784624965E-3</v>
      </c>
      <c r="N152" s="219">
        <v>53.41</v>
      </c>
      <c r="O152" s="220">
        <f>M152*N152</f>
        <v>0.52505599809368186</v>
      </c>
      <c r="P152" s="220">
        <f>M152*60*1000</f>
        <v>589.84010270774979</v>
      </c>
      <c r="Q152" s="221">
        <f>P152*N152/1000</f>
        <v>31.503359885620913</v>
      </c>
    </row>
    <row r="153" spans="1:17" s="12" customFormat="1" ht="12.75" customHeight="1">
      <c r="A153" s="122"/>
      <c r="B153" s="45" t="s">
        <v>254</v>
      </c>
      <c r="C153" s="222" t="s">
        <v>301</v>
      </c>
      <c r="D153" s="223">
        <v>60</v>
      </c>
      <c r="E153" s="223">
        <v>1978</v>
      </c>
      <c r="F153" s="224">
        <v>57.746000000000002</v>
      </c>
      <c r="G153" s="224">
        <v>9.9988679999999999</v>
      </c>
      <c r="H153" s="224">
        <v>11.52</v>
      </c>
      <c r="I153" s="224">
        <v>36.227133000000002</v>
      </c>
      <c r="J153" s="225">
        <v>3663.79</v>
      </c>
      <c r="K153" s="224">
        <v>36.227133000000002</v>
      </c>
      <c r="L153" s="226">
        <v>3663.79</v>
      </c>
      <c r="M153" s="227">
        <v>9.8878846767964327E-3</v>
      </c>
      <c r="N153" s="228">
        <v>69.389399999999995</v>
      </c>
      <c r="O153" s="228">
        <v>0.68611438499209831</v>
      </c>
      <c r="P153" s="228">
        <v>593.27308060778591</v>
      </c>
      <c r="Q153" s="229">
        <v>41.166863099525891</v>
      </c>
    </row>
    <row r="154" spans="1:17" s="12" customFormat="1" ht="12.75" customHeight="1">
      <c r="A154" s="122"/>
      <c r="B154" s="46" t="s">
        <v>196</v>
      </c>
      <c r="C154" s="212" t="s">
        <v>273</v>
      </c>
      <c r="D154" s="213">
        <v>45</v>
      </c>
      <c r="E154" s="214" t="s">
        <v>35</v>
      </c>
      <c r="F154" s="215">
        <f>G154+H154+I154</f>
        <v>41.568002000000007</v>
      </c>
      <c r="G154" s="215">
        <v>5.1510000000000007</v>
      </c>
      <c r="H154" s="215">
        <v>7.2</v>
      </c>
      <c r="I154" s="215">
        <v>29.217002000000004</v>
      </c>
      <c r="J154" s="216">
        <v>2936.83</v>
      </c>
      <c r="K154" s="215">
        <v>29.217002000000004</v>
      </c>
      <c r="L154" s="217">
        <v>2936.83</v>
      </c>
      <c r="M154" s="218">
        <f>K154/L154</f>
        <v>9.9484825475087101E-3</v>
      </c>
      <c r="N154" s="219">
        <v>62.1</v>
      </c>
      <c r="O154" s="220">
        <f>M154*N154</f>
        <v>0.6178007662002909</v>
      </c>
      <c r="P154" s="220">
        <f>M154*60*1000</f>
        <v>596.90895285052261</v>
      </c>
      <c r="Q154" s="221">
        <f>P154*N154/1000</f>
        <v>37.068045972017458</v>
      </c>
    </row>
    <row r="155" spans="1:17" s="12" customFormat="1" ht="12.75" customHeight="1">
      <c r="A155" s="122"/>
      <c r="B155" s="46" t="s">
        <v>196</v>
      </c>
      <c r="C155" s="212" t="s">
        <v>482</v>
      </c>
      <c r="D155" s="213">
        <v>119</v>
      </c>
      <c r="E155" s="214" t="s">
        <v>35</v>
      </c>
      <c r="F155" s="215">
        <v>94.040452000000016</v>
      </c>
      <c r="G155" s="215">
        <v>16.057452000000001</v>
      </c>
      <c r="H155" s="215">
        <v>18.96</v>
      </c>
      <c r="I155" s="215">
        <v>59.023000000000003</v>
      </c>
      <c r="J155" s="216">
        <v>5881.32</v>
      </c>
      <c r="K155" s="215">
        <v>59.023000000000003</v>
      </c>
      <c r="L155" s="217">
        <v>5881.32</v>
      </c>
      <c r="M155" s="218">
        <f>K155/L155</f>
        <v>1.0035672264049568E-2</v>
      </c>
      <c r="N155" s="219">
        <v>62.1</v>
      </c>
      <c r="O155" s="220">
        <f>M155*N155</f>
        <v>0.62321524759747815</v>
      </c>
      <c r="P155" s="220">
        <f>M155*60*1000</f>
        <v>602.14033584297408</v>
      </c>
      <c r="Q155" s="221">
        <f>P155*N155/1000</f>
        <v>37.392914855848694</v>
      </c>
    </row>
    <row r="156" spans="1:17" s="12" customFormat="1" ht="12.75" customHeight="1">
      <c r="A156" s="122"/>
      <c r="B156" s="45" t="s">
        <v>79</v>
      </c>
      <c r="C156" s="205" t="s">
        <v>51</v>
      </c>
      <c r="D156" s="45">
        <v>100</v>
      </c>
      <c r="E156" s="45">
        <v>1972</v>
      </c>
      <c r="F156" s="206">
        <v>68.53</v>
      </c>
      <c r="G156" s="206">
        <v>11.54</v>
      </c>
      <c r="H156" s="206">
        <v>11.89</v>
      </c>
      <c r="I156" s="206">
        <v>45.1</v>
      </c>
      <c r="J156" s="207">
        <v>4426.37</v>
      </c>
      <c r="K156" s="206">
        <f>I156/J156*L156</f>
        <v>45.100305668075642</v>
      </c>
      <c r="L156" s="208">
        <v>4426.3999999999996</v>
      </c>
      <c r="M156" s="209">
        <f>K156/L156</f>
        <v>1.0188935854887865E-2</v>
      </c>
      <c r="N156" s="210">
        <v>71.613</v>
      </c>
      <c r="O156" s="210">
        <f>M156*N156</f>
        <v>0.72966026337608469</v>
      </c>
      <c r="P156" s="210">
        <f>M156*60*1000</f>
        <v>611.33615129327188</v>
      </c>
      <c r="Q156" s="211">
        <f>P156*N156/1000</f>
        <v>43.779615802565083</v>
      </c>
    </row>
    <row r="157" spans="1:17" s="12" customFormat="1" ht="12.75" customHeight="1">
      <c r="A157" s="122"/>
      <c r="B157" s="45" t="s">
        <v>79</v>
      </c>
      <c r="C157" s="205" t="s">
        <v>55</v>
      </c>
      <c r="D157" s="45">
        <v>60</v>
      </c>
      <c r="E157" s="45">
        <v>1968</v>
      </c>
      <c r="F157" s="206">
        <v>41.73</v>
      </c>
      <c r="G157" s="206">
        <v>7.09</v>
      </c>
      <c r="H157" s="206">
        <v>6.33</v>
      </c>
      <c r="I157" s="206">
        <v>28.31</v>
      </c>
      <c r="J157" s="207">
        <v>2715.36</v>
      </c>
      <c r="K157" s="206">
        <f>I157/J157*L157</f>
        <v>28.31</v>
      </c>
      <c r="L157" s="208">
        <v>2715.36</v>
      </c>
      <c r="M157" s="209">
        <f>K157/L157</f>
        <v>1.0425873548995344E-2</v>
      </c>
      <c r="N157" s="210">
        <v>71.613</v>
      </c>
      <c r="O157" s="210">
        <f>M157*N157</f>
        <v>0.74662808246420365</v>
      </c>
      <c r="P157" s="210">
        <f>M157*60*1000</f>
        <v>625.55241293972063</v>
      </c>
      <c r="Q157" s="211">
        <f>P157*N157/1000</f>
        <v>44.797684947852211</v>
      </c>
    </row>
    <row r="158" spans="1:17" s="12" customFormat="1" ht="12.75" customHeight="1">
      <c r="A158" s="122"/>
      <c r="B158" s="45" t="s">
        <v>635</v>
      </c>
      <c r="C158" s="212" t="s">
        <v>605</v>
      </c>
      <c r="D158" s="214">
        <v>32</v>
      </c>
      <c r="E158" s="214">
        <v>1964</v>
      </c>
      <c r="F158" s="215">
        <f>G158+H158+I158</f>
        <v>19.687999999999999</v>
      </c>
      <c r="G158" s="215">
        <v>1.73943</v>
      </c>
      <c r="H158" s="215">
        <v>5.12</v>
      </c>
      <c r="I158" s="215">
        <v>12.828569999999999</v>
      </c>
      <c r="J158" s="216">
        <v>1222.47</v>
      </c>
      <c r="K158" s="215">
        <f>I158</f>
        <v>12.828569999999999</v>
      </c>
      <c r="L158" s="217">
        <f>J158</f>
        <v>1222.47</v>
      </c>
      <c r="M158" s="218">
        <f>K158/L158</f>
        <v>1.04939753122776E-2</v>
      </c>
      <c r="N158" s="219">
        <v>58.750999999999998</v>
      </c>
      <c r="O158" s="220">
        <f>M158*N158</f>
        <v>0.61653154357162132</v>
      </c>
      <c r="P158" s="220">
        <f>M158*60*1000</f>
        <v>629.63851873665601</v>
      </c>
      <c r="Q158" s="221">
        <f>P158*N158/1000</f>
        <v>36.991892614297278</v>
      </c>
    </row>
    <row r="159" spans="1:17" s="12" customFormat="1" ht="12.75" customHeight="1">
      <c r="A159" s="122"/>
      <c r="B159" s="46" t="s">
        <v>97</v>
      </c>
      <c r="C159" s="222" t="s">
        <v>307</v>
      </c>
      <c r="D159" s="223">
        <v>101</v>
      </c>
      <c r="E159" s="223">
        <v>1966</v>
      </c>
      <c r="F159" s="224">
        <v>80.584000000000003</v>
      </c>
      <c r="G159" s="224">
        <v>17.553792000000001</v>
      </c>
      <c r="H159" s="224">
        <v>15.84</v>
      </c>
      <c r="I159" s="224">
        <v>47.190202999999997</v>
      </c>
      <c r="J159" s="225">
        <v>4481.51</v>
      </c>
      <c r="K159" s="224">
        <v>47.190202999999997</v>
      </c>
      <c r="L159" s="226">
        <v>4481.51</v>
      </c>
      <c r="M159" s="227">
        <v>1.0529978288567915E-2</v>
      </c>
      <c r="N159" s="228">
        <v>76.18010000000001</v>
      </c>
      <c r="O159" s="228">
        <v>0.80217479902093269</v>
      </c>
      <c r="P159" s="228">
        <v>631.79869731407484</v>
      </c>
      <c r="Q159" s="229">
        <v>48.130487941255957</v>
      </c>
    </row>
    <row r="160" spans="1:17" s="12" customFormat="1" ht="12.75" customHeight="1">
      <c r="A160" s="122"/>
      <c r="B160" s="46" t="s">
        <v>599</v>
      </c>
      <c r="C160" s="212" t="s">
        <v>570</v>
      </c>
      <c r="D160" s="214">
        <v>75</v>
      </c>
      <c r="E160" s="214" t="s">
        <v>35</v>
      </c>
      <c r="F160" s="215">
        <v>54.703999999999994</v>
      </c>
      <c r="G160" s="215">
        <v>7.27</v>
      </c>
      <c r="H160" s="215">
        <v>11.670999999999999</v>
      </c>
      <c r="I160" s="215">
        <v>35.762999999999998</v>
      </c>
      <c r="J160" s="216">
        <v>3389.14</v>
      </c>
      <c r="K160" s="215">
        <v>35.762999999999998</v>
      </c>
      <c r="L160" s="217">
        <v>3389.14</v>
      </c>
      <c r="M160" s="218">
        <v>1.0552234490165647E-2</v>
      </c>
      <c r="N160" s="219">
        <v>97.45</v>
      </c>
      <c r="O160" s="220">
        <v>1.0283152510666422</v>
      </c>
      <c r="P160" s="220">
        <v>633.13406940993877</v>
      </c>
      <c r="Q160" s="221">
        <v>61.698915063998541</v>
      </c>
    </row>
    <row r="161" spans="1:17" s="12" customFormat="1" ht="12.75" customHeight="1">
      <c r="A161" s="122"/>
      <c r="B161" s="45" t="s">
        <v>79</v>
      </c>
      <c r="C161" s="205" t="s">
        <v>53</v>
      </c>
      <c r="D161" s="45">
        <v>60</v>
      </c>
      <c r="E161" s="45">
        <v>1965</v>
      </c>
      <c r="F161" s="206">
        <v>46.94</v>
      </c>
      <c r="G161" s="206">
        <v>8.83</v>
      </c>
      <c r="H161" s="206">
        <v>9.52</v>
      </c>
      <c r="I161" s="206">
        <f>F161-G161-H161</f>
        <v>28.59</v>
      </c>
      <c r="J161" s="207">
        <v>2708.87</v>
      </c>
      <c r="K161" s="206">
        <f>I161/J161*L161</f>
        <v>28.59</v>
      </c>
      <c r="L161" s="208">
        <v>2708.87</v>
      </c>
      <c r="M161" s="209">
        <f>K161/L161</f>
        <v>1.055421633374802E-2</v>
      </c>
      <c r="N161" s="210">
        <v>71.613</v>
      </c>
      <c r="O161" s="210">
        <f>M161*N161</f>
        <v>0.75581909430869698</v>
      </c>
      <c r="P161" s="210">
        <f>M161*60*1000</f>
        <v>633.25298002488114</v>
      </c>
      <c r="Q161" s="211">
        <f>P161*N161/1000</f>
        <v>45.349145658521813</v>
      </c>
    </row>
    <row r="162" spans="1:17" s="12" customFormat="1" ht="12.75" customHeight="1">
      <c r="A162" s="122"/>
      <c r="B162" s="46" t="s">
        <v>758</v>
      </c>
      <c r="C162" s="212" t="s">
        <v>732</v>
      </c>
      <c r="D162" s="214">
        <v>60</v>
      </c>
      <c r="E162" s="214">
        <v>1965</v>
      </c>
      <c r="F162" s="215">
        <v>42.23</v>
      </c>
      <c r="G162" s="215">
        <v>3.73</v>
      </c>
      <c r="H162" s="215">
        <v>9.6</v>
      </c>
      <c r="I162" s="215">
        <f>F162-G162-H162</f>
        <v>28.9</v>
      </c>
      <c r="J162" s="216">
        <v>2734.52</v>
      </c>
      <c r="K162" s="215">
        <v>28.9</v>
      </c>
      <c r="L162" s="217">
        <v>2734.52</v>
      </c>
      <c r="M162" s="218">
        <f>K162/L162</f>
        <v>1.0568582420315083E-2</v>
      </c>
      <c r="N162" s="219">
        <v>53.41</v>
      </c>
      <c r="O162" s="220">
        <f>M162*N162</f>
        <v>0.56446798706902857</v>
      </c>
      <c r="P162" s="220">
        <f>M162*60*1000</f>
        <v>634.11494521890495</v>
      </c>
      <c r="Q162" s="221">
        <f>P162*N162/1000</f>
        <v>33.868079224141717</v>
      </c>
    </row>
    <row r="163" spans="1:17" s="12" customFormat="1" ht="12.75" customHeight="1">
      <c r="A163" s="122"/>
      <c r="B163" s="46" t="s">
        <v>97</v>
      </c>
      <c r="C163" s="222" t="s">
        <v>82</v>
      </c>
      <c r="D163" s="223">
        <v>103</v>
      </c>
      <c r="E163" s="223">
        <v>1965</v>
      </c>
      <c r="F163" s="224">
        <v>78.679000000000002</v>
      </c>
      <c r="G163" s="224">
        <v>15.606664</v>
      </c>
      <c r="H163" s="224">
        <v>15.92</v>
      </c>
      <c r="I163" s="224">
        <v>47.152334000000003</v>
      </c>
      <c r="J163" s="225">
        <v>4447.51</v>
      </c>
      <c r="K163" s="224">
        <v>47.152334000000003</v>
      </c>
      <c r="L163" s="226">
        <v>4447.51</v>
      </c>
      <c r="M163" s="227">
        <v>1.0601962446402593E-2</v>
      </c>
      <c r="N163" s="228">
        <v>76.18010000000001</v>
      </c>
      <c r="O163" s="228">
        <v>0.80765855936319431</v>
      </c>
      <c r="P163" s="228">
        <v>636.11774678415554</v>
      </c>
      <c r="Q163" s="229">
        <v>48.459513561791653</v>
      </c>
    </row>
    <row r="164" spans="1:17" s="12" customFormat="1" ht="12.75" customHeight="1">
      <c r="A164" s="122"/>
      <c r="B164" s="46" t="s">
        <v>38</v>
      </c>
      <c r="C164" s="212" t="s">
        <v>263</v>
      </c>
      <c r="D164" s="214">
        <v>30</v>
      </c>
      <c r="E164" s="214" t="s">
        <v>35</v>
      </c>
      <c r="F164" s="215">
        <f>G164+H164+I164</f>
        <v>25.649000000000001</v>
      </c>
      <c r="G164" s="215">
        <v>4.6461200000000007</v>
      </c>
      <c r="H164" s="215">
        <v>4.8</v>
      </c>
      <c r="I164" s="215">
        <v>16.20288</v>
      </c>
      <c r="J164" s="216">
        <v>1511.9</v>
      </c>
      <c r="K164" s="215">
        <v>16.20288</v>
      </c>
      <c r="L164" s="217">
        <v>1511.9</v>
      </c>
      <c r="M164" s="218">
        <f>K164/L164</f>
        <v>1.0716899265824458E-2</v>
      </c>
      <c r="N164" s="219">
        <v>57.006999999999998</v>
      </c>
      <c r="O164" s="220">
        <f>M164*N164</f>
        <v>0.61093827644685483</v>
      </c>
      <c r="P164" s="220">
        <f>M164*60*1000</f>
        <v>643.01395594946757</v>
      </c>
      <c r="Q164" s="221">
        <f>P164*N164/1000</f>
        <v>36.656296586811294</v>
      </c>
    </row>
    <row r="165" spans="1:17" s="12" customFormat="1" ht="12.75" customHeight="1">
      <c r="A165" s="122"/>
      <c r="B165" s="46" t="s">
        <v>758</v>
      </c>
      <c r="C165" s="212" t="s">
        <v>733</v>
      </c>
      <c r="D165" s="214">
        <v>100</v>
      </c>
      <c r="E165" s="214">
        <v>1969</v>
      </c>
      <c r="F165" s="215">
        <v>74.89</v>
      </c>
      <c r="G165" s="215">
        <v>9.1809999999999992</v>
      </c>
      <c r="H165" s="215">
        <v>16</v>
      </c>
      <c r="I165" s="215">
        <f>F165-G165-H165</f>
        <v>49.709000000000003</v>
      </c>
      <c r="J165" s="216">
        <v>4625.66</v>
      </c>
      <c r="K165" s="215">
        <v>49.709000000000003</v>
      </c>
      <c r="L165" s="217">
        <v>4625.66</v>
      </c>
      <c r="M165" s="218">
        <f>K165/L165</f>
        <v>1.0746358357510064E-2</v>
      </c>
      <c r="N165" s="219">
        <v>53.41</v>
      </c>
      <c r="O165" s="220">
        <f>M165*N165</f>
        <v>0.57396299987461252</v>
      </c>
      <c r="P165" s="220">
        <f>M165*60*1000</f>
        <v>644.78150145060386</v>
      </c>
      <c r="Q165" s="221">
        <f>P165*N165/1000</f>
        <v>34.437779992476756</v>
      </c>
    </row>
    <row r="166" spans="1:17" s="12" customFormat="1" ht="12.75" customHeight="1">
      <c r="A166" s="122"/>
      <c r="B166" s="46" t="s">
        <v>758</v>
      </c>
      <c r="C166" s="212" t="s">
        <v>734</v>
      </c>
      <c r="D166" s="214">
        <v>60</v>
      </c>
      <c r="E166" s="214">
        <v>1970</v>
      </c>
      <c r="F166" s="215">
        <v>44.49</v>
      </c>
      <c r="G166" s="215">
        <v>5.5049999999999999</v>
      </c>
      <c r="H166" s="215">
        <v>9.6</v>
      </c>
      <c r="I166" s="215">
        <f>F166-G166-H166</f>
        <v>29.384999999999998</v>
      </c>
      <c r="J166" s="216">
        <v>2722.74</v>
      </c>
      <c r="K166" s="215">
        <v>29.385000000000002</v>
      </c>
      <c r="L166" s="217">
        <v>2722.74</v>
      </c>
      <c r="M166" s="218">
        <f>K166/L166</f>
        <v>1.0792437030344434E-2</v>
      </c>
      <c r="N166" s="219">
        <v>53.41</v>
      </c>
      <c r="O166" s="220">
        <f>M166*N166</f>
        <v>0.57642406179069616</v>
      </c>
      <c r="P166" s="220">
        <f>M166*60*1000</f>
        <v>647.54622182066601</v>
      </c>
      <c r="Q166" s="221">
        <f>P166*N166/1000</f>
        <v>34.585443707441769</v>
      </c>
    </row>
    <row r="167" spans="1:17" s="12" customFormat="1" ht="12.75" customHeight="1">
      <c r="A167" s="122"/>
      <c r="B167" s="46" t="s">
        <v>97</v>
      </c>
      <c r="C167" s="222" t="s">
        <v>280</v>
      </c>
      <c r="D167" s="223">
        <v>101</v>
      </c>
      <c r="E167" s="223">
        <v>1968</v>
      </c>
      <c r="F167" s="224">
        <v>79.222999999999999</v>
      </c>
      <c r="G167" s="224">
        <v>14.773272</v>
      </c>
      <c r="H167" s="224">
        <v>15.92</v>
      </c>
      <c r="I167" s="224">
        <v>48.529722999999997</v>
      </c>
      <c r="J167" s="225">
        <v>4482.08</v>
      </c>
      <c r="K167" s="224">
        <v>48.529722999999997</v>
      </c>
      <c r="L167" s="226">
        <v>4482.08</v>
      </c>
      <c r="M167" s="227">
        <v>1.0827500401599258E-2</v>
      </c>
      <c r="N167" s="228">
        <v>76.18010000000001</v>
      </c>
      <c r="O167" s="228">
        <v>0.82484006334387172</v>
      </c>
      <c r="P167" s="228">
        <v>649.65002409595547</v>
      </c>
      <c r="Q167" s="229">
        <v>49.490403800632301</v>
      </c>
    </row>
    <row r="168" spans="1:17" s="12" customFormat="1" ht="12.75" customHeight="1">
      <c r="A168" s="122"/>
      <c r="B168" s="45" t="s">
        <v>79</v>
      </c>
      <c r="C168" s="205" t="s">
        <v>52</v>
      </c>
      <c r="D168" s="45">
        <v>61</v>
      </c>
      <c r="E168" s="45">
        <v>1973</v>
      </c>
      <c r="F168" s="206">
        <v>42.46</v>
      </c>
      <c r="G168" s="206">
        <v>6.65</v>
      </c>
      <c r="H168" s="206">
        <v>6.48</v>
      </c>
      <c r="I168" s="206">
        <v>29.33</v>
      </c>
      <c r="J168" s="207">
        <v>2679.08</v>
      </c>
      <c r="K168" s="206">
        <f>I168/J168*L168</f>
        <v>29.33</v>
      </c>
      <c r="L168" s="208">
        <v>2679.08</v>
      </c>
      <c r="M168" s="209">
        <f>K168/L168</f>
        <v>1.0947788046642877E-2</v>
      </c>
      <c r="N168" s="210">
        <v>71.613</v>
      </c>
      <c r="O168" s="210">
        <f>M168*N168</f>
        <v>0.78400394538423634</v>
      </c>
      <c r="P168" s="210">
        <f>M168*60*1000</f>
        <v>656.86728279857266</v>
      </c>
      <c r="Q168" s="211">
        <f>P168*N168/1000</f>
        <v>47.040236723054186</v>
      </c>
    </row>
    <row r="169" spans="1:17" s="12" customFormat="1" ht="12.75" customHeight="1">
      <c r="A169" s="122"/>
      <c r="B169" s="45" t="s">
        <v>254</v>
      </c>
      <c r="C169" s="222" t="s">
        <v>207</v>
      </c>
      <c r="D169" s="223">
        <v>28</v>
      </c>
      <c r="E169" s="223">
        <v>2001</v>
      </c>
      <c r="F169" s="224">
        <v>39.832000000000001</v>
      </c>
      <c r="G169" s="224">
        <v>8.2776700000000005</v>
      </c>
      <c r="H169" s="224">
        <v>4.8</v>
      </c>
      <c r="I169" s="224">
        <v>26.754332000000002</v>
      </c>
      <c r="J169" s="225">
        <v>2440.5300000000002</v>
      </c>
      <c r="K169" s="224">
        <v>26.754332000000002</v>
      </c>
      <c r="L169" s="226">
        <v>2440.5300000000002</v>
      </c>
      <c r="M169" s="227">
        <v>1.0962508963217005E-2</v>
      </c>
      <c r="N169" s="228">
        <v>69.389399999999995</v>
      </c>
      <c r="O169" s="228">
        <v>0.76068191945225005</v>
      </c>
      <c r="P169" s="228">
        <v>657.75053779302027</v>
      </c>
      <c r="Q169" s="229">
        <v>45.640915167134999</v>
      </c>
    </row>
    <row r="170" spans="1:17" s="12" customFormat="1" ht="12.75" customHeight="1">
      <c r="A170" s="122"/>
      <c r="B170" s="46" t="s">
        <v>125</v>
      </c>
      <c r="C170" s="239" t="s">
        <v>106</v>
      </c>
      <c r="D170" s="223">
        <v>40</v>
      </c>
      <c r="E170" s="223">
        <v>2009</v>
      </c>
      <c r="F170" s="224">
        <v>30.966000000000001</v>
      </c>
      <c r="G170" s="224">
        <v>3.324951</v>
      </c>
      <c r="H170" s="224">
        <v>3.2</v>
      </c>
      <c r="I170" s="224">
        <v>24.441039</v>
      </c>
      <c r="J170" s="225">
        <v>2225.48</v>
      </c>
      <c r="K170" s="224">
        <v>24.441039</v>
      </c>
      <c r="L170" s="226">
        <v>2225.48</v>
      </c>
      <c r="M170" s="227">
        <v>1.0982367399392491E-2</v>
      </c>
      <c r="N170" s="228">
        <v>79.232100000000003</v>
      </c>
      <c r="O170" s="228">
        <v>0.87015603202540581</v>
      </c>
      <c r="P170" s="228">
        <v>658.94204396354951</v>
      </c>
      <c r="Q170" s="229">
        <v>52.209361921524355</v>
      </c>
    </row>
    <row r="171" spans="1:17" s="12" customFormat="1" ht="12.75" customHeight="1">
      <c r="A171" s="122"/>
      <c r="B171" s="46" t="s">
        <v>758</v>
      </c>
      <c r="C171" s="212" t="s">
        <v>735</v>
      </c>
      <c r="D171" s="214">
        <v>60</v>
      </c>
      <c r="E171" s="214">
        <v>1969</v>
      </c>
      <c r="F171" s="215">
        <v>45.054000000000002</v>
      </c>
      <c r="G171" s="215">
        <v>5.577</v>
      </c>
      <c r="H171" s="215">
        <v>9.6</v>
      </c>
      <c r="I171" s="215">
        <f>F171-G171-H171</f>
        <v>29.877000000000002</v>
      </c>
      <c r="J171" s="216">
        <v>2716.2</v>
      </c>
      <c r="K171" s="215">
        <v>29.876999999999999</v>
      </c>
      <c r="L171" s="217">
        <v>2716.2</v>
      </c>
      <c r="M171" s="218">
        <f>K171/L171</f>
        <v>1.099955820631765E-2</v>
      </c>
      <c r="N171" s="219">
        <v>53.41</v>
      </c>
      <c r="O171" s="220">
        <f>M171*N171</f>
        <v>0.58748640379942563</v>
      </c>
      <c r="P171" s="220">
        <f>M171*60*1000</f>
        <v>659.97349237905905</v>
      </c>
      <c r="Q171" s="221">
        <f>P171*N171/1000</f>
        <v>35.249184227965536</v>
      </c>
    </row>
    <row r="172" spans="1:17" s="12" customFormat="1" ht="12.75" customHeight="1">
      <c r="A172" s="122"/>
      <c r="B172" s="46" t="s">
        <v>31</v>
      </c>
      <c r="C172" s="212" t="s">
        <v>387</v>
      </c>
      <c r="D172" s="214">
        <v>12</v>
      </c>
      <c r="E172" s="214">
        <v>1961</v>
      </c>
      <c r="F172" s="215">
        <v>8.9</v>
      </c>
      <c r="G172" s="215">
        <v>0.87</v>
      </c>
      <c r="H172" s="215">
        <v>1.92</v>
      </c>
      <c r="I172" s="215">
        <v>6.11</v>
      </c>
      <c r="J172" s="216">
        <v>555</v>
      </c>
      <c r="K172" s="215">
        <v>6.11</v>
      </c>
      <c r="L172" s="217">
        <v>555</v>
      </c>
      <c r="M172" s="218">
        <f>K172/L172</f>
        <v>1.1009009009009009E-2</v>
      </c>
      <c r="N172" s="219">
        <v>56.03</v>
      </c>
      <c r="O172" s="220">
        <f>M172*N172</f>
        <v>0.61683477477477477</v>
      </c>
      <c r="P172" s="220">
        <f>M172*60*1000</f>
        <v>660.54054054054052</v>
      </c>
      <c r="Q172" s="221">
        <f>P172*N172/1000</f>
        <v>37.010086486486486</v>
      </c>
    </row>
    <row r="173" spans="1:17" s="12" customFormat="1" ht="12.75" customHeight="1">
      <c r="A173" s="122"/>
      <c r="B173" s="46" t="s">
        <v>529</v>
      </c>
      <c r="C173" s="231" t="s">
        <v>500</v>
      </c>
      <c r="D173" s="232">
        <v>54</v>
      </c>
      <c r="E173" s="233" t="s">
        <v>35</v>
      </c>
      <c r="F173" s="234">
        <v>47.11</v>
      </c>
      <c r="G173" s="234">
        <v>5.37</v>
      </c>
      <c r="H173" s="235">
        <v>8.64</v>
      </c>
      <c r="I173" s="234">
        <v>33.1</v>
      </c>
      <c r="J173" s="236">
        <v>2987.33</v>
      </c>
      <c r="K173" s="234">
        <v>33.1</v>
      </c>
      <c r="L173" s="237">
        <v>2987.33</v>
      </c>
      <c r="M173" s="218">
        <f>K173/L173</f>
        <v>1.1080128408980596E-2</v>
      </c>
      <c r="N173" s="238">
        <v>65.900000000000006</v>
      </c>
      <c r="O173" s="220">
        <f>M173*N173</f>
        <v>0.73018046215182131</v>
      </c>
      <c r="P173" s="220">
        <f>M173*60*1000</f>
        <v>664.80770453883576</v>
      </c>
      <c r="Q173" s="221">
        <f>P173*N173/1000</f>
        <v>43.810827729109285</v>
      </c>
    </row>
    <row r="174" spans="1:17" s="12" customFormat="1" ht="12.75" customHeight="1">
      <c r="A174" s="122"/>
      <c r="B174" s="45" t="s">
        <v>901</v>
      </c>
      <c r="C174" s="212" t="s">
        <v>867</v>
      </c>
      <c r="D174" s="214">
        <v>48</v>
      </c>
      <c r="E174" s="214" t="s">
        <v>864</v>
      </c>
      <c r="F174" s="215">
        <f>SUM(G174+H174+I174)</f>
        <v>40.099999999999994</v>
      </c>
      <c r="G174" s="215">
        <v>3.9039999999999999</v>
      </c>
      <c r="H174" s="215">
        <v>7.36</v>
      </c>
      <c r="I174" s="215">
        <v>28.835999999999999</v>
      </c>
      <c r="J174" s="216">
        <v>2590.4</v>
      </c>
      <c r="K174" s="215">
        <v>27.103999999999999</v>
      </c>
      <c r="L174" s="217">
        <v>2435.2399999999998</v>
      </c>
      <c r="M174" s="218">
        <f>K174/L174</f>
        <v>1.1129909167063617E-2</v>
      </c>
      <c r="N174" s="219">
        <v>58.72</v>
      </c>
      <c r="O174" s="220">
        <f>M174*N174</f>
        <v>0.65354826628997553</v>
      </c>
      <c r="P174" s="220">
        <f>M174*60*1000</f>
        <v>667.79455002381701</v>
      </c>
      <c r="Q174" s="221">
        <f>P174*N174/1000</f>
        <v>39.212895977398531</v>
      </c>
    </row>
    <row r="175" spans="1:17" s="12" customFormat="1" ht="12.75" customHeight="1">
      <c r="A175" s="122"/>
      <c r="B175" s="46" t="s">
        <v>862</v>
      </c>
      <c r="C175" s="240" t="s">
        <v>831</v>
      </c>
      <c r="D175" s="241">
        <v>31</v>
      </c>
      <c r="E175" s="241" t="s">
        <v>35</v>
      </c>
      <c r="F175" s="242">
        <f>G175+H175+I175</f>
        <v>25.130000000000003</v>
      </c>
      <c r="G175" s="242">
        <v>2.8927</v>
      </c>
      <c r="H175" s="242">
        <v>4.8</v>
      </c>
      <c r="I175" s="242">
        <v>17.4373</v>
      </c>
      <c r="J175" s="243">
        <v>1554.23</v>
      </c>
      <c r="K175" s="242">
        <f>I175</f>
        <v>17.4373</v>
      </c>
      <c r="L175" s="244">
        <f>J175</f>
        <v>1554.23</v>
      </c>
      <c r="M175" s="245">
        <f>K175/L175</f>
        <v>1.1219253263673973E-2</v>
      </c>
      <c r="N175" s="246">
        <v>49.1</v>
      </c>
      <c r="O175" s="247">
        <f>M175*N175</f>
        <v>0.55086533524639214</v>
      </c>
      <c r="P175" s="247">
        <f>M175*60*1000</f>
        <v>673.15519582043839</v>
      </c>
      <c r="Q175" s="248">
        <f>P175*N175/1000</f>
        <v>33.051920114783528</v>
      </c>
    </row>
    <row r="176" spans="1:17" s="12" customFormat="1" ht="12.75" customHeight="1">
      <c r="A176" s="122"/>
      <c r="B176" s="45" t="s">
        <v>635</v>
      </c>
      <c r="C176" s="212" t="s">
        <v>606</v>
      </c>
      <c r="D176" s="214">
        <v>60</v>
      </c>
      <c r="E176" s="214">
        <v>1967</v>
      </c>
      <c r="F176" s="215">
        <f>G176+H176+I176</f>
        <v>49.270990999999995</v>
      </c>
      <c r="G176" s="215">
        <v>9.1952599999999993</v>
      </c>
      <c r="H176" s="215">
        <v>9.6</v>
      </c>
      <c r="I176" s="215">
        <v>30.475731</v>
      </c>
      <c r="J176" s="216">
        <v>2715.0099999999998</v>
      </c>
      <c r="K176" s="215">
        <f>I176</f>
        <v>30.475731</v>
      </c>
      <c r="L176" s="217">
        <f>J176</f>
        <v>2715.0099999999998</v>
      </c>
      <c r="M176" s="218">
        <f>K176/L176</f>
        <v>1.1224905617290545E-2</v>
      </c>
      <c r="N176" s="219">
        <v>58.750999999999998</v>
      </c>
      <c r="O176" s="220">
        <f>M176*N176</f>
        <v>0.65947442992143679</v>
      </c>
      <c r="P176" s="220">
        <f>M176*60*1000</f>
        <v>673.49433703743262</v>
      </c>
      <c r="Q176" s="221">
        <f>P176*N176/1000</f>
        <v>39.568465795286201</v>
      </c>
    </row>
    <row r="177" spans="1:17" s="12" customFormat="1" ht="12.75" customHeight="1">
      <c r="A177" s="122"/>
      <c r="B177" s="46" t="s">
        <v>529</v>
      </c>
      <c r="C177" s="231" t="s">
        <v>501</v>
      </c>
      <c r="D177" s="232">
        <v>30</v>
      </c>
      <c r="E177" s="233" t="s">
        <v>35</v>
      </c>
      <c r="F177" s="234">
        <v>33.07</v>
      </c>
      <c r="G177" s="234">
        <v>5.23</v>
      </c>
      <c r="H177" s="235">
        <v>4.8</v>
      </c>
      <c r="I177" s="234">
        <v>23.04</v>
      </c>
      <c r="J177" s="236">
        <v>2051.9499999999998</v>
      </c>
      <c r="K177" s="234">
        <v>23.04</v>
      </c>
      <c r="L177" s="237">
        <v>2051.9499999999998</v>
      </c>
      <c r="M177" s="218">
        <f>K177/L177</f>
        <v>1.1228343770559712E-2</v>
      </c>
      <c r="N177" s="238">
        <v>65.900000000000006</v>
      </c>
      <c r="O177" s="220">
        <f>M177*N177</f>
        <v>0.73994785447988509</v>
      </c>
      <c r="P177" s="220">
        <f>M177*60*1000</f>
        <v>673.70062623358274</v>
      </c>
      <c r="Q177" s="221">
        <f>P177*N177/1000</f>
        <v>44.396871268793106</v>
      </c>
    </row>
    <row r="178" spans="1:17" s="12" customFormat="1" ht="12.75" customHeight="1">
      <c r="A178" s="122"/>
      <c r="B178" s="45" t="s">
        <v>79</v>
      </c>
      <c r="C178" s="205" t="s">
        <v>33</v>
      </c>
      <c r="D178" s="45">
        <v>22</v>
      </c>
      <c r="E178" s="45">
        <v>2006</v>
      </c>
      <c r="F178" s="206">
        <v>24.65</v>
      </c>
      <c r="G178" s="206">
        <v>3.82</v>
      </c>
      <c r="H178" s="206">
        <v>1.76</v>
      </c>
      <c r="I178" s="206">
        <f>F178-G178-H178</f>
        <v>19.069999999999997</v>
      </c>
      <c r="J178" s="207">
        <v>1698.17</v>
      </c>
      <c r="K178" s="206">
        <f>I178/J178*L178</f>
        <v>19.069999999999997</v>
      </c>
      <c r="L178" s="208">
        <v>1698.17</v>
      </c>
      <c r="M178" s="209">
        <f>K178/L178</f>
        <v>1.1229735538844755E-2</v>
      </c>
      <c r="N178" s="210">
        <v>71.613</v>
      </c>
      <c r="O178" s="210">
        <f>M178*N178</f>
        <v>0.80419505114328937</v>
      </c>
      <c r="P178" s="210">
        <f>M178*60*1000</f>
        <v>673.78413233068522</v>
      </c>
      <c r="Q178" s="211">
        <f>P178*N178/1000</f>
        <v>48.251703068597358</v>
      </c>
    </row>
    <row r="179" spans="1:17" s="12" customFormat="1" ht="12.75" customHeight="1">
      <c r="A179" s="122"/>
      <c r="B179" s="46" t="s">
        <v>862</v>
      </c>
      <c r="C179" s="240" t="s">
        <v>830</v>
      </c>
      <c r="D179" s="241">
        <v>30</v>
      </c>
      <c r="E179" s="241" t="s">
        <v>35</v>
      </c>
      <c r="F179" s="242">
        <f>G179+H179+I179</f>
        <v>27.98</v>
      </c>
      <c r="G179" s="242">
        <v>3.8206000000000002</v>
      </c>
      <c r="H179" s="242">
        <v>4.8</v>
      </c>
      <c r="I179" s="242">
        <v>19.359400000000001</v>
      </c>
      <c r="J179" s="243">
        <v>1720.83</v>
      </c>
      <c r="K179" s="242">
        <f>I179</f>
        <v>19.359400000000001</v>
      </c>
      <c r="L179" s="244">
        <f>J179</f>
        <v>1720.83</v>
      </c>
      <c r="M179" s="245">
        <f>K179/L179</f>
        <v>1.1250036319682945E-2</v>
      </c>
      <c r="N179" s="246">
        <v>49.1</v>
      </c>
      <c r="O179" s="247">
        <f>M179*N179</f>
        <v>0.55237678329643258</v>
      </c>
      <c r="P179" s="247">
        <f>M179*60*1000</f>
        <v>675.00217918097667</v>
      </c>
      <c r="Q179" s="248">
        <f>P179*N179/1000</f>
        <v>33.142606997785961</v>
      </c>
    </row>
    <row r="180" spans="1:17" s="12" customFormat="1" ht="12.75" customHeight="1">
      <c r="A180" s="122"/>
      <c r="B180" s="45" t="s">
        <v>635</v>
      </c>
      <c r="C180" s="212" t="s">
        <v>607</v>
      </c>
      <c r="D180" s="214">
        <v>32</v>
      </c>
      <c r="E180" s="214">
        <v>1962</v>
      </c>
      <c r="F180" s="215">
        <f>G180+H180+I180</f>
        <v>20.622999999999998</v>
      </c>
      <c r="G180" s="215">
        <v>1.8448500000000001</v>
      </c>
      <c r="H180" s="215">
        <v>5.12</v>
      </c>
      <c r="I180" s="215">
        <v>13.658149999999999</v>
      </c>
      <c r="J180" s="216">
        <v>1209.0999999999999</v>
      </c>
      <c r="K180" s="215">
        <f>I180</f>
        <v>13.658149999999999</v>
      </c>
      <c r="L180" s="217">
        <f>J180</f>
        <v>1209.0999999999999</v>
      </c>
      <c r="M180" s="218">
        <f>K180/L180</f>
        <v>1.1296129352410884E-2</v>
      </c>
      <c r="N180" s="219">
        <v>58.750999999999998</v>
      </c>
      <c r="O180" s="220">
        <f>M180*N180</f>
        <v>0.66365889558349178</v>
      </c>
      <c r="P180" s="220">
        <f>M180*60*1000</f>
        <v>677.76776114465304</v>
      </c>
      <c r="Q180" s="221">
        <f>P180*N180/1000</f>
        <v>39.819533735009507</v>
      </c>
    </row>
    <row r="181" spans="1:17" s="12" customFormat="1" ht="12.75" customHeight="1">
      <c r="A181" s="122"/>
      <c r="B181" s="46" t="s">
        <v>125</v>
      </c>
      <c r="C181" s="239" t="s">
        <v>101</v>
      </c>
      <c r="D181" s="223">
        <v>21</v>
      </c>
      <c r="E181" s="223">
        <v>2000</v>
      </c>
      <c r="F181" s="224">
        <v>17.611999999999998</v>
      </c>
      <c r="G181" s="224">
        <v>2.4164870000000001</v>
      </c>
      <c r="H181" s="224">
        <v>2.64</v>
      </c>
      <c r="I181" s="224">
        <v>12.555512999999999</v>
      </c>
      <c r="J181" s="225">
        <v>1105.27</v>
      </c>
      <c r="K181" s="224">
        <v>12.555512999999999</v>
      </c>
      <c r="L181" s="226">
        <v>1105.27</v>
      </c>
      <c r="M181" s="227">
        <v>1.1359679535317161E-2</v>
      </c>
      <c r="N181" s="228">
        <v>79.232100000000003</v>
      </c>
      <c r="O181" s="228">
        <v>0.90005126491020293</v>
      </c>
      <c r="P181" s="228">
        <v>681.58077211902969</v>
      </c>
      <c r="Q181" s="229">
        <v>54.003075894612174</v>
      </c>
    </row>
    <row r="182" spans="1:17" s="12" customFormat="1" ht="12.75" customHeight="1">
      <c r="A182" s="122"/>
      <c r="B182" s="45" t="s">
        <v>696</v>
      </c>
      <c r="C182" s="212" t="s">
        <v>665</v>
      </c>
      <c r="D182" s="214">
        <v>20</v>
      </c>
      <c r="E182" s="214">
        <v>1979</v>
      </c>
      <c r="F182" s="215">
        <v>16.056999999999999</v>
      </c>
      <c r="G182" s="215">
        <v>1.962</v>
      </c>
      <c r="H182" s="215">
        <v>3.1680000000000001</v>
      </c>
      <c r="I182" s="215">
        <v>10.927</v>
      </c>
      <c r="J182" s="216">
        <v>960.93</v>
      </c>
      <c r="K182" s="215">
        <v>10.927</v>
      </c>
      <c r="L182" s="217">
        <v>960.93</v>
      </c>
      <c r="M182" s="218">
        <f>K182/L182</f>
        <v>1.1371275743290355E-2</v>
      </c>
      <c r="N182" s="219">
        <v>75.319000000000003</v>
      </c>
      <c r="O182" s="220">
        <f>M182*N182</f>
        <v>0.85647311770888623</v>
      </c>
      <c r="P182" s="220">
        <f>M182*60*1000</f>
        <v>682.27654459742121</v>
      </c>
      <c r="Q182" s="221">
        <f>P182*N182/1000</f>
        <v>51.38838706253317</v>
      </c>
    </row>
    <row r="183" spans="1:17" s="12" customFormat="1" ht="12.75" customHeight="1">
      <c r="A183" s="122"/>
      <c r="B183" s="46" t="s">
        <v>529</v>
      </c>
      <c r="C183" s="231" t="s">
        <v>497</v>
      </c>
      <c r="D183" s="232">
        <v>17</v>
      </c>
      <c r="E183" s="233">
        <v>2009</v>
      </c>
      <c r="F183" s="234">
        <v>25.22</v>
      </c>
      <c r="G183" s="234">
        <v>0</v>
      </c>
      <c r="H183" s="235">
        <v>8.44</v>
      </c>
      <c r="I183" s="234">
        <v>16.779</v>
      </c>
      <c r="J183" s="236">
        <v>1463.65</v>
      </c>
      <c r="K183" s="234">
        <v>16.779</v>
      </c>
      <c r="L183" s="237">
        <v>1463.65</v>
      </c>
      <c r="M183" s="218">
        <f>K183/L183</f>
        <v>1.1463806237830082E-2</v>
      </c>
      <c r="N183" s="238">
        <v>65.900000000000006</v>
      </c>
      <c r="O183" s="220">
        <f>M183*N183</f>
        <v>0.75546483107300244</v>
      </c>
      <c r="P183" s="220">
        <f>M183*60*1000</f>
        <v>687.82837426980495</v>
      </c>
      <c r="Q183" s="221">
        <f>P183*N183/1000</f>
        <v>45.327889864380154</v>
      </c>
    </row>
    <row r="184" spans="1:17" s="12" customFormat="1" ht="12.75" customHeight="1">
      <c r="A184" s="122"/>
      <c r="B184" s="45" t="s">
        <v>901</v>
      </c>
      <c r="C184" s="212" t="s">
        <v>866</v>
      </c>
      <c r="D184" s="214">
        <v>12</v>
      </c>
      <c r="E184" s="214" t="s">
        <v>864</v>
      </c>
      <c r="F184" s="215">
        <f>SUM(G184+H184+I184)</f>
        <v>11.93</v>
      </c>
      <c r="G184" s="215">
        <v>1.2749999999999999</v>
      </c>
      <c r="H184" s="215">
        <v>1.92</v>
      </c>
      <c r="I184" s="215">
        <v>8.7349999999999994</v>
      </c>
      <c r="J184" s="216">
        <v>761.84</v>
      </c>
      <c r="K184" s="215">
        <v>8.7349999999999994</v>
      </c>
      <c r="L184" s="217">
        <v>761.84</v>
      </c>
      <c r="M184" s="218">
        <f>K184/L184</f>
        <v>1.1465662081276907E-2</v>
      </c>
      <c r="N184" s="219">
        <v>58.72</v>
      </c>
      <c r="O184" s="220">
        <f>M184*N184</f>
        <v>0.67326367741257998</v>
      </c>
      <c r="P184" s="220">
        <f>M184*60*1000</f>
        <v>687.93972487661438</v>
      </c>
      <c r="Q184" s="221">
        <f>P184*N184/1000</f>
        <v>40.395820644754792</v>
      </c>
    </row>
    <row r="185" spans="1:17" s="12" customFormat="1" ht="12.75" customHeight="1">
      <c r="A185" s="122"/>
      <c r="B185" s="46" t="s">
        <v>758</v>
      </c>
      <c r="C185" s="212" t="s">
        <v>736</v>
      </c>
      <c r="D185" s="214">
        <v>100</v>
      </c>
      <c r="E185" s="214">
        <v>1969</v>
      </c>
      <c r="F185" s="215">
        <v>75.754000000000005</v>
      </c>
      <c r="G185" s="215">
        <v>8.609</v>
      </c>
      <c r="H185" s="215">
        <v>15.92</v>
      </c>
      <c r="I185" s="215">
        <f>F185-G185-H185</f>
        <v>51.225000000000009</v>
      </c>
      <c r="J185" s="216">
        <v>4441.68</v>
      </c>
      <c r="K185" s="215">
        <v>51.225000000000001</v>
      </c>
      <c r="L185" s="217">
        <v>4441.68</v>
      </c>
      <c r="M185" s="218">
        <f>K185/L185</f>
        <v>1.1532798400605176E-2</v>
      </c>
      <c r="N185" s="219">
        <v>53.41</v>
      </c>
      <c r="O185" s="220">
        <f>M185*N185</f>
        <v>0.61596676257632244</v>
      </c>
      <c r="P185" s="220">
        <f>M185*60*1000</f>
        <v>691.96790403631064</v>
      </c>
      <c r="Q185" s="221">
        <f>P185*N185/1000</f>
        <v>36.958005754579347</v>
      </c>
    </row>
    <row r="186" spans="1:17" s="12" customFormat="1" ht="12.75" customHeight="1">
      <c r="A186" s="122"/>
      <c r="B186" s="45" t="s">
        <v>901</v>
      </c>
      <c r="C186" s="212" t="s">
        <v>873</v>
      </c>
      <c r="D186" s="214">
        <v>12</v>
      </c>
      <c r="E186" s="214" t="s">
        <v>864</v>
      </c>
      <c r="F186" s="215">
        <f>SUM(G186+H186+I186)</f>
        <v>9.4039999999999999</v>
      </c>
      <c r="G186" s="215">
        <v>1.165</v>
      </c>
      <c r="H186" s="215">
        <v>1.84</v>
      </c>
      <c r="I186" s="215">
        <v>6.399</v>
      </c>
      <c r="J186" s="216">
        <v>551.14</v>
      </c>
      <c r="K186" s="215">
        <v>6.399</v>
      </c>
      <c r="L186" s="217">
        <v>551.14</v>
      </c>
      <c r="M186" s="218">
        <f>K186/L186</f>
        <v>1.161048009580143E-2</v>
      </c>
      <c r="N186" s="219">
        <v>58.72</v>
      </c>
      <c r="O186" s="220">
        <f>M186*N186</f>
        <v>0.68176739122545993</v>
      </c>
      <c r="P186" s="220">
        <f>M186*60*1000</f>
        <v>696.62880574808582</v>
      </c>
      <c r="Q186" s="221">
        <f>P186*N186/1000</f>
        <v>40.906043473527596</v>
      </c>
    </row>
    <row r="187" spans="1:17" s="12" customFormat="1" ht="12.75" customHeight="1">
      <c r="A187" s="122"/>
      <c r="B187" s="45" t="s">
        <v>901</v>
      </c>
      <c r="C187" s="212" t="s">
        <v>882</v>
      </c>
      <c r="D187" s="214">
        <v>12</v>
      </c>
      <c r="E187" s="214" t="s">
        <v>864</v>
      </c>
      <c r="F187" s="215">
        <f>SUM(G187+H187+I187)</f>
        <v>9.5879999999999992</v>
      </c>
      <c r="G187" s="215">
        <v>1.9019999999999999</v>
      </c>
      <c r="H187" s="215">
        <v>1.28</v>
      </c>
      <c r="I187" s="215">
        <v>6.4059999999999997</v>
      </c>
      <c r="J187" s="216">
        <v>550.73</v>
      </c>
      <c r="K187" s="215">
        <v>4.3319999999999999</v>
      </c>
      <c r="L187" s="217">
        <v>372.52</v>
      </c>
      <c r="M187" s="218">
        <f>K187/L187</f>
        <v>1.1628905830559434E-2</v>
      </c>
      <c r="N187" s="219">
        <v>58.72</v>
      </c>
      <c r="O187" s="220">
        <f>M187*N187</f>
        <v>0.68284935037044991</v>
      </c>
      <c r="P187" s="220">
        <f>M187*60*1000</f>
        <v>697.73434983356606</v>
      </c>
      <c r="Q187" s="221">
        <f>P187*N187/1000</f>
        <v>40.970961022227002</v>
      </c>
    </row>
    <row r="188" spans="1:17" s="12" customFormat="1" ht="12.75" customHeight="1">
      <c r="A188" s="122"/>
      <c r="B188" s="46" t="s">
        <v>38</v>
      </c>
      <c r="C188" s="212" t="s">
        <v>428</v>
      </c>
      <c r="D188" s="214">
        <v>45</v>
      </c>
      <c r="E188" s="214" t="s">
        <v>35</v>
      </c>
      <c r="F188" s="215">
        <f>G188+H188+I188</f>
        <v>40.231999999999999</v>
      </c>
      <c r="G188" s="215">
        <v>5.7793200000000002</v>
      </c>
      <c r="H188" s="215">
        <v>7.2</v>
      </c>
      <c r="I188" s="215">
        <v>27.252680000000002</v>
      </c>
      <c r="J188" s="216">
        <v>2342.5500000000002</v>
      </c>
      <c r="K188" s="215">
        <v>27.252680000000002</v>
      </c>
      <c r="L188" s="217">
        <v>2342.5500000000002</v>
      </c>
      <c r="M188" s="218">
        <f>K188/L188</f>
        <v>1.1633766621843717E-2</v>
      </c>
      <c r="N188" s="219">
        <v>57.006999999999998</v>
      </c>
      <c r="O188" s="220">
        <f>M188*N188</f>
        <v>0.66320613381144478</v>
      </c>
      <c r="P188" s="220">
        <f>M188*60*1000</f>
        <v>698.0259973106231</v>
      </c>
      <c r="Q188" s="221">
        <f>P188*N188/1000</f>
        <v>39.792368028686688</v>
      </c>
    </row>
    <row r="189" spans="1:17" s="12" customFormat="1" ht="12.75" customHeight="1">
      <c r="A189" s="122"/>
      <c r="B189" s="46" t="s">
        <v>125</v>
      </c>
      <c r="C189" s="222" t="s">
        <v>114</v>
      </c>
      <c r="D189" s="223">
        <v>60</v>
      </c>
      <c r="E189" s="223">
        <v>1968</v>
      </c>
      <c r="F189" s="224">
        <v>53.841999999999999</v>
      </c>
      <c r="G189" s="224">
        <v>6.2442900000000003</v>
      </c>
      <c r="H189" s="224">
        <v>9.6</v>
      </c>
      <c r="I189" s="224">
        <v>37.997711000000002</v>
      </c>
      <c r="J189" s="225">
        <v>3261.72</v>
      </c>
      <c r="K189" s="224">
        <v>37.997711000000002</v>
      </c>
      <c r="L189" s="226">
        <v>3261.72</v>
      </c>
      <c r="M189" s="227">
        <v>1.1649593159437354E-2</v>
      </c>
      <c r="N189" s="228">
        <v>79.232100000000003</v>
      </c>
      <c r="O189" s="228">
        <v>0.92302173016785638</v>
      </c>
      <c r="P189" s="228">
        <v>698.97558956624118</v>
      </c>
      <c r="Q189" s="229">
        <v>55.38130381007138</v>
      </c>
    </row>
    <row r="190" spans="1:17" s="12" customFormat="1" ht="12.75" customHeight="1">
      <c r="A190" s="122"/>
      <c r="B190" s="46" t="s">
        <v>821</v>
      </c>
      <c r="C190" s="212" t="s">
        <v>792</v>
      </c>
      <c r="D190" s="214">
        <v>12</v>
      </c>
      <c r="E190" s="214">
        <v>1986</v>
      </c>
      <c r="F190" s="215">
        <v>9.8000000000000007</v>
      </c>
      <c r="G190" s="215">
        <v>0.53</v>
      </c>
      <c r="H190" s="215">
        <v>1.28</v>
      </c>
      <c r="I190" s="215">
        <v>7.99</v>
      </c>
      <c r="J190" s="216">
        <v>682.92</v>
      </c>
      <c r="K190" s="215">
        <v>7.99</v>
      </c>
      <c r="L190" s="217">
        <v>682.92</v>
      </c>
      <c r="M190" s="218">
        <f>K190/L190</f>
        <v>1.1699759854741405E-2</v>
      </c>
      <c r="N190" s="219">
        <v>89.7</v>
      </c>
      <c r="O190" s="220">
        <f>M190*N190</f>
        <v>1.0494684589703041</v>
      </c>
      <c r="P190" s="220">
        <f>M190*60*1000</f>
        <v>701.98559128448437</v>
      </c>
      <c r="Q190" s="221">
        <f>P190*N190/1000</f>
        <v>62.968107538218256</v>
      </c>
    </row>
    <row r="191" spans="1:17" s="12" customFormat="1" ht="12.75" customHeight="1">
      <c r="A191" s="122"/>
      <c r="B191" s="45" t="s">
        <v>254</v>
      </c>
      <c r="C191" s="222" t="s">
        <v>210</v>
      </c>
      <c r="D191" s="223">
        <v>34</v>
      </c>
      <c r="E191" s="223">
        <v>2003</v>
      </c>
      <c r="F191" s="224">
        <v>40.198999999999998</v>
      </c>
      <c r="G191" s="224">
        <v>7.1235499999999998</v>
      </c>
      <c r="H191" s="224">
        <v>5.44</v>
      </c>
      <c r="I191" s="224">
        <v>27.635448</v>
      </c>
      <c r="J191" s="225">
        <v>2349.59</v>
      </c>
      <c r="K191" s="224">
        <v>27.635448</v>
      </c>
      <c r="L191" s="226">
        <v>2349.59</v>
      </c>
      <c r="M191" s="227">
        <v>1.1761817168101669E-2</v>
      </c>
      <c r="N191" s="228">
        <v>69.389399999999995</v>
      </c>
      <c r="O191" s="228">
        <v>0.81614543620427382</v>
      </c>
      <c r="P191" s="228">
        <v>705.70903008610014</v>
      </c>
      <c r="Q191" s="229">
        <v>48.968726172256439</v>
      </c>
    </row>
    <row r="192" spans="1:17" s="12" customFormat="1" ht="12.75" customHeight="1">
      <c r="A192" s="122"/>
      <c r="B192" s="46" t="s">
        <v>125</v>
      </c>
      <c r="C192" s="222" t="s">
        <v>109</v>
      </c>
      <c r="D192" s="223">
        <v>60</v>
      </c>
      <c r="E192" s="223">
        <v>1969</v>
      </c>
      <c r="F192" s="224">
        <v>52.936999999999998</v>
      </c>
      <c r="G192" s="224">
        <v>6.069</v>
      </c>
      <c r="H192" s="224">
        <v>9.6</v>
      </c>
      <c r="I192" s="224">
        <v>37.268000000000001</v>
      </c>
      <c r="J192" s="225">
        <v>3165.62</v>
      </c>
      <c r="K192" s="224">
        <v>37.268000000000001</v>
      </c>
      <c r="L192" s="226">
        <v>3165.62</v>
      </c>
      <c r="M192" s="227">
        <v>1.1772733303428713E-2</v>
      </c>
      <c r="N192" s="228">
        <v>79.232100000000003</v>
      </c>
      <c r="O192" s="228">
        <v>0.93277838237059418</v>
      </c>
      <c r="P192" s="228">
        <v>706.36399820572285</v>
      </c>
      <c r="Q192" s="229">
        <v>55.966702942235656</v>
      </c>
    </row>
    <row r="193" spans="1:17" s="12" customFormat="1" ht="12.75" customHeight="1">
      <c r="A193" s="122"/>
      <c r="B193" s="45" t="s">
        <v>139</v>
      </c>
      <c r="C193" s="249" t="s">
        <v>333</v>
      </c>
      <c r="D193" s="250">
        <v>40</v>
      </c>
      <c r="E193" s="250">
        <v>1985</v>
      </c>
      <c r="F193" s="251">
        <v>38.061999999999998</v>
      </c>
      <c r="G193" s="251">
        <v>4.7068409999999998</v>
      </c>
      <c r="H193" s="251">
        <v>6.4</v>
      </c>
      <c r="I193" s="251">
        <v>26.955161</v>
      </c>
      <c r="J193" s="252">
        <v>2285.42</v>
      </c>
      <c r="K193" s="251">
        <v>26.955161</v>
      </c>
      <c r="L193" s="253">
        <v>2285.42</v>
      </c>
      <c r="M193" s="254">
        <v>1.1794401466688836E-2</v>
      </c>
      <c r="N193" s="255">
        <v>81.205000000000013</v>
      </c>
      <c r="O193" s="255">
        <v>0.95776437110246715</v>
      </c>
      <c r="P193" s="255">
        <v>707.66408800133013</v>
      </c>
      <c r="Q193" s="256">
        <v>57.465862266148015</v>
      </c>
    </row>
    <row r="194" spans="1:17" s="12" customFormat="1" ht="12.75" customHeight="1">
      <c r="A194" s="122"/>
      <c r="B194" s="46" t="s">
        <v>599</v>
      </c>
      <c r="C194" s="212" t="s">
        <v>571</v>
      </c>
      <c r="D194" s="214">
        <v>8</v>
      </c>
      <c r="E194" s="214" t="s">
        <v>35</v>
      </c>
      <c r="F194" s="215">
        <v>8.9310000000000009</v>
      </c>
      <c r="G194" s="215">
        <v>0.77</v>
      </c>
      <c r="H194" s="215">
        <v>0.64</v>
      </c>
      <c r="I194" s="215">
        <v>7.5209999999999999</v>
      </c>
      <c r="J194" s="216">
        <v>633.84</v>
      </c>
      <c r="K194" s="215">
        <v>7.5209999999999999</v>
      </c>
      <c r="L194" s="217">
        <v>633.84</v>
      </c>
      <c r="M194" s="218">
        <v>1.1865770541461566E-2</v>
      </c>
      <c r="N194" s="219">
        <v>97.45</v>
      </c>
      <c r="O194" s="220">
        <v>1.1563193392654296</v>
      </c>
      <c r="P194" s="220">
        <v>711.94623248769392</v>
      </c>
      <c r="Q194" s="221">
        <v>69.379160355925777</v>
      </c>
    </row>
    <row r="195" spans="1:17" s="12" customFormat="1" ht="12.75" customHeight="1">
      <c r="A195" s="122"/>
      <c r="B195" s="45" t="s">
        <v>254</v>
      </c>
      <c r="C195" s="222" t="s">
        <v>208</v>
      </c>
      <c r="D195" s="223">
        <v>46</v>
      </c>
      <c r="E195" s="223">
        <v>2001</v>
      </c>
      <c r="F195" s="224">
        <v>54.307000000000002</v>
      </c>
      <c r="G195" s="224">
        <v>9.3205089999999995</v>
      </c>
      <c r="H195" s="224">
        <v>7.28</v>
      </c>
      <c r="I195" s="224">
        <v>37.706485000000001</v>
      </c>
      <c r="J195" s="225">
        <v>3175.32</v>
      </c>
      <c r="K195" s="224">
        <v>37.706485000000001</v>
      </c>
      <c r="L195" s="226">
        <v>3175.32</v>
      </c>
      <c r="M195" s="227">
        <v>1.1874861431288814E-2</v>
      </c>
      <c r="N195" s="228">
        <v>69.389399999999995</v>
      </c>
      <c r="O195" s="228">
        <v>0.82398950980027197</v>
      </c>
      <c r="P195" s="228">
        <v>712.49168587732879</v>
      </c>
      <c r="Q195" s="229">
        <v>49.439370588016317</v>
      </c>
    </row>
    <row r="196" spans="1:17" s="12" customFormat="1" ht="12.75" customHeight="1">
      <c r="A196" s="122"/>
      <c r="B196" s="46" t="s">
        <v>758</v>
      </c>
      <c r="C196" s="212" t="s">
        <v>737</v>
      </c>
      <c r="D196" s="214">
        <v>60</v>
      </c>
      <c r="E196" s="214">
        <v>1969</v>
      </c>
      <c r="F196" s="215">
        <v>48.44</v>
      </c>
      <c r="G196" s="215">
        <v>5.5880000000000001</v>
      </c>
      <c r="H196" s="215">
        <v>9.6</v>
      </c>
      <c r="I196" s="215">
        <f>F196-G196-H196</f>
        <v>33.251999999999995</v>
      </c>
      <c r="J196" s="216">
        <v>2798.4</v>
      </c>
      <c r="K196" s="215">
        <v>33.252000000000002</v>
      </c>
      <c r="L196" s="217">
        <v>2798.4</v>
      </c>
      <c r="M196" s="218">
        <f>K196/L196</f>
        <v>1.1882504288164666E-2</v>
      </c>
      <c r="N196" s="219">
        <v>53.41</v>
      </c>
      <c r="O196" s="220">
        <f>M196*N196</f>
        <v>0.63464455403087472</v>
      </c>
      <c r="P196" s="220">
        <f>M196*60*1000</f>
        <v>712.95025728987991</v>
      </c>
      <c r="Q196" s="221">
        <f>P196*N196/1000</f>
        <v>38.078673241852485</v>
      </c>
    </row>
    <row r="197" spans="1:17" s="12" customFormat="1" ht="12.75" customHeight="1">
      <c r="A197" s="122"/>
      <c r="B197" s="46" t="s">
        <v>97</v>
      </c>
      <c r="C197" s="222" t="s">
        <v>81</v>
      </c>
      <c r="D197" s="223">
        <v>55</v>
      </c>
      <c r="E197" s="223">
        <v>1995</v>
      </c>
      <c r="F197" s="224">
        <v>55.017000000000003</v>
      </c>
      <c r="G197" s="224">
        <v>6.7348049999999997</v>
      </c>
      <c r="H197" s="224">
        <v>8.7200000000000006</v>
      </c>
      <c r="I197" s="224">
        <v>39.562193999999998</v>
      </c>
      <c r="J197" s="225">
        <v>3308.16</v>
      </c>
      <c r="K197" s="224">
        <v>39.562193999999998</v>
      </c>
      <c r="L197" s="226">
        <v>3308.16</v>
      </c>
      <c r="M197" s="227">
        <v>1.195897235925711E-2</v>
      </c>
      <c r="N197" s="228">
        <v>76.18010000000001</v>
      </c>
      <c r="O197" s="228">
        <v>0.91103571022544272</v>
      </c>
      <c r="P197" s="228">
        <v>717.53834155542665</v>
      </c>
      <c r="Q197" s="229">
        <v>54.662142613526562</v>
      </c>
    </row>
    <row r="198" spans="1:17" s="12" customFormat="1" ht="12.75" customHeight="1">
      <c r="A198" s="122"/>
      <c r="B198" s="45" t="s">
        <v>254</v>
      </c>
      <c r="C198" s="222" t="s">
        <v>209</v>
      </c>
      <c r="D198" s="223">
        <v>49</v>
      </c>
      <c r="E198" s="223">
        <v>2007</v>
      </c>
      <c r="F198" s="224">
        <v>42.246000000000002</v>
      </c>
      <c r="G198" s="224">
        <v>7.9500659999999996</v>
      </c>
      <c r="H198" s="224">
        <v>4</v>
      </c>
      <c r="I198" s="224">
        <v>30.295936999999999</v>
      </c>
      <c r="J198" s="225">
        <v>2531.39</v>
      </c>
      <c r="K198" s="224">
        <v>30.295936999999999</v>
      </c>
      <c r="L198" s="226">
        <v>2531.39</v>
      </c>
      <c r="M198" s="227">
        <v>1.1968103295027633E-2</v>
      </c>
      <c r="N198" s="228">
        <v>69.389399999999995</v>
      </c>
      <c r="O198" s="228">
        <v>0.83045950677999036</v>
      </c>
      <c r="P198" s="228">
        <v>718.08619770165808</v>
      </c>
      <c r="Q198" s="229">
        <v>49.827570406799431</v>
      </c>
    </row>
    <row r="199" spans="1:17" s="12" customFormat="1" ht="12.75" customHeight="1">
      <c r="A199" s="122"/>
      <c r="B199" s="45" t="s">
        <v>923</v>
      </c>
      <c r="C199" s="257" t="s">
        <v>903</v>
      </c>
      <c r="D199" s="258">
        <v>12</v>
      </c>
      <c r="E199" s="258">
        <v>1965</v>
      </c>
      <c r="F199" s="259">
        <v>8.6530000000000005</v>
      </c>
      <c r="G199" s="259">
        <v>0</v>
      </c>
      <c r="H199" s="259">
        <v>0</v>
      </c>
      <c r="I199" s="259">
        <v>8.6529980000000002</v>
      </c>
      <c r="J199" s="260">
        <v>722.22</v>
      </c>
      <c r="K199" s="259">
        <v>8.6529980000000002</v>
      </c>
      <c r="L199" s="261">
        <v>722.22</v>
      </c>
      <c r="M199" s="262">
        <v>1.1981111018803135E-2</v>
      </c>
      <c r="N199" s="263">
        <v>79.548200000000008</v>
      </c>
      <c r="O199" s="263">
        <v>0.95307581554595566</v>
      </c>
      <c r="P199" s="263">
        <v>718.86666112818807</v>
      </c>
      <c r="Q199" s="264">
        <v>57.184548932757338</v>
      </c>
    </row>
    <row r="200" spans="1:17" s="12" customFormat="1" ht="12.75" customHeight="1">
      <c r="A200" s="122"/>
      <c r="B200" s="45" t="s">
        <v>901</v>
      </c>
      <c r="C200" s="212" t="s">
        <v>883</v>
      </c>
      <c r="D200" s="214">
        <v>12</v>
      </c>
      <c r="E200" s="214" t="s">
        <v>864</v>
      </c>
      <c r="F200" s="215">
        <f>SUM(G200+H200+I200)</f>
        <v>9.6750000000000007</v>
      </c>
      <c r="G200" s="215">
        <v>0.81100000000000005</v>
      </c>
      <c r="H200" s="215">
        <v>1.84</v>
      </c>
      <c r="I200" s="215">
        <v>7.024</v>
      </c>
      <c r="J200" s="216">
        <v>584.79</v>
      </c>
      <c r="K200" s="215">
        <v>6.484</v>
      </c>
      <c r="L200" s="217">
        <v>539.91999999999996</v>
      </c>
      <c r="M200" s="218">
        <f>K200/L200</f>
        <v>1.2009186546154987E-2</v>
      </c>
      <c r="N200" s="219">
        <v>58.72</v>
      </c>
      <c r="O200" s="220">
        <f>M200*N200</f>
        <v>0.70517943399022087</v>
      </c>
      <c r="P200" s="220">
        <f>M200*60*1000</f>
        <v>720.55119276929929</v>
      </c>
      <c r="Q200" s="221">
        <f>P200*N200/1000</f>
        <v>42.310766039413252</v>
      </c>
    </row>
    <row r="201" spans="1:17" s="12" customFormat="1" ht="12.75" customHeight="1">
      <c r="A201" s="122"/>
      <c r="B201" s="46" t="s">
        <v>97</v>
      </c>
      <c r="C201" s="239" t="s">
        <v>305</v>
      </c>
      <c r="D201" s="223">
        <v>44</v>
      </c>
      <c r="E201" s="223">
        <v>2004</v>
      </c>
      <c r="F201" s="224">
        <v>24.222999999999999</v>
      </c>
      <c r="G201" s="224">
        <v>2.04</v>
      </c>
      <c r="H201" s="224">
        <v>3.52</v>
      </c>
      <c r="I201" s="224">
        <v>18.663001999999999</v>
      </c>
      <c r="J201" s="225">
        <v>1548.41</v>
      </c>
      <c r="K201" s="224">
        <v>18.663001999999999</v>
      </c>
      <c r="L201" s="226">
        <v>1548.41</v>
      </c>
      <c r="M201" s="227">
        <v>1.2053010507552907E-2</v>
      </c>
      <c r="N201" s="228">
        <v>76.18010000000001</v>
      </c>
      <c r="O201" s="228">
        <v>0.91819954576643137</v>
      </c>
      <c r="P201" s="228">
        <v>723.18063045317433</v>
      </c>
      <c r="Q201" s="229">
        <v>55.091972745985871</v>
      </c>
    </row>
    <row r="202" spans="1:17" s="12" customFormat="1" ht="12.75" customHeight="1">
      <c r="A202" s="122"/>
      <c r="B202" s="46" t="s">
        <v>125</v>
      </c>
      <c r="C202" s="222" t="s">
        <v>116</v>
      </c>
      <c r="D202" s="223">
        <v>31</v>
      </c>
      <c r="E202" s="223">
        <v>1972</v>
      </c>
      <c r="F202" s="224">
        <v>31.661999999999999</v>
      </c>
      <c r="G202" s="224">
        <v>6.1231419999999996</v>
      </c>
      <c r="H202" s="224">
        <v>4.8</v>
      </c>
      <c r="I202" s="224">
        <v>20.738862000000001</v>
      </c>
      <c r="J202" s="225">
        <v>1718.52</v>
      </c>
      <c r="K202" s="224">
        <v>20.738862000000001</v>
      </c>
      <c r="L202" s="226">
        <v>1718.52</v>
      </c>
      <c r="M202" s="227">
        <v>1.2067861881153552E-2</v>
      </c>
      <c r="N202" s="228">
        <v>79.232100000000003</v>
      </c>
      <c r="O202" s="228">
        <v>0.95616203935374644</v>
      </c>
      <c r="P202" s="228">
        <v>724.07171286921312</v>
      </c>
      <c r="Q202" s="229">
        <v>57.369722361224781</v>
      </c>
    </row>
    <row r="203" spans="1:17" s="12" customFormat="1" ht="12.75" customHeight="1">
      <c r="A203" s="122"/>
      <c r="B203" s="46" t="s">
        <v>125</v>
      </c>
      <c r="C203" s="222" t="s">
        <v>110</v>
      </c>
      <c r="D203" s="223">
        <v>30</v>
      </c>
      <c r="E203" s="223">
        <v>1979</v>
      </c>
      <c r="F203" s="224">
        <v>26.864999999999998</v>
      </c>
      <c r="G203" s="224">
        <v>3.090497</v>
      </c>
      <c r="H203" s="224">
        <v>4.8</v>
      </c>
      <c r="I203" s="224">
        <v>18.974506000000002</v>
      </c>
      <c r="J203" s="225">
        <v>1569.65</v>
      </c>
      <c r="K203" s="224">
        <v>18.974506000000002</v>
      </c>
      <c r="L203" s="226">
        <v>1569.65</v>
      </c>
      <c r="M203" s="227">
        <v>1.2088367470455197E-2</v>
      </c>
      <c r="N203" s="228">
        <v>79.232100000000003</v>
      </c>
      <c r="O203" s="228">
        <v>0.9577867402558532</v>
      </c>
      <c r="P203" s="228">
        <v>725.30204822731184</v>
      </c>
      <c r="Q203" s="229">
        <v>57.467204415351198</v>
      </c>
    </row>
    <row r="204" spans="1:17" s="12" customFormat="1" ht="12.75" customHeight="1">
      <c r="A204" s="122"/>
      <c r="B204" s="46" t="s">
        <v>599</v>
      </c>
      <c r="C204" s="212" t="s">
        <v>572</v>
      </c>
      <c r="D204" s="214">
        <v>36</v>
      </c>
      <c r="E204" s="214" t="s">
        <v>35</v>
      </c>
      <c r="F204" s="215">
        <v>27.45</v>
      </c>
      <c r="G204" s="215">
        <v>3.0209999999999999</v>
      </c>
      <c r="H204" s="215">
        <v>5.76</v>
      </c>
      <c r="I204" s="215">
        <v>18.669</v>
      </c>
      <c r="J204" s="216">
        <v>1540.77</v>
      </c>
      <c r="K204" s="215">
        <v>17.812000000000001</v>
      </c>
      <c r="L204" s="217">
        <v>1469.64</v>
      </c>
      <c r="M204" s="218">
        <v>1.2119974959854113E-2</v>
      </c>
      <c r="N204" s="219">
        <v>97.45</v>
      </c>
      <c r="O204" s="220">
        <v>1.1810915598377834</v>
      </c>
      <c r="P204" s="220">
        <v>727.19849759124679</v>
      </c>
      <c r="Q204" s="221">
        <v>70.865493590266993</v>
      </c>
    </row>
    <row r="205" spans="1:17" s="12" customFormat="1" ht="12.75" customHeight="1">
      <c r="A205" s="122"/>
      <c r="B205" s="46" t="s">
        <v>171</v>
      </c>
      <c r="C205" s="265" t="s">
        <v>167</v>
      </c>
      <c r="D205" s="266">
        <v>12</v>
      </c>
      <c r="E205" s="266">
        <v>1963</v>
      </c>
      <c r="F205" s="267">
        <v>9.1449999999999996</v>
      </c>
      <c r="G205" s="267">
        <v>0.80243399999999998</v>
      </c>
      <c r="H205" s="267">
        <v>1.92</v>
      </c>
      <c r="I205" s="267">
        <v>6.4225660000000007</v>
      </c>
      <c r="J205" s="268">
        <v>528.35</v>
      </c>
      <c r="K205" s="267">
        <v>6.4225660000000007</v>
      </c>
      <c r="L205" s="269">
        <v>528.35</v>
      </c>
      <c r="M205" s="270">
        <v>1.2155892874041828E-2</v>
      </c>
      <c r="N205" s="271">
        <v>70.087000000000003</v>
      </c>
      <c r="O205" s="271">
        <v>0.8519700638629697</v>
      </c>
      <c r="P205" s="271">
        <v>729.35357244250963</v>
      </c>
      <c r="Q205" s="272">
        <v>51.118203831778175</v>
      </c>
    </row>
    <row r="206" spans="1:17" s="12" customFormat="1" ht="12.75" customHeight="1">
      <c r="A206" s="122"/>
      <c r="B206" s="46" t="s">
        <v>529</v>
      </c>
      <c r="C206" s="231" t="s">
        <v>502</v>
      </c>
      <c r="D206" s="232">
        <v>56</v>
      </c>
      <c r="E206" s="233" t="s">
        <v>35</v>
      </c>
      <c r="F206" s="234">
        <v>51.33</v>
      </c>
      <c r="G206" s="234">
        <v>5.79</v>
      </c>
      <c r="H206" s="235">
        <v>8.64</v>
      </c>
      <c r="I206" s="234">
        <v>36.9</v>
      </c>
      <c r="J206" s="236">
        <v>3028.84</v>
      </c>
      <c r="K206" s="234">
        <v>36.9</v>
      </c>
      <c r="L206" s="237">
        <v>3028.84</v>
      </c>
      <c r="M206" s="218">
        <f>K206/L206</f>
        <v>1.2182881895379088E-2</v>
      </c>
      <c r="N206" s="238">
        <v>65.900000000000006</v>
      </c>
      <c r="O206" s="220">
        <f>M206*N206</f>
        <v>0.80285191690548197</v>
      </c>
      <c r="P206" s="220">
        <f>M206*60*1000</f>
        <v>730.97291372274526</v>
      </c>
      <c r="Q206" s="221">
        <f>P206*N206/1000</f>
        <v>48.171115014328919</v>
      </c>
    </row>
    <row r="207" spans="1:17" s="12" customFormat="1" ht="12.75" customHeight="1">
      <c r="A207" s="122"/>
      <c r="B207" s="46" t="s">
        <v>569</v>
      </c>
      <c r="C207" s="205" t="s">
        <v>546</v>
      </c>
      <c r="D207" s="45">
        <v>12</v>
      </c>
      <c r="E207" s="45">
        <v>1983</v>
      </c>
      <c r="F207" s="206">
        <v>9.298</v>
      </c>
      <c r="G207" s="206"/>
      <c r="H207" s="206"/>
      <c r="I207" s="206">
        <v>9.298</v>
      </c>
      <c r="J207" s="207">
        <v>762.17</v>
      </c>
      <c r="K207" s="206">
        <v>9.298</v>
      </c>
      <c r="L207" s="208">
        <v>762.17</v>
      </c>
      <c r="M207" s="209">
        <f>K207/L207</f>
        <v>1.2199378091501897E-2</v>
      </c>
      <c r="N207" s="210">
        <v>64.855000000000004</v>
      </c>
      <c r="O207" s="210">
        <f>K207*N207/J207</f>
        <v>0.79119066612435551</v>
      </c>
      <c r="P207" s="210">
        <f>M207*60*1000</f>
        <v>731.96268549011381</v>
      </c>
      <c r="Q207" s="211">
        <f>O207*60</f>
        <v>47.471439967461329</v>
      </c>
    </row>
    <row r="208" spans="1:17" s="12" customFormat="1" ht="12.75" customHeight="1">
      <c r="A208" s="122"/>
      <c r="B208" s="45" t="s">
        <v>254</v>
      </c>
      <c r="C208" s="239" t="s">
        <v>198</v>
      </c>
      <c r="D208" s="223">
        <v>90</v>
      </c>
      <c r="E208" s="223">
        <v>1967</v>
      </c>
      <c r="F208" s="224">
        <v>55.02</v>
      </c>
      <c r="G208" s="224">
        <v>0</v>
      </c>
      <c r="H208" s="224">
        <v>0</v>
      </c>
      <c r="I208" s="224">
        <v>55.02</v>
      </c>
      <c r="J208" s="225">
        <v>4485</v>
      </c>
      <c r="K208" s="224">
        <v>55.02</v>
      </c>
      <c r="L208" s="226">
        <v>4485</v>
      </c>
      <c r="M208" s="227">
        <v>1.2267558528428094E-2</v>
      </c>
      <c r="N208" s="228">
        <v>68.975200000000001</v>
      </c>
      <c r="O208" s="228">
        <v>0.84615730301003345</v>
      </c>
      <c r="P208" s="228">
        <v>736.05351170568565</v>
      </c>
      <c r="Q208" s="229">
        <v>50.769438180602009</v>
      </c>
    </row>
    <row r="209" spans="1:17" s="12" customFormat="1" ht="12.75" customHeight="1">
      <c r="A209" s="122"/>
      <c r="B209" s="45" t="s">
        <v>254</v>
      </c>
      <c r="C209" s="222" t="s">
        <v>211</v>
      </c>
      <c r="D209" s="223">
        <v>50</v>
      </c>
      <c r="E209" s="223">
        <v>2006</v>
      </c>
      <c r="F209" s="224">
        <v>44.343000000000004</v>
      </c>
      <c r="G209" s="224">
        <v>8.9423390000000005</v>
      </c>
      <c r="H209" s="224">
        <v>4</v>
      </c>
      <c r="I209" s="224">
        <v>31.400663000000002</v>
      </c>
      <c r="J209" s="225">
        <v>2532.42</v>
      </c>
      <c r="K209" s="224">
        <v>31.400663000000002</v>
      </c>
      <c r="L209" s="226">
        <v>2532.42</v>
      </c>
      <c r="M209" s="227">
        <v>1.2399468887467324E-2</v>
      </c>
      <c r="N209" s="228">
        <v>69.389399999999995</v>
      </c>
      <c r="O209" s="228">
        <v>0.86039170642002505</v>
      </c>
      <c r="P209" s="228">
        <v>743.96813324803941</v>
      </c>
      <c r="Q209" s="229">
        <v>51.623502385201498</v>
      </c>
    </row>
    <row r="210" spans="1:17" s="12" customFormat="1" ht="12.75" customHeight="1">
      <c r="A210" s="122"/>
      <c r="B210" s="45" t="s">
        <v>254</v>
      </c>
      <c r="C210" s="222" t="s">
        <v>214</v>
      </c>
      <c r="D210" s="223">
        <v>23</v>
      </c>
      <c r="E210" s="223">
        <v>2002</v>
      </c>
      <c r="F210" s="224">
        <v>21.713999999999999</v>
      </c>
      <c r="G210" s="224">
        <v>0</v>
      </c>
      <c r="H210" s="224">
        <v>0</v>
      </c>
      <c r="I210" s="224">
        <v>21.713999000000001</v>
      </c>
      <c r="J210" s="225">
        <v>1743.26</v>
      </c>
      <c r="K210" s="224">
        <v>21.713999000000001</v>
      </c>
      <c r="L210" s="226">
        <v>1743.26</v>
      </c>
      <c r="M210" s="227">
        <v>1.2455972717781628E-2</v>
      </c>
      <c r="N210" s="228">
        <v>69.389399999999995</v>
      </c>
      <c r="O210" s="228">
        <v>0.86431247330323646</v>
      </c>
      <c r="P210" s="228">
        <v>747.35836306689771</v>
      </c>
      <c r="Q210" s="229">
        <v>51.858748398194194</v>
      </c>
    </row>
    <row r="211" spans="1:17" s="12" customFormat="1" ht="12.75" customHeight="1">
      <c r="A211" s="122"/>
      <c r="B211" s="45" t="s">
        <v>254</v>
      </c>
      <c r="C211" s="239" t="s">
        <v>204</v>
      </c>
      <c r="D211" s="223">
        <v>30</v>
      </c>
      <c r="E211" s="223">
        <v>1967</v>
      </c>
      <c r="F211" s="224">
        <v>19.513000000000002</v>
      </c>
      <c r="G211" s="224">
        <v>0</v>
      </c>
      <c r="H211" s="224">
        <v>0</v>
      </c>
      <c r="I211" s="224">
        <v>19.513000000000002</v>
      </c>
      <c r="J211" s="225">
        <v>1550</v>
      </c>
      <c r="K211" s="224">
        <v>19.513000000000002</v>
      </c>
      <c r="L211" s="226">
        <v>1550</v>
      </c>
      <c r="M211" s="227">
        <v>1.2589032258064518E-2</v>
      </c>
      <c r="N211" s="228">
        <v>68.975200000000001</v>
      </c>
      <c r="O211" s="228">
        <v>0.86833101780645172</v>
      </c>
      <c r="P211" s="228">
        <v>755.34193548387111</v>
      </c>
      <c r="Q211" s="229">
        <v>52.099861068387106</v>
      </c>
    </row>
    <row r="212" spans="1:17" s="12" customFormat="1" ht="12.75" customHeight="1">
      <c r="A212" s="122"/>
      <c r="B212" s="45" t="s">
        <v>79</v>
      </c>
      <c r="C212" s="205" t="s">
        <v>59</v>
      </c>
      <c r="D212" s="45">
        <v>61</v>
      </c>
      <c r="E212" s="45">
        <v>1975</v>
      </c>
      <c r="F212" s="206">
        <v>62.72</v>
      </c>
      <c r="G212" s="206">
        <v>7.33</v>
      </c>
      <c r="H212" s="206">
        <v>9.6</v>
      </c>
      <c r="I212" s="206">
        <f>F212-G212-H212</f>
        <v>45.79</v>
      </c>
      <c r="J212" s="207">
        <v>3635.15</v>
      </c>
      <c r="K212" s="206">
        <f>I212/J212*L212</f>
        <v>45.79</v>
      </c>
      <c r="L212" s="208">
        <v>3635.15</v>
      </c>
      <c r="M212" s="209">
        <f>K212/L212</f>
        <v>1.2596454066544709E-2</v>
      </c>
      <c r="N212" s="210">
        <v>71.613</v>
      </c>
      <c r="O212" s="210">
        <f>M212*N212</f>
        <v>0.90206986506746623</v>
      </c>
      <c r="P212" s="210">
        <f>M212*60*1000</f>
        <v>755.78724399268253</v>
      </c>
      <c r="Q212" s="211">
        <f>P212*N212/1000</f>
        <v>54.124191904047976</v>
      </c>
    </row>
    <row r="213" spans="1:17" s="12" customFormat="1" ht="12.75" customHeight="1">
      <c r="A213" s="122"/>
      <c r="B213" s="45" t="s">
        <v>696</v>
      </c>
      <c r="C213" s="212" t="s">
        <v>666</v>
      </c>
      <c r="D213" s="214">
        <v>45</v>
      </c>
      <c r="E213" s="214">
        <v>1977</v>
      </c>
      <c r="F213" s="215">
        <v>37.478000000000002</v>
      </c>
      <c r="G213" s="215">
        <v>4.6289999999999996</v>
      </c>
      <c r="H213" s="215">
        <v>7.2</v>
      </c>
      <c r="I213" s="215">
        <v>25.649000000000001</v>
      </c>
      <c r="J213" s="216">
        <v>2035.18</v>
      </c>
      <c r="K213" s="215">
        <v>25.649000000000001</v>
      </c>
      <c r="L213" s="217">
        <v>2035.18</v>
      </c>
      <c r="M213" s="218">
        <f>K213/L213</f>
        <v>1.2602816458495071E-2</v>
      </c>
      <c r="N213" s="219">
        <v>75.319000000000003</v>
      </c>
      <c r="O213" s="220">
        <f>M213*N213</f>
        <v>0.94923153283739026</v>
      </c>
      <c r="P213" s="220">
        <f>M213*60*1000</f>
        <v>756.16898750970427</v>
      </c>
      <c r="Q213" s="221">
        <f>P213*N213/1000</f>
        <v>56.953891970243411</v>
      </c>
    </row>
    <row r="214" spans="1:17" s="12" customFormat="1" ht="12.75" customHeight="1">
      <c r="A214" s="122"/>
      <c r="B214" s="46" t="s">
        <v>125</v>
      </c>
      <c r="C214" s="222" t="s">
        <v>115</v>
      </c>
      <c r="D214" s="223">
        <v>30</v>
      </c>
      <c r="E214" s="223">
        <v>1973</v>
      </c>
      <c r="F214" s="224">
        <v>30.518000000000001</v>
      </c>
      <c r="G214" s="224">
        <v>3.9693299999999998</v>
      </c>
      <c r="H214" s="224">
        <v>4.8</v>
      </c>
      <c r="I214" s="224">
        <v>21.748670000000001</v>
      </c>
      <c r="J214" s="225">
        <v>1715.3</v>
      </c>
      <c r="K214" s="224">
        <v>21.748670000000001</v>
      </c>
      <c r="L214" s="226">
        <v>1715.3</v>
      </c>
      <c r="M214" s="227">
        <v>1.267922229347636E-2</v>
      </c>
      <c r="N214" s="228">
        <v>79.232100000000003</v>
      </c>
      <c r="O214" s="228">
        <v>1.0046014086789483</v>
      </c>
      <c r="P214" s="228">
        <v>760.75333760858155</v>
      </c>
      <c r="Q214" s="229">
        <v>60.276084520736902</v>
      </c>
    </row>
    <row r="215" spans="1:17" s="12" customFormat="1" ht="12.75" customHeight="1">
      <c r="A215" s="122"/>
      <c r="B215" s="46" t="s">
        <v>97</v>
      </c>
      <c r="C215" s="222" t="s">
        <v>281</v>
      </c>
      <c r="D215" s="223">
        <v>80</v>
      </c>
      <c r="E215" s="223">
        <v>1964</v>
      </c>
      <c r="F215" s="224">
        <v>68.715000000000003</v>
      </c>
      <c r="G215" s="224">
        <v>6.8770949999999997</v>
      </c>
      <c r="H215" s="224">
        <v>12.8</v>
      </c>
      <c r="I215" s="224">
        <v>49.037906</v>
      </c>
      <c r="J215" s="225">
        <v>3831.94</v>
      </c>
      <c r="K215" s="224">
        <v>49.037906</v>
      </c>
      <c r="L215" s="226">
        <v>3831.94</v>
      </c>
      <c r="M215" s="227">
        <v>1.2797148702745868E-2</v>
      </c>
      <c r="N215" s="228">
        <v>76.18010000000001</v>
      </c>
      <c r="O215" s="228">
        <v>0.97488806789005067</v>
      </c>
      <c r="P215" s="228">
        <v>767.82892216475204</v>
      </c>
      <c r="Q215" s="229">
        <v>58.493284073403032</v>
      </c>
    </row>
    <row r="216" spans="1:17" s="12" customFormat="1" ht="12.75" customHeight="1">
      <c r="A216" s="122"/>
      <c r="B216" s="46" t="s">
        <v>125</v>
      </c>
      <c r="C216" s="222" t="s">
        <v>112</v>
      </c>
      <c r="D216" s="223">
        <v>8</v>
      </c>
      <c r="E216" s="223">
        <v>1994</v>
      </c>
      <c r="F216" s="224">
        <v>13.282</v>
      </c>
      <c r="G216" s="224">
        <v>1.28088</v>
      </c>
      <c r="H216" s="224">
        <v>1.2</v>
      </c>
      <c r="I216" s="224">
        <v>10.801119999999999</v>
      </c>
      <c r="J216" s="225">
        <v>832.8</v>
      </c>
      <c r="K216" s="224">
        <v>10.801119999999999</v>
      </c>
      <c r="L216" s="226">
        <v>832.8</v>
      </c>
      <c r="M216" s="227">
        <v>1.2969644572526416E-2</v>
      </c>
      <c r="N216" s="228">
        <v>79.232100000000003</v>
      </c>
      <c r="O216" s="228">
        <v>1.0276121757348702</v>
      </c>
      <c r="P216" s="228">
        <v>778.17867435158496</v>
      </c>
      <c r="Q216" s="229">
        <v>61.656730544092213</v>
      </c>
    </row>
    <row r="217" spans="1:17" s="12" customFormat="1" ht="12.75" customHeight="1">
      <c r="A217" s="122"/>
      <c r="B217" s="45" t="s">
        <v>635</v>
      </c>
      <c r="C217" s="212" t="s">
        <v>608</v>
      </c>
      <c r="D217" s="214">
        <v>32</v>
      </c>
      <c r="E217" s="214">
        <v>1961</v>
      </c>
      <c r="F217" s="215">
        <f>G217+H217+I217</f>
        <v>22.350999000000002</v>
      </c>
      <c r="G217" s="215">
        <v>1.73943</v>
      </c>
      <c r="H217" s="215">
        <v>4.9859999999999998</v>
      </c>
      <c r="I217" s="215">
        <v>15.625569</v>
      </c>
      <c r="J217" s="216">
        <v>1204.31</v>
      </c>
      <c r="K217" s="215">
        <f>I217</f>
        <v>15.625569</v>
      </c>
      <c r="L217" s="217">
        <f>J217</f>
        <v>1204.31</v>
      </c>
      <c r="M217" s="218">
        <f>K217/L217</f>
        <v>1.2974706678513009E-2</v>
      </c>
      <c r="N217" s="219">
        <v>58.750999999999998</v>
      </c>
      <c r="O217" s="220">
        <f>M217*N217</f>
        <v>0.76227699206931776</v>
      </c>
      <c r="P217" s="220">
        <f>M217*60*1000</f>
        <v>778.48240071078055</v>
      </c>
      <c r="Q217" s="221">
        <f>P217*N217/1000</f>
        <v>45.736619524159067</v>
      </c>
    </row>
    <row r="218" spans="1:17" s="12" customFormat="1" ht="12.75" customHeight="1">
      <c r="A218" s="122"/>
      <c r="B218" s="45" t="s">
        <v>254</v>
      </c>
      <c r="C218" s="222" t="s">
        <v>212</v>
      </c>
      <c r="D218" s="223">
        <v>46</v>
      </c>
      <c r="E218" s="223">
        <v>2007</v>
      </c>
      <c r="F218" s="224">
        <v>50.603999999999999</v>
      </c>
      <c r="G218" s="224">
        <v>10.284122</v>
      </c>
      <c r="H218" s="224">
        <v>3.68</v>
      </c>
      <c r="I218" s="224">
        <v>36.639878000000003</v>
      </c>
      <c r="J218" s="225">
        <v>2821.98</v>
      </c>
      <c r="K218" s="224">
        <v>36.639878000000003</v>
      </c>
      <c r="L218" s="226">
        <v>2821.98</v>
      </c>
      <c r="M218" s="227">
        <v>1.2983748290207585E-2</v>
      </c>
      <c r="N218" s="228">
        <v>69.389399999999995</v>
      </c>
      <c r="O218" s="228">
        <v>0.90093450360853011</v>
      </c>
      <c r="P218" s="228">
        <v>779.02489741245506</v>
      </c>
      <c r="Q218" s="229">
        <v>54.056070216511806</v>
      </c>
    </row>
    <row r="219" spans="1:17" s="12" customFormat="1" ht="12.75" customHeight="1">
      <c r="A219" s="122"/>
      <c r="B219" s="46" t="s">
        <v>97</v>
      </c>
      <c r="C219" s="222" t="s">
        <v>83</v>
      </c>
      <c r="D219" s="223">
        <v>100</v>
      </c>
      <c r="E219" s="223">
        <v>1973</v>
      </c>
      <c r="F219" s="224">
        <v>82.409000000000006</v>
      </c>
      <c r="G219" s="224">
        <v>9.6352259999999994</v>
      </c>
      <c r="H219" s="224">
        <v>15.971</v>
      </c>
      <c r="I219" s="224">
        <v>56.802768999999998</v>
      </c>
      <c r="J219" s="225">
        <v>4362.3100000000004</v>
      </c>
      <c r="K219" s="224">
        <v>56.802768999999998</v>
      </c>
      <c r="L219" s="226">
        <v>4362.3100000000004</v>
      </c>
      <c r="M219" s="227">
        <v>1.3021259149395616E-2</v>
      </c>
      <c r="N219" s="228">
        <v>76.18010000000001</v>
      </c>
      <c r="O219" s="228">
        <v>0.99196082412687314</v>
      </c>
      <c r="P219" s="228">
        <v>781.27554896373692</v>
      </c>
      <c r="Q219" s="229">
        <v>59.517649447612385</v>
      </c>
    </row>
    <row r="220" spans="1:17" s="12" customFormat="1" ht="12.75" customHeight="1">
      <c r="A220" s="122"/>
      <c r="B220" s="46" t="s">
        <v>31</v>
      </c>
      <c r="C220" s="212" t="s">
        <v>389</v>
      </c>
      <c r="D220" s="214">
        <v>9</v>
      </c>
      <c r="E220" s="214">
        <v>1983</v>
      </c>
      <c r="F220" s="215">
        <v>8.8000000000000007</v>
      </c>
      <c r="G220" s="215">
        <v>0.61</v>
      </c>
      <c r="H220" s="215">
        <v>1.44</v>
      </c>
      <c r="I220" s="215">
        <v>6.75</v>
      </c>
      <c r="J220" s="216">
        <v>518</v>
      </c>
      <c r="K220" s="215">
        <v>6.75</v>
      </c>
      <c r="L220" s="217">
        <v>518</v>
      </c>
      <c r="M220" s="218">
        <f>K220/L220</f>
        <v>1.3030888030888031E-2</v>
      </c>
      <c r="N220" s="219">
        <v>56.03</v>
      </c>
      <c r="O220" s="220">
        <f>M220*N220</f>
        <v>0.73012065637065637</v>
      </c>
      <c r="P220" s="220">
        <f>M220*60*1000</f>
        <v>781.85328185328183</v>
      </c>
      <c r="Q220" s="221">
        <f>P220*N220/1000</f>
        <v>43.807239382239381</v>
      </c>
    </row>
    <row r="221" spans="1:17" s="12" customFormat="1" ht="12.75" customHeight="1">
      <c r="A221" s="122"/>
      <c r="B221" s="46" t="s">
        <v>529</v>
      </c>
      <c r="C221" s="231" t="s">
        <v>503</v>
      </c>
      <c r="D221" s="232">
        <v>15</v>
      </c>
      <c r="E221" s="233" t="s">
        <v>35</v>
      </c>
      <c r="F221" s="234">
        <v>18.600000000000001</v>
      </c>
      <c r="G221" s="234">
        <v>1.55</v>
      </c>
      <c r="H221" s="235">
        <v>2.4</v>
      </c>
      <c r="I221" s="234">
        <v>14.65</v>
      </c>
      <c r="J221" s="236">
        <v>1120.1099999999999</v>
      </c>
      <c r="K221" s="234">
        <v>14.65</v>
      </c>
      <c r="L221" s="237">
        <v>1120.1099999999999</v>
      </c>
      <c r="M221" s="218">
        <f>K221/L221</f>
        <v>1.3079072591084805E-2</v>
      </c>
      <c r="N221" s="238">
        <v>65.900000000000006</v>
      </c>
      <c r="O221" s="220">
        <f>M221*N221</f>
        <v>0.8619108837524887</v>
      </c>
      <c r="P221" s="220">
        <f>M221*60*1000</f>
        <v>784.74435546508823</v>
      </c>
      <c r="Q221" s="221">
        <f>P221*N221/1000</f>
        <v>51.714653025149318</v>
      </c>
    </row>
    <row r="222" spans="1:17" s="12" customFormat="1" ht="12.75" customHeight="1">
      <c r="A222" s="122"/>
      <c r="B222" s="45" t="s">
        <v>79</v>
      </c>
      <c r="C222" s="205" t="s">
        <v>56</v>
      </c>
      <c r="D222" s="45">
        <v>72</v>
      </c>
      <c r="E222" s="45">
        <v>1973</v>
      </c>
      <c r="F222" s="206">
        <v>69.5</v>
      </c>
      <c r="G222" s="206">
        <v>8.41</v>
      </c>
      <c r="H222" s="206">
        <v>11.52</v>
      </c>
      <c r="I222" s="206">
        <f>F222-G222-H222</f>
        <v>49.570000000000007</v>
      </c>
      <c r="J222" s="207">
        <v>3785.42</v>
      </c>
      <c r="K222" s="206">
        <f>I222/J222*L222</f>
        <v>49.570000000000007</v>
      </c>
      <c r="L222" s="208">
        <v>3785.42</v>
      </c>
      <c r="M222" s="209">
        <f>K222/L222</f>
        <v>1.3094980213556226E-2</v>
      </c>
      <c r="N222" s="210">
        <v>71.613</v>
      </c>
      <c r="O222" s="210">
        <f>M222*N222</f>
        <v>0.93777081803340201</v>
      </c>
      <c r="P222" s="210">
        <f>M222*60*1000</f>
        <v>785.69881281337348</v>
      </c>
      <c r="Q222" s="211">
        <f>P222*N222/1000</f>
        <v>56.266249082004116</v>
      </c>
    </row>
    <row r="223" spans="1:17" s="12" customFormat="1" ht="12.75" customHeight="1">
      <c r="A223" s="122"/>
      <c r="B223" s="46" t="s">
        <v>569</v>
      </c>
      <c r="C223" s="205" t="s">
        <v>555</v>
      </c>
      <c r="D223" s="45">
        <v>100</v>
      </c>
      <c r="E223" s="45">
        <v>1973</v>
      </c>
      <c r="F223" s="273">
        <v>72.239999999999995</v>
      </c>
      <c r="G223" s="206">
        <v>7.4596869999999997</v>
      </c>
      <c r="H223" s="206">
        <v>16</v>
      </c>
      <c r="I223" s="206">
        <v>48.780329999999999</v>
      </c>
      <c r="J223" s="207">
        <v>3676.85</v>
      </c>
      <c r="K223" s="206">
        <v>48.780329999999999</v>
      </c>
      <c r="L223" s="208">
        <v>3676.85</v>
      </c>
      <c r="M223" s="209">
        <f>K223/L223</f>
        <v>1.3266880617920231E-2</v>
      </c>
      <c r="N223" s="210">
        <v>64.855000000000004</v>
      </c>
      <c r="O223" s="210">
        <f>K223*N223/J223</f>
        <v>0.86042354247521668</v>
      </c>
      <c r="P223" s="210">
        <f>M223*60*1000</f>
        <v>796.01283707521384</v>
      </c>
      <c r="Q223" s="211">
        <f>O223*60</f>
        <v>51.625412548512998</v>
      </c>
    </row>
    <row r="224" spans="1:17" s="12" customFormat="1" ht="12.75" customHeight="1">
      <c r="A224" s="122"/>
      <c r="B224" s="46" t="s">
        <v>821</v>
      </c>
      <c r="C224" s="212" t="s">
        <v>793</v>
      </c>
      <c r="D224" s="214">
        <v>20</v>
      </c>
      <c r="E224" s="214">
        <v>1979</v>
      </c>
      <c r="F224" s="215">
        <v>23.21</v>
      </c>
      <c r="G224" s="215">
        <v>1.04</v>
      </c>
      <c r="H224" s="215">
        <v>3.04</v>
      </c>
      <c r="I224" s="215">
        <v>13.99</v>
      </c>
      <c r="J224" s="216">
        <v>1052.0999999999999</v>
      </c>
      <c r="K224" s="215">
        <v>13.99</v>
      </c>
      <c r="L224" s="217">
        <v>1052.0999999999999</v>
      </c>
      <c r="M224" s="218">
        <f>K224/L224</f>
        <v>1.3297215093622281E-2</v>
      </c>
      <c r="N224" s="219">
        <v>89.7</v>
      </c>
      <c r="O224" s="220">
        <f>M224*N224</f>
        <v>1.1927601938979187</v>
      </c>
      <c r="P224" s="220">
        <f>M224*60*1000</f>
        <v>797.83290561733691</v>
      </c>
      <c r="Q224" s="221">
        <f>P224*N224/1000</f>
        <v>71.565611633875122</v>
      </c>
    </row>
    <row r="225" spans="1:17" s="12" customFormat="1" ht="12.75" customHeight="1">
      <c r="A225" s="122"/>
      <c r="B225" s="45" t="s">
        <v>254</v>
      </c>
      <c r="C225" s="222" t="s">
        <v>213</v>
      </c>
      <c r="D225" s="223">
        <v>16</v>
      </c>
      <c r="E225" s="223">
        <v>2005</v>
      </c>
      <c r="F225" s="224">
        <v>19.248999999999999</v>
      </c>
      <c r="G225" s="224">
        <v>2.5053000000000001</v>
      </c>
      <c r="H225" s="224">
        <v>1.36</v>
      </c>
      <c r="I225" s="224">
        <v>15.383702999999999</v>
      </c>
      <c r="J225" s="225">
        <v>1150.31</v>
      </c>
      <c r="K225" s="224">
        <v>15.383702999999999</v>
      </c>
      <c r="L225" s="226">
        <v>1150.31</v>
      </c>
      <c r="M225" s="227">
        <v>1.337352800549417E-2</v>
      </c>
      <c r="N225" s="228">
        <v>69.389399999999995</v>
      </c>
      <c r="O225" s="228">
        <v>0.92798108418443714</v>
      </c>
      <c r="P225" s="228">
        <v>802.41168032965015</v>
      </c>
      <c r="Q225" s="229">
        <v>55.678865051066218</v>
      </c>
    </row>
    <row r="226" spans="1:17" s="12" customFormat="1" ht="12.75" customHeight="1">
      <c r="A226" s="122"/>
      <c r="B226" s="45" t="s">
        <v>635</v>
      </c>
      <c r="C226" s="212" t="s">
        <v>603</v>
      </c>
      <c r="D226" s="214">
        <v>40</v>
      </c>
      <c r="E226" s="214">
        <v>1982</v>
      </c>
      <c r="F226" s="215">
        <f>G226+H226+I226</f>
        <v>39.952003000000005</v>
      </c>
      <c r="G226" s="215">
        <v>3.2153100000000001</v>
      </c>
      <c r="H226" s="215">
        <v>6.4</v>
      </c>
      <c r="I226" s="215">
        <v>30.336693</v>
      </c>
      <c r="J226" s="216">
        <v>2259.52</v>
      </c>
      <c r="K226" s="215">
        <f>I226</f>
        <v>30.336693</v>
      </c>
      <c r="L226" s="217">
        <f>J226</f>
        <v>2259.52</v>
      </c>
      <c r="M226" s="218">
        <f>K226/L226</f>
        <v>1.3426167062030874E-2</v>
      </c>
      <c r="N226" s="219">
        <v>58.750999999999998</v>
      </c>
      <c r="O226" s="220">
        <f>M226*N226</f>
        <v>0.78880074106137588</v>
      </c>
      <c r="P226" s="220">
        <f>M226*60*1000</f>
        <v>805.57002372185252</v>
      </c>
      <c r="Q226" s="221">
        <f>P226*N226/1000</f>
        <v>47.328044463682559</v>
      </c>
    </row>
    <row r="227" spans="1:17" s="12" customFormat="1" ht="12.75" customHeight="1">
      <c r="A227" s="122"/>
      <c r="B227" s="46" t="s">
        <v>125</v>
      </c>
      <c r="C227" s="222" t="s">
        <v>111</v>
      </c>
      <c r="D227" s="223">
        <v>30</v>
      </c>
      <c r="E227" s="223">
        <v>1975</v>
      </c>
      <c r="F227" s="224">
        <v>29.628</v>
      </c>
      <c r="G227" s="224">
        <v>3.57</v>
      </c>
      <c r="H227" s="224">
        <v>4.8</v>
      </c>
      <c r="I227" s="224">
        <v>21.257999000000002</v>
      </c>
      <c r="J227" s="225">
        <v>1582.74</v>
      </c>
      <c r="K227" s="224">
        <v>21.257999000000002</v>
      </c>
      <c r="L227" s="226">
        <v>1582.74</v>
      </c>
      <c r="M227" s="227">
        <v>1.3431137773734158E-2</v>
      </c>
      <c r="N227" s="228">
        <v>79.232100000000003</v>
      </c>
      <c r="O227" s="228">
        <v>1.0641772512022822</v>
      </c>
      <c r="P227" s="228">
        <v>805.86826642404935</v>
      </c>
      <c r="Q227" s="229">
        <v>63.850635072136924</v>
      </c>
    </row>
    <row r="228" spans="1:17" s="12" customFormat="1" ht="12.75" customHeight="1">
      <c r="A228" s="122"/>
      <c r="B228" s="45" t="s">
        <v>635</v>
      </c>
      <c r="C228" s="212" t="s">
        <v>609</v>
      </c>
      <c r="D228" s="214">
        <v>60</v>
      </c>
      <c r="E228" s="214">
        <v>1968</v>
      </c>
      <c r="F228" s="215">
        <f>G228+H228+I228</f>
        <v>51.902996000000002</v>
      </c>
      <c r="G228" s="215">
        <v>5.6663249999999996</v>
      </c>
      <c r="H228" s="215">
        <v>9.5329999999999995</v>
      </c>
      <c r="I228" s="215">
        <v>36.703671</v>
      </c>
      <c r="J228" s="216">
        <v>2721.28</v>
      </c>
      <c r="K228" s="215">
        <f>I228</f>
        <v>36.703671</v>
      </c>
      <c r="L228" s="217">
        <f>J228</f>
        <v>2721.28</v>
      </c>
      <c r="M228" s="218">
        <f>K228/L228</f>
        <v>1.3487649561970837E-2</v>
      </c>
      <c r="N228" s="219">
        <v>58.750999999999998</v>
      </c>
      <c r="O228" s="220">
        <f>M228*N228</f>
        <v>0.79241289941534865</v>
      </c>
      <c r="P228" s="220">
        <f>M228*60*1000</f>
        <v>809.25897371825022</v>
      </c>
      <c r="Q228" s="221">
        <f>P228*N228/1000</f>
        <v>47.544773964920921</v>
      </c>
    </row>
    <row r="229" spans="1:17" s="12" customFormat="1" ht="12.75" customHeight="1">
      <c r="A229" s="122"/>
      <c r="B229" s="46" t="s">
        <v>97</v>
      </c>
      <c r="C229" s="239" t="s">
        <v>306</v>
      </c>
      <c r="D229" s="223">
        <v>54</v>
      </c>
      <c r="E229" s="223">
        <v>1992</v>
      </c>
      <c r="F229" s="224">
        <v>45.640999999999998</v>
      </c>
      <c r="G229" s="224">
        <v>1.3057529999999999</v>
      </c>
      <c r="H229" s="224">
        <v>8.64</v>
      </c>
      <c r="I229" s="224">
        <v>35.695242</v>
      </c>
      <c r="J229" s="225">
        <v>2632.94</v>
      </c>
      <c r="K229" s="224">
        <v>35.695242</v>
      </c>
      <c r="L229" s="226">
        <v>2632.94</v>
      </c>
      <c r="M229" s="227">
        <v>1.3557180186407589E-2</v>
      </c>
      <c r="N229" s="228">
        <v>76.18010000000001</v>
      </c>
      <c r="O229" s="228">
        <v>1.032787342318549</v>
      </c>
      <c r="P229" s="228">
        <v>813.43081118445537</v>
      </c>
      <c r="Q229" s="229">
        <v>61.967240539112936</v>
      </c>
    </row>
    <row r="230" spans="1:17" s="12" customFormat="1" ht="12.75" customHeight="1">
      <c r="A230" s="122"/>
      <c r="B230" s="45" t="s">
        <v>79</v>
      </c>
      <c r="C230" s="205" t="s">
        <v>57</v>
      </c>
      <c r="D230" s="45">
        <v>54</v>
      </c>
      <c r="E230" s="45">
        <v>1980</v>
      </c>
      <c r="F230" s="206">
        <v>67.25</v>
      </c>
      <c r="G230" s="206">
        <v>6</v>
      </c>
      <c r="H230" s="206">
        <v>13.21</v>
      </c>
      <c r="I230" s="206">
        <v>47.66</v>
      </c>
      <c r="J230" s="207">
        <v>3508.9</v>
      </c>
      <c r="K230" s="206">
        <f>I230/J230*L230</f>
        <v>47.66</v>
      </c>
      <c r="L230" s="208">
        <v>3508.9</v>
      </c>
      <c r="M230" s="209">
        <f>K230/L230</f>
        <v>1.3582604234945422E-2</v>
      </c>
      <c r="N230" s="210">
        <v>71.613</v>
      </c>
      <c r="O230" s="210">
        <f>M230*N230</f>
        <v>0.97269103707714655</v>
      </c>
      <c r="P230" s="210">
        <f>M230*60*1000</f>
        <v>814.95625409672539</v>
      </c>
      <c r="Q230" s="211">
        <f>P230*N230/1000</f>
        <v>58.361462224628795</v>
      </c>
    </row>
    <row r="231" spans="1:17" s="12" customFormat="1" ht="12.75" customHeight="1">
      <c r="A231" s="122"/>
      <c r="B231" s="46" t="s">
        <v>529</v>
      </c>
      <c r="C231" s="231" t="s">
        <v>504</v>
      </c>
      <c r="D231" s="232">
        <v>53</v>
      </c>
      <c r="E231" s="233" t="s">
        <v>35</v>
      </c>
      <c r="F231" s="234">
        <v>55.25</v>
      </c>
      <c r="G231" s="234">
        <v>5.41</v>
      </c>
      <c r="H231" s="235">
        <v>8.56</v>
      </c>
      <c r="I231" s="234">
        <v>41.28</v>
      </c>
      <c r="J231" s="236">
        <v>2993.98</v>
      </c>
      <c r="K231" s="234">
        <v>40.71</v>
      </c>
      <c r="L231" s="237">
        <v>2993.98</v>
      </c>
      <c r="M231" s="218">
        <f>K231/L231</f>
        <v>1.3597285219006138E-2</v>
      </c>
      <c r="N231" s="238">
        <v>65.900000000000006</v>
      </c>
      <c r="O231" s="220">
        <f>M231*N231</f>
        <v>0.8960610959325046</v>
      </c>
      <c r="P231" s="220">
        <f>M231*60*1000</f>
        <v>815.83711314036827</v>
      </c>
      <c r="Q231" s="221">
        <f>P231*N231/1000</f>
        <v>53.763665755950271</v>
      </c>
    </row>
    <row r="232" spans="1:17" s="12" customFormat="1" ht="12.75" customHeight="1">
      <c r="A232" s="122"/>
      <c r="B232" s="46" t="s">
        <v>529</v>
      </c>
      <c r="C232" s="231" t="s">
        <v>505</v>
      </c>
      <c r="D232" s="232">
        <v>30</v>
      </c>
      <c r="E232" s="233" t="s">
        <v>35</v>
      </c>
      <c r="F232" s="234">
        <v>35.56</v>
      </c>
      <c r="G232" s="234">
        <v>3.21</v>
      </c>
      <c r="H232" s="235">
        <v>4.8</v>
      </c>
      <c r="I232" s="234">
        <v>27.55</v>
      </c>
      <c r="J232" s="236">
        <v>2013.33</v>
      </c>
      <c r="K232" s="234">
        <v>27.55</v>
      </c>
      <c r="L232" s="237">
        <v>2013.33</v>
      </c>
      <c r="M232" s="218">
        <f>K232/L232</f>
        <v>1.3683797489730944E-2</v>
      </c>
      <c r="N232" s="238">
        <v>65.900000000000006</v>
      </c>
      <c r="O232" s="220">
        <f>M232*N232</f>
        <v>0.90176225457326931</v>
      </c>
      <c r="P232" s="220">
        <f>M232*60*1000</f>
        <v>821.02784938385662</v>
      </c>
      <c r="Q232" s="221">
        <f>P232*N232/1000</f>
        <v>54.105735274396153</v>
      </c>
    </row>
    <row r="233" spans="1:17" s="12" customFormat="1" ht="12.75" customHeight="1">
      <c r="A233" s="122"/>
      <c r="B233" s="46" t="s">
        <v>821</v>
      </c>
      <c r="C233" s="212" t="s">
        <v>794</v>
      </c>
      <c r="D233" s="214">
        <v>40</v>
      </c>
      <c r="E233" s="214">
        <v>1983</v>
      </c>
      <c r="F233" s="215">
        <v>39.049999999999997</v>
      </c>
      <c r="G233" s="215">
        <v>2.89</v>
      </c>
      <c r="H233" s="215">
        <v>5.52</v>
      </c>
      <c r="I233" s="215">
        <v>30.63</v>
      </c>
      <c r="J233" s="216">
        <v>2236.29</v>
      </c>
      <c r="K233" s="215">
        <v>30.63</v>
      </c>
      <c r="L233" s="217">
        <v>2236.29</v>
      </c>
      <c r="M233" s="218">
        <f>K233/L233</f>
        <v>1.3696792455361335E-2</v>
      </c>
      <c r="N233" s="219">
        <v>89.7</v>
      </c>
      <c r="O233" s="220">
        <f>M233*N233</f>
        <v>1.2286022832459118</v>
      </c>
      <c r="P233" s="220">
        <f>M233*60*1000</f>
        <v>821.80754732168009</v>
      </c>
      <c r="Q233" s="221">
        <f>P233*N233/1000</f>
        <v>73.716136994754706</v>
      </c>
    </row>
    <row r="234" spans="1:17" s="12" customFormat="1" ht="12.75" customHeight="1">
      <c r="A234" s="122"/>
      <c r="B234" s="45" t="s">
        <v>254</v>
      </c>
      <c r="C234" s="222" t="s">
        <v>215</v>
      </c>
      <c r="D234" s="223">
        <v>46</v>
      </c>
      <c r="E234" s="223">
        <v>2006</v>
      </c>
      <c r="F234" s="224">
        <v>55.094000000000001</v>
      </c>
      <c r="G234" s="224">
        <v>10.302217000000001</v>
      </c>
      <c r="H234" s="224">
        <v>3.68</v>
      </c>
      <c r="I234" s="224">
        <v>41.111790999999997</v>
      </c>
      <c r="J234" s="225">
        <v>2989.78</v>
      </c>
      <c r="K234" s="224">
        <v>41.111790999999997</v>
      </c>
      <c r="L234" s="226">
        <v>2989.78</v>
      </c>
      <c r="M234" s="227">
        <v>1.3750774638936642E-2</v>
      </c>
      <c r="N234" s="228">
        <v>69.389399999999995</v>
      </c>
      <c r="O234" s="228">
        <v>0.95415800173103016</v>
      </c>
      <c r="P234" s="228">
        <v>825.04647833619845</v>
      </c>
      <c r="Q234" s="229">
        <v>57.249480103861799</v>
      </c>
    </row>
    <row r="235" spans="1:17" s="12" customFormat="1" ht="11.25" customHeight="1">
      <c r="A235" s="122"/>
      <c r="B235" s="46" t="s">
        <v>599</v>
      </c>
      <c r="C235" s="212" t="s">
        <v>573</v>
      </c>
      <c r="D235" s="214">
        <v>8</v>
      </c>
      <c r="E235" s="214" t="s">
        <v>35</v>
      </c>
      <c r="F235" s="215">
        <v>6.758</v>
      </c>
      <c r="G235" s="215">
        <v>0</v>
      </c>
      <c r="H235" s="215">
        <v>0</v>
      </c>
      <c r="I235" s="215">
        <v>6.758</v>
      </c>
      <c r="J235" s="216">
        <v>491.34</v>
      </c>
      <c r="K235" s="215">
        <v>6.758</v>
      </c>
      <c r="L235" s="217">
        <v>491.34</v>
      </c>
      <c r="M235" s="218">
        <v>1.3754223144869133E-2</v>
      </c>
      <c r="N235" s="219">
        <v>97.45</v>
      </c>
      <c r="O235" s="220">
        <v>1.3403490454674971</v>
      </c>
      <c r="P235" s="220">
        <v>825.25338869214806</v>
      </c>
      <c r="Q235" s="221">
        <v>80.420942728049837</v>
      </c>
    </row>
    <row r="236" spans="1:17" s="12" customFormat="1" ht="12.75" customHeight="1">
      <c r="A236" s="122"/>
      <c r="B236" s="45" t="s">
        <v>635</v>
      </c>
      <c r="C236" s="212" t="s">
        <v>610</v>
      </c>
      <c r="D236" s="214">
        <v>100</v>
      </c>
      <c r="E236" s="214">
        <v>1971</v>
      </c>
      <c r="F236" s="215">
        <f>G236+H236+I236</f>
        <v>83.695003999999997</v>
      </c>
      <c r="G236" s="215">
        <v>7.0631399999999998</v>
      </c>
      <c r="H236" s="215">
        <v>16</v>
      </c>
      <c r="I236" s="215">
        <v>60.631864</v>
      </c>
      <c r="J236" s="216">
        <v>4404.2199999999993</v>
      </c>
      <c r="K236" s="215">
        <f>I236</f>
        <v>60.631864</v>
      </c>
      <c r="L236" s="217">
        <f>J236</f>
        <v>4404.2199999999993</v>
      </c>
      <c r="M236" s="218">
        <f>K236/L236</f>
        <v>1.3766765511259658E-2</v>
      </c>
      <c r="N236" s="219">
        <v>58.750999999999998</v>
      </c>
      <c r="O236" s="220">
        <f>M236*N236</f>
        <v>0.80881124055201614</v>
      </c>
      <c r="P236" s="220">
        <f>M236*60*1000</f>
        <v>826.00593067557952</v>
      </c>
      <c r="Q236" s="221">
        <f>P236*N236/1000</f>
        <v>48.528674433120969</v>
      </c>
    </row>
    <row r="237" spans="1:17" s="12" customFormat="1" ht="12.75" customHeight="1">
      <c r="A237" s="122"/>
      <c r="B237" s="46" t="s">
        <v>97</v>
      </c>
      <c r="C237" s="222" t="s">
        <v>84</v>
      </c>
      <c r="D237" s="223">
        <v>80</v>
      </c>
      <c r="E237" s="223">
        <v>1964</v>
      </c>
      <c r="F237" s="224">
        <v>71.233000000000004</v>
      </c>
      <c r="G237" s="224">
        <v>5.7629999999999999</v>
      </c>
      <c r="H237" s="224">
        <v>12.72</v>
      </c>
      <c r="I237" s="224">
        <v>52.750000999999997</v>
      </c>
      <c r="J237" s="225">
        <v>3830.86</v>
      </c>
      <c r="K237" s="224">
        <v>52.750000999999997</v>
      </c>
      <c r="L237" s="226">
        <v>3830.86</v>
      </c>
      <c r="M237" s="227">
        <v>1.3769754311042428E-2</v>
      </c>
      <c r="N237" s="228">
        <v>76.18010000000001</v>
      </c>
      <c r="O237" s="228">
        <v>1.0489812603906434</v>
      </c>
      <c r="P237" s="228">
        <v>826.18525866254561</v>
      </c>
      <c r="Q237" s="229">
        <v>62.938875623438605</v>
      </c>
    </row>
    <row r="238" spans="1:17" s="12" customFormat="1" ht="12.75" customHeight="1">
      <c r="A238" s="122"/>
      <c r="B238" s="45" t="s">
        <v>901</v>
      </c>
      <c r="C238" s="212" t="s">
        <v>877</v>
      </c>
      <c r="D238" s="214">
        <v>30</v>
      </c>
      <c r="E238" s="214" t="s">
        <v>864</v>
      </c>
      <c r="F238" s="215">
        <f>SUM(G238+H238+I238)</f>
        <v>23.013999999999999</v>
      </c>
      <c r="G238" s="215">
        <v>2.262</v>
      </c>
      <c r="H238" s="215">
        <v>4.18</v>
      </c>
      <c r="I238" s="215">
        <v>16.571999999999999</v>
      </c>
      <c r="J238" s="216">
        <v>1199.28</v>
      </c>
      <c r="K238" s="215">
        <v>13.196</v>
      </c>
      <c r="L238" s="217">
        <v>954.82</v>
      </c>
      <c r="M238" s="218">
        <f>K238/L238</f>
        <v>1.3820405940386669E-2</v>
      </c>
      <c r="N238" s="219">
        <v>58.72</v>
      </c>
      <c r="O238" s="220">
        <f>M238*N238</f>
        <v>0.81153423681950521</v>
      </c>
      <c r="P238" s="220">
        <f>M238*60*1000</f>
        <v>829.22435642320011</v>
      </c>
      <c r="Q238" s="221">
        <f>P238*N238/1000</f>
        <v>48.692054209170308</v>
      </c>
    </row>
    <row r="239" spans="1:17" s="12" customFormat="1" ht="12.75" customHeight="1">
      <c r="A239" s="122"/>
      <c r="B239" s="46" t="s">
        <v>599</v>
      </c>
      <c r="C239" s="212" t="s">
        <v>574</v>
      </c>
      <c r="D239" s="214">
        <v>24</v>
      </c>
      <c r="E239" s="214" t="s">
        <v>35</v>
      </c>
      <c r="F239" s="215">
        <v>17.242999999999999</v>
      </c>
      <c r="G239" s="215">
        <v>2.7970000000000002</v>
      </c>
      <c r="H239" s="215">
        <v>0.24</v>
      </c>
      <c r="I239" s="215">
        <v>14.206</v>
      </c>
      <c r="J239" s="216">
        <v>1026.08</v>
      </c>
      <c r="K239" s="215">
        <v>14.206</v>
      </c>
      <c r="L239" s="217">
        <v>1026.08</v>
      </c>
      <c r="M239" s="218">
        <v>1.3844924372368627E-2</v>
      </c>
      <c r="N239" s="219">
        <v>97.45</v>
      </c>
      <c r="O239" s="220">
        <v>1.3491878800873227</v>
      </c>
      <c r="P239" s="220">
        <v>830.69546234211771</v>
      </c>
      <c r="Q239" s="221">
        <v>80.951272805239384</v>
      </c>
    </row>
    <row r="240" spans="1:17" s="12" customFormat="1" ht="12.75" customHeight="1">
      <c r="A240" s="122"/>
      <c r="B240" s="45" t="s">
        <v>696</v>
      </c>
      <c r="C240" s="212" t="s">
        <v>669</v>
      </c>
      <c r="D240" s="214">
        <v>18</v>
      </c>
      <c r="E240" s="214">
        <v>1967</v>
      </c>
      <c r="F240" s="215">
        <v>9.4</v>
      </c>
      <c r="G240" s="215">
        <v>0.879</v>
      </c>
      <c r="H240" s="215">
        <v>0.28799999999999998</v>
      </c>
      <c r="I240" s="215">
        <v>8.2330000000000005</v>
      </c>
      <c r="J240" s="216">
        <v>658.26</v>
      </c>
      <c r="K240" s="215">
        <v>6.5709999999999997</v>
      </c>
      <c r="L240" s="217">
        <v>474.21</v>
      </c>
      <c r="M240" s="218">
        <f>K240/L240</f>
        <v>1.3856730140654984E-2</v>
      </c>
      <c r="N240" s="219">
        <v>75.319000000000003</v>
      </c>
      <c r="O240" s="220">
        <f>M240*N240</f>
        <v>1.0436750574639928</v>
      </c>
      <c r="P240" s="220">
        <f>M240*60*1000</f>
        <v>831.40380843929904</v>
      </c>
      <c r="Q240" s="221">
        <f>P240*N240/1000</f>
        <v>62.620503447839567</v>
      </c>
    </row>
    <row r="241" spans="1:17" s="12" customFormat="1" ht="12.75" customHeight="1">
      <c r="A241" s="122"/>
      <c r="B241" s="46" t="s">
        <v>599</v>
      </c>
      <c r="C241" s="212" t="s">
        <v>575</v>
      </c>
      <c r="D241" s="214">
        <v>18</v>
      </c>
      <c r="E241" s="214">
        <v>1996</v>
      </c>
      <c r="F241" s="215">
        <v>18.41</v>
      </c>
      <c r="G241" s="215">
        <v>0</v>
      </c>
      <c r="H241" s="215">
        <v>0</v>
      </c>
      <c r="I241" s="215">
        <v>18.41</v>
      </c>
      <c r="J241" s="216">
        <v>1321.61</v>
      </c>
      <c r="K241" s="215">
        <v>18.41</v>
      </c>
      <c r="L241" s="217">
        <v>1321.61</v>
      </c>
      <c r="M241" s="218">
        <v>1.392997934337664E-2</v>
      </c>
      <c r="N241" s="219">
        <v>97.45</v>
      </c>
      <c r="O241" s="220">
        <v>1.3574764870120537</v>
      </c>
      <c r="P241" s="220">
        <v>835.79876060259835</v>
      </c>
      <c r="Q241" s="221">
        <v>81.448589220723207</v>
      </c>
    </row>
    <row r="242" spans="1:17" s="12" customFormat="1" ht="12.75" customHeight="1">
      <c r="A242" s="122"/>
      <c r="B242" s="46" t="s">
        <v>599</v>
      </c>
      <c r="C242" s="212" t="s">
        <v>576</v>
      </c>
      <c r="D242" s="214">
        <v>10</v>
      </c>
      <c r="E242" s="214" t="s">
        <v>35</v>
      </c>
      <c r="F242" s="215">
        <v>11.600000000000001</v>
      </c>
      <c r="G242" s="215">
        <v>0.84699999999999998</v>
      </c>
      <c r="H242" s="215">
        <v>1.6</v>
      </c>
      <c r="I242" s="215">
        <v>9.1530000000000005</v>
      </c>
      <c r="J242" s="216">
        <v>656.14</v>
      </c>
      <c r="K242" s="215">
        <v>8.4369999999999994</v>
      </c>
      <c r="L242" s="217">
        <v>604.77</v>
      </c>
      <c r="M242" s="218">
        <v>1.3950758139457975E-2</v>
      </c>
      <c r="N242" s="219">
        <v>97.45</v>
      </c>
      <c r="O242" s="220">
        <v>1.3595013806901797</v>
      </c>
      <c r="P242" s="220">
        <v>837.04548836747847</v>
      </c>
      <c r="Q242" s="221">
        <v>81.57008284141078</v>
      </c>
    </row>
    <row r="243" spans="1:17" s="12" customFormat="1" ht="12.75" customHeight="1">
      <c r="A243" s="122"/>
      <c r="B243" s="45" t="s">
        <v>635</v>
      </c>
      <c r="C243" s="212" t="s">
        <v>611</v>
      </c>
      <c r="D243" s="214">
        <v>12</v>
      </c>
      <c r="E243" s="214">
        <v>1975</v>
      </c>
      <c r="F243" s="215">
        <f>G243+H243+I243</f>
        <v>12.531998999999999</v>
      </c>
      <c r="G243" s="215">
        <v>2.1084000000000001</v>
      </c>
      <c r="H243" s="215">
        <v>1.92</v>
      </c>
      <c r="I243" s="215">
        <v>8.5035989999999995</v>
      </c>
      <c r="J243" s="216">
        <v>608.16</v>
      </c>
      <c r="K243" s="215">
        <f>I243</f>
        <v>8.5035989999999995</v>
      </c>
      <c r="L243" s="217">
        <f>J243</f>
        <v>608.16</v>
      </c>
      <c r="M243" s="218">
        <f>K243/L243</f>
        <v>1.3982502959747435E-2</v>
      </c>
      <c r="N243" s="219">
        <v>58.750999999999998</v>
      </c>
      <c r="O243" s="220">
        <f>M243*N243</f>
        <v>0.82148603138812148</v>
      </c>
      <c r="P243" s="220">
        <f>M243*60*1000</f>
        <v>838.95017758484619</v>
      </c>
      <c r="Q243" s="221">
        <f>P243*N243/1000</f>
        <v>49.289161883287299</v>
      </c>
    </row>
    <row r="244" spans="1:17" s="12" customFormat="1" ht="12.75" customHeight="1">
      <c r="A244" s="122"/>
      <c r="B244" s="45" t="s">
        <v>901</v>
      </c>
      <c r="C244" s="212" t="s">
        <v>875</v>
      </c>
      <c r="D244" s="214">
        <v>50</v>
      </c>
      <c r="E244" s="214">
        <v>1969</v>
      </c>
      <c r="F244" s="215">
        <f>SUM(G244+H244+I244)</f>
        <v>47.599999999999994</v>
      </c>
      <c r="G244" s="215">
        <v>4.1820000000000004</v>
      </c>
      <c r="H244" s="215">
        <v>6.85</v>
      </c>
      <c r="I244" s="215">
        <v>36.567999999999998</v>
      </c>
      <c r="J244" s="216">
        <v>2594.3200000000002</v>
      </c>
      <c r="K244" s="215">
        <v>36.567999999999998</v>
      </c>
      <c r="L244" s="217">
        <v>2594.3200000000002</v>
      </c>
      <c r="M244" s="218">
        <f>K244/L244</f>
        <v>1.4095408430725584E-2</v>
      </c>
      <c r="N244" s="219">
        <v>58.72</v>
      </c>
      <c r="O244" s="220">
        <f>M244*N244</f>
        <v>0.82768238305220632</v>
      </c>
      <c r="P244" s="220">
        <f>M244*60*1000</f>
        <v>845.72450584353498</v>
      </c>
      <c r="Q244" s="221">
        <f>P244*N244/1000</f>
        <v>49.660942983132372</v>
      </c>
    </row>
    <row r="245" spans="1:17" s="12" customFormat="1" ht="12.75" customHeight="1">
      <c r="A245" s="122"/>
      <c r="B245" s="45" t="s">
        <v>901</v>
      </c>
      <c r="C245" s="212" t="s">
        <v>881</v>
      </c>
      <c r="D245" s="214">
        <v>11</v>
      </c>
      <c r="E245" s="214" t="s">
        <v>864</v>
      </c>
      <c r="F245" s="215">
        <f>SUM(G245+H245+I245)</f>
        <v>9.8940000000000001</v>
      </c>
      <c r="G245" s="215">
        <v>0.86699999999999999</v>
      </c>
      <c r="H245" s="215">
        <v>1.76</v>
      </c>
      <c r="I245" s="215">
        <v>7.2670000000000003</v>
      </c>
      <c r="J245" s="216">
        <v>515.22</v>
      </c>
      <c r="K245" s="215">
        <v>5.9710000000000001</v>
      </c>
      <c r="L245" s="217">
        <v>423.51</v>
      </c>
      <c r="M245" s="218">
        <f>K245/L245</f>
        <v>1.4098840641307172E-2</v>
      </c>
      <c r="N245" s="219">
        <v>58.72</v>
      </c>
      <c r="O245" s="220">
        <f>M245*N245</f>
        <v>0.82788392245755715</v>
      </c>
      <c r="P245" s="220">
        <f>M245*60*1000</f>
        <v>845.93043847843035</v>
      </c>
      <c r="Q245" s="221">
        <f>P245*N245/1000</f>
        <v>49.673035347453428</v>
      </c>
    </row>
    <row r="246" spans="1:17" s="12" customFormat="1" ht="12.75" customHeight="1">
      <c r="A246" s="122"/>
      <c r="B246" s="46" t="s">
        <v>38</v>
      </c>
      <c r="C246" s="212" t="s">
        <v>264</v>
      </c>
      <c r="D246" s="214">
        <v>50</v>
      </c>
      <c r="E246" s="214">
        <v>1969</v>
      </c>
      <c r="F246" s="215">
        <f>G246+H246+I246</f>
        <v>50.251000000000005</v>
      </c>
      <c r="G246" s="215">
        <v>5.5526800000000005</v>
      </c>
      <c r="H246" s="215">
        <v>8</v>
      </c>
      <c r="I246" s="215">
        <v>36.698320000000002</v>
      </c>
      <c r="J246" s="216">
        <v>2598.67</v>
      </c>
      <c r="K246" s="215">
        <v>36.698320000000002</v>
      </c>
      <c r="L246" s="217">
        <v>2598.67</v>
      </c>
      <c r="M246" s="218">
        <f>K246/L246</f>
        <v>1.4121962388452555E-2</v>
      </c>
      <c r="N246" s="219">
        <v>57.006999999999998</v>
      </c>
      <c r="O246" s="220">
        <f>M246*N246</f>
        <v>0.80505070987851479</v>
      </c>
      <c r="P246" s="220">
        <f>M246*60*1000</f>
        <v>847.31774330715325</v>
      </c>
      <c r="Q246" s="221">
        <f>P246*N246/1000</f>
        <v>48.303042592710881</v>
      </c>
    </row>
    <row r="247" spans="1:17" s="12" customFormat="1" ht="12.75" customHeight="1">
      <c r="A247" s="122"/>
      <c r="B247" s="46" t="s">
        <v>38</v>
      </c>
      <c r="C247" s="212" t="s">
        <v>429</v>
      </c>
      <c r="D247" s="214">
        <v>60</v>
      </c>
      <c r="E247" s="214">
        <v>1963</v>
      </c>
      <c r="F247" s="215">
        <f>G247+H247+I247</f>
        <v>56.78</v>
      </c>
      <c r="G247" s="215">
        <v>6.0626199999999999</v>
      </c>
      <c r="H247" s="215">
        <v>9.6</v>
      </c>
      <c r="I247" s="215">
        <v>41.117380000000004</v>
      </c>
      <c r="J247" s="216">
        <v>2908.85</v>
      </c>
      <c r="K247" s="215">
        <v>41.117380000000004</v>
      </c>
      <c r="L247" s="217">
        <v>2908.85</v>
      </c>
      <c r="M247" s="218">
        <f>K247/L247</f>
        <v>1.4135269952042905E-2</v>
      </c>
      <c r="N247" s="219">
        <v>57.006999999999998</v>
      </c>
      <c r="O247" s="220">
        <f>M247*N247</f>
        <v>0.80580933415610989</v>
      </c>
      <c r="P247" s="220">
        <f>M247*60*1000</f>
        <v>848.11619712257436</v>
      </c>
      <c r="Q247" s="221">
        <f>P247*N247/1000</f>
        <v>48.34856004936659</v>
      </c>
    </row>
    <row r="248" spans="1:17" s="12" customFormat="1" ht="12.75" customHeight="1">
      <c r="A248" s="122"/>
      <c r="B248" s="46" t="s">
        <v>38</v>
      </c>
      <c r="C248" s="212" t="s">
        <v>430</v>
      </c>
      <c r="D248" s="214">
        <v>100</v>
      </c>
      <c r="E248" s="214">
        <v>1966</v>
      </c>
      <c r="F248" s="215">
        <f>G248+H248+I248</f>
        <v>89.304000000000002</v>
      </c>
      <c r="G248" s="215">
        <v>11.411776999999999</v>
      </c>
      <c r="H248" s="215">
        <v>16</v>
      </c>
      <c r="I248" s="215">
        <v>61.892223000000008</v>
      </c>
      <c r="J248" s="216">
        <v>4377.1000000000004</v>
      </c>
      <c r="K248" s="215">
        <v>61.892223000000008</v>
      </c>
      <c r="L248" s="217">
        <v>4377.1000000000004</v>
      </c>
      <c r="M248" s="218">
        <f>K248/L248</f>
        <v>1.4140006625391242E-2</v>
      </c>
      <c r="N248" s="219">
        <v>57.006999999999998</v>
      </c>
      <c r="O248" s="220">
        <f>M248*N248</f>
        <v>0.80607935769367856</v>
      </c>
      <c r="P248" s="220">
        <f>M248*60*1000</f>
        <v>848.40039752347457</v>
      </c>
      <c r="Q248" s="221">
        <f>P248*N248/1000</f>
        <v>48.364761461620716</v>
      </c>
    </row>
    <row r="249" spans="1:17" s="12" customFormat="1" ht="12.75" customHeight="1">
      <c r="A249" s="122"/>
      <c r="B249" s="46" t="s">
        <v>97</v>
      </c>
      <c r="C249" s="222" t="s">
        <v>283</v>
      </c>
      <c r="D249" s="223">
        <v>75</v>
      </c>
      <c r="E249" s="223">
        <v>1987</v>
      </c>
      <c r="F249" s="224">
        <v>76.194000000000003</v>
      </c>
      <c r="G249" s="224">
        <v>7.3682249999999998</v>
      </c>
      <c r="H249" s="224">
        <v>12</v>
      </c>
      <c r="I249" s="224">
        <v>56.825775</v>
      </c>
      <c r="J249" s="225">
        <v>4017.2</v>
      </c>
      <c r="K249" s="224">
        <v>56.825775</v>
      </c>
      <c r="L249" s="226">
        <v>4017.2</v>
      </c>
      <c r="M249" s="227">
        <v>1.414561759434432E-2</v>
      </c>
      <c r="N249" s="228">
        <v>76.18010000000001</v>
      </c>
      <c r="O249" s="228">
        <v>1.0776145628989098</v>
      </c>
      <c r="P249" s="228">
        <v>848.73705566065917</v>
      </c>
      <c r="Q249" s="229">
        <v>64.656873773934592</v>
      </c>
    </row>
    <row r="250" spans="1:17" s="12" customFormat="1" ht="12.75" customHeight="1">
      <c r="A250" s="122"/>
      <c r="B250" s="46" t="s">
        <v>529</v>
      </c>
      <c r="C250" s="231" t="s">
        <v>506</v>
      </c>
      <c r="D250" s="232">
        <v>52</v>
      </c>
      <c r="E250" s="233" t="s">
        <v>35</v>
      </c>
      <c r="F250" s="234">
        <v>56.26</v>
      </c>
      <c r="G250" s="234">
        <v>5.24</v>
      </c>
      <c r="H250" s="235">
        <v>8.48</v>
      </c>
      <c r="I250" s="234">
        <v>42.54</v>
      </c>
      <c r="J250" s="236">
        <v>3000.73</v>
      </c>
      <c r="K250" s="234">
        <v>42.54</v>
      </c>
      <c r="L250" s="237">
        <v>3000.73</v>
      </c>
      <c r="M250" s="218">
        <f>K250/L250</f>
        <v>1.4176550372742631E-2</v>
      </c>
      <c r="N250" s="238">
        <v>65.900000000000006</v>
      </c>
      <c r="O250" s="220">
        <f>M250*N250</f>
        <v>0.93423466956373946</v>
      </c>
      <c r="P250" s="220">
        <f>M250*60*1000</f>
        <v>850.5930223645579</v>
      </c>
      <c r="Q250" s="221">
        <f>P250*N250/1000</f>
        <v>56.054080173824367</v>
      </c>
    </row>
    <row r="251" spans="1:17" s="12" customFormat="1" ht="12.75" customHeight="1">
      <c r="A251" s="122"/>
      <c r="B251" s="45" t="s">
        <v>901</v>
      </c>
      <c r="C251" s="212" t="s">
        <v>879</v>
      </c>
      <c r="D251" s="214">
        <v>40</v>
      </c>
      <c r="E251" s="214">
        <v>1990</v>
      </c>
      <c r="F251" s="215">
        <f>SUM(G251+H251+I251)</f>
        <v>43.820999999999998</v>
      </c>
      <c r="G251" s="215">
        <v>5.6609999999999996</v>
      </c>
      <c r="H251" s="215">
        <v>6.4</v>
      </c>
      <c r="I251" s="215">
        <v>31.76</v>
      </c>
      <c r="J251" s="216">
        <v>2238</v>
      </c>
      <c r="K251" s="215">
        <v>31.76</v>
      </c>
      <c r="L251" s="217">
        <v>2238</v>
      </c>
      <c r="M251" s="218">
        <f>K251/L251</f>
        <v>1.4191242180518321E-2</v>
      </c>
      <c r="N251" s="219">
        <v>58.72</v>
      </c>
      <c r="O251" s="220">
        <f>M251*N251</f>
        <v>0.83330974084003573</v>
      </c>
      <c r="P251" s="220">
        <f>M251*60*1000</f>
        <v>851.47453083109929</v>
      </c>
      <c r="Q251" s="221">
        <f>P251*N251/1000</f>
        <v>49.998584450402149</v>
      </c>
    </row>
    <row r="252" spans="1:17" s="12" customFormat="1" ht="12.75" customHeight="1">
      <c r="A252" s="122"/>
      <c r="B252" s="45" t="s">
        <v>161</v>
      </c>
      <c r="C252" s="274" t="s">
        <v>342</v>
      </c>
      <c r="D252" s="275">
        <v>24</v>
      </c>
      <c r="E252" s="269">
        <v>1965</v>
      </c>
      <c r="F252" s="267">
        <v>18.578700000000001</v>
      </c>
      <c r="G252" s="267">
        <v>2.4990000000000001</v>
      </c>
      <c r="H252" s="267">
        <v>0.24</v>
      </c>
      <c r="I252" s="267">
        <v>15.839701</v>
      </c>
      <c r="J252" s="268">
        <v>1110.8699999999999</v>
      </c>
      <c r="K252" s="267">
        <v>15.839701</v>
      </c>
      <c r="L252" s="269">
        <v>1110.8699999999999</v>
      </c>
      <c r="M252" s="270">
        <v>1.4258825065039114E-2</v>
      </c>
      <c r="N252" s="271">
        <v>78.588999999999999</v>
      </c>
      <c r="O252" s="271">
        <v>1.1205868030363588</v>
      </c>
      <c r="P252" s="271">
        <v>855.52950390234685</v>
      </c>
      <c r="Q252" s="272">
        <v>67.235208182181537</v>
      </c>
    </row>
    <row r="253" spans="1:17" s="12" customFormat="1" ht="12.75" customHeight="1">
      <c r="A253" s="122"/>
      <c r="B253" s="46" t="s">
        <v>38</v>
      </c>
      <c r="C253" s="212" t="s">
        <v>431</v>
      </c>
      <c r="D253" s="214">
        <v>75</v>
      </c>
      <c r="E253" s="214">
        <v>1988</v>
      </c>
      <c r="F253" s="215">
        <f>G253+H253+I253</f>
        <v>89.491</v>
      </c>
      <c r="G253" s="215">
        <v>20.057639999999999</v>
      </c>
      <c r="H253" s="215">
        <v>12</v>
      </c>
      <c r="I253" s="215">
        <v>57.43336</v>
      </c>
      <c r="J253" s="216">
        <v>4024.57</v>
      </c>
      <c r="K253" s="215">
        <v>57.43336</v>
      </c>
      <c r="L253" s="217">
        <v>4024.57</v>
      </c>
      <c r="M253" s="218">
        <f>K253/L253</f>
        <v>1.4270682333764849E-2</v>
      </c>
      <c r="N253" s="219">
        <v>57.006999999999998</v>
      </c>
      <c r="O253" s="220">
        <f>M253*N253</f>
        <v>0.81352878780093274</v>
      </c>
      <c r="P253" s="220">
        <f>M253*60*1000</f>
        <v>856.24094002589095</v>
      </c>
      <c r="Q253" s="221">
        <f>P253*N253/1000</f>
        <v>48.811727268055961</v>
      </c>
    </row>
    <row r="254" spans="1:17" s="12" customFormat="1" ht="12.75" customHeight="1">
      <c r="A254" s="122"/>
      <c r="B254" s="46" t="s">
        <v>862</v>
      </c>
      <c r="C254" s="276" t="s">
        <v>832</v>
      </c>
      <c r="D254" s="277">
        <v>20</v>
      </c>
      <c r="E254" s="277" t="s">
        <v>35</v>
      </c>
      <c r="F254" s="278">
        <f>G254+H254+I254</f>
        <v>21.799999999999997</v>
      </c>
      <c r="G254" s="278">
        <v>2.4015</v>
      </c>
      <c r="H254" s="278">
        <v>3.2</v>
      </c>
      <c r="I254" s="278">
        <v>16.198499999999999</v>
      </c>
      <c r="J254" s="279">
        <v>1135.08</v>
      </c>
      <c r="K254" s="278">
        <f>I254</f>
        <v>16.198499999999999</v>
      </c>
      <c r="L254" s="280">
        <f>J254</f>
        <v>1135.08</v>
      </c>
      <c r="M254" s="281">
        <f>K254/L254</f>
        <v>1.4270800296014378E-2</v>
      </c>
      <c r="N254" s="282">
        <v>49.1</v>
      </c>
      <c r="O254" s="283">
        <f>M254*N254</f>
        <v>0.70069629453430593</v>
      </c>
      <c r="P254" s="283">
        <f>M254*60*1000</f>
        <v>856.24801776086269</v>
      </c>
      <c r="Q254" s="284">
        <f>P254*N254/1000</f>
        <v>42.041777672058359</v>
      </c>
    </row>
    <row r="255" spans="1:17" s="12" customFormat="1" ht="12.75" customHeight="1">
      <c r="A255" s="122"/>
      <c r="B255" s="45" t="s">
        <v>254</v>
      </c>
      <c r="C255" s="222" t="s">
        <v>217</v>
      </c>
      <c r="D255" s="223">
        <v>37</v>
      </c>
      <c r="E255" s="223">
        <v>1985</v>
      </c>
      <c r="F255" s="224">
        <v>46.546999999999997</v>
      </c>
      <c r="G255" s="224">
        <v>6.3102999999999998</v>
      </c>
      <c r="H255" s="224">
        <v>8.64</v>
      </c>
      <c r="I255" s="224">
        <v>31.596700999999999</v>
      </c>
      <c r="J255" s="225">
        <v>2212.4</v>
      </c>
      <c r="K255" s="224">
        <v>31.596700999999999</v>
      </c>
      <c r="L255" s="226">
        <v>2212.4</v>
      </c>
      <c r="M255" s="227">
        <v>1.4281640300126559E-2</v>
      </c>
      <c r="N255" s="228">
        <v>69.389399999999995</v>
      </c>
      <c r="O255" s="228">
        <v>0.99099445144160181</v>
      </c>
      <c r="P255" s="228">
        <v>856.89841800759359</v>
      </c>
      <c r="Q255" s="229">
        <v>59.459667086496111</v>
      </c>
    </row>
    <row r="256" spans="1:17" s="12" customFormat="1" ht="12.75" customHeight="1">
      <c r="A256" s="122"/>
      <c r="B256" s="46" t="s">
        <v>31</v>
      </c>
      <c r="C256" s="212" t="s">
        <v>259</v>
      </c>
      <c r="D256" s="214">
        <v>6</v>
      </c>
      <c r="E256" s="214">
        <v>1983</v>
      </c>
      <c r="F256" s="215">
        <v>7.3</v>
      </c>
      <c r="G256" s="215">
        <v>0.51</v>
      </c>
      <c r="H256" s="215">
        <v>1.1200000000000001</v>
      </c>
      <c r="I256" s="215">
        <v>5.67</v>
      </c>
      <c r="J256" s="216">
        <v>396</v>
      </c>
      <c r="K256" s="215">
        <v>5.67</v>
      </c>
      <c r="L256" s="217">
        <v>396</v>
      </c>
      <c r="M256" s="218">
        <f>K256/L256</f>
        <v>1.4318181818181818E-2</v>
      </c>
      <c r="N256" s="219">
        <v>56.03</v>
      </c>
      <c r="O256" s="220">
        <f>M256*N256</f>
        <v>0.80224772727272731</v>
      </c>
      <c r="P256" s="220">
        <f>M256*60*1000</f>
        <v>859.09090909090912</v>
      </c>
      <c r="Q256" s="221">
        <f>P256*N256/1000</f>
        <v>48.13486363636364</v>
      </c>
    </row>
    <row r="257" spans="1:17" s="12" customFormat="1" ht="12.75" customHeight="1">
      <c r="A257" s="122"/>
      <c r="B257" s="46" t="s">
        <v>662</v>
      </c>
      <c r="C257" s="205" t="s">
        <v>640</v>
      </c>
      <c r="D257" s="45">
        <v>40</v>
      </c>
      <c r="E257" s="45">
        <v>1998</v>
      </c>
      <c r="F257" s="206">
        <f>SUM(G257+H257+I257)</f>
        <v>39.799999999999997</v>
      </c>
      <c r="G257" s="206">
        <v>2.6</v>
      </c>
      <c r="H257" s="206">
        <v>6.4</v>
      </c>
      <c r="I257" s="206">
        <v>30.8</v>
      </c>
      <c r="J257" s="207">
        <v>2183.7199999999998</v>
      </c>
      <c r="K257" s="206">
        <v>30.8</v>
      </c>
      <c r="L257" s="208">
        <v>2133.7600000000002</v>
      </c>
      <c r="M257" s="209">
        <f>SUM(K257/L257)</f>
        <v>1.4434613077384521E-2</v>
      </c>
      <c r="N257" s="210">
        <v>58.6</v>
      </c>
      <c r="O257" s="210">
        <f>SUM(M257*N257)</f>
        <v>0.84586832633473297</v>
      </c>
      <c r="P257" s="210">
        <f>SUM(M257*60*1000)</f>
        <v>866.07678464307128</v>
      </c>
      <c r="Q257" s="211">
        <f>SUM(O257*60)</f>
        <v>50.752099580083978</v>
      </c>
    </row>
    <row r="258" spans="1:17" s="12" customFormat="1" ht="12.75" customHeight="1">
      <c r="A258" s="122"/>
      <c r="B258" s="46" t="s">
        <v>862</v>
      </c>
      <c r="C258" s="276" t="s">
        <v>833</v>
      </c>
      <c r="D258" s="277">
        <v>20</v>
      </c>
      <c r="E258" s="277" t="s">
        <v>35</v>
      </c>
      <c r="F258" s="278">
        <f>G258+H258+I258</f>
        <v>21.466000000000001</v>
      </c>
      <c r="G258" s="278">
        <v>2.6743999999999999</v>
      </c>
      <c r="H258" s="278">
        <v>3.2</v>
      </c>
      <c r="I258" s="278">
        <v>15.5916</v>
      </c>
      <c r="J258" s="279">
        <v>1074.3</v>
      </c>
      <c r="K258" s="278">
        <f>I258</f>
        <v>15.5916</v>
      </c>
      <c r="L258" s="280">
        <f>J258</f>
        <v>1074.3</v>
      </c>
      <c r="M258" s="281">
        <f>K258/L258</f>
        <v>1.4513264451270595E-2</v>
      </c>
      <c r="N258" s="282">
        <v>49.1</v>
      </c>
      <c r="O258" s="283">
        <f>M258*N258</f>
        <v>0.71260128455738625</v>
      </c>
      <c r="P258" s="283">
        <f>M258*60*1000</f>
        <v>870.79586707623571</v>
      </c>
      <c r="Q258" s="284">
        <f>P258*N258/1000</f>
        <v>42.756077073443173</v>
      </c>
    </row>
    <row r="259" spans="1:17" s="12" customFormat="1" ht="12.75" customHeight="1">
      <c r="A259" s="122"/>
      <c r="B259" s="46" t="s">
        <v>125</v>
      </c>
      <c r="C259" s="222" t="s">
        <v>113</v>
      </c>
      <c r="D259" s="223">
        <v>79</v>
      </c>
      <c r="E259" s="223">
        <v>1976</v>
      </c>
      <c r="F259" s="224">
        <v>78.113</v>
      </c>
      <c r="G259" s="224">
        <v>9.5348210000000009</v>
      </c>
      <c r="H259" s="224">
        <v>12.64</v>
      </c>
      <c r="I259" s="224">
        <v>55.938183000000002</v>
      </c>
      <c r="J259" s="225">
        <v>3845.02</v>
      </c>
      <c r="K259" s="224">
        <v>55.938183000000002</v>
      </c>
      <c r="L259" s="226">
        <v>3845.02</v>
      </c>
      <c r="M259" s="227">
        <v>1.4548216394193009E-2</v>
      </c>
      <c r="N259" s="228">
        <v>79.232100000000003</v>
      </c>
      <c r="O259" s="228">
        <v>1.1526857361663398</v>
      </c>
      <c r="P259" s="228">
        <v>872.89298365158049</v>
      </c>
      <c r="Q259" s="229">
        <v>69.161144169980403</v>
      </c>
    </row>
    <row r="260" spans="1:17" s="12" customFormat="1" ht="12.75" customHeight="1">
      <c r="A260" s="122"/>
      <c r="B260" s="46" t="s">
        <v>862</v>
      </c>
      <c r="C260" s="285" t="s">
        <v>834</v>
      </c>
      <c r="D260" s="277">
        <v>40</v>
      </c>
      <c r="E260" s="277">
        <v>1992</v>
      </c>
      <c r="F260" s="278">
        <f>G260+H260+I260</f>
        <v>45.06</v>
      </c>
      <c r="G260" s="278">
        <v>6.173</v>
      </c>
      <c r="H260" s="278">
        <v>6.4</v>
      </c>
      <c r="I260" s="278">
        <v>32.487000000000002</v>
      </c>
      <c r="J260" s="279">
        <v>2229.96</v>
      </c>
      <c r="K260" s="278">
        <f>I260</f>
        <v>32.487000000000002</v>
      </c>
      <c r="L260" s="280">
        <f>J260</f>
        <v>2229.96</v>
      </c>
      <c r="M260" s="281">
        <f>K260/L260</f>
        <v>1.4568422751977615E-2</v>
      </c>
      <c r="N260" s="282">
        <v>49.1</v>
      </c>
      <c r="O260" s="283">
        <f>M260*N260</f>
        <v>0.71530955712210087</v>
      </c>
      <c r="P260" s="283">
        <f>M260*60*1000</f>
        <v>874.10536511865689</v>
      </c>
      <c r="Q260" s="284">
        <f>P260*N260/1000</f>
        <v>42.918573427326052</v>
      </c>
    </row>
    <row r="261" spans="1:17" s="12" customFormat="1" ht="12.75" customHeight="1">
      <c r="A261" s="122"/>
      <c r="B261" s="46" t="s">
        <v>97</v>
      </c>
      <c r="C261" s="222" t="s">
        <v>282</v>
      </c>
      <c r="D261" s="223">
        <v>60</v>
      </c>
      <c r="E261" s="223">
        <v>1988</v>
      </c>
      <c r="F261" s="224">
        <v>49.13</v>
      </c>
      <c r="G261" s="224">
        <v>5.0276310000000004</v>
      </c>
      <c r="H261" s="224">
        <v>9.6</v>
      </c>
      <c r="I261" s="224">
        <v>34.502367999999997</v>
      </c>
      <c r="J261" s="225">
        <v>2363.7600000000002</v>
      </c>
      <c r="K261" s="224">
        <v>34.502367999999997</v>
      </c>
      <c r="L261" s="226">
        <v>2363.7600000000002</v>
      </c>
      <c r="M261" s="227">
        <v>1.459639218871628E-2</v>
      </c>
      <c r="N261" s="228">
        <v>76.18010000000001</v>
      </c>
      <c r="O261" s="228">
        <v>1.1119546165756253</v>
      </c>
      <c r="P261" s="228">
        <v>875.78353132297684</v>
      </c>
      <c r="Q261" s="229">
        <v>66.717276994537514</v>
      </c>
    </row>
    <row r="262" spans="1:17" s="12" customFormat="1" ht="12.75" customHeight="1">
      <c r="A262" s="122"/>
      <c r="B262" s="46" t="s">
        <v>38</v>
      </c>
      <c r="C262" s="212" t="s">
        <v>266</v>
      </c>
      <c r="D262" s="214">
        <v>54</v>
      </c>
      <c r="E262" s="214">
        <v>1989</v>
      </c>
      <c r="F262" s="215">
        <f>G262+H262+I262</f>
        <v>60.563000000000002</v>
      </c>
      <c r="G262" s="215">
        <v>8.159040000000001</v>
      </c>
      <c r="H262" s="215">
        <v>8.64</v>
      </c>
      <c r="I262" s="215">
        <v>43.763959999999997</v>
      </c>
      <c r="J262" s="216">
        <v>2996.05</v>
      </c>
      <c r="K262" s="215">
        <v>43.763959999999997</v>
      </c>
      <c r="L262" s="217">
        <v>2996.05</v>
      </c>
      <c r="M262" s="218">
        <f>K262/L262</f>
        <v>1.460721950568248E-2</v>
      </c>
      <c r="N262" s="219">
        <v>57.006999999999998</v>
      </c>
      <c r="O262" s="220">
        <f>M262*N262</f>
        <v>0.83271376236044103</v>
      </c>
      <c r="P262" s="220">
        <f>M262*60*1000</f>
        <v>876.43317034094878</v>
      </c>
      <c r="Q262" s="221">
        <f>P262*N262/1000</f>
        <v>49.962825741626467</v>
      </c>
    </row>
    <row r="263" spans="1:17" s="12" customFormat="1" ht="12.75" customHeight="1">
      <c r="A263" s="122"/>
      <c r="B263" s="46" t="s">
        <v>125</v>
      </c>
      <c r="C263" s="222" t="s">
        <v>117</v>
      </c>
      <c r="D263" s="223">
        <v>30</v>
      </c>
      <c r="E263" s="223">
        <v>1977</v>
      </c>
      <c r="F263" s="224">
        <v>31.027999999999999</v>
      </c>
      <c r="G263" s="224">
        <v>3.468</v>
      </c>
      <c r="H263" s="224">
        <v>4.8</v>
      </c>
      <c r="I263" s="224">
        <v>22.76</v>
      </c>
      <c r="J263" s="225">
        <v>1557.06</v>
      </c>
      <c r="K263" s="224">
        <v>22.76</v>
      </c>
      <c r="L263" s="226">
        <v>1557.06</v>
      </c>
      <c r="M263" s="227">
        <v>1.4617291562303316E-2</v>
      </c>
      <c r="N263" s="228">
        <v>79.232100000000003</v>
      </c>
      <c r="O263" s="228">
        <v>1.1581587067935726</v>
      </c>
      <c r="P263" s="228">
        <v>877.03749373819892</v>
      </c>
      <c r="Q263" s="229">
        <v>69.489522407614345</v>
      </c>
    </row>
    <row r="264" spans="1:17" s="12" customFormat="1" ht="12.75" customHeight="1">
      <c r="A264" s="122"/>
      <c r="B264" s="45" t="s">
        <v>901</v>
      </c>
      <c r="C264" s="212" t="s">
        <v>880</v>
      </c>
      <c r="D264" s="214">
        <v>45</v>
      </c>
      <c r="E264" s="214">
        <v>1992</v>
      </c>
      <c r="F264" s="215">
        <f>SUM(G264+H264+I264)</f>
        <v>44.741</v>
      </c>
      <c r="G264" s="215">
        <v>5.3550000000000004</v>
      </c>
      <c r="H264" s="215">
        <v>7.2</v>
      </c>
      <c r="I264" s="215">
        <v>32.186</v>
      </c>
      <c r="J264" s="216">
        <v>2192.8000000000002</v>
      </c>
      <c r="K264" s="215">
        <v>32.186</v>
      </c>
      <c r="L264" s="217">
        <v>2192.8000000000002</v>
      </c>
      <c r="M264" s="218">
        <f>K264/L264</f>
        <v>1.4678037212696095E-2</v>
      </c>
      <c r="N264" s="219">
        <v>57.71</v>
      </c>
      <c r="O264" s="220">
        <f>M264*N264</f>
        <v>0.84706952754469167</v>
      </c>
      <c r="P264" s="220">
        <f>M264*60*1000</f>
        <v>880.6822327617657</v>
      </c>
      <c r="Q264" s="221">
        <f>P264*N264/1000</f>
        <v>50.8241716526815</v>
      </c>
    </row>
    <row r="265" spans="1:17" s="12" customFormat="1" ht="12.75" customHeight="1">
      <c r="A265" s="122"/>
      <c r="B265" s="46" t="s">
        <v>38</v>
      </c>
      <c r="C265" s="212" t="s">
        <v>432</v>
      </c>
      <c r="D265" s="214">
        <v>54</v>
      </c>
      <c r="E265" s="214">
        <v>1989</v>
      </c>
      <c r="F265" s="215">
        <f>G265+H265+I265</f>
        <v>59.900999999999996</v>
      </c>
      <c r="G265" s="215">
        <v>7.9890599999999994</v>
      </c>
      <c r="H265" s="215">
        <v>7.896796000000001</v>
      </c>
      <c r="I265" s="215">
        <v>44.015143999999999</v>
      </c>
      <c r="J265" s="216">
        <v>2997.89</v>
      </c>
      <c r="K265" s="215">
        <v>44.015143999999999</v>
      </c>
      <c r="L265" s="217">
        <v>2997.89</v>
      </c>
      <c r="M265" s="218">
        <f>K265/L265</f>
        <v>1.4682041035528321E-2</v>
      </c>
      <c r="N265" s="219">
        <v>57.006999999999998</v>
      </c>
      <c r="O265" s="220">
        <f>M265*N265</f>
        <v>0.83697911331236297</v>
      </c>
      <c r="P265" s="220">
        <f>M265*60*1000</f>
        <v>880.92246213169938</v>
      </c>
      <c r="Q265" s="221">
        <f>P265*N265/1000</f>
        <v>50.218746798741783</v>
      </c>
    </row>
    <row r="266" spans="1:17" s="12" customFormat="1" ht="12.75" customHeight="1">
      <c r="A266" s="122"/>
      <c r="B266" s="46" t="s">
        <v>529</v>
      </c>
      <c r="C266" s="231" t="s">
        <v>498</v>
      </c>
      <c r="D266" s="232">
        <v>4</v>
      </c>
      <c r="E266" s="233" t="s">
        <v>35</v>
      </c>
      <c r="F266" s="234">
        <v>3.2</v>
      </c>
      <c r="G266" s="234">
        <v>0.32</v>
      </c>
      <c r="H266" s="235">
        <v>0.04</v>
      </c>
      <c r="I266" s="234">
        <v>2.84</v>
      </c>
      <c r="J266" s="236">
        <v>193.25</v>
      </c>
      <c r="K266" s="234">
        <v>2.84</v>
      </c>
      <c r="L266" s="237">
        <v>193.25</v>
      </c>
      <c r="M266" s="218">
        <f>K266/L266</f>
        <v>1.4695989650711512E-2</v>
      </c>
      <c r="N266" s="238">
        <v>65.900000000000006</v>
      </c>
      <c r="O266" s="220">
        <f>M266*N266</f>
        <v>0.96846571798188874</v>
      </c>
      <c r="P266" s="220">
        <f>M266*60*1000</f>
        <v>881.75937904269074</v>
      </c>
      <c r="Q266" s="221">
        <f>P266*N266/1000</f>
        <v>58.107943078913323</v>
      </c>
    </row>
    <row r="267" spans="1:17" s="12" customFormat="1" ht="12.75" customHeight="1">
      <c r="A267" s="122"/>
      <c r="B267" s="46" t="s">
        <v>38</v>
      </c>
      <c r="C267" s="212" t="s">
        <v>433</v>
      </c>
      <c r="D267" s="214">
        <v>45</v>
      </c>
      <c r="E267" s="214">
        <v>1982</v>
      </c>
      <c r="F267" s="215">
        <f>G267+H267+I267</f>
        <v>46.35</v>
      </c>
      <c r="G267" s="215">
        <v>4.8727600000000004</v>
      </c>
      <c r="H267" s="215">
        <v>7.2</v>
      </c>
      <c r="I267" s="215">
        <v>34.277239999999999</v>
      </c>
      <c r="J267" s="216">
        <v>2332.2000000000003</v>
      </c>
      <c r="K267" s="215">
        <v>34.277239999999999</v>
      </c>
      <c r="L267" s="217">
        <v>2332.2000000000003</v>
      </c>
      <c r="M267" s="218">
        <f>K267/L267</f>
        <v>1.4697384443872736E-2</v>
      </c>
      <c r="N267" s="219">
        <v>57.006999999999998</v>
      </c>
      <c r="O267" s="220">
        <f>M267*N267</f>
        <v>0.83785379499185308</v>
      </c>
      <c r="P267" s="220">
        <f>M267*60*1000</f>
        <v>881.84306663236418</v>
      </c>
      <c r="Q267" s="221">
        <f>P267*N267/1000</f>
        <v>50.271227699511179</v>
      </c>
    </row>
    <row r="268" spans="1:17" s="12" customFormat="1" ht="12.75" customHeight="1">
      <c r="A268" s="122"/>
      <c r="B268" s="45" t="s">
        <v>696</v>
      </c>
      <c r="C268" s="212" t="s">
        <v>667</v>
      </c>
      <c r="D268" s="214">
        <v>36</v>
      </c>
      <c r="E268" s="214">
        <v>1970</v>
      </c>
      <c r="F268" s="215">
        <v>32.654000000000003</v>
      </c>
      <c r="G268" s="215">
        <v>2.72</v>
      </c>
      <c r="H268" s="215">
        <v>5.76</v>
      </c>
      <c r="I268" s="215">
        <v>24.173999999999999</v>
      </c>
      <c r="J268" s="216">
        <v>1538.01</v>
      </c>
      <c r="K268" s="215">
        <v>20.451000000000001</v>
      </c>
      <c r="L268" s="217">
        <v>1389.47</v>
      </c>
      <c r="M268" s="218">
        <f>K268/L268</f>
        <v>1.4718561753762226E-2</v>
      </c>
      <c r="N268" s="219">
        <v>75.319000000000003</v>
      </c>
      <c r="O268" s="220">
        <f>M268*N268</f>
        <v>1.1085873527316172</v>
      </c>
      <c r="P268" s="220">
        <f>M268*60*1000</f>
        <v>883.1137052257335</v>
      </c>
      <c r="Q268" s="221">
        <f>P268*N268/1000</f>
        <v>66.515241163897016</v>
      </c>
    </row>
    <row r="269" spans="1:17" s="12" customFormat="1" ht="12.75" customHeight="1">
      <c r="A269" s="122"/>
      <c r="B269" s="46" t="s">
        <v>171</v>
      </c>
      <c r="C269" s="265" t="s">
        <v>168</v>
      </c>
      <c r="D269" s="266">
        <v>9</v>
      </c>
      <c r="E269" s="266">
        <v>1960</v>
      </c>
      <c r="F269" s="267">
        <v>8.3829999999999991</v>
      </c>
      <c r="G269" s="267">
        <v>0.63632699999999998</v>
      </c>
      <c r="H269" s="267">
        <v>1.84</v>
      </c>
      <c r="I269" s="267">
        <v>5.9066709999999993</v>
      </c>
      <c r="J269" s="268">
        <v>536.88</v>
      </c>
      <c r="K269" s="267">
        <v>5.9066709999999993</v>
      </c>
      <c r="L269" s="269">
        <v>400.83</v>
      </c>
      <c r="M269" s="270">
        <v>1.473610009230846E-2</v>
      </c>
      <c r="N269" s="271">
        <v>70.087000000000003</v>
      </c>
      <c r="O269" s="271">
        <v>1.032809047169623</v>
      </c>
      <c r="P269" s="271">
        <v>884.16600553850753</v>
      </c>
      <c r="Q269" s="272">
        <v>61.968542830177377</v>
      </c>
    </row>
    <row r="270" spans="1:17" s="12" customFormat="1" ht="12.75" customHeight="1">
      <c r="A270" s="122"/>
      <c r="B270" s="45" t="s">
        <v>901</v>
      </c>
      <c r="C270" s="212" t="s">
        <v>878</v>
      </c>
      <c r="D270" s="214">
        <v>30</v>
      </c>
      <c r="E270" s="214">
        <v>1991</v>
      </c>
      <c r="F270" s="215">
        <f>SUM(G270+H270+I270)</f>
        <v>32.891999999999996</v>
      </c>
      <c r="G270" s="215">
        <v>3.919</v>
      </c>
      <c r="H270" s="215">
        <v>4.8</v>
      </c>
      <c r="I270" s="215">
        <v>24.172999999999998</v>
      </c>
      <c r="J270" s="216">
        <v>1636.16</v>
      </c>
      <c r="K270" s="215">
        <v>24.172999999999998</v>
      </c>
      <c r="L270" s="217">
        <v>1636.16</v>
      </c>
      <c r="M270" s="218">
        <f>K270/L270</f>
        <v>1.477422745941717E-2</v>
      </c>
      <c r="N270" s="219">
        <v>58.72</v>
      </c>
      <c r="O270" s="220">
        <f>M270*N270</f>
        <v>0.86754263641697626</v>
      </c>
      <c r="P270" s="220">
        <f>M270*60*1000</f>
        <v>886.45364756503022</v>
      </c>
      <c r="Q270" s="221">
        <f>P270*N270/1000</f>
        <v>52.052558185018576</v>
      </c>
    </row>
    <row r="271" spans="1:17" s="12" customFormat="1" ht="12.75" customHeight="1">
      <c r="A271" s="122"/>
      <c r="B271" s="45" t="s">
        <v>635</v>
      </c>
      <c r="C271" s="212" t="s">
        <v>612</v>
      </c>
      <c r="D271" s="214">
        <v>40</v>
      </c>
      <c r="E271" s="214">
        <v>1988</v>
      </c>
      <c r="F271" s="215">
        <f>G271+H271+I271</f>
        <v>43.799001000000004</v>
      </c>
      <c r="G271" s="215">
        <v>4.0206660000000003</v>
      </c>
      <c r="H271" s="215">
        <v>6.4</v>
      </c>
      <c r="I271" s="215">
        <v>33.378335</v>
      </c>
      <c r="J271" s="216">
        <v>2258.8200000000002</v>
      </c>
      <c r="K271" s="215">
        <f>I271</f>
        <v>33.378335</v>
      </c>
      <c r="L271" s="217">
        <f>J271</f>
        <v>2258.8200000000002</v>
      </c>
      <c r="M271" s="218">
        <f>K271/L271</f>
        <v>1.4776890146182518E-2</v>
      </c>
      <c r="N271" s="219">
        <v>58.750999999999998</v>
      </c>
      <c r="O271" s="220">
        <f>M271*N271</f>
        <v>0.86815707297836908</v>
      </c>
      <c r="P271" s="220">
        <f>M271*60*1000</f>
        <v>886.61340877095108</v>
      </c>
      <c r="Q271" s="221">
        <f>P271*N271/1000</f>
        <v>52.089424378702148</v>
      </c>
    </row>
    <row r="272" spans="1:17" s="12" customFormat="1" ht="12.75" customHeight="1">
      <c r="A272" s="122"/>
      <c r="B272" s="46" t="s">
        <v>38</v>
      </c>
      <c r="C272" s="212" t="s">
        <v>265</v>
      </c>
      <c r="D272" s="214">
        <v>54</v>
      </c>
      <c r="E272" s="214">
        <v>1978</v>
      </c>
      <c r="F272" s="215">
        <f>G272+H272+I272</f>
        <v>58.927000000000007</v>
      </c>
      <c r="G272" s="215">
        <v>6.0626199999999999</v>
      </c>
      <c r="H272" s="215">
        <v>8.64</v>
      </c>
      <c r="I272" s="215">
        <v>44.224380000000004</v>
      </c>
      <c r="J272" s="216">
        <v>2984.27</v>
      </c>
      <c r="K272" s="215">
        <v>44.224380000000004</v>
      </c>
      <c r="L272" s="217">
        <v>2984.27</v>
      </c>
      <c r="M272" s="218">
        <f>K272/L272</f>
        <v>1.4819161805064556E-2</v>
      </c>
      <c r="N272" s="219">
        <v>57.006999999999998</v>
      </c>
      <c r="O272" s="220">
        <f>M272*N272</f>
        <v>0.84479595702131505</v>
      </c>
      <c r="P272" s="220">
        <f>M272*60*1000</f>
        <v>889.14970830387335</v>
      </c>
      <c r="Q272" s="221">
        <f>P272*N272/1000</f>
        <v>50.687757421278903</v>
      </c>
    </row>
    <row r="273" spans="1:17" s="12" customFormat="1" ht="12.75" customHeight="1">
      <c r="A273" s="122"/>
      <c r="B273" s="46" t="s">
        <v>599</v>
      </c>
      <c r="C273" s="212" t="s">
        <v>577</v>
      </c>
      <c r="D273" s="214">
        <v>23</v>
      </c>
      <c r="E273" s="214">
        <v>2009</v>
      </c>
      <c r="F273" s="215">
        <v>19.5</v>
      </c>
      <c r="G273" s="215">
        <v>1.32</v>
      </c>
      <c r="H273" s="215">
        <v>1.84</v>
      </c>
      <c r="I273" s="215">
        <v>16.34</v>
      </c>
      <c r="J273" s="216">
        <v>1098.31</v>
      </c>
      <c r="K273" s="215">
        <v>16.34</v>
      </c>
      <c r="L273" s="217">
        <v>1098.31</v>
      </c>
      <c r="M273" s="218">
        <v>1.4877402554834246E-2</v>
      </c>
      <c r="N273" s="219">
        <v>97.45</v>
      </c>
      <c r="O273" s="220">
        <v>1.4498028789685973</v>
      </c>
      <c r="P273" s="220">
        <v>892.64415329005476</v>
      </c>
      <c r="Q273" s="221">
        <v>86.988172738115836</v>
      </c>
    </row>
    <row r="274" spans="1:17" s="12" customFormat="1" ht="12.75" customHeight="1">
      <c r="A274" s="122"/>
      <c r="B274" s="46" t="s">
        <v>862</v>
      </c>
      <c r="C274" s="285" t="s">
        <v>835</v>
      </c>
      <c r="D274" s="277">
        <v>20</v>
      </c>
      <c r="E274" s="277">
        <v>1993</v>
      </c>
      <c r="F274" s="278">
        <f>G274+H274+I274</f>
        <v>22.04</v>
      </c>
      <c r="G274" s="278">
        <v>2.3306</v>
      </c>
      <c r="H274" s="278">
        <v>3.2</v>
      </c>
      <c r="I274" s="278">
        <v>16.509399999999999</v>
      </c>
      <c r="J274" s="279">
        <v>1108.8499999999999</v>
      </c>
      <c r="K274" s="278">
        <f>I274</f>
        <v>16.509399999999999</v>
      </c>
      <c r="L274" s="280">
        <f>J274</f>
        <v>1108.8499999999999</v>
      </c>
      <c r="M274" s="281">
        <f>K274/L274</f>
        <v>1.4888758623799432E-2</v>
      </c>
      <c r="N274" s="282">
        <v>49.1</v>
      </c>
      <c r="O274" s="283">
        <f>M274*N274</f>
        <v>0.73103804842855213</v>
      </c>
      <c r="P274" s="283">
        <f>M274*60*1000</f>
        <v>893.32551742796591</v>
      </c>
      <c r="Q274" s="284">
        <f>P274*N274/1000</f>
        <v>43.862282905713123</v>
      </c>
    </row>
    <row r="275" spans="1:17" s="12" customFormat="1" ht="12.75" customHeight="1">
      <c r="A275" s="122"/>
      <c r="B275" s="46" t="s">
        <v>862</v>
      </c>
      <c r="C275" s="285" t="s">
        <v>836</v>
      </c>
      <c r="D275" s="277">
        <v>19</v>
      </c>
      <c r="E275" s="277" t="s">
        <v>35</v>
      </c>
      <c r="F275" s="278">
        <f>G275+H275+I275</f>
        <v>21.72</v>
      </c>
      <c r="G275" s="278">
        <v>1.9103000000000001</v>
      </c>
      <c r="H275" s="278">
        <v>3.04</v>
      </c>
      <c r="I275" s="278">
        <v>16.7697</v>
      </c>
      <c r="J275" s="279">
        <v>1124.4000000000001</v>
      </c>
      <c r="K275" s="278">
        <f>I275</f>
        <v>16.7697</v>
      </c>
      <c r="L275" s="280">
        <f>J275</f>
        <v>1124.4000000000001</v>
      </c>
      <c r="M275" s="281">
        <f>K275/L275</f>
        <v>1.4914354322305229E-2</v>
      </c>
      <c r="N275" s="282">
        <v>49.1</v>
      </c>
      <c r="O275" s="283">
        <f>M275*N275</f>
        <v>0.73229479722518676</v>
      </c>
      <c r="P275" s="283">
        <f>M275*60*1000</f>
        <v>894.86125933831374</v>
      </c>
      <c r="Q275" s="284">
        <f>P275*N275/1000</f>
        <v>43.937687833511205</v>
      </c>
    </row>
    <row r="276" spans="1:17" s="12" customFormat="1" ht="12.75" customHeight="1">
      <c r="A276" s="122"/>
      <c r="B276" s="46" t="s">
        <v>529</v>
      </c>
      <c r="C276" s="231" t="s">
        <v>507</v>
      </c>
      <c r="D276" s="232">
        <v>54</v>
      </c>
      <c r="E276" s="233" t="s">
        <v>35</v>
      </c>
      <c r="F276" s="234">
        <v>60.14</v>
      </c>
      <c r="G276" s="234">
        <v>6.51</v>
      </c>
      <c r="H276" s="235">
        <v>8.64</v>
      </c>
      <c r="I276" s="234">
        <v>44.99</v>
      </c>
      <c r="J276" s="236">
        <v>3008.9</v>
      </c>
      <c r="K276" s="234">
        <v>44.99</v>
      </c>
      <c r="L276" s="237">
        <v>3008.9</v>
      </c>
      <c r="M276" s="218">
        <f>K276/L276</f>
        <v>1.4952308152480973E-2</v>
      </c>
      <c r="N276" s="238">
        <v>65.900000000000006</v>
      </c>
      <c r="O276" s="220">
        <f>M276*N276</f>
        <v>0.98535710724849623</v>
      </c>
      <c r="P276" s="220">
        <f>M276*60*1000</f>
        <v>897.13848914885841</v>
      </c>
      <c r="Q276" s="221">
        <f>P276*N276/1000</f>
        <v>59.121426434909772</v>
      </c>
    </row>
    <row r="277" spans="1:17" s="12" customFormat="1" ht="12.75" customHeight="1">
      <c r="A277" s="122"/>
      <c r="B277" s="46" t="s">
        <v>662</v>
      </c>
      <c r="C277" s="205" t="s">
        <v>637</v>
      </c>
      <c r="D277" s="45">
        <v>39</v>
      </c>
      <c r="E277" s="45">
        <v>1992</v>
      </c>
      <c r="F277" s="206">
        <f>SUM(G277+H277+I277)</f>
        <v>44.8</v>
      </c>
      <c r="G277" s="206">
        <v>4.5</v>
      </c>
      <c r="H277" s="206">
        <v>6.2</v>
      </c>
      <c r="I277" s="206">
        <v>34.1</v>
      </c>
      <c r="J277" s="207">
        <v>2279.6999999999998</v>
      </c>
      <c r="K277" s="206">
        <v>34.1</v>
      </c>
      <c r="L277" s="208">
        <v>2279.6999999999998</v>
      </c>
      <c r="M277" s="209">
        <f>SUM(K277/L277)</f>
        <v>1.4958108523051281E-2</v>
      </c>
      <c r="N277" s="210">
        <v>58.6</v>
      </c>
      <c r="O277" s="210">
        <f>SUM(M277*N277)</f>
        <v>0.87654515945080502</v>
      </c>
      <c r="P277" s="210">
        <f>SUM(M277*60*1000)</f>
        <v>897.48651138307673</v>
      </c>
      <c r="Q277" s="211">
        <f>SUM(O277*60)</f>
        <v>52.592709567048303</v>
      </c>
    </row>
    <row r="278" spans="1:17" s="12" customFormat="1" ht="12.75" customHeight="1">
      <c r="A278" s="122"/>
      <c r="B278" s="45" t="s">
        <v>161</v>
      </c>
      <c r="C278" s="274" t="s">
        <v>343</v>
      </c>
      <c r="D278" s="275">
        <v>21</v>
      </c>
      <c r="E278" s="269">
        <v>2010</v>
      </c>
      <c r="F278" s="267">
        <v>15.672000000000001</v>
      </c>
      <c r="G278" s="267">
        <v>1.4790000000000001</v>
      </c>
      <c r="H278" s="267">
        <v>-1.0445</v>
      </c>
      <c r="I278" s="267">
        <v>15.237500000000001</v>
      </c>
      <c r="J278" s="268">
        <v>1013.26</v>
      </c>
      <c r="K278" s="267">
        <v>15.237500000000001</v>
      </c>
      <c r="L278" s="269">
        <v>1013.26</v>
      </c>
      <c r="M278" s="270">
        <v>1.5038094862128181E-2</v>
      </c>
      <c r="N278" s="271">
        <v>78.588999999999999</v>
      </c>
      <c r="O278" s="271">
        <v>1.1818288371197916</v>
      </c>
      <c r="P278" s="271">
        <v>902.28569172769096</v>
      </c>
      <c r="Q278" s="272">
        <v>70.909730227187509</v>
      </c>
    </row>
    <row r="279" spans="1:17" s="12" customFormat="1" ht="12.75" customHeight="1">
      <c r="A279" s="122"/>
      <c r="B279" s="45" t="s">
        <v>254</v>
      </c>
      <c r="C279" s="222" t="s">
        <v>216</v>
      </c>
      <c r="D279" s="223">
        <v>72</v>
      </c>
      <c r="E279" s="223">
        <v>1985</v>
      </c>
      <c r="F279" s="224">
        <v>95.480999999999995</v>
      </c>
      <c r="G279" s="224">
        <v>11.5915</v>
      </c>
      <c r="H279" s="224">
        <v>17.28</v>
      </c>
      <c r="I279" s="224">
        <v>66.609504000000001</v>
      </c>
      <c r="J279" s="225">
        <v>4428.07</v>
      </c>
      <c r="K279" s="224">
        <v>66.609504000000001</v>
      </c>
      <c r="L279" s="226">
        <v>4428.07</v>
      </c>
      <c r="M279" s="227">
        <v>1.5042558947803446E-2</v>
      </c>
      <c r="N279" s="228">
        <v>69.389399999999995</v>
      </c>
      <c r="O279" s="228">
        <v>1.0437941398527124</v>
      </c>
      <c r="P279" s="228">
        <v>902.55353686820672</v>
      </c>
      <c r="Q279" s="229">
        <v>62.627648391162737</v>
      </c>
    </row>
    <row r="280" spans="1:17" s="12" customFormat="1" ht="12.75" customHeight="1">
      <c r="A280" s="122"/>
      <c r="B280" s="45" t="s">
        <v>901</v>
      </c>
      <c r="C280" s="212" t="s">
        <v>876</v>
      </c>
      <c r="D280" s="214">
        <v>40</v>
      </c>
      <c r="E280" s="214">
        <v>1984</v>
      </c>
      <c r="F280" s="215">
        <f>SUM(G280+H280+I280)</f>
        <v>45.843000000000004</v>
      </c>
      <c r="G280" s="215">
        <v>4.7430000000000003</v>
      </c>
      <c r="H280" s="215">
        <v>6.4</v>
      </c>
      <c r="I280" s="215">
        <v>34.700000000000003</v>
      </c>
      <c r="J280" s="216">
        <v>2304.94</v>
      </c>
      <c r="K280" s="215">
        <v>34.700000000000003</v>
      </c>
      <c r="L280" s="217">
        <v>2304.94</v>
      </c>
      <c r="M280" s="218">
        <f>K280/L280</f>
        <v>1.5054621812281449E-2</v>
      </c>
      <c r="N280" s="219">
        <v>58.72</v>
      </c>
      <c r="O280" s="220">
        <f>M280*N280</f>
        <v>0.88400739281716667</v>
      </c>
      <c r="P280" s="220">
        <f>M280*60*1000</f>
        <v>903.27730873688699</v>
      </c>
      <c r="Q280" s="221">
        <f>P280*N280/1000</f>
        <v>53.040443569030003</v>
      </c>
    </row>
    <row r="281" spans="1:17" s="12" customFormat="1" ht="12.75" customHeight="1">
      <c r="A281" s="122"/>
      <c r="B281" s="45" t="s">
        <v>79</v>
      </c>
      <c r="C281" s="205" t="s">
        <v>58</v>
      </c>
      <c r="D281" s="45">
        <v>54</v>
      </c>
      <c r="E281" s="45">
        <v>1985</v>
      </c>
      <c r="F281" s="206">
        <v>68.900000000000006</v>
      </c>
      <c r="G281" s="206">
        <v>8.01</v>
      </c>
      <c r="H281" s="206">
        <v>8.48</v>
      </c>
      <c r="I281" s="206">
        <f>F281-G281-H281</f>
        <v>52.410000000000011</v>
      </c>
      <c r="J281" s="207">
        <v>3480.02</v>
      </c>
      <c r="K281" s="206">
        <f>I281/J281*L281</f>
        <v>52.410000000000011</v>
      </c>
      <c r="L281" s="208">
        <v>3480.02</v>
      </c>
      <c r="M281" s="209">
        <f>K281/L281</f>
        <v>1.5060258274377736E-2</v>
      </c>
      <c r="N281" s="210">
        <v>71.613</v>
      </c>
      <c r="O281" s="210">
        <f>M281*N281</f>
        <v>1.0785102758030127</v>
      </c>
      <c r="P281" s="210">
        <f>M281*60*1000</f>
        <v>903.61549646266417</v>
      </c>
      <c r="Q281" s="211">
        <f>P281*N281/1000</f>
        <v>64.710616548180766</v>
      </c>
    </row>
    <row r="282" spans="1:17" s="12" customFormat="1" ht="12.75" customHeight="1">
      <c r="A282" s="122"/>
      <c r="B282" s="46" t="s">
        <v>862</v>
      </c>
      <c r="C282" s="285" t="s">
        <v>838</v>
      </c>
      <c r="D282" s="277">
        <v>20</v>
      </c>
      <c r="E282" s="277">
        <v>1992</v>
      </c>
      <c r="F282" s="278">
        <f>G282+H282+I282</f>
        <v>23.07</v>
      </c>
      <c r="G282" s="278">
        <v>3.3294000000000001</v>
      </c>
      <c r="H282" s="278">
        <v>3.2</v>
      </c>
      <c r="I282" s="278">
        <v>16.540600000000001</v>
      </c>
      <c r="J282" s="279">
        <v>1096.6400000000001</v>
      </c>
      <c r="K282" s="278">
        <f>I282</f>
        <v>16.540600000000001</v>
      </c>
      <c r="L282" s="280">
        <f>J282</f>
        <v>1096.6400000000001</v>
      </c>
      <c r="M282" s="281">
        <f>K282/L282</f>
        <v>1.5082980741173037E-2</v>
      </c>
      <c r="N282" s="282">
        <v>49.1</v>
      </c>
      <c r="O282" s="283">
        <f>M282*N282</f>
        <v>0.74057435439159613</v>
      </c>
      <c r="P282" s="283">
        <f>M282*60*1000</f>
        <v>904.97884447038223</v>
      </c>
      <c r="Q282" s="284">
        <f>P282*N282/1000</f>
        <v>44.43446126349577</v>
      </c>
    </row>
    <row r="283" spans="1:17" s="12" customFormat="1" ht="12.75" customHeight="1">
      <c r="A283" s="122"/>
      <c r="B283" s="45" t="s">
        <v>79</v>
      </c>
      <c r="C283" s="205" t="s">
        <v>54</v>
      </c>
      <c r="D283" s="45">
        <v>50</v>
      </c>
      <c r="E283" s="45">
        <v>1988</v>
      </c>
      <c r="F283" s="206">
        <v>70.37</v>
      </c>
      <c r="G283" s="206">
        <v>8.3000000000000007</v>
      </c>
      <c r="H283" s="206">
        <v>8</v>
      </c>
      <c r="I283" s="206">
        <f>F283-G283-H283</f>
        <v>54.070000000000007</v>
      </c>
      <c r="J283" s="207">
        <v>3582.32</v>
      </c>
      <c r="K283" s="206">
        <f>I283/J283*L283</f>
        <v>54.070000000000007</v>
      </c>
      <c r="L283" s="208">
        <v>3582.32</v>
      </c>
      <c r="M283" s="209">
        <f>K283/L283</f>
        <v>1.5093570646955047E-2</v>
      </c>
      <c r="N283" s="210">
        <v>71.613</v>
      </c>
      <c r="O283" s="210">
        <f>M283*N283</f>
        <v>1.0808958747403918</v>
      </c>
      <c r="P283" s="210">
        <f>M283*60*1000</f>
        <v>905.61423881730286</v>
      </c>
      <c r="Q283" s="211">
        <f>P283*N283/1000</f>
        <v>64.853752484423509</v>
      </c>
    </row>
    <row r="284" spans="1:17" s="12" customFormat="1" ht="12.75" customHeight="1">
      <c r="A284" s="122"/>
      <c r="B284" s="46" t="s">
        <v>862</v>
      </c>
      <c r="C284" s="285" t="s">
        <v>837</v>
      </c>
      <c r="D284" s="277">
        <v>15</v>
      </c>
      <c r="E284" s="277">
        <v>1993</v>
      </c>
      <c r="F284" s="278">
        <f>G284+H284+I284</f>
        <v>18</v>
      </c>
      <c r="G284" s="278">
        <v>1.8010999999999999</v>
      </c>
      <c r="H284" s="278">
        <v>2.4</v>
      </c>
      <c r="I284" s="278">
        <v>13.7989</v>
      </c>
      <c r="J284" s="279">
        <v>911.13</v>
      </c>
      <c r="K284" s="278">
        <f>I284</f>
        <v>13.7989</v>
      </c>
      <c r="L284" s="280">
        <f>J284</f>
        <v>911.13</v>
      </c>
      <c r="M284" s="281">
        <f>K284/L284</f>
        <v>1.5144820168362364E-2</v>
      </c>
      <c r="N284" s="282">
        <v>49.1</v>
      </c>
      <c r="O284" s="283">
        <f>M284*N284</f>
        <v>0.74361067026659211</v>
      </c>
      <c r="P284" s="283">
        <f>M284*60*1000</f>
        <v>908.68921010174188</v>
      </c>
      <c r="Q284" s="284">
        <f>P284*N284/1000</f>
        <v>44.616640215995524</v>
      </c>
    </row>
    <row r="285" spans="1:17" s="12" customFormat="1" ht="12.75" customHeight="1">
      <c r="A285" s="122"/>
      <c r="B285" s="45" t="s">
        <v>696</v>
      </c>
      <c r="C285" s="212" t="s">
        <v>670</v>
      </c>
      <c r="D285" s="214">
        <v>11</v>
      </c>
      <c r="E285" s="214">
        <v>1986</v>
      </c>
      <c r="F285" s="215">
        <v>10.885999999999999</v>
      </c>
      <c r="G285" s="215">
        <v>424.14</v>
      </c>
      <c r="H285" s="215">
        <v>0.56699999999999995</v>
      </c>
      <c r="I285" s="215">
        <v>1.728</v>
      </c>
      <c r="J285" s="216">
        <v>8.5909999999999993</v>
      </c>
      <c r="K285" s="215">
        <v>6.4630000000000001</v>
      </c>
      <c r="L285" s="217">
        <v>424.14</v>
      </c>
      <c r="M285" s="218">
        <f>K285/L285</f>
        <v>1.5237893148488708E-2</v>
      </c>
      <c r="N285" s="219">
        <v>75.319000000000003</v>
      </c>
      <c r="O285" s="220">
        <f>M285*N285</f>
        <v>1.1477028740510211</v>
      </c>
      <c r="P285" s="220">
        <f>M285*60*1000</f>
        <v>914.27358890932248</v>
      </c>
      <c r="Q285" s="221">
        <f>P285*N285/1000</f>
        <v>68.862172443061269</v>
      </c>
    </row>
    <row r="286" spans="1:17" s="12" customFormat="1" ht="12.75" customHeight="1">
      <c r="A286" s="122"/>
      <c r="B286" s="45" t="s">
        <v>635</v>
      </c>
      <c r="C286" s="212" t="s">
        <v>613</v>
      </c>
      <c r="D286" s="214">
        <v>60</v>
      </c>
      <c r="E286" s="214">
        <v>1966</v>
      </c>
      <c r="F286" s="215">
        <f>G286+H286+I286</f>
        <v>55.679002999999994</v>
      </c>
      <c r="G286" s="215">
        <v>4.4803499999999996</v>
      </c>
      <c r="H286" s="215">
        <v>9.4659999999999993</v>
      </c>
      <c r="I286" s="215">
        <v>41.732652999999999</v>
      </c>
      <c r="J286" s="216">
        <v>2733.17</v>
      </c>
      <c r="K286" s="215">
        <f>I286</f>
        <v>41.732652999999999</v>
      </c>
      <c r="L286" s="217">
        <f>J286</f>
        <v>2733.17</v>
      </c>
      <c r="M286" s="218">
        <f>K286/L286</f>
        <v>1.526895619372377E-2</v>
      </c>
      <c r="N286" s="219">
        <v>58.750999999999998</v>
      </c>
      <c r="O286" s="220">
        <f>M286*N286</f>
        <v>0.89706644533746516</v>
      </c>
      <c r="P286" s="220">
        <f>M286*60*1000</f>
        <v>916.13737162342625</v>
      </c>
      <c r="Q286" s="221">
        <f>P286*N286/1000</f>
        <v>53.823986720247916</v>
      </c>
    </row>
    <row r="287" spans="1:17" s="12" customFormat="1" ht="12.75" customHeight="1">
      <c r="A287" s="122"/>
      <c r="B287" s="46" t="s">
        <v>821</v>
      </c>
      <c r="C287" s="212" t="s">
        <v>795</v>
      </c>
      <c r="D287" s="214">
        <v>42</v>
      </c>
      <c r="E287" s="214">
        <v>1994</v>
      </c>
      <c r="F287" s="215">
        <v>46.4</v>
      </c>
      <c r="G287" s="215">
        <v>2.65</v>
      </c>
      <c r="H287" s="215">
        <v>6.72</v>
      </c>
      <c r="I287" s="215">
        <v>37.020000000000003</v>
      </c>
      <c r="J287" s="216">
        <v>2422.63</v>
      </c>
      <c r="K287" s="215">
        <v>37.020000000000003</v>
      </c>
      <c r="L287" s="217">
        <v>2422.63</v>
      </c>
      <c r="M287" s="218">
        <f>K287/L287</f>
        <v>1.5280913717736509E-2</v>
      </c>
      <c r="N287" s="219">
        <v>89.7</v>
      </c>
      <c r="O287" s="220">
        <f>M287*N287</f>
        <v>1.3706979604809648</v>
      </c>
      <c r="P287" s="220">
        <f>M287*60*1000</f>
        <v>916.85482306419055</v>
      </c>
      <c r="Q287" s="221">
        <f>P287*N287/1000</f>
        <v>82.241877628857893</v>
      </c>
    </row>
    <row r="288" spans="1:17" s="12" customFormat="1" ht="12.75" customHeight="1">
      <c r="A288" s="122"/>
      <c r="B288" s="46" t="s">
        <v>24</v>
      </c>
      <c r="C288" s="212" t="s">
        <v>369</v>
      </c>
      <c r="D288" s="214">
        <v>53</v>
      </c>
      <c r="E288" s="214" t="s">
        <v>28</v>
      </c>
      <c r="F288" s="215">
        <f>+G288+H288+I288</f>
        <v>4.2983640000000003</v>
      </c>
      <c r="G288" s="215">
        <v>3.2273640000000001</v>
      </c>
      <c r="H288" s="215">
        <v>0.45</v>
      </c>
      <c r="I288" s="215">
        <v>0.621</v>
      </c>
      <c r="J288" s="216">
        <v>2591.4299999999998</v>
      </c>
      <c r="K288" s="215">
        <v>39.622639999999997</v>
      </c>
      <c r="L288" s="217">
        <v>2591.4299999999998</v>
      </c>
      <c r="M288" s="218">
        <f>K288/L288</f>
        <v>1.5289874702384397E-2</v>
      </c>
      <c r="N288" s="219">
        <v>73.683999999999997</v>
      </c>
      <c r="O288" s="220">
        <f>M288*N288</f>
        <v>1.126619127570492</v>
      </c>
      <c r="P288" s="220">
        <f>M288*60*1000</f>
        <v>917.39248214306383</v>
      </c>
      <c r="Q288" s="221">
        <f>P288*N288/1000</f>
        <v>67.597147654229516</v>
      </c>
    </row>
    <row r="289" spans="1:17" s="12" customFormat="1" ht="12.75" customHeight="1">
      <c r="A289" s="122"/>
      <c r="B289" s="46" t="s">
        <v>862</v>
      </c>
      <c r="C289" s="285" t="s">
        <v>839</v>
      </c>
      <c r="D289" s="277">
        <v>22</v>
      </c>
      <c r="E289" s="277" t="s">
        <v>35</v>
      </c>
      <c r="F289" s="278">
        <f>G289+H289+I289</f>
        <v>24.16</v>
      </c>
      <c r="G289" s="278">
        <v>2.3306</v>
      </c>
      <c r="H289" s="278">
        <v>3.52</v>
      </c>
      <c r="I289" s="278">
        <v>18.3094</v>
      </c>
      <c r="J289" s="279">
        <v>1189.94</v>
      </c>
      <c r="K289" s="278">
        <f>I289</f>
        <v>18.3094</v>
      </c>
      <c r="L289" s="280">
        <f>J289</f>
        <v>1189.94</v>
      </c>
      <c r="M289" s="281">
        <f>K289/L289</f>
        <v>1.5386826226532429E-2</v>
      </c>
      <c r="N289" s="282">
        <v>49.1</v>
      </c>
      <c r="O289" s="283">
        <f>M289*N289</f>
        <v>0.75549316772274233</v>
      </c>
      <c r="P289" s="283">
        <f>M289*60*1000</f>
        <v>923.20957359194574</v>
      </c>
      <c r="Q289" s="284">
        <f>P289*N289/1000</f>
        <v>45.329590063364535</v>
      </c>
    </row>
    <row r="290" spans="1:17" s="12" customFormat="1" ht="12.75" customHeight="1">
      <c r="A290" s="122"/>
      <c r="B290" s="46" t="s">
        <v>34</v>
      </c>
      <c r="C290" s="212" t="s">
        <v>412</v>
      </c>
      <c r="D290" s="214">
        <v>8</v>
      </c>
      <c r="E290" s="214">
        <v>1976</v>
      </c>
      <c r="F290" s="215">
        <v>7.048</v>
      </c>
      <c r="G290" s="215">
        <v>0.64100000000000001</v>
      </c>
      <c r="H290" s="215">
        <v>0.08</v>
      </c>
      <c r="I290" s="215">
        <v>6.3280000000000003</v>
      </c>
      <c r="J290" s="216">
        <v>409.16</v>
      </c>
      <c r="K290" s="215">
        <v>6.3280000000000003</v>
      </c>
      <c r="L290" s="217">
        <v>409.16</v>
      </c>
      <c r="M290" s="218">
        <f>K290/L290</f>
        <v>1.5465832437188385E-2</v>
      </c>
      <c r="N290" s="219">
        <v>60.1</v>
      </c>
      <c r="O290" s="220">
        <f>M290*N290</f>
        <v>0.92949652947502193</v>
      </c>
      <c r="P290" s="220">
        <f>M290*60*1000</f>
        <v>927.9499462313031</v>
      </c>
      <c r="Q290" s="221">
        <f>P290*N290/1000</f>
        <v>55.769791768501314</v>
      </c>
    </row>
    <row r="291" spans="1:17" s="12" customFormat="1" ht="12.75" customHeight="1">
      <c r="A291" s="122"/>
      <c r="B291" s="46" t="s">
        <v>862</v>
      </c>
      <c r="C291" s="285" t="s">
        <v>840</v>
      </c>
      <c r="D291" s="277">
        <v>15</v>
      </c>
      <c r="E291" s="277" t="s">
        <v>35</v>
      </c>
      <c r="F291" s="278">
        <f>G291+H291+I291</f>
        <v>18.568999999999999</v>
      </c>
      <c r="G291" s="278">
        <v>1.8556999999999999</v>
      </c>
      <c r="H291" s="278">
        <v>2.4</v>
      </c>
      <c r="I291" s="278">
        <v>14.3133</v>
      </c>
      <c r="J291" s="279">
        <v>920.99</v>
      </c>
      <c r="K291" s="278">
        <f>I291</f>
        <v>14.3133</v>
      </c>
      <c r="L291" s="280">
        <f>J291</f>
        <v>920.99</v>
      </c>
      <c r="M291" s="281">
        <f>K291/L291</f>
        <v>1.5541211088068274E-2</v>
      </c>
      <c r="N291" s="282">
        <v>49.1</v>
      </c>
      <c r="O291" s="283">
        <f>M291*N291</f>
        <v>0.76307346442415225</v>
      </c>
      <c r="P291" s="283">
        <f>M291*60*1000</f>
        <v>932.47266528409648</v>
      </c>
      <c r="Q291" s="284">
        <f>P291*N291/1000</f>
        <v>45.78440786544914</v>
      </c>
    </row>
    <row r="292" spans="1:17" s="12" customFormat="1" ht="12.75" customHeight="1">
      <c r="A292" s="122"/>
      <c r="B292" s="46" t="s">
        <v>34</v>
      </c>
      <c r="C292" s="212" t="s">
        <v>413</v>
      </c>
      <c r="D292" s="214">
        <v>40</v>
      </c>
      <c r="E292" s="214">
        <v>1971</v>
      </c>
      <c r="F292" s="215">
        <v>39.35</v>
      </c>
      <c r="G292" s="215">
        <v>3.3650000000000002</v>
      </c>
      <c r="H292" s="215">
        <v>6.4</v>
      </c>
      <c r="I292" s="215">
        <v>29.585000000000001</v>
      </c>
      <c r="J292" s="216">
        <v>1895.27</v>
      </c>
      <c r="K292" s="215">
        <v>29.585000000000001</v>
      </c>
      <c r="L292" s="217">
        <v>1895.27</v>
      </c>
      <c r="M292" s="218">
        <f>K292/L292</f>
        <v>1.5609913099452848E-2</v>
      </c>
      <c r="N292" s="219">
        <v>60.1</v>
      </c>
      <c r="O292" s="220">
        <f>M292*N292</f>
        <v>0.93815577727711619</v>
      </c>
      <c r="P292" s="220">
        <f>M292*60*1000</f>
        <v>936.59478596717099</v>
      </c>
      <c r="Q292" s="221">
        <f>P292*N292/1000</f>
        <v>56.289346636626981</v>
      </c>
    </row>
    <row r="293" spans="1:17" s="12" customFormat="1" ht="12.75" customHeight="1">
      <c r="A293" s="122"/>
      <c r="B293" s="45" t="s">
        <v>901</v>
      </c>
      <c r="C293" s="212" t="s">
        <v>874</v>
      </c>
      <c r="D293" s="214">
        <v>40</v>
      </c>
      <c r="E293" s="214">
        <v>1979</v>
      </c>
      <c r="F293" s="215">
        <f>SUM(G293+H293+I293)</f>
        <v>44.278999999999996</v>
      </c>
      <c r="G293" s="215">
        <v>3.7229999999999999</v>
      </c>
      <c r="H293" s="215">
        <v>6.4</v>
      </c>
      <c r="I293" s="215">
        <v>34.155999999999999</v>
      </c>
      <c r="J293" s="216">
        <v>2186.69</v>
      </c>
      <c r="K293" s="215">
        <v>32.81</v>
      </c>
      <c r="L293" s="217">
        <v>2100.61</v>
      </c>
      <c r="M293" s="218">
        <f>K293/L293</f>
        <v>1.5619272497036575E-2</v>
      </c>
      <c r="N293" s="219">
        <v>58.72</v>
      </c>
      <c r="O293" s="220">
        <f>M293*N293</f>
        <v>0.91716368102598766</v>
      </c>
      <c r="P293" s="220">
        <f>M293*60*1000</f>
        <v>937.15634982219456</v>
      </c>
      <c r="Q293" s="221">
        <f>P293*N293/1000</f>
        <v>55.029820861559266</v>
      </c>
    </row>
    <row r="294" spans="1:17" s="12" customFormat="1" ht="12.75" customHeight="1">
      <c r="A294" s="122"/>
      <c r="B294" s="46" t="s">
        <v>821</v>
      </c>
      <c r="C294" s="212" t="s">
        <v>796</v>
      </c>
      <c r="D294" s="214">
        <v>80</v>
      </c>
      <c r="E294" s="214">
        <v>1970</v>
      </c>
      <c r="F294" s="215">
        <v>59.6</v>
      </c>
      <c r="G294" s="215">
        <v>0</v>
      </c>
      <c r="H294" s="215">
        <v>0</v>
      </c>
      <c r="I294" s="215">
        <v>59.6</v>
      </c>
      <c r="J294" s="216">
        <v>3810.59</v>
      </c>
      <c r="K294" s="215">
        <v>59.6</v>
      </c>
      <c r="L294" s="217">
        <v>3810.59</v>
      </c>
      <c r="M294" s="218">
        <f>K294/L294</f>
        <v>1.5640622580755211E-2</v>
      </c>
      <c r="N294" s="219">
        <v>89.7</v>
      </c>
      <c r="O294" s="220">
        <f>M294*N294</f>
        <v>1.4029638454937425</v>
      </c>
      <c r="P294" s="220">
        <f>M294*60*1000</f>
        <v>938.43735484531271</v>
      </c>
      <c r="Q294" s="221">
        <f>P294*N294/1000</f>
        <v>84.177830729624546</v>
      </c>
    </row>
    <row r="295" spans="1:17" s="12" customFormat="1" ht="12.75" customHeight="1">
      <c r="A295" s="122"/>
      <c r="B295" s="45" t="s">
        <v>161</v>
      </c>
      <c r="C295" s="274" t="s">
        <v>344</v>
      </c>
      <c r="D295" s="275">
        <v>33</v>
      </c>
      <c r="E295" s="269">
        <v>1985</v>
      </c>
      <c r="F295" s="267">
        <v>41.906999999999996</v>
      </c>
      <c r="G295" s="267">
        <v>4.2764519999999999</v>
      </c>
      <c r="H295" s="267">
        <v>5.28</v>
      </c>
      <c r="I295" s="267">
        <v>32.350551000000003</v>
      </c>
      <c r="J295" s="268">
        <v>2059.6</v>
      </c>
      <c r="K295" s="267">
        <v>32.350551000000003</v>
      </c>
      <c r="L295" s="269">
        <v>2059.6</v>
      </c>
      <c r="M295" s="270">
        <v>1.5707200912798605E-2</v>
      </c>
      <c r="N295" s="271">
        <v>78.588999999999999</v>
      </c>
      <c r="O295" s="271">
        <v>1.2344132125359295</v>
      </c>
      <c r="P295" s="271">
        <v>942.43205476791638</v>
      </c>
      <c r="Q295" s="272">
        <v>74.064792752155768</v>
      </c>
    </row>
    <row r="296" spans="1:17" s="12" customFormat="1" ht="12.75" customHeight="1">
      <c r="A296" s="122"/>
      <c r="B296" s="46" t="s">
        <v>821</v>
      </c>
      <c r="C296" s="212" t="s">
        <v>797</v>
      </c>
      <c r="D296" s="214">
        <v>20</v>
      </c>
      <c r="E296" s="214">
        <v>1995</v>
      </c>
      <c r="F296" s="215">
        <v>23</v>
      </c>
      <c r="G296" s="215">
        <v>2.33</v>
      </c>
      <c r="H296" s="215">
        <v>3.2</v>
      </c>
      <c r="I296" s="215">
        <v>17.46</v>
      </c>
      <c r="J296" s="216">
        <v>1108.2</v>
      </c>
      <c r="K296" s="215">
        <v>17.46</v>
      </c>
      <c r="L296" s="217">
        <v>1108.2</v>
      </c>
      <c r="M296" s="218">
        <f>K296/L296</f>
        <v>1.5755278830536006E-2</v>
      </c>
      <c r="N296" s="219">
        <v>89.7</v>
      </c>
      <c r="O296" s="220">
        <f>M296*N296</f>
        <v>1.4132485110990798</v>
      </c>
      <c r="P296" s="220">
        <f>M296*60*1000</f>
        <v>945.31672983216026</v>
      </c>
      <c r="Q296" s="221">
        <f>P296*N296/1000</f>
        <v>84.794910665944769</v>
      </c>
    </row>
    <row r="297" spans="1:17" s="12" customFormat="1" ht="12.75" customHeight="1">
      <c r="A297" s="122"/>
      <c r="B297" s="46" t="s">
        <v>821</v>
      </c>
      <c r="C297" s="212" t="s">
        <v>798</v>
      </c>
      <c r="D297" s="214">
        <v>45</v>
      </c>
      <c r="E297" s="214">
        <v>1984</v>
      </c>
      <c r="F297" s="215">
        <v>48</v>
      </c>
      <c r="G297" s="215">
        <v>4.24</v>
      </c>
      <c r="H297" s="215">
        <v>7.12</v>
      </c>
      <c r="I297" s="215">
        <v>36.630000000000003</v>
      </c>
      <c r="J297" s="216">
        <v>2323</v>
      </c>
      <c r="K297" s="215">
        <v>36.630000000000003</v>
      </c>
      <c r="L297" s="217">
        <v>2323</v>
      </c>
      <c r="M297" s="218">
        <f>K297/L297</f>
        <v>1.5768402927249247E-2</v>
      </c>
      <c r="N297" s="219">
        <v>89.7</v>
      </c>
      <c r="O297" s="220">
        <f>M297*N297</f>
        <v>1.4144257425742575</v>
      </c>
      <c r="P297" s="220">
        <f>M297*60*1000</f>
        <v>946.10417563495491</v>
      </c>
      <c r="Q297" s="221">
        <f>P297*N297/1000</f>
        <v>84.865544554455454</v>
      </c>
    </row>
    <row r="298" spans="1:17" s="12" customFormat="1" ht="12.75" customHeight="1">
      <c r="A298" s="122"/>
      <c r="B298" s="46" t="s">
        <v>34</v>
      </c>
      <c r="C298" s="212" t="s">
        <v>414</v>
      </c>
      <c r="D298" s="214">
        <v>35</v>
      </c>
      <c r="E298" s="214">
        <v>1980</v>
      </c>
      <c r="F298" s="215">
        <v>25.933</v>
      </c>
      <c r="G298" s="215">
        <v>2.97</v>
      </c>
      <c r="H298" s="215">
        <v>0.36</v>
      </c>
      <c r="I298" s="215">
        <v>23.276</v>
      </c>
      <c r="J298" s="216">
        <v>1475.64</v>
      </c>
      <c r="K298" s="215">
        <v>23.276</v>
      </c>
      <c r="L298" s="217">
        <v>1475.64</v>
      </c>
      <c r="M298" s="218">
        <f>K298/L298</f>
        <v>1.5773494890352659E-2</v>
      </c>
      <c r="N298" s="219">
        <v>60.1</v>
      </c>
      <c r="O298" s="220">
        <f>M298*N298</f>
        <v>0.94798704291019475</v>
      </c>
      <c r="P298" s="220">
        <f>M298*60*1000</f>
        <v>946.40969342115955</v>
      </c>
      <c r="Q298" s="221">
        <f>P298*N298/1000</f>
        <v>56.879222574611688</v>
      </c>
    </row>
    <row r="299" spans="1:17" s="12" customFormat="1" ht="12.75" customHeight="1">
      <c r="A299" s="122"/>
      <c r="B299" s="46" t="s">
        <v>24</v>
      </c>
      <c r="C299" s="212" t="s">
        <v>365</v>
      </c>
      <c r="D299" s="214">
        <v>75</v>
      </c>
      <c r="E299" s="214" t="s">
        <v>28</v>
      </c>
      <c r="F299" s="215">
        <f>+G299+H299+I299</f>
        <v>78.280017000000001</v>
      </c>
      <c r="G299" s="215">
        <v>5.3314170000000001</v>
      </c>
      <c r="H299" s="215">
        <v>9.76</v>
      </c>
      <c r="I299" s="215">
        <v>63.188600000000001</v>
      </c>
      <c r="J299" s="216">
        <v>4005.32</v>
      </c>
      <c r="K299" s="215">
        <v>63.188600000000001</v>
      </c>
      <c r="L299" s="217">
        <v>4005.32</v>
      </c>
      <c r="M299" s="218">
        <f>K299/L299</f>
        <v>1.577616769696304E-2</v>
      </c>
      <c r="N299" s="219">
        <v>73.683999999999997</v>
      </c>
      <c r="O299" s="220">
        <f>M299*N299</f>
        <v>1.1624511405830247</v>
      </c>
      <c r="P299" s="220">
        <f>M299*60*1000</f>
        <v>946.5700618177824</v>
      </c>
      <c r="Q299" s="221">
        <f>P299*N299/1000</f>
        <v>69.747068434981472</v>
      </c>
    </row>
    <row r="300" spans="1:17" s="12" customFormat="1" ht="12.75" customHeight="1">
      <c r="A300" s="122"/>
      <c r="B300" s="46" t="s">
        <v>97</v>
      </c>
      <c r="C300" s="222" t="s">
        <v>80</v>
      </c>
      <c r="D300" s="223">
        <v>22</v>
      </c>
      <c r="E300" s="223">
        <v>1994</v>
      </c>
      <c r="F300" s="224">
        <v>24.164000000000001</v>
      </c>
      <c r="G300" s="224">
        <v>2.292195</v>
      </c>
      <c r="H300" s="224">
        <v>3.52</v>
      </c>
      <c r="I300" s="224">
        <v>18.351804999999999</v>
      </c>
      <c r="J300" s="225">
        <v>1162.77</v>
      </c>
      <c r="K300" s="224">
        <v>18.351804999999999</v>
      </c>
      <c r="L300" s="226">
        <v>1162.77</v>
      </c>
      <c r="M300" s="227">
        <v>1.5782833234431571E-2</v>
      </c>
      <c r="N300" s="228">
        <v>76.18010000000001</v>
      </c>
      <c r="O300" s="228">
        <v>1.2023378140823207</v>
      </c>
      <c r="P300" s="228">
        <v>946.96999406589418</v>
      </c>
      <c r="Q300" s="229">
        <v>72.140268844939229</v>
      </c>
    </row>
    <row r="301" spans="1:17" s="12" customFormat="1" ht="12.75" customHeight="1">
      <c r="A301" s="122"/>
      <c r="B301" s="46" t="s">
        <v>24</v>
      </c>
      <c r="C301" s="212" t="s">
        <v>366</v>
      </c>
      <c r="D301" s="214">
        <v>24</v>
      </c>
      <c r="E301" s="214" t="s">
        <v>28</v>
      </c>
      <c r="F301" s="215">
        <f>+G301+H301+I301</f>
        <v>21.15</v>
      </c>
      <c r="G301" s="215">
        <v>2.3623599999999998</v>
      </c>
      <c r="H301" s="215">
        <v>1.66</v>
      </c>
      <c r="I301" s="215">
        <v>17.12764</v>
      </c>
      <c r="J301" s="216">
        <v>1071.29</v>
      </c>
      <c r="K301" s="215">
        <v>17.12764</v>
      </c>
      <c r="L301" s="217">
        <v>1071.29</v>
      </c>
      <c r="M301" s="218">
        <f>K301/L301</f>
        <v>1.598786509721924E-2</v>
      </c>
      <c r="N301" s="219">
        <v>73.683999999999997</v>
      </c>
      <c r="O301" s="220">
        <f>M301*N301</f>
        <v>1.1780498518235025</v>
      </c>
      <c r="P301" s="220">
        <f>M301*60*1000</f>
        <v>959.27190583315439</v>
      </c>
      <c r="Q301" s="221">
        <f>P301*N301/1000</f>
        <v>70.682991109410139</v>
      </c>
    </row>
    <row r="302" spans="1:17" s="12" customFormat="1" ht="12.75" customHeight="1">
      <c r="A302" s="122"/>
      <c r="B302" s="46" t="s">
        <v>862</v>
      </c>
      <c r="C302" s="285" t="s">
        <v>841</v>
      </c>
      <c r="D302" s="277">
        <v>20</v>
      </c>
      <c r="E302" s="277">
        <v>1992</v>
      </c>
      <c r="F302" s="278">
        <f>G302+H302+I302</f>
        <v>22.448999999999998</v>
      </c>
      <c r="G302" s="278">
        <v>1.4955000000000001</v>
      </c>
      <c r="H302" s="278">
        <v>3.2</v>
      </c>
      <c r="I302" s="278">
        <v>17.753499999999999</v>
      </c>
      <c r="J302" s="279">
        <v>1101</v>
      </c>
      <c r="K302" s="278">
        <f>I302</f>
        <v>17.753499999999999</v>
      </c>
      <c r="L302" s="280">
        <f>J302</f>
        <v>1101</v>
      </c>
      <c r="M302" s="281">
        <f>K302/L302</f>
        <v>1.6124886466848318E-2</v>
      </c>
      <c r="N302" s="282">
        <v>49.1</v>
      </c>
      <c r="O302" s="283">
        <f>M302*N302</f>
        <v>0.79173192552225247</v>
      </c>
      <c r="P302" s="283">
        <f>M302*60*1000</f>
        <v>967.49318801089908</v>
      </c>
      <c r="Q302" s="284">
        <f>P302*N302/1000</f>
        <v>47.503915531335146</v>
      </c>
    </row>
    <row r="303" spans="1:17" s="12" customFormat="1" ht="12.75" customHeight="1">
      <c r="A303" s="122"/>
      <c r="B303" s="46" t="s">
        <v>821</v>
      </c>
      <c r="C303" s="212" t="s">
        <v>799</v>
      </c>
      <c r="D303" s="214">
        <v>40</v>
      </c>
      <c r="E303" s="214">
        <v>1995</v>
      </c>
      <c r="F303" s="215">
        <v>47.7</v>
      </c>
      <c r="G303" s="215">
        <v>3.39</v>
      </c>
      <c r="H303" s="215">
        <v>6.4</v>
      </c>
      <c r="I303" s="215">
        <v>37.9</v>
      </c>
      <c r="J303" s="216">
        <v>2348.48</v>
      </c>
      <c r="K303" s="215">
        <v>37.9</v>
      </c>
      <c r="L303" s="217">
        <v>2348.48</v>
      </c>
      <c r="M303" s="218">
        <f>K303/L303</f>
        <v>1.61380978334923E-2</v>
      </c>
      <c r="N303" s="219">
        <v>89.7</v>
      </c>
      <c r="O303" s="220">
        <f>M303*N303</f>
        <v>1.4475873756642594</v>
      </c>
      <c r="P303" s="220">
        <f>M303*60*1000</f>
        <v>968.28587000953803</v>
      </c>
      <c r="Q303" s="221">
        <f>P303*N303/1000</f>
        <v>86.855242539855567</v>
      </c>
    </row>
    <row r="304" spans="1:17" s="12" customFormat="1" ht="12.75" customHeight="1">
      <c r="A304" s="122"/>
      <c r="B304" s="46" t="s">
        <v>662</v>
      </c>
      <c r="C304" s="205" t="s">
        <v>639</v>
      </c>
      <c r="D304" s="45">
        <v>20</v>
      </c>
      <c r="E304" s="45">
        <v>1997</v>
      </c>
      <c r="F304" s="206">
        <f>SUM(G304+H304+I304)</f>
        <v>23.799999999999997</v>
      </c>
      <c r="G304" s="206">
        <v>1.4</v>
      </c>
      <c r="H304" s="206">
        <v>3.2</v>
      </c>
      <c r="I304" s="206">
        <v>19.2</v>
      </c>
      <c r="J304" s="207">
        <v>1186.4000000000001</v>
      </c>
      <c r="K304" s="206">
        <v>19.2</v>
      </c>
      <c r="L304" s="208">
        <v>1186.4000000000001</v>
      </c>
      <c r="M304" s="209">
        <f>SUM(K304/L304)</f>
        <v>1.6183412002697233E-2</v>
      </c>
      <c r="N304" s="210">
        <v>58.6</v>
      </c>
      <c r="O304" s="210">
        <f>SUM(M304*N304)</f>
        <v>0.94834794335805783</v>
      </c>
      <c r="P304" s="210">
        <f>SUM(M304*60*1000)</f>
        <v>971.00472016183392</v>
      </c>
      <c r="Q304" s="211">
        <f>SUM(O304*60)</f>
        <v>56.900876601483468</v>
      </c>
    </row>
    <row r="305" spans="1:17" s="12" customFormat="1" ht="12.75" customHeight="1">
      <c r="A305" s="122"/>
      <c r="B305" s="46" t="s">
        <v>171</v>
      </c>
      <c r="C305" s="265" t="s">
        <v>356</v>
      </c>
      <c r="D305" s="266">
        <v>10</v>
      </c>
      <c r="E305" s="266">
        <v>1959</v>
      </c>
      <c r="F305" s="267">
        <v>10.108000000000001</v>
      </c>
      <c r="G305" s="267">
        <v>0.95619900000000002</v>
      </c>
      <c r="H305" s="267">
        <v>1.92</v>
      </c>
      <c r="I305" s="267">
        <v>7.2318010000000008</v>
      </c>
      <c r="J305" s="268">
        <v>543.35</v>
      </c>
      <c r="K305" s="267">
        <v>7.2318010000000008</v>
      </c>
      <c r="L305" s="269">
        <v>446.8</v>
      </c>
      <c r="M305" s="270">
        <v>1.6185767681289168E-2</v>
      </c>
      <c r="N305" s="271">
        <v>70.087000000000003</v>
      </c>
      <c r="O305" s="271">
        <v>1.134411899478514</v>
      </c>
      <c r="P305" s="271">
        <v>971.14606087735012</v>
      </c>
      <c r="Q305" s="272">
        <v>68.064713968710848</v>
      </c>
    </row>
    <row r="306" spans="1:17" s="12" customFormat="1" ht="12.75" customHeight="1">
      <c r="A306" s="122"/>
      <c r="B306" s="46" t="s">
        <v>821</v>
      </c>
      <c r="C306" s="212" t="s">
        <v>800</v>
      </c>
      <c r="D306" s="214">
        <v>20</v>
      </c>
      <c r="E306" s="214">
        <v>1976</v>
      </c>
      <c r="F306" s="215">
        <v>20.92</v>
      </c>
      <c r="G306" s="215">
        <v>1.1100000000000001</v>
      </c>
      <c r="H306" s="215">
        <v>2.56</v>
      </c>
      <c r="I306" s="215">
        <v>17.239999999999998</v>
      </c>
      <c r="J306" s="216">
        <v>1064.72</v>
      </c>
      <c r="K306" s="215">
        <v>17.239999999999998</v>
      </c>
      <c r="L306" s="217">
        <v>1064.72</v>
      </c>
      <c r="M306" s="218">
        <f>K306/L306</f>
        <v>1.6192050492148169E-2</v>
      </c>
      <c r="N306" s="219">
        <v>89.7</v>
      </c>
      <c r="O306" s="220">
        <f>M306*N306</f>
        <v>1.4524269291456908</v>
      </c>
      <c r="P306" s="220">
        <f>M306*60*1000</f>
        <v>971.52302952889011</v>
      </c>
      <c r="Q306" s="221">
        <f>P306*N306/1000</f>
        <v>87.145615748741449</v>
      </c>
    </row>
    <row r="307" spans="1:17" s="12" customFormat="1" ht="12.75" customHeight="1">
      <c r="A307" s="122"/>
      <c r="B307" s="45" t="s">
        <v>696</v>
      </c>
      <c r="C307" s="212" t="s">
        <v>671</v>
      </c>
      <c r="D307" s="214">
        <v>28</v>
      </c>
      <c r="E307" s="214">
        <v>1977</v>
      </c>
      <c r="F307" s="215">
        <v>31.071000000000002</v>
      </c>
      <c r="G307" s="215">
        <v>3.2589999999999999</v>
      </c>
      <c r="H307" s="215">
        <v>4.4800000000000004</v>
      </c>
      <c r="I307" s="215">
        <v>23.332000000000001</v>
      </c>
      <c r="J307" s="216">
        <v>1436.93</v>
      </c>
      <c r="K307" s="215">
        <v>23.332000000000001</v>
      </c>
      <c r="L307" s="217">
        <v>1436.93</v>
      </c>
      <c r="M307" s="218">
        <f>K307/L307</f>
        <v>1.6237395001844211E-2</v>
      </c>
      <c r="N307" s="219">
        <v>75.319000000000003</v>
      </c>
      <c r="O307" s="220">
        <f>M307*N307</f>
        <v>1.2229843541439041</v>
      </c>
      <c r="P307" s="220">
        <f>M307*60*1000</f>
        <v>974.24370011065264</v>
      </c>
      <c r="Q307" s="221">
        <f>P307*N307/1000</f>
        <v>73.379061248634244</v>
      </c>
    </row>
    <row r="308" spans="1:17" s="12" customFormat="1" ht="12.75" customHeight="1">
      <c r="A308" s="122"/>
      <c r="B308" s="46" t="s">
        <v>97</v>
      </c>
      <c r="C308" s="222" t="s">
        <v>85</v>
      </c>
      <c r="D308" s="223">
        <v>51</v>
      </c>
      <c r="E308" s="223">
        <v>1988</v>
      </c>
      <c r="F308" s="224">
        <v>40.173999999999999</v>
      </c>
      <c r="G308" s="224">
        <v>1.9287179999999999</v>
      </c>
      <c r="H308" s="224">
        <v>8</v>
      </c>
      <c r="I308" s="224">
        <v>30.245279</v>
      </c>
      <c r="J308" s="225">
        <v>1853.38</v>
      </c>
      <c r="K308" s="224">
        <v>30.245279</v>
      </c>
      <c r="L308" s="226">
        <v>1853.38</v>
      </c>
      <c r="M308" s="227">
        <v>1.6318984234209927E-2</v>
      </c>
      <c r="N308" s="228">
        <v>76.18010000000001</v>
      </c>
      <c r="O308" s="228">
        <v>1.2431818508605359</v>
      </c>
      <c r="P308" s="228">
        <v>979.13905405259561</v>
      </c>
      <c r="Q308" s="229">
        <v>74.590911051632148</v>
      </c>
    </row>
    <row r="309" spans="1:17" s="12" customFormat="1" ht="12.75" customHeight="1">
      <c r="A309" s="122"/>
      <c r="B309" s="46" t="s">
        <v>569</v>
      </c>
      <c r="C309" s="205" t="s">
        <v>534</v>
      </c>
      <c r="D309" s="45">
        <v>45</v>
      </c>
      <c r="E309" s="45">
        <v>1992</v>
      </c>
      <c r="F309" s="206">
        <v>57.99</v>
      </c>
      <c r="G309" s="206">
        <v>4.3764250000000002</v>
      </c>
      <c r="H309" s="206">
        <v>7.2</v>
      </c>
      <c r="I309" s="206">
        <v>46.413580000000003</v>
      </c>
      <c r="J309" s="207">
        <v>2843.99</v>
      </c>
      <c r="K309" s="206">
        <v>46.413580000000003</v>
      </c>
      <c r="L309" s="208">
        <v>2843.99</v>
      </c>
      <c r="M309" s="209">
        <f>K309/L309</f>
        <v>1.631988157482973E-2</v>
      </c>
      <c r="N309" s="210">
        <v>64.855000000000004</v>
      </c>
      <c r="O309" s="210">
        <f>K309*N309/J309</f>
        <v>1.0584259195355823</v>
      </c>
      <c r="P309" s="210">
        <f>M309*60*1000</f>
        <v>979.19289448978384</v>
      </c>
      <c r="Q309" s="211">
        <f>O309*60</f>
        <v>63.50555517213494</v>
      </c>
    </row>
    <row r="310" spans="1:17" s="12" customFormat="1" ht="12.75" customHeight="1">
      <c r="A310" s="122"/>
      <c r="B310" s="46" t="s">
        <v>24</v>
      </c>
      <c r="C310" s="212" t="s">
        <v>367</v>
      </c>
      <c r="D310" s="214">
        <v>45</v>
      </c>
      <c r="E310" s="214" t="s">
        <v>28</v>
      </c>
      <c r="F310" s="215">
        <f>+G310+H310+I310</f>
        <v>48.590004999999998</v>
      </c>
      <c r="G310" s="215">
        <v>3.5166949999999999</v>
      </c>
      <c r="H310" s="215">
        <v>6.64</v>
      </c>
      <c r="I310" s="215">
        <v>38.433309999999999</v>
      </c>
      <c r="J310" s="216">
        <v>2333.42</v>
      </c>
      <c r="K310" s="215">
        <v>38.433309999999999</v>
      </c>
      <c r="L310" s="217">
        <v>2333.42</v>
      </c>
      <c r="M310" s="218">
        <f>K310/L310</f>
        <v>1.6470806798604621E-2</v>
      </c>
      <c r="N310" s="219">
        <v>73.683999999999997</v>
      </c>
      <c r="O310" s="220">
        <f>M310*N310</f>
        <v>1.2136349281483829</v>
      </c>
      <c r="P310" s="220">
        <f>M310*60*1000</f>
        <v>988.24840791627719</v>
      </c>
      <c r="Q310" s="221">
        <f>P310*N310/1000</f>
        <v>72.818095688902957</v>
      </c>
    </row>
    <row r="311" spans="1:17" s="12" customFormat="1" ht="12.75" customHeight="1">
      <c r="A311" s="122"/>
      <c r="B311" s="46" t="s">
        <v>24</v>
      </c>
      <c r="C311" s="212" t="s">
        <v>368</v>
      </c>
      <c r="D311" s="214">
        <v>75</v>
      </c>
      <c r="E311" s="214" t="s">
        <v>28</v>
      </c>
      <c r="F311" s="215">
        <f>+G311+H311+I311</f>
        <v>85.051999999999992</v>
      </c>
      <c r="G311" s="215">
        <v>7.5336299999999996</v>
      </c>
      <c r="H311" s="215">
        <v>11.68</v>
      </c>
      <c r="I311" s="215">
        <v>65.838369999999998</v>
      </c>
      <c r="J311" s="216">
        <v>3993.36</v>
      </c>
      <c r="K311" s="215">
        <v>65.838369999999998</v>
      </c>
      <c r="L311" s="217">
        <v>3993.36</v>
      </c>
      <c r="M311" s="218">
        <f>K311/L311</f>
        <v>1.6486960855019332E-2</v>
      </c>
      <c r="N311" s="219">
        <v>73.683999999999997</v>
      </c>
      <c r="O311" s="220">
        <f>M311*N311</f>
        <v>1.2148252236412445</v>
      </c>
      <c r="P311" s="220">
        <f>M311*60*1000</f>
        <v>989.21765130115989</v>
      </c>
      <c r="Q311" s="221">
        <f>P311*N311/1000</f>
        <v>72.88951341847465</v>
      </c>
    </row>
    <row r="312" spans="1:17" s="12" customFormat="1" ht="12.75" customHeight="1">
      <c r="A312" s="122"/>
      <c r="B312" s="46" t="s">
        <v>599</v>
      </c>
      <c r="C312" s="212" t="s">
        <v>578</v>
      </c>
      <c r="D312" s="214">
        <v>20</v>
      </c>
      <c r="E312" s="214" t="s">
        <v>35</v>
      </c>
      <c r="F312" s="215">
        <v>21.206</v>
      </c>
      <c r="G312" s="215">
        <v>0.154</v>
      </c>
      <c r="H312" s="215">
        <v>3.12</v>
      </c>
      <c r="I312" s="215">
        <v>17.931999999999999</v>
      </c>
      <c r="J312" s="216">
        <v>1077.83</v>
      </c>
      <c r="K312" s="215">
        <v>17.931999999999999</v>
      </c>
      <c r="L312" s="217">
        <v>1077.83</v>
      </c>
      <c r="M312" s="218">
        <v>1.6637132015252867E-2</v>
      </c>
      <c r="N312" s="219">
        <v>97.45</v>
      </c>
      <c r="O312" s="220">
        <v>1.621288514886392</v>
      </c>
      <c r="P312" s="220">
        <v>998.22792091517215</v>
      </c>
      <c r="Q312" s="221">
        <v>97.277310893183525</v>
      </c>
    </row>
    <row r="313" spans="1:17" s="12" customFormat="1" ht="12.75" customHeight="1">
      <c r="A313" s="122"/>
      <c r="B313" s="46" t="s">
        <v>662</v>
      </c>
      <c r="C313" s="205" t="s">
        <v>641</v>
      </c>
      <c r="D313" s="45">
        <v>40</v>
      </c>
      <c r="E313" s="45">
        <v>1986</v>
      </c>
      <c r="F313" s="206">
        <f>SUM(G313+H313+I313)</f>
        <v>47.8</v>
      </c>
      <c r="G313" s="206">
        <v>3.8</v>
      </c>
      <c r="H313" s="206">
        <v>6.4</v>
      </c>
      <c r="I313" s="206">
        <v>37.6</v>
      </c>
      <c r="J313" s="207">
        <v>2246.36</v>
      </c>
      <c r="K313" s="206">
        <v>37.6</v>
      </c>
      <c r="L313" s="208">
        <v>2246.4</v>
      </c>
      <c r="M313" s="209">
        <f>SUM(K313/L313)</f>
        <v>1.6737891737891739E-2</v>
      </c>
      <c r="N313" s="210">
        <v>58.6</v>
      </c>
      <c r="O313" s="210">
        <f>SUM(M313*N313)</f>
        <v>0.98084045584045587</v>
      </c>
      <c r="P313" s="210">
        <f>SUM(M313*60*1000)</f>
        <v>1004.2735042735043</v>
      </c>
      <c r="Q313" s="211">
        <f>SUM(O313*60)</f>
        <v>58.850427350427353</v>
      </c>
    </row>
    <row r="314" spans="1:17" s="12" customFormat="1" ht="12.75" customHeight="1">
      <c r="A314" s="122"/>
      <c r="B314" s="46" t="s">
        <v>599</v>
      </c>
      <c r="C314" s="212" t="s">
        <v>579</v>
      </c>
      <c r="D314" s="214">
        <v>30</v>
      </c>
      <c r="E314" s="214" t="s">
        <v>35</v>
      </c>
      <c r="F314" s="215">
        <v>34.700000000000003</v>
      </c>
      <c r="G314" s="215">
        <v>2.4249999999999998</v>
      </c>
      <c r="H314" s="215">
        <v>4.6399999999999997</v>
      </c>
      <c r="I314" s="215">
        <v>27.635000000000002</v>
      </c>
      <c r="J314" s="216">
        <v>1612.1</v>
      </c>
      <c r="K314" s="215">
        <v>27.635000000000002</v>
      </c>
      <c r="L314" s="217">
        <v>1612.1</v>
      </c>
      <c r="M314" s="218">
        <v>1.7142236833943305E-2</v>
      </c>
      <c r="N314" s="219">
        <v>97.45</v>
      </c>
      <c r="O314" s="220">
        <v>1.670510979467775</v>
      </c>
      <c r="P314" s="220">
        <v>1028.5342100365983</v>
      </c>
      <c r="Q314" s="221">
        <v>100.2306587680665</v>
      </c>
    </row>
    <row r="315" spans="1:17" s="12" customFormat="1" ht="12.75" customHeight="1">
      <c r="A315" s="122"/>
      <c r="B315" s="45" t="s">
        <v>254</v>
      </c>
      <c r="C315" s="222" t="s">
        <v>220</v>
      </c>
      <c r="D315" s="223">
        <v>20</v>
      </c>
      <c r="E315" s="223">
        <v>1975</v>
      </c>
      <c r="F315" s="224">
        <v>24.475000000000001</v>
      </c>
      <c r="G315" s="224">
        <v>2.4253179999999999</v>
      </c>
      <c r="H315" s="224">
        <v>3.2</v>
      </c>
      <c r="I315" s="224">
        <v>18.849685999999998</v>
      </c>
      <c r="J315" s="225">
        <v>1098.2</v>
      </c>
      <c r="K315" s="224">
        <v>18.849685999999998</v>
      </c>
      <c r="L315" s="226">
        <v>1098.2</v>
      </c>
      <c r="M315" s="227">
        <v>1.7164164997268257E-2</v>
      </c>
      <c r="N315" s="228">
        <v>69.389399999999995</v>
      </c>
      <c r="O315" s="228">
        <v>1.1910111106614458</v>
      </c>
      <c r="P315" s="228">
        <v>1029.8498998360953</v>
      </c>
      <c r="Q315" s="229">
        <v>71.46066663968675</v>
      </c>
    </row>
    <row r="316" spans="1:17" s="12" customFormat="1" ht="12.75" customHeight="1">
      <c r="A316" s="122"/>
      <c r="B316" s="45" t="s">
        <v>254</v>
      </c>
      <c r="C316" s="222" t="s">
        <v>218</v>
      </c>
      <c r="D316" s="223">
        <v>36</v>
      </c>
      <c r="E316" s="223">
        <v>1987</v>
      </c>
      <c r="F316" s="224">
        <v>51.191000000000003</v>
      </c>
      <c r="G316" s="224">
        <v>5.1599329999999997</v>
      </c>
      <c r="H316" s="224">
        <v>8.64</v>
      </c>
      <c r="I316" s="224">
        <v>37.391063000000003</v>
      </c>
      <c r="J316" s="225">
        <v>2176.88</v>
      </c>
      <c r="K316" s="224">
        <v>37.391063000000003</v>
      </c>
      <c r="L316" s="226">
        <v>2176.88</v>
      </c>
      <c r="M316" s="227">
        <v>1.7176446565727095E-2</v>
      </c>
      <c r="N316" s="228">
        <v>69.389399999999995</v>
      </c>
      <c r="O316" s="228">
        <v>1.1918633213278635</v>
      </c>
      <c r="P316" s="228">
        <v>1030.5867939436257</v>
      </c>
      <c r="Q316" s="229">
        <v>71.51179927967182</v>
      </c>
    </row>
    <row r="317" spans="1:17" s="12" customFormat="1" ht="12.75" customHeight="1">
      <c r="A317" s="122"/>
      <c r="B317" s="45" t="s">
        <v>696</v>
      </c>
      <c r="C317" s="212" t="s">
        <v>672</v>
      </c>
      <c r="D317" s="214">
        <v>40</v>
      </c>
      <c r="E317" s="214">
        <v>1991</v>
      </c>
      <c r="F317" s="215">
        <v>48.744</v>
      </c>
      <c r="G317" s="215">
        <v>3.2530000000000001</v>
      </c>
      <c r="H317" s="215">
        <v>6.4</v>
      </c>
      <c r="I317" s="215">
        <v>39.091000000000001</v>
      </c>
      <c r="J317" s="216">
        <v>2268.5300000000002</v>
      </c>
      <c r="K317" s="215">
        <v>39.091000000000001</v>
      </c>
      <c r="L317" s="217">
        <v>2268.5300000000002</v>
      </c>
      <c r="M317" s="218">
        <f>K317/L317</f>
        <v>1.7231863806077063E-2</v>
      </c>
      <c r="N317" s="219">
        <v>75.319000000000003</v>
      </c>
      <c r="O317" s="220">
        <f>M317*N317</f>
        <v>1.2978867500099183</v>
      </c>
      <c r="P317" s="220">
        <f>M317*60*1000</f>
        <v>1033.9118283646237</v>
      </c>
      <c r="Q317" s="221">
        <f>P317*N317/1000</f>
        <v>77.873205000595107</v>
      </c>
    </row>
    <row r="318" spans="1:17" s="12" customFormat="1" ht="12.75" customHeight="1">
      <c r="A318" s="122"/>
      <c r="B318" s="45" t="s">
        <v>79</v>
      </c>
      <c r="C318" s="205" t="s">
        <v>271</v>
      </c>
      <c r="D318" s="45">
        <v>41</v>
      </c>
      <c r="E318" s="45">
        <v>1987</v>
      </c>
      <c r="F318" s="206">
        <v>50.14</v>
      </c>
      <c r="G318" s="206">
        <v>5.45</v>
      </c>
      <c r="H318" s="206">
        <v>6.08</v>
      </c>
      <c r="I318" s="206">
        <v>39.950000000000003</v>
      </c>
      <c r="J318" s="207">
        <v>2317.37</v>
      </c>
      <c r="K318" s="206">
        <f>I318/J318*L318</f>
        <v>28.481336385644074</v>
      </c>
      <c r="L318" s="208">
        <v>1652.11</v>
      </c>
      <c r="M318" s="209">
        <f>K318/L318</f>
        <v>1.7239370493274706E-2</v>
      </c>
      <c r="N318" s="210">
        <v>71.613</v>
      </c>
      <c r="O318" s="210">
        <f>M318*N318</f>
        <v>1.2345630391348816</v>
      </c>
      <c r="P318" s="210">
        <f>M318*60*1000</f>
        <v>1034.3622295964822</v>
      </c>
      <c r="Q318" s="211">
        <f>P318*N318/1000</f>
        <v>74.073782348092877</v>
      </c>
    </row>
    <row r="319" spans="1:17" s="12" customFormat="1" ht="12.75" customHeight="1">
      <c r="A319" s="122"/>
      <c r="B319" s="45" t="s">
        <v>254</v>
      </c>
      <c r="C319" s="222" t="s">
        <v>219</v>
      </c>
      <c r="D319" s="223">
        <v>20</v>
      </c>
      <c r="E319" s="223">
        <v>1982</v>
      </c>
      <c r="F319" s="224">
        <v>24.434999999999999</v>
      </c>
      <c r="G319" s="224">
        <v>2.6548560000000001</v>
      </c>
      <c r="H319" s="224">
        <v>3.2</v>
      </c>
      <c r="I319" s="224">
        <v>18.58015</v>
      </c>
      <c r="J319" s="225">
        <v>1071.97</v>
      </c>
      <c r="K319" s="224">
        <v>18.58015</v>
      </c>
      <c r="L319" s="226">
        <v>1071.97</v>
      </c>
      <c r="M319" s="227">
        <v>1.7332714534921686E-2</v>
      </c>
      <c r="N319" s="228">
        <v>69.389399999999995</v>
      </c>
      <c r="O319" s="228">
        <v>1.2027066619494948</v>
      </c>
      <c r="P319" s="228">
        <v>1039.9628720953012</v>
      </c>
      <c r="Q319" s="229">
        <v>72.162399716969702</v>
      </c>
    </row>
    <row r="320" spans="1:17" s="12" customFormat="1" ht="12.75" customHeight="1">
      <c r="A320" s="122"/>
      <c r="B320" s="45" t="s">
        <v>696</v>
      </c>
      <c r="C320" s="212" t="s">
        <v>673</v>
      </c>
      <c r="D320" s="214">
        <v>19</v>
      </c>
      <c r="E320" s="214">
        <v>1984</v>
      </c>
      <c r="F320" s="215">
        <v>17.706</v>
      </c>
      <c r="G320" s="215">
        <v>1.7849999999999999</v>
      </c>
      <c r="H320" s="215">
        <v>3.2</v>
      </c>
      <c r="I320" s="215">
        <v>12.721</v>
      </c>
      <c r="J320" s="216">
        <v>728.56</v>
      </c>
      <c r="K320" s="215">
        <v>11.286</v>
      </c>
      <c r="L320" s="217">
        <v>646.4</v>
      </c>
      <c r="M320" s="218">
        <f>K320/L320</f>
        <v>1.7459777227722774E-2</v>
      </c>
      <c r="N320" s="219">
        <v>75.319000000000003</v>
      </c>
      <c r="O320" s="220">
        <f>M320*N320</f>
        <v>1.3150529610148516</v>
      </c>
      <c r="P320" s="220">
        <f>M320*60*1000</f>
        <v>1047.5866336633665</v>
      </c>
      <c r="Q320" s="221">
        <f>P320*N320/1000</f>
        <v>78.903177660891103</v>
      </c>
    </row>
    <row r="321" spans="1:17" s="12" customFormat="1" ht="12.75" customHeight="1">
      <c r="A321" s="122"/>
      <c r="B321" s="46" t="s">
        <v>662</v>
      </c>
      <c r="C321" s="205" t="s">
        <v>643</v>
      </c>
      <c r="D321" s="45">
        <v>20</v>
      </c>
      <c r="E321" s="45">
        <v>1991</v>
      </c>
      <c r="F321" s="206">
        <f>SUM(G321+H321+I321)</f>
        <v>23.2</v>
      </c>
      <c r="G321" s="206">
        <v>1.1000000000000001</v>
      </c>
      <c r="H321" s="206">
        <v>3.2</v>
      </c>
      <c r="I321" s="206">
        <v>18.899999999999999</v>
      </c>
      <c r="J321" s="207">
        <v>1074.5999999999999</v>
      </c>
      <c r="K321" s="206">
        <v>18.899999999999999</v>
      </c>
      <c r="L321" s="208">
        <v>1074.5999999999999</v>
      </c>
      <c r="M321" s="209">
        <f>SUM(K321/L321)</f>
        <v>1.7587939698492462E-2</v>
      </c>
      <c r="N321" s="210">
        <v>58.6</v>
      </c>
      <c r="O321" s="210">
        <f>SUM(M321*N321)</f>
        <v>1.0306532663316583</v>
      </c>
      <c r="P321" s="210">
        <f>SUM(M321*60*1000)</f>
        <v>1055.2763819095476</v>
      </c>
      <c r="Q321" s="211">
        <f>SUM(O321*60)</f>
        <v>61.8391959798995</v>
      </c>
    </row>
    <row r="322" spans="1:17" s="12" customFormat="1" ht="12.75" customHeight="1">
      <c r="A322" s="122"/>
      <c r="B322" s="45" t="s">
        <v>696</v>
      </c>
      <c r="C322" s="212" t="s">
        <v>674</v>
      </c>
      <c r="D322" s="214">
        <v>45</v>
      </c>
      <c r="E322" s="214">
        <v>1988</v>
      </c>
      <c r="F322" s="215">
        <v>47.338999999999999</v>
      </c>
      <c r="G322" s="215">
        <v>3.7040000000000002</v>
      </c>
      <c r="H322" s="215">
        <v>6.88</v>
      </c>
      <c r="I322" s="215">
        <v>36.755000000000003</v>
      </c>
      <c r="J322" s="216">
        <v>2182.6999999999998</v>
      </c>
      <c r="K322" s="215">
        <v>36.439</v>
      </c>
      <c r="L322" s="217">
        <v>2065.3200000000002</v>
      </c>
      <c r="M322" s="218">
        <f>K322/L322</f>
        <v>1.7643270776441421E-2</v>
      </c>
      <c r="N322" s="219">
        <v>75.319000000000003</v>
      </c>
      <c r="O322" s="220">
        <f>M322*N322</f>
        <v>1.3288735116107915</v>
      </c>
      <c r="P322" s="220">
        <f>M322*60*1000</f>
        <v>1058.5962465864852</v>
      </c>
      <c r="Q322" s="221">
        <f>P322*N322/1000</f>
        <v>79.732410696647477</v>
      </c>
    </row>
    <row r="323" spans="1:17" s="12" customFormat="1" ht="12.75" customHeight="1">
      <c r="A323" s="122"/>
      <c r="B323" s="45" t="s">
        <v>696</v>
      </c>
      <c r="C323" s="212" t="s">
        <v>676</v>
      </c>
      <c r="D323" s="214">
        <v>19</v>
      </c>
      <c r="E323" s="214">
        <v>1989</v>
      </c>
      <c r="F323" s="215">
        <v>21.853999999999999</v>
      </c>
      <c r="G323" s="215">
        <v>1.19</v>
      </c>
      <c r="H323" s="215">
        <v>2.88</v>
      </c>
      <c r="I323" s="215">
        <v>17.783999999999999</v>
      </c>
      <c r="J323" s="216">
        <v>1068.04</v>
      </c>
      <c r="K323" s="215">
        <v>16.125</v>
      </c>
      <c r="L323" s="217">
        <v>908.39</v>
      </c>
      <c r="M323" s="218">
        <f>K323/L323</f>
        <v>1.7751186164532855E-2</v>
      </c>
      <c r="N323" s="219">
        <v>75.319000000000003</v>
      </c>
      <c r="O323" s="220">
        <f>M323*N323</f>
        <v>1.3370015907264501</v>
      </c>
      <c r="P323" s="220">
        <f>M323*60*1000</f>
        <v>1065.0711698719713</v>
      </c>
      <c r="Q323" s="221">
        <f>P323*N323/1000</f>
        <v>80.220095443587013</v>
      </c>
    </row>
    <row r="324" spans="1:17" s="12" customFormat="1" ht="12.75" customHeight="1">
      <c r="A324" s="122"/>
      <c r="B324" s="45" t="s">
        <v>696</v>
      </c>
      <c r="C324" s="212" t="s">
        <v>675</v>
      </c>
      <c r="D324" s="214">
        <v>32</v>
      </c>
      <c r="E324" s="214">
        <v>1986</v>
      </c>
      <c r="F324" s="215">
        <v>39.838000000000001</v>
      </c>
      <c r="G324" s="215">
        <v>3.355</v>
      </c>
      <c r="H324" s="215">
        <v>4.8</v>
      </c>
      <c r="I324" s="215">
        <v>31.683</v>
      </c>
      <c r="J324" s="216">
        <v>1810.74</v>
      </c>
      <c r="K324" s="215">
        <v>29.634</v>
      </c>
      <c r="L324" s="217">
        <v>1666.78</v>
      </c>
      <c r="M324" s="218">
        <f>K324/L324</f>
        <v>1.7779191015010978E-2</v>
      </c>
      <c r="N324" s="219">
        <v>75.319000000000003</v>
      </c>
      <c r="O324" s="220">
        <f>M324*N324</f>
        <v>1.3391108880596119</v>
      </c>
      <c r="P324" s="220">
        <f>M324*60*1000</f>
        <v>1066.7514609006587</v>
      </c>
      <c r="Q324" s="221">
        <f>P324*N324/1000</f>
        <v>80.346653283576714</v>
      </c>
    </row>
    <row r="325" spans="1:17" s="12" customFormat="1" ht="12.75" customHeight="1">
      <c r="A325" s="122"/>
      <c r="B325" s="46" t="s">
        <v>662</v>
      </c>
      <c r="C325" s="205" t="s">
        <v>642</v>
      </c>
      <c r="D325" s="45">
        <v>40</v>
      </c>
      <c r="E325" s="45">
        <v>1992</v>
      </c>
      <c r="F325" s="206">
        <f>SUM(G325+H325+I325)</f>
        <v>50.699999999999996</v>
      </c>
      <c r="G325" s="206">
        <v>4</v>
      </c>
      <c r="H325" s="206">
        <v>6.4</v>
      </c>
      <c r="I325" s="206">
        <v>40.299999999999997</v>
      </c>
      <c r="J325" s="207">
        <v>2227.7199999999998</v>
      </c>
      <c r="K325" s="206">
        <v>40.299999999999997</v>
      </c>
      <c r="L325" s="208">
        <v>2227.7199999999998</v>
      </c>
      <c r="M325" s="209">
        <f>SUM(K325/L325)</f>
        <v>1.8090244734526782E-2</v>
      </c>
      <c r="N325" s="210">
        <v>58.6</v>
      </c>
      <c r="O325" s="210">
        <f>SUM(M325*N325)</f>
        <v>1.0600883414432694</v>
      </c>
      <c r="P325" s="210">
        <f>SUM(M325*60*1000)</f>
        <v>1085.4146840716069</v>
      </c>
      <c r="Q325" s="211">
        <f>SUM(O325*60)</f>
        <v>63.605300486596164</v>
      </c>
    </row>
    <row r="326" spans="1:17" s="12" customFormat="1" ht="12.75" customHeight="1">
      <c r="A326" s="122"/>
      <c r="B326" s="46" t="s">
        <v>31</v>
      </c>
      <c r="C326" s="212" t="s">
        <v>391</v>
      </c>
      <c r="D326" s="214">
        <v>13</v>
      </c>
      <c r="E326" s="214">
        <v>1993</v>
      </c>
      <c r="F326" s="215">
        <v>18</v>
      </c>
      <c r="G326" s="215">
        <v>1.78</v>
      </c>
      <c r="H326" s="215">
        <v>2.64</v>
      </c>
      <c r="I326" s="215">
        <v>13.58</v>
      </c>
      <c r="J326" s="216">
        <v>736</v>
      </c>
      <c r="K326" s="215">
        <v>13.58</v>
      </c>
      <c r="L326" s="217">
        <v>736</v>
      </c>
      <c r="M326" s="218">
        <f>K326/L326</f>
        <v>1.8451086956521739E-2</v>
      </c>
      <c r="N326" s="219">
        <v>56.03</v>
      </c>
      <c r="O326" s="220">
        <f>M326*N326</f>
        <v>1.0338144021739131</v>
      </c>
      <c r="P326" s="220">
        <f>M326*60*1000</f>
        <v>1107.0652173913043</v>
      </c>
      <c r="Q326" s="221">
        <f>P326*N326/1000</f>
        <v>62.028864130434776</v>
      </c>
    </row>
    <row r="327" spans="1:17" s="12" customFormat="1" ht="12.75" customHeight="1">
      <c r="A327" s="122"/>
      <c r="B327" s="46" t="s">
        <v>662</v>
      </c>
      <c r="C327" s="205" t="s">
        <v>636</v>
      </c>
      <c r="D327" s="45">
        <v>16</v>
      </c>
      <c r="E327" s="45">
        <v>1991</v>
      </c>
      <c r="F327" s="206">
        <f>SUM(G327+H327+I327)</f>
        <v>24.4</v>
      </c>
      <c r="G327" s="206">
        <v>1.7</v>
      </c>
      <c r="H327" s="206">
        <v>2.7</v>
      </c>
      <c r="I327" s="206">
        <v>20</v>
      </c>
      <c r="J327" s="207">
        <v>1069.04</v>
      </c>
      <c r="K327" s="206">
        <v>20</v>
      </c>
      <c r="L327" s="208">
        <v>1069.04</v>
      </c>
      <c r="M327" s="209">
        <f>SUM(K327/L327)</f>
        <v>1.870837386814338E-2</v>
      </c>
      <c r="N327" s="210">
        <v>58.6</v>
      </c>
      <c r="O327" s="210">
        <f>SUM(M327*N327)</f>
        <v>1.096310708673202</v>
      </c>
      <c r="P327" s="210">
        <f>SUM(M327*60*1000)</f>
        <v>1122.5024320886027</v>
      </c>
      <c r="Q327" s="211">
        <f>SUM(O327*60)</f>
        <v>65.778642520392125</v>
      </c>
    </row>
    <row r="328" spans="1:17" s="12" customFormat="1" ht="12.75" customHeight="1">
      <c r="A328" s="122"/>
      <c r="B328" s="45" t="s">
        <v>696</v>
      </c>
      <c r="C328" s="212" t="s">
        <v>677</v>
      </c>
      <c r="D328" s="214">
        <v>20</v>
      </c>
      <c r="E328" s="214">
        <v>1979</v>
      </c>
      <c r="F328" s="215">
        <v>22.564</v>
      </c>
      <c r="G328" s="215">
        <v>1.3320000000000001</v>
      </c>
      <c r="H328" s="215">
        <v>3.1680000000000001</v>
      </c>
      <c r="I328" s="215">
        <v>18.064</v>
      </c>
      <c r="J328" s="216">
        <v>964.06</v>
      </c>
      <c r="K328" s="215">
        <v>18.064</v>
      </c>
      <c r="L328" s="217">
        <v>964.06</v>
      </c>
      <c r="M328" s="218">
        <f>K328/L328</f>
        <v>1.8737422981972077E-2</v>
      </c>
      <c r="N328" s="219">
        <v>75.319000000000003</v>
      </c>
      <c r="O328" s="220">
        <f>M328*N328</f>
        <v>1.4112839615791548</v>
      </c>
      <c r="P328" s="220">
        <f>M328*60*1000</f>
        <v>1124.2453789183246</v>
      </c>
      <c r="Q328" s="221">
        <f>P328*N328/1000</f>
        <v>84.677037694749288</v>
      </c>
    </row>
    <row r="329" spans="1:17" s="12" customFormat="1" ht="12.75" customHeight="1">
      <c r="A329" s="122"/>
      <c r="B329" s="46" t="s">
        <v>569</v>
      </c>
      <c r="C329" s="205" t="s">
        <v>532</v>
      </c>
      <c r="D329" s="45">
        <v>45</v>
      </c>
      <c r="E329" s="45">
        <v>1995</v>
      </c>
      <c r="F329" s="206">
        <v>64.989999999999995</v>
      </c>
      <c r="G329" s="286">
        <v>4.7434799999999999</v>
      </c>
      <c r="H329" s="206">
        <v>7.04</v>
      </c>
      <c r="I329" s="206">
        <v>53.206519999999998</v>
      </c>
      <c r="J329" s="207">
        <v>2837.16</v>
      </c>
      <c r="K329" s="206">
        <v>53.206519999999998</v>
      </c>
      <c r="L329" s="208">
        <v>2837.16</v>
      </c>
      <c r="M329" s="209">
        <f>K329/L329</f>
        <v>1.8753443584429499E-2</v>
      </c>
      <c r="N329" s="210">
        <v>64.855000000000004</v>
      </c>
      <c r="O329" s="210">
        <f>K329*N329/J329</f>
        <v>1.2162545836681753</v>
      </c>
      <c r="P329" s="210">
        <f>M329*60*1000</f>
        <v>1125.2066150657699</v>
      </c>
      <c r="Q329" s="211">
        <f>O329*60</f>
        <v>72.975275020090521</v>
      </c>
    </row>
    <row r="330" spans="1:17" s="12" customFormat="1" ht="12.75" customHeight="1">
      <c r="A330" s="122"/>
      <c r="B330" s="46" t="s">
        <v>171</v>
      </c>
      <c r="C330" s="265" t="s">
        <v>166</v>
      </c>
      <c r="D330" s="266">
        <v>10</v>
      </c>
      <c r="E330" s="266">
        <v>1984</v>
      </c>
      <c r="F330" s="267">
        <v>17.439</v>
      </c>
      <c r="G330" s="267">
        <v>1.6121099999999999</v>
      </c>
      <c r="H330" s="267">
        <v>4.32</v>
      </c>
      <c r="I330" s="267">
        <v>11.506893</v>
      </c>
      <c r="J330" s="268">
        <v>609.70000000000005</v>
      </c>
      <c r="K330" s="267">
        <v>11.506893</v>
      </c>
      <c r="L330" s="269">
        <v>609.70000000000005</v>
      </c>
      <c r="M330" s="270">
        <v>1.8873040839757257E-2</v>
      </c>
      <c r="N330" s="271">
        <v>70.087000000000003</v>
      </c>
      <c r="O330" s="271">
        <v>1.3227548133360669</v>
      </c>
      <c r="P330" s="271">
        <v>1132.3824503854353</v>
      </c>
      <c r="Q330" s="272">
        <v>79.365288800164009</v>
      </c>
    </row>
    <row r="331" spans="1:17" s="12" customFormat="1" ht="12.75" customHeight="1">
      <c r="A331" s="122"/>
      <c r="B331" s="45" t="s">
        <v>696</v>
      </c>
      <c r="C331" s="212" t="s">
        <v>668</v>
      </c>
      <c r="D331" s="214">
        <v>24</v>
      </c>
      <c r="E331" s="214">
        <v>2011</v>
      </c>
      <c r="F331" s="215">
        <v>26.189</v>
      </c>
      <c r="G331" s="215">
        <v>2.8319999999999999</v>
      </c>
      <c r="H331" s="215">
        <v>1.92</v>
      </c>
      <c r="I331" s="215">
        <v>21.437000000000001</v>
      </c>
      <c r="J331" s="216">
        <v>1123.75</v>
      </c>
      <c r="K331" s="215">
        <v>21.437000000000001</v>
      </c>
      <c r="L331" s="217">
        <v>1123.75</v>
      </c>
      <c r="M331" s="218">
        <f>K331/L331</f>
        <v>1.9076307007786432E-2</v>
      </c>
      <c r="N331" s="219">
        <v>75.319999999999993</v>
      </c>
      <c r="O331" s="220">
        <f>M331*N331</f>
        <v>1.4368274438264739</v>
      </c>
      <c r="P331" s="220">
        <f>M331*60*1000</f>
        <v>1144.5784204671859</v>
      </c>
      <c r="Q331" s="221">
        <f>P331*N331/1000</f>
        <v>86.209646629588434</v>
      </c>
    </row>
    <row r="332" spans="1:17" s="12" customFormat="1" ht="12.75" customHeight="1">
      <c r="A332" s="122"/>
      <c r="B332" s="46" t="s">
        <v>31</v>
      </c>
      <c r="C332" s="212" t="s">
        <v>392</v>
      </c>
      <c r="D332" s="214">
        <v>11</v>
      </c>
      <c r="E332" s="214">
        <v>1984</v>
      </c>
      <c r="F332" s="215">
        <v>16.2</v>
      </c>
      <c r="G332" s="215">
        <v>1.07</v>
      </c>
      <c r="H332" s="215">
        <v>1.76</v>
      </c>
      <c r="I332" s="215">
        <v>13.37</v>
      </c>
      <c r="J332" s="216">
        <v>688</v>
      </c>
      <c r="K332" s="215">
        <v>13.37</v>
      </c>
      <c r="L332" s="217">
        <v>688</v>
      </c>
      <c r="M332" s="218">
        <f>K332/L332</f>
        <v>1.9433139534883719E-2</v>
      </c>
      <c r="N332" s="219">
        <v>56.03</v>
      </c>
      <c r="O332" s="220">
        <f>M332*N332</f>
        <v>1.0888388081395348</v>
      </c>
      <c r="P332" s="220">
        <f>M332*60*1000</f>
        <v>1165.9883720930231</v>
      </c>
      <c r="Q332" s="221">
        <f>P332*N332/1000</f>
        <v>65.330328488372089</v>
      </c>
    </row>
    <row r="333" spans="1:17" s="12" customFormat="1" ht="12.75" customHeight="1">
      <c r="A333" s="122"/>
      <c r="B333" s="46" t="s">
        <v>31</v>
      </c>
      <c r="C333" s="212" t="s">
        <v>390</v>
      </c>
      <c r="D333" s="214">
        <v>27</v>
      </c>
      <c r="E333" s="214">
        <v>1988</v>
      </c>
      <c r="F333" s="215">
        <v>34.96</v>
      </c>
      <c r="G333" s="215">
        <v>2.2999999999999998</v>
      </c>
      <c r="H333" s="215">
        <v>4.32</v>
      </c>
      <c r="I333" s="215">
        <v>28.35</v>
      </c>
      <c r="J333" s="216">
        <v>1452</v>
      </c>
      <c r="K333" s="215">
        <v>28.35</v>
      </c>
      <c r="L333" s="217">
        <v>1452</v>
      </c>
      <c r="M333" s="218">
        <f>K333/L333</f>
        <v>1.9524793388429752E-2</v>
      </c>
      <c r="N333" s="219">
        <v>56.03</v>
      </c>
      <c r="O333" s="220">
        <f>M333*N333</f>
        <v>1.093974173553719</v>
      </c>
      <c r="P333" s="220">
        <f>M333*60*1000</f>
        <v>1171.4876033057851</v>
      </c>
      <c r="Q333" s="221">
        <f>P333*N333/1000</f>
        <v>65.63845041322314</v>
      </c>
    </row>
    <row r="334" spans="1:17" s="12" customFormat="1" ht="12.75" customHeight="1">
      <c r="A334" s="122"/>
      <c r="B334" s="46" t="s">
        <v>569</v>
      </c>
      <c r="C334" s="205" t="s">
        <v>537</v>
      </c>
      <c r="D334" s="45">
        <v>45</v>
      </c>
      <c r="E334" s="45">
        <v>1997</v>
      </c>
      <c r="F334" s="206">
        <v>68.73</v>
      </c>
      <c r="G334" s="206">
        <v>3.57</v>
      </c>
      <c r="H334" s="206">
        <v>7.04</v>
      </c>
      <c r="I334" s="206">
        <v>58.12</v>
      </c>
      <c r="J334" s="207">
        <v>2895.9</v>
      </c>
      <c r="K334" s="206">
        <v>58.12</v>
      </c>
      <c r="L334" s="208">
        <v>2895.9</v>
      </c>
      <c r="M334" s="209">
        <f>K334/L334</f>
        <v>2.0069753789840807E-2</v>
      </c>
      <c r="N334" s="210">
        <v>64.855000000000004</v>
      </c>
      <c r="O334" s="210">
        <f>K334*N334/J334</f>
        <v>1.3016238820401258</v>
      </c>
      <c r="P334" s="210">
        <f>M334*60*1000</f>
        <v>1204.1852273904483</v>
      </c>
      <c r="Q334" s="211">
        <f>O334*60</f>
        <v>78.097432922407549</v>
      </c>
    </row>
    <row r="335" spans="1:17" s="12" customFormat="1" ht="12.75" customHeight="1">
      <c r="A335" s="122"/>
      <c r="B335" s="46" t="s">
        <v>662</v>
      </c>
      <c r="C335" s="205" t="s">
        <v>638</v>
      </c>
      <c r="D335" s="45">
        <v>21</v>
      </c>
      <c r="E335" s="45">
        <v>1998</v>
      </c>
      <c r="F335" s="206">
        <f>SUM(G335+H335+I335)</f>
        <v>29.299999999999997</v>
      </c>
      <c r="G335" s="206">
        <v>1.5</v>
      </c>
      <c r="H335" s="206">
        <v>3.4</v>
      </c>
      <c r="I335" s="206">
        <v>24.4</v>
      </c>
      <c r="J335" s="207">
        <v>1178.27</v>
      </c>
      <c r="K335" s="206">
        <v>24.4</v>
      </c>
      <c r="L335" s="208">
        <v>1178.27</v>
      </c>
      <c r="M335" s="209">
        <f>SUM(K335/L335)</f>
        <v>2.0708326614443207E-2</v>
      </c>
      <c r="N335" s="210">
        <v>58.6</v>
      </c>
      <c r="O335" s="210">
        <f>SUM(M335*N335)</f>
        <v>1.2135079396063719</v>
      </c>
      <c r="P335" s="210">
        <f>SUM(M335*60*1000)</f>
        <v>1242.4995968665924</v>
      </c>
      <c r="Q335" s="211">
        <f>SUM(O335*60)</f>
        <v>72.810476376382312</v>
      </c>
    </row>
    <row r="336" spans="1:17" s="12" customFormat="1" ht="12.75" customHeight="1">
      <c r="A336" s="122"/>
      <c r="B336" s="46" t="s">
        <v>569</v>
      </c>
      <c r="C336" s="205" t="s">
        <v>536</v>
      </c>
      <c r="D336" s="45">
        <v>45</v>
      </c>
      <c r="E336" s="45">
        <v>1993</v>
      </c>
      <c r="F336" s="206">
        <v>73.03</v>
      </c>
      <c r="G336" s="206">
        <v>5.5905300000000002</v>
      </c>
      <c r="H336" s="206">
        <v>7.04</v>
      </c>
      <c r="I336" s="206">
        <v>60.399470000000001</v>
      </c>
      <c r="J336" s="207">
        <v>2913.8</v>
      </c>
      <c r="K336" s="206">
        <v>60.399470000000001</v>
      </c>
      <c r="L336" s="208">
        <v>2913.8</v>
      </c>
      <c r="M336" s="209">
        <f>K336/L336</f>
        <v>2.0728763127187865E-2</v>
      </c>
      <c r="N336" s="210">
        <v>64.855000000000004</v>
      </c>
      <c r="O336" s="210">
        <f>K336*N336/J336</f>
        <v>1.3443639326137691</v>
      </c>
      <c r="P336" s="210">
        <f>M336*60*1000</f>
        <v>1243.7257876312719</v>
      </c>
      <c r="Q336" s="211">
        <f>O336*60</f>
        <v>80.661835956826138</v>
      </c>
    </row>
    <row r="337" spans="1:17" s="12" customFormat="1" ht="12.75" customHeight="1">
      <c r="A337" s="122"/>
      <c r="B337" s="46" t="s">
        <v>529</v>
      </c>
      <c r="C337" s="231" t="s">
        <v>508</v>
      </c>
      <c r="D337" s="232">
        <v>18</v>
      </c>
      <c r="E337" s="233" t="s">
        <v>35</v>
      </c>
      <c r="F337" s="234">
        <v>24.83</v>
      </c>
      <c r="G337" s="234">
        <v>2.15</v>
      </c>
      <c r="H337" s="235">
        <v>2.88</v>
      </c>
      <c r="I337" s="234">
        <v>19.8</v>
      </c>
      <c r="J337" s="236">
        <v>946.37</v>
      </c>
      <c r="K337" s="234">
        <v>19.8</v>
      </c>
      <c r="L337" s="237">
        <v>946.37</v>
      </c>
      <c r="M337" s="218">
        <f>K337/L337</f>
        <v>2.0922049515517186E-2</v>
      </c>
      <c r="N337" s="238">
        <v>65.900000000000006</v>
      </c>
      <c r="O337" s="220">
        <f>M337*N337</f>
        <v>1.3787630630725827</v>
      </c>
      <c r="P337" s="220">
        <f>M337*60*1000</f>
        <v>1255.3229709310313</v>
      </c>
      <c r="Q337" s="221">
        <f>P337*N337/1000</f>
        <v>82.725783784354959</v>
      </c>
    </row>
    <row r="338" spans="1:17" s="12" customFormat="1" ht="12.75" customHeight="1">
      <c r="A338" s="122"/>
      <c r="B338" s="46" t="s">
        <v>569</v>
      </c>
      <c r="C338" s="205" t="s">
        <v>533</v>
      </c>
      <c r="D338" s="45">
        <v>35</v>
      </c>
      <c r="E338" s="45">
        <v>1993</v>
      </c>
      <c r="F338" s="206">
        <v>52.08</v>
      </c>
      <c r="G338" s="206">
        <v>3.67055</v>
      </c>
      <c r="H338" s="206">
        <v>5.44</v>
      </c>
      <c r="I338" s="206">
        <v>42.969450000000002</v>
      </c>
      <c r="J338" s="207">
        <v>2047.51</v>
      </c>
      <c r="K338" s="206">
        <v>42.969450000000002</v>
      </c>
      <c r="L338" s="208">
        <v>2047.51</v>
      </c>
      <c r="M338" s="209">
        <f>K338/L338</f>
        <v>2.0986197869607474E-2</v>
      </c>
      <c r="N338" s="210">
        <v>64.855000000000004</v>
      </c>
      <c r="O338" s="210">
        <f>K338*N338/J338</f>
        <v>1.361059862833393</v>
      </c>
      <c r="P338" s="210">
        <f>M338*60*1000</f>
        <v>1259.1718721764485</v>
      </c>
      <c r="Q338" s="211">
        <f>O338*60</f>
        <v>81.663591770003578</v>
      </c>
    </row>
    <row r="339" spans="1:17" s="12" customFormat="1" ht="12.75" customHeight="1">
      <c r="A339" s="122"/>
      <c r="B339" s="46" t="s">
        <v>31</v>
      </c>
      <c r="C339" s="212" t="s">
        <v>393</v>
      </c>
      <c r="D339" s="214">
        <v>14</v>
      </c>
      <c r="E339" s="214">
        <v>1994</v>
      </c>
      <c r="F339" s="215">
        <v>23</v>
      </c>
      <c r="G339" s="215">
        <v>1.22</v>
      </c>
      <c r="H339" s="215">
        <v>2.2400000000000002</v>
      </c>
      <c r="I339" s="215">
        <v>19.54</v>
      </c>
      <c r="J339" s="216">
        <v>920</v>
      </c>
      <c r="K339" s="215">
        <v>19.54</v>
      </c>
      <c r="L339" s="217">
        <v>920</v>
      </c>
      <c r="M339" s="218">
        <f>K339/L339</f>
        <v>2.1239130434782608E-2</v>
      </c>
      <c r="N339" s="219">
        <v>56.03</v>
      </c>
      <c r="O339" s="220">
        <f>M339*N339</f>
        <v>1.1900284782608694</v>
      </c>
      <c r="P339" s="220">
        <f>M339*60*1000</f>
        <v>1274.3478260869565</v>
      </c>
      <c r="Q339" s="221">
        <f>P339*N339/1000</f>
        <v>71.401708695652161</v>
      </c>
    </row>
    <row r="340" spans="1:17" s="12" customFormat="1" ht="12.75" customHeight="1">
      <c r="A340" s="122"/>
      <c r="B340" s="46" t="s">
        <v>569</v>
      </c>
      <c r="C340" s="205" t="s">
        <v>538</v>
      </c>
      <c r="D340" s="45">
        <v>42</v>
      </c>
      <c r="E340" s="45">
        <v>1994</v>
      </c>
      <c r="F340" s="206">
        <v>48.23</v>
      </c>
      <c r="G340" s="206">
        <v>3.4446699999999999</v>
      </c>
      <c r="H340" s="206">
        <v>5.84</v>
      </c>
      <c r="I340" s="206">
        <v>38.945329999999998</v>
      </c>
      <c r="J340" s="207">
        <v>1808.75</v>
      </c>
      <c r="K340" s="206">
        <v>38.945329999999998</v>
      </c>
      <c r="L340" s="208">
        <v>1808.75</v>
      </c>
      <c r="M340" s="209">
        <f>K340/L340</f>
        <v>2.1531626814098134E-2</v>
      </c>
      <c r="N340" s="210">
        <v>64.855000000000004</v>
      </c>
      <c r="O340" s="210">
        <f>K340*N340/J340</f>
        <v>1.3964336570283344</v>
      </c>
      <c r="P340" s="210">
        <f>M340*60*1000</f>
        <v>1291.897608845888</v>
      </c>
      <c r="Q340" s="211">
        <f>O340*60</f>
        <v>83.786019421700061</v>
      </c>
    </row>
    <row r="341" spans="1:17" s="12" customFormat="1" ht="12.75" customHeight="1">
      <c r="A341" s="122"/>
      <c r="B341" s="46" t="s">
        <v>569</v>
      </c>
      <c r="C341" s="205" t="s">
        <v>539</v>
      </c>
      <c r="D341" s="45">
        <v>26</v>
      </c>
      <c r="E341" s="45">
        <v>1998</v>
      </c>
      <c r="F341" s="206">
        <v>45.77</v>
      </c>
      <c r="G341" s="206">
        <v>2.54115</v>
      </c>
      <c r="H341" s="206">
        <v>4.16</v>
      </c>
      <c r="I341" s="206">
        <v>39.068849999999998</v>
      </c>
      <c r="J341" s="207">
        <v>1812.2</v>
      </c>
      <c r="K341" s="206">
        <v>39.068849999999998</v>
      </c>
      <c r="L341" s="208">
        <v>1812.2</v>
      </c>
      <c r="M341" s="209">
        <f>K341/L341</f>
        <v>2.1558795938638117E-2</v>
      </c>
      <c r="N341" s="210">
        <v>64.855000000000004</v>
      </c>
      <c r="O341" s="210">
        <f>K341*N341/J341</f>
        <v>1.3981957106003753</v>
      </c>
      <c r="P341" s="210">
        <f>M341*60*1000</f>
        <v>1293.5277563182869</v>
      </c>
      <c r="Q341" s="211">
        <f>O341*60</f>
        <v>83.891742636022514</v>
      </c>
    </row>
    <row r="342" spans="1:17" s="12" customFormat="1" ht="12.75" customHeight="1" thickBot="1">
      <c r="A342" s="123"/>
      <c r="B342" s="287" t="s">
        <v>569</v>
      </c>
      <c r="C342" s="288" t="s">
        <v>535</v>
      </c>
      <c r="D342" s="289">
        <v>20</v>
      </c>
      <c r="E342" s="289">
        <v>1994</v>
      </c>
      <c r="F342" s="290">
        <v>29.04</v>
      </c>
      <c r="G342" s="290">
        <v>1.29881</v>
      </c>
      <c r="H342" s="290">
        <v>2.72</v>
      </c>
      <c r="I342" s="290">
        <v>25.021190000000001</v>
      </c>
      <c r="J342" s="291">
        <v>1127.46</v>
      </c>
      <c r="K342" s="290">
        <v>25.021190000000001</v>
      </c>
      <c r="L342" s="292">
        <v>1127.46</v>
      </c>
      <c r="M342" s="293">
        <f>K342/L342</f>
        <v>2.2192530111933017E-2</v>
      </c>
      <c r="N342" s="294">
        <v>64.855000000000004</v>
      </c>
      <c r="O342" s="294">
        <f>K342*N342/J342</f>
        <v>1.439296540409416</v>
      </c>
      <c r="P342" s="294">
        <f>M342*60*1000</f>
        <v>1331.551806715981</v>
      </c>
      <c r="Q342" s="295">
        <f>O342*60</f>
        <v>86.357792424564963</v>
      </c>
    </row>
    <row r="343" spans="1:17" s="12" customFormat="1" ht="12.75" customHeight="1">
      <c r="A343" s="124" t="s">
        <v>26</v>
      </c>
      <c r="B343" s="127" t="s">
        <v>139</v>
      </c>
      <c r="C343" s="352" t="s">
        <v>323</v>
      </c>
      <c r="D343" s="353">
        <v>39</v>
      </c>
      <c r="E343" s="353">
        <v>1990</v>
      </c>
      <c r="F343" s="354">
        <v>42.533000000000001</v>
      </c>
      <c r="G343" s="354">
        <v>4.0631700000000004</v>
      </c>
      <c r="H343" s="354">
        <v>6.4</v>
      </c>
      <c r="I343" s="354">
        <v>32.069828999999999</v>
      </c>
      <c r="J343" s="355">
        <v>2294.0500000000002</v>
      </c>
      <c r="K343" s="354">
        <v>32.069828999999999</v>
      </c>
      <c r="L343" s="356">
        <v>2294.0500000000002</v>
      </c>
      <c r="M343" s="357">
        <v>1.3979568448813233E-2</v>
      </c>
      <c r="N343" s="358">
        <v>81.205000000000013</v>
      </c>
      <c r="O343" s="358">
        <v>1.1352108558858787</v>
      </c>
      <c r="P343" s="358">
        <v>838.77410692879391</v>
      </c>
      <c r="Q343" s="359">
        <v>68.112651353152714</v>
      </c>
    </row>
    <row r="344" spans="1:17" s="12" customFormat="1" ht="12.75" customHeight="1">
      <c r="A344" s="125"/>
      <c r="B344" s="15" t="s">
        <v>152</v>
      </c>
      <c r="C344" s="360" t="s">
        <v>141</v>
      </c>
      <c r="D344" s="361">
        <v>40</v>
      </c>
      <c r="E344" s="361">
        <v>1987</v>
      </c>
      <c r="F344" s="362">
        <v>41.765000000000001</v>
      </c>
      <c r="G344" s="362">
        <v>3.3660000000000001</v>
      </c>
      <c r="H344" s="362">
        <v>6.4</v>
      </c>
      <c r="I344" s="362">
        <v>31.998999000000001</v>
      </c>
      <c r="J344" s="363">
        <v>2280.42</v>
      </c>
      <c r="K344" s="362">
        <v>31.998999000000001</v>
      </c>
      <c r="L344" s="364">
        <v>2280.42</v>
      </c>
      <c r="M344" s="365">
        <v>1.4032063830347042E-2</v>
      </c>
      <c r="N344" s="366">
        <v>88.29</v>
      </c>
      <c r="O344" s="366">
        <v>1.2388909155813403</v>
      </c>
      <c r="P344" s="366">
        <v>841.92382982082245</v>
      </c>
      <c r="Q344" s="367">
        <v>74.333454934880407</v>
      </c>
    </row>
    <row r="345" spans="1:17" s="12" customFormat="1" ht="12.75" customHeight="1">
      <c r="A345" s="125"/>
      <c r="B345" s="15" t="s">
        <v>152</v>
      </c>
      <c r="C345" s="360" t="s">
        <v>313</v>
      </c>
      <c r="D345" s="361">
        <v>41</v>
      </c>
      <c r="E345" s="361">
        <v>1991</v>
      </c>
      <c r="F345" s="362">
        <v>42.548000000000002</v>
      </c>
      <c r="G345" s="362">
        <v>3.5190000000000001</v>
      </c>
      <c r="H345" s="362">
        <v>6.4</v>
      </c>
      <c r="I345" s="362">
        <v>32.629001000000002</v>
      </c>
      <c r="J345" s="363">
        <v>2281.19</v>
      </c>
      <c r="K345" s="362">
        <v>32.629001000000002</v>
      </c>
      <c r="L345" s="364">
        <v>2281.19</v>
      </c>
      <c r="M345" s="365">
        <v>1.4303499927669331E-2</v>
      </c>
      <c r="N345" s="366">
        <v>88.29</v>
      </c>
      <c r="O345" s="366">
        <v>1.2628560086139253</v>
      </c>
      <c r="P345" s="366">
        <v>858.20999566015985</v>
      </c>
      <c r="Q345" s="367">
        <v>75.771360516835514</v>
      </c>
    </row>
    <row r="346" spans="1:17" s="12" customFormat="1" ht="12.75" customHeight="1">
      <c r="A346" s="125"/>
      <c r="B346" s="15" t="s">
        <v>139</v>
      </c>
      <c r="C346" s="368" t="s">
        <v>324</v>
      </c>
      <c r="D346" s="369">
        <v>39</v>
      </c>
      <c r="E346" s="369">
        <v>1990</v>
      </c>
      <c r="F346" s="370">
        <v>42.615000000000002</v>
      </c>
      <c r="G346" s="370">
        <v>3.941586</v>
      </c>
      <c r="H346" s="370">
        <v>6.32</v>
      </c>
      <c r="I346" s="370">
        <v>32.353422999999999</v>
      </c>
      <c r="J346" s="371">
        <v>2218.0300000000002</v>
      </c>
      <c r="K346" s="370">
        <v>32.353422999999999</v>
      </c>
      <c r="L346" s="372">
        <v>2218.0300000000002</v>
      </c>
      <c r="M346" s="373">
        <v>1.4586557891462243E-2</v>
      </c>
      <c r="N346" s="374">
        <v>81.205000000000013</v>
      </c>
      <c r="O346" s="374">
        <v>1.1845014335761916</v>
      </c>
      <c r="P346" s="374">
        <v>875.19347348773454</v>
      </c>
      <c r="Q346" s="375">
        <v>71.070086014571501</v>
      </c>
    </row>
    <row r="347" spans="1:17" s="12" customFormat="1" ht="12.75" customHeight="1">
      <c r="A347" s="125"/>
      <c r="B347" s="15" t="s">
        <v>139</v>
      </c>
      <c r="C347" s="368" t="s">
        <v>325</v>
      </c>
      <c r="D347" s="369">
        <v>59</v>
      </c>
      <c r="E347" s="369">
        <v>1975</v>
      </c>
      <c r="F347" s="370">
        <v>55.436</v>
      </c>
      <c r="G347" s="370">
        <v>5.6174970000000002</v>
      </c>
      <c r="H347" s="370">
        <v>9.6</v>
      </c>
      <c r="I347" s="370">
        <v>40.218496999999999</v>
      </c>
      <c r="J347" s="371">
        <v>2729.69</v>
      </c>
      <c r="K347" s="370">
        <v>40.218496999999999</v>
      </c>
      <c r="L347" s="372">
        <v>2729.69</v>
      </c>
      <c r="M347" s="373">
        <v>1.4733723243298689E-2</v>
      </c>
      <c r="N347" s="374">
        <v>81.205000000000013</v>
      </c>
      <c r="O347" s="374">
        <v>1.1964519959720703</v>
      </c>
      <c r="P347" s="374">
        <v>884.02339459792131</v>
      </c>
      <c r="Q347" s="375">
        <v>71.787119758324224</v>
      </c>
    </row>
    <row r="348" spans="1:17" s="12" customFormat="1" ht="12.75" customHeight="1">
      <c r="A348" s="125"/>
      <c r="B348" s="15" t="s">
        <v>152</v>
      </c>
      <c r="C348" s="360" t="s">
        <v>277</v>
      </c>
      <c r="D348" s="361">
        <v>50</v>
      </c>
      <c r="E348" s="361">
        <v>1974</v>
      </c>
      <c r="F348" s="362">
        <v>51.393000000000001</v>
      </c>
      <c r="G348" s="362">
        <v>4.9470000000000001</v>
      </c>
      <c r="H348" s="362">
        <v>8</v>
      </c>
      <c r="I348" s="362">
        <v>38.445998000000003</v>
      </c>
      <c r="J348" s="363">
        <v>2591.85</v>
      </c>
      <c r="K348" s="362">
        <v>38.445998000000003</v>
      </c>
      <c r="L348" s="364">
        <v>2591.85</v>
      </c>
      <c r="M348" s="365">
        <v>1.4833419372263058E-2</v>
      </c>
      <c r="N348" s="366">
        <v>88.29</v>
      </c>
      <c r="O348" s="366">
        <v>1.3096425963771055</v>
      </c>
      <c r="P348" s="366">
        <v>890.00516233578344</v>
      </c>
      <c r="Q348" s="367">
        <v>78.578555782626324</v>
      </c>
    </row>
    <row r="349" spans="1:17" s="12" customFormat="1" ht="12.75" customHeight="1">
      <c r="A349" s="125"/>
      <c r="B349" s="15" t="s">
        <v>139</v>
      </c>
      <c r="C349" s="368" t="s">
        <v>326</v>
      </c>
      <c r="D349" s="369">
        <v>58</v>
      </c>
      <c r="E349" s="369">
        <v>1991</v>
      </c>
      <c r="F349" s="370">
        <v>50.284999999999997</v>
      </c>
      <c r="G349" s="370">
        <v>4.5020759999999997</v>
      </c>
      <c r="H349" s="370">
        <v>9.44</v>
      </c>
      <c r="I349" s="370">
        <v>36.342922999999999</v>
      </c>
      <c r="J349" s="371">
        <v>2439.79</v>
      </c>
      <c r="K349" s="370">
        <v>36.342922999999999</v>
      </c>
      <c r="L349" s="372">
        <v>2439.79</v>
      </c>
      <c r="M349" s="373">
        <v>1.4895922599895892E-2</v>
      </c>
      <c r="N349" s="374">
        <v>81.205000000000013</v>
      </c>
      <c r="O349" s="374">
        <v>1.2096233947245461</v>
      </c>
      <c r="P349" s="374">
        <v>893.7553559937536</v>
      </c>
      <c r="Q349" s="375">
        <v>72.577403683472781</v>
      </c>
    </row>
    <row r="350" spans="1:17" s="12" customFormat="1" ht="12.75" customHeight="1">
      <c r="A350" s="125"/>
      <c r="B350" s="21" t="s">
        <v>125</v>
      </c>
      <c r="C350" s="360" t="s">
        <v>122</v>
      </c>
      <c r="D350" s="361">
        <v>20</v>
      </c>
      <c r="E350" s="361">
        <v>1983</v>
      </c>
      <c r="F350" s="362">
        <v>24.228999999999999</v>
      </c>
      <c r="G350" s="362">
        <v>5.5728949999999999</v>
      </c>
      <c r="H350" s="362">
        <v>3.2</v>
      </c>
      <c r="I350" s="362">
        <v>15.456105000000001</v>
      </c>
      <c r="J350" s="363">
        <v>1037.5</v>
      </c>
      <c r="K350" s="362">
        <v>15.456105000000001</v>
      </c>
      <c r="L350" s="364">
        <v>1037.5</v>
      </c>
      <c r="M350" s="365">
        <v>1.4897450602409639E-2</v>
      </c>
      <c r="N350" s="366">
        <v>79.232100000000003</v>
      </c>
      <c r="O350" s="366">
        <v>1.1803562958751808</v>
      </c>
      <c r="P350" s="366">
        <v>893.8470361445784</v>
      </c>
      <c r="Q350" s="367">
        <v>70.821377752510841</v>
      </c>
    </row>
    <row r="351" spans="1:17" s="12" customFormat="1" ht="12.75" customHeight="1">
      <c r="A351" s="125"/>
      <c r="B351" s="15" t="s">
        <v>139</v>
      </c>
      <c r="C351" s="368" t="s">
        <v>327</v>
      </c>
      <c r="D351" s="369">
        <v>30</v>
      </c>
      <c r="E351" s="369">
        <v>1974</v>
      </c>
      <c r="F351" s="370">
        <v>33.704999999999998</v>
      </c>
      <c r="G351" s="370">
        <v>2.3551799999999998</v>
      </c>
      <c r="H351" s="370">
        <v>4.8</v>
      </c>
      <c r="I351" s="370">
        <v>26.549821000000001</v>
      </c>
      <c r="J351" s="371">
        <v>1743.53</v>
      </c>
      <c r="K351" s="370">
        <v>26.549821000000001</v>
      </c>
      <c r="L351" s="372">
        <v>1743.53</v>
      </c>
      <c r="M351" s="373">
        <v>1.5227624990679828E-2</v>
      </c>
      <c r="N351" s="374">
        <v>81.205000000000013</v>
      </c>
      <c r="O351" s="374">
        <v>1.2365592873681557</v>
      </c>
      <c r="P351" s="374">
        <v>913.65749944078971</v>
      </c>
      <c r="Q351" s="375">
        <v>74.193557242089341</v>
      </c>
    </row>
    <row r="352" spans="1:17" s="12" customFormat="1" ht="12.75" customHeight="1">
      <c r="A352" s="125"/>
      <c r="B352" s="21" t="s">
        <v>42</v>
      </c>
      <c r="C352" s="376" t="s">
        <v>456</v>
      </c>
      <c r="D352" s="17">
        <v>60</v>
      </c>
      <c r="E352" s="17" t="s">
        <v>40</v>
      </c>
      <c r="F352" s="377">
        <f>SUM(G352,H352,I352)</f>
        <v>63.445</v>
      </c>
      <c r="G352" s="377">
        <v>5.5739999999999998</v>
      </c>
      <c r="H352" s="377">
        <v>9.6</v>
      </c>
      <c r="I352" s="377">
        <v>48.271000000000001</v>
      </c>
      <c r="J352" s="28"/>
      <c r="K352" s="377">
        <f>I352</f>
        <v>48.271000000000001</v>
      </c>
      <c r="L352" s="27">
        <v>3153.72</v>
      </c>
      <c r="M352" s="378">
        <f>K352/L352</f>
        <v>1.5306051266440903E-2</v>
      </c>
      <c r="N352" s="19">
        <v>65.727000000000004</v>
      </c>
      <c r="O352" s="47">
        <f>M352*N352</f>
        <v>1.0060208315893613</v>
      </c>
      <c r="P352" s="47">
        <f>M352*60*1000</f>
        <v>918.36307598645419</v>
      </c>
      <c r="Q352" s="61">
        <f>P352*N352/1000</f>
        <v>60.361249895361681</v>
      </c>
    </row>
    <row r="353" spans="1:17" s="12" customFormat="1" ht="12.75" customHeight="1">
      <c r="A353" s="125"/>
      <c r="B353" s="15" t="s">
        <v>152</v>
      </c>
      <c r="C353" s="360" t="s">
        <v>314</v>
      </c>
      <c r="D353" s="361">
        <v>46</v>
      </c>
      <c r="E353" s="361">
        <v>1988</v>
      </c>
      <c r="F353" s="362">
        <v>36.344000000000001</v>
      </c>
      <c r="G353" s="362">
        <v>2.3480400000000001</v>
      </c>
      <c r="H353" s="362">
        <v>0.46</v>
      </c>
      <c r="I353" s="362">
        <v>33.535960000000003</v>
      </c>
      <c r="J353" s="363">
        <v>2184.25</v>
      </c>
      <c r="K353" s="362">
        <v>33.535960000000003</v>
      </c>
      <c r="L353" s="364">
        <v>2184.25</v>
      </c>
      <c r="M353" s="365">
        <v>1.5353535538514365E-2</v>
      </c>
      <c r="N353" s="366">
        <v>88.29</v>
      </c>
      <c r="O353" s="366">
        <v>1.3555636526954333</v>
      </c>
      <c r="P353" s="366">
        <v>921.21213231086188</v>
      </c>
      <c r="Q353" s="367">
        <v>81.333819161725998</v>
      </c>
    </row>
    <row r="354" spans="1:17" s="12" customFormat="1" ht="12.75" customHeight="1">
      <c r="A354" s="125"/>
      <c r="B354" s="15" t="s">
        <v>152</v>
      </c>
      <c r="C354" s="360" t="s">
        <v>315</v>
      </c>
      <c r="D354" s="361">
        <v>19</v>
      </c>
      <c r="E354" s="361">
        <v>1984</v>
      </c>
      <c r="F354" s="362">
        <v>19.591999999999999</v>
      </c>
      <c r="G354" s="362">
        <v>1.2749999999999999</v>
      </c>
      <c r="H354" s="362">
        <v>3.04</v>
      </c>
      <c r="I354" s="362">
        <v>15.277004000000002</v>
      </c>
      <c r="J354" s="363">
        <v>994.89</v>
      </c>
      <c r="K354" s="362">
        <v>15.277004000000002</v>
      </c>
      <c r="L354" s="364">
        <v>994.89</v>
      </c>
      <c r="M354" s="365">
        <v>1.5355470454020045E-2</v>
      </c>
      <c r="N354" s="366">
        <v>88.29</v>
      </c>
      <c r="O354" s="366">
        <v>1.3557344863854299</v>
      </c>
      <c r="P354" s="366">
        <v>921.32822724120263</v>
      </c>
      <c r="Q354" s="367">
        <v>81.344069183125782</v>
      </c>
    </row>
    <row r="355" spans="1:17" s="12" customFormat="1" ht="12.75" customHeight="1">
      <c r="A355" s="125"/>
      <c r="B355" s="21" t="s">
        <v>790</v>
      </c>
      <c r="C355" s="128" t="s">
        <v>770</v>
      </c>
      <c r="D355" s="15">
        <v>80</v>
      </c>
      <c r="E355" s="15" t="s">
        <v>35</v>
      </c>
      <c r="F355" s="379">
        <f>G355+H355+I355</f>
        <v>79.34</v>
      </c>
      <c r="G355" s="379">
        <v>4.55</v>
      </c>
      <c r="H355" s="379">
        <v>13.03</v>
      </c>
      <c r="I355" s="379">
        <v>61.76</v>
      </c>
      <c r="J355" s="26">
        <v>3919.9</v>
      </c>
      <c r="K355" s="379">
        <v>56.77</v>
      </c>
      <c r="L355" s="25">
        <v>3686.36</v>
      </c>
      <c r="M355" s="380">
        <f>K355/L355</f>
        <v>1.5400015191137057E-2</v>
      </c>
      <c r="N355" s="20">
        <v>57.5</v>
      </c>
      <c r="O355" s="20">
        <f>M355*N355</f>
        <v>0.88550087349038076</v>
      </c>
      <c r="P355" s="20">
        <f>M355*60*1000</f>
        <v>924.00091146822342</v>
      </c>
      <c r="Q355" s="62">
        <f>O355*60</f>
        <v>53.130052409422845</v>
      </c>
    </row>
    <row r="356" spans="1:17" s="12" customFormat="1" ht="12.75" customHeight="1">
      <c r="A356" s="125"/>
      <c r="B356" s="15" t="s">
        <v>152</v>
      </c>
      <c r="C356" s="360" t="s">
        <v>140</v>
      </c>
      <c r="D356" s="361">
        <v>40</v>
      </c>
      <c r="E356" s="361">
        <v>1981</v>
      </c>
      <c r="F356" s="362">
        <v>45.079000000000001</v>
      </c>
      <c r="G356" s="362">
        <v>3.8250000000000002</v>
      </c>
      <c r="H356" s="362">
        <v>6.4</v>
      </c>
      <c r="I356" s="362">
        <v>34.853997999999997</v>
      </c>
      <c r="J356" s="363">
        <v>2251.3000000000002</v>
      </c>
      <c r="K356" s="362">
        <v>34.853997999999997</v>
      </c>
      <c r="L356" s="364">
        <v>2251.3000000000002</v>
      </c>
      <c r="M356" s="365">
        <v>1.5481720783547282E-2</v>
      </c>
      <c r="N356" s="366">
        <v>88.29</v>
      </c>
      <c r="O356" s="366">
        <v>1.3668811279793895</v>
      </c>
      <c r="P356" s="366">
        <v>928.90324701283691</v>
      </c>
      <c r="Q356" s="367">
        <v>82.012867678763371</v>
      </c>
    </row>
    <row r="357" spans="1:17" s="12" customFormat="1" ht="12.75" customHeight="1">
      <c r="A357" s="125"/>
      <c r="B357" s="15" t="s">
        <v>139</v>
      </c>
      <c r="C357" s="368" t="s">
        <v>328</v>
      </c>
      <c r="D357" s="369">
        <v>50</v>
      </c>
      <c r="E357" s="369">
        <v>1971</v>
      </c>
      <c r="F357" s="370">
        <v>51.280999999999999</v>
      </c>
      <c r="G357" s="370">
        <v>3.4130219999999998</v>
      </c>
      <c r="H357" s="370">
        <v>8</v>
      </c>
      <c r="I357" s="370">
        <v>39.867980000000003</v>
      </c>
      <c r="J357" s="371">
        <v>2564.8000000000002</v>
      </c>
      <c r="K357" s="370">
        <v>39.867980000000003</v>
      </c>
      <c r="L357" s="372">
        <v>2564.8000000000002</v>
      </c>
      <c r="M357" s="373">
        <v>1.5544284154709919E-2</v>
      </c>
      <c r="N357" s="374">
        <v>81.205000000000013</v>
      </c>
      <c r="O357" s="374">
        <v>1.2622735947832191</v>
      </c>
      <c r="P357" s="374">
        <v>932.65704928259504</v>
      </c>
      <c r="Q357" s="375">
        <v>75.736415686993141</v>
      </c>
    </row>
    <row r="358" spans="1:17" s="12" customFormat="1" ht="12.75" customHeight="1">
      <c r="A358" s="125"/>
      <c r="B358" s="15" t="s">
        <v>139</v>
      </c>
      <c r="C358" s="368" t="s">
        <v>329</v>
      </c>
      <c r="D358" s="369">
        <v>30</v>
      </c>
      <c r="E358" s="369">
        <v>1990</v>
      </c>
      <c r="F358" s="370">
        <v>33.238999999999997</v>
      </c>
      <c r="G358" s="370">
        <v>3.2678759999999998</v>
      </c>
      <c r="H358" s="370">
        <v>4.8</v>
      </c>
      <c r="I358" s="370">
        <v>25.171119000000001</v>
      </c>
      <c r="J358" s="371">
        <v>1613.04</v>
      </c>
      <c r="K358" s="370">
        <v>25.171119000000001</v>
      </c>
      <c r="L358" s="372">
        <v>1613.04</v>
      </c>
      <c r="M358" s="373">
        <v>1.5604770495461986E-2</v>
      </c>
      <c r="N358" s="374">
        <v>81.205000000000013</v>
      </c>
      <c r="O358" s="374">
        <v>1.2671853880839907</v>
      </c>
      <c r="P358" s="374">
        <v>936.28622972771916</v>
      </c>
      <c r="Q358" s="375">
        <v>76.031123285039442</v>
      </c>
    </row>
    <row r="359" spans="1:17" s="12" customFormat="1" ht="12.75" customHeight="1">
      <c r="A359" s="125"/>
      <c r="B359" s="15" t="s">
        <v>699</v>
      </c>
      <c r="C359" s="129" t="s">
        <v>705</v>
      </c>
      <c r="D359" s="17">
        <v>30</v>
      </c>
      <c r="E359" s="17">
        <v>1992</v>
      </c>
      <c r="F359" s="377">
        <v>33.313000000000002</v>
      </c>
      <c r="G359" s="377">
        <v>3.4</v>
      </c>
      <c r="H359" s="377">
        <v>4.5609999999999999</v>
      </c>
      <c r="I359" s="377">
        <v>25.352</v>
      </c>
      <c r="J359" s="28">
        <v>1616.9</v>
      </c>
      <c r="K359" s="377">
        <v>25.352</v>
      </c>
      <c r="L359" s="27">
        <v>1616.9</v>
      </c>
      <c r="M359" s="378">
        <f>K359/L359</f>
        <v>1.5679386480301812E-2</v>
      </c>
      <c r="N359" s="19">
        <v>85.129000000000005</v>
      </c>
      <c r="O359" s="47">
        <f>M359*N359</f>
        <v>1.334770491681613</v>
      </c>
      <c r="P359" s="47">
        <f>M359*60*1000</f>
        <v>940.76318881810869</v>
      </c>
      <c r="Q359" s="61">
        <f>P359*N359/1000</f>
        <v>80.086229500896778</v>
      </c>
    </row>
    <row r="360" spans="1:17" s="12" customFormat="1" ht="12.75" customHeight="1">
      <c r="A360" s="125"/>
      <c r="B360" s="15" t="s">
        <v>699</v>
      </c>
      <c r="C360" s="129" t="s">
        <v>703</v>
      </c>
      <c r="D360" s="17">
        <v>30</v>
      </c>
      <c r="E360" s="17">
        <v>1993</v>
      </c>
      <c r="F360" s="377">
        <v>33.097000000000001</v>
      </c>
      <c r="G360" s="377">
        <v>3.343</v>
      </c>
      <c r="H360" s="377">
        <v>4.7210000000000001</v>
      </c>
      <c r="I360" s="377">
        <v>25.033000000000001</v>
      </c>
      <c r="J360" s="28">
        <v>1596.5</v>
      </c>
      <c r="K360" s="377">
        <v>25.033000000000001</v>
      </c>
      <c r="L360" s="27">
        <v>1596.5</v>
      </c>
      <c r="M360" s="378">
        <f>K360/L360</f>
        <v>1.5679924835577827E-2</v>
      </c>
      <c r="N360" s="19">
        <v>85.129000000000005</v>
      </c>
      <c r="O360" s="47">
        <f>M360*N360</f>
        <v>1.334816321327905</v>
      </c>
      <c r="P360" s="47">
        <f>M360*60*1000</f>
        <v>940.79549013466954</v>
      </c>
      <c r="Q360" s="61">
        <f>P360*N360/1000</f>
        <v>80.088979279674291</v>
      </c>
    </row>
    <row r="361" spans="1:17" s="12" customFormat="1" ht="12.75" customHeight="1">
      <c r="A361" s="125"/>
      <c r="B361" s="21" t="s">
        <v>125</v>
      </c>
      <c r="C361" s="360" t="s">
        <v>119</v>
      </c>
      <c r="D361" s="361">
        <v>20</v>
      </c>
      <c r="E361" s="361">
        <v>1987</v>
      </c>
      <c r="F361" s="362">
        <v>23.341000000000001</v>
      </c>
      <c r="G361" s="362">
        <v>2.6381869999999998</v>
      </c>
      <c r="H361" s="362">
        <v>3.2</v>
      </c>
      <c r="I361" s="362">
        <v>17.50281</v>
      </c>
      <c r="J361" s="363">
        <v>1104.7</v>
      </c>
      <c r="K361" s="362">
        <v>17.50281</v>
      </c>
      <c r="L361" s="364">
        <v>1104.7</v>
      </c>
      <c r="M361" s="365">
        <v>1.5843948583325791E-2</v>
      </c>
      <c r="N361" s="366">
        <v>79.232100000000003</v>
      </c>
      <c r="O361" s="366">
        <v>1.2553493185489275</v>
      </c>
      <c r="P361" s="366">
        <v>950.63691499954734</v>
      </c>
      <c r="Q361" s="367">
        <v>75.32095911293564</v>
      </c>
    </row>
    <row r="362" spans="1:17" s="12" customFormat="1" ht="12.75" customHeight="1">
      <c r="A362" s="125"/>
      <c r="B362" s="21" t="s">
        <v>790</v>
      </c>
      <c r="C362" s="128" t="s">
        <v>771</v>
      </c>
      <c r="D362" s="15">
        <v>40</v>
      </c>
      <c r="E362" s="15" t="s">
        <v>35</v>
      </c>
      <c r="F362" s="379">
        <f>G362+H362+I362</f>
        <v>46.790000000000006</v>
      </c>
      <c r="G362" s="379">
        <v>4.22</v>
      </c>
      <c r="H362" s="379">
        <v>6.44</v>
      </c>
      <c r="I362" s="379">
        <v>36.130000000000003</v>
      </c>
      <c r="J362" s="26">
        <v>2278.59</v>
      </c>
      <c r="K362" s="379">
        <v>36.130000000000003</v>
      </c>
      <c r="L362" s="25">
        <v>2278.59</v>
      </c>
      <c r="M362" s="380">
        <f>K362/L362</f>
        <v>1.5856297096011131E-2</v>
      </c>
      <c r="N362" s="20">
        <v>57.5</v>
      </c>
      <c r="O362" s="20">
        <f>M362*N362</f>
        <v>0.91173708302064005</v>
      </c>
      <c r="P362" s="20">
        <f>M362*60*1000</f>
        <v>951.37782576066786</v>
      </c>
      <c r="Q362" s="62">
        <f>O362*60</f>
        <v>54.704224981238404</v>
      </c>
    </row>
    <row r="363" spans="1:17" s="12" customFormat="1" ht="12.75" customHeight="1">
      <c r="A363" s="125"/>
      <c r="B363" s="15" t="s">
        <v>139</v>
      </c>
      <c r="C363" s="368" t="s">
        <v>330</v>
      </c>
      <c r="D363" s="369">
        <v>51</v>
      </c>
      <c r="E363" s="369">
        <v>1972</v>
      </c>
      <c r="F363" s="370">
        <v>54.64</v>
      </c>
      <c r="G363" s="370">
        <v>5.2771229999999996</v>
      </c>
      <c r="H363" s="370">
        <v>8</v>
      </c>
      <c r="I363" s="370">
        <v>41.362876</v>
      </c>
      <c r="J363" s="371">
        <v>2608.15</v>
      </c>
      <c r="K363" s="370">
        <v>41.362876</v>
      </c>
      <c r="L363" s="372">
        <v>2608.15</v>
      </c>
      <c r="M363" s="373">
        <v>1.5859086325556427E-2</v>
      </c>
      <c r="N363" s="374">
        <v>81.205000000000013</v>
      </c>
      <c r="O363" s="374">
        <v>1.2878371050668098</v>
      </c>
      <c r="P363" s="374">
        <v>951.54517953338552</v>
      </c>
      <c r="Q363" s="375">
        <v>77.270226304008588</v>
      </c>
    </row>
    <row r="364" spans="1:17" s="12" customFormat="1" ht="12.75" customHeight="1">
      <c r="A364" s="125"/>
      <c r="B364" s="21" t="s">
        <v>790</v>
      </c>
      <c r="C364" s="128" t="s">
        <v>772</v>
      </c>
      <c r="D364" s="15">
        <v>60</v>
      </c>
      <c r="E364" s="15" t="s">
        <v>35</v>
      </c>
      <c r="F364" s="377">
        <f>G364+H364+I364</f>
        <v>53.3</v>
      </c>
      <c r="G364" s="377">
        <v>5.26</v>
      </c>
      <c r="H364" s="377">
        <v>9.7799999999999994</v>
      </c>
      <c r="I364" s="377">
        <v>38.26</v>
      </c>
      <c r="J364" s="26">
        <v>2404.54</v>
      </c>
      <c r="K364" s="377">
        <v>38.26</v>
      </c>
      <c r="L364" s="25">
        <v>2404.54</v>
      </c>
      <c r="M364" s="380">
        <f>K364/L364</f>
        <v>1.5911567285218794E-2</v>
      </c>
      <c r="N364" s="20">
        <v>57.5</v>
      </c>
      <c r="O364" s="20">
        <f>M364*N364</f>
        <v>0.9149151189000807</v>
      </c>
      <c r="P364" s="20">
        <f>M364*60*1000</f>
        <v>954.69403711312759</v>
      </c>
      <c r="Q364" s="62">
        <f>O364*60</f>
        <v>54.894907134004839</v>
      </c>
    </row>
    <row r="365" spans="1:17" s="12" customFormat="1" ht="12.75" customHeight="1">
      <c r="A365" s="125"/>
      <c r="B365" s="21" t="s">
        <v>42</v>
      </c>
      <c r="C365" s="376" t="s">
        <v>450</v>
      </c>
      <c r="D365" s="17">
        <v>60</v>
      </c>
      <c r="E365" s="17" t="s">
        <v>40</v>
      </c>
      <c r="F365" s="377">
        <f>SUM(G365,H365,I365)</f>
        <v>57.332000000000001</v>
      </c>
      <c r="G365" s="377">
        <v>3.5920000000000001</v>
      </c>
      <c r="H365" s="377">
        <v>9.6</v>
      </c>
      <c r="I365" s="377">
        <v>44.14</v>
      </c>
      <c r="J365" s="28"/>
      <c r="K365" s="377">
        <f>I365</f>
        <v>44.14</v>
      </c>
      <c r="L365" s="27">
        <v>2719.82</v>
      </c>
      <c r="M365" s="378">
        <f>K365/L365</f>
        <v>1.6229015155414694E-2</v>
      </c>
      <c r="N365" s="19">
        <v>65.727000000000004</v>
      </c>
      <c r="O365" s="47">
        <f>M365*N365</f>
        <v>1.0666844791199417</v>
      </c>
      <c r="P365" s="47">
        <f>M365*60*1000</f>
        <v>973.74090932488161</v>
      </c>
      <c r="Q365" s="61">
        <f>P365*N365/1000</f>
        <v>64.001068747196499</v>
      </c>
    </row>
    <row r="366" spans="1:17" s="12" customFormat="1" ht="12.75" customHeight="1">
      <c r="A366" s="125"/>
      <c r="B366" s="15" t="s">
        <v>699</v>
      </c>
      <c r="C366" s="129" t="s">
        <v>706</v>
      </c>
      <c r="D366" s="17">
        <v>45</v>
      </c>
      <c r="E366" s="17">
        <v>1985</v>
      </c>
      <c r="F366" s="377">
        <v>48.901000000000003</v>
      </c>
      <c r="G366" s="377">
        <v>4.5620000000000003</v>
      </c>
      <c r="H366" s="377">
        <v>7.2009999999999996</v>
      </c>
      <c r="I366" s="377">
        <v>37.137999999999998</v>
      </c>
      <c r="J366" s="28">
        <v>2283.6999999999998</v>
      </c>
      <c r="K366" s="377">
        <v>37.137999999999998</v>
      </c>
      <c r="L366" s="27">
        <v>2283.6999999999998</v>
      </c>
      <c r="M366" s="378">
        <f>K366/L366</f>
        <v>1.6262206069098395E-2</v>
      </c>
      <c r="N366" s="19">
        <v>85.129000000000005</v>
      </c>
      <c r="O366" s="47">
        <f>M366*N366</f>
        <v>1.3843853404562774</v>
      </c>
      <c r="P366" s="47">
        <f>M366*60*1000</f>
        <v>975.73236414590372</v>
      </c>
      <c r="Q366" s="61">
        <f>P366*N366/1000</f>
        <v>83.063120427376646</v>
      </c>
    </row>
    <row r="367" spans="1:17" s="12" customFormat="1" ht="12.75" customHeight="1">
      <c r="A367" s="125"/>
      <c r="B367" s="15" t="s">
        <v>699</v>
      </c>
      <c r="C367" s="129" t="s">
        <v>707</v>
      </c>
      <c r="D367" s="17">
        <v>37</v>
      </c>
      <c r="E367" s="17">
        <v>1972</v>
      </c>
      <c r="F367" s="377">
        <v>39.734000000000002</v>
      </c>
      <c r="G367" s="377">
        <v>2.323</v>
      </c>
      <c r="H367" s="377">
        <v>5.9210000000000003</v>
      </c>
      <c r="I367" s="377">
        <v>31.49</v>
      </c>
      <c r="J367" s="28">
        <v>1935.1</v>
      </c>
      <c r="K367" s="377">
        <v>31.49</v>
      </c>
      <c r="L367" s="27">
        <v>1935.1</v>
      </c>
      <c r="M367" s="378">
        <f>K367/L367</f>
        <v>1.6273060823730041E-2</v>
      </c>
      <c r="N367" s="19">
        <v>85.129000000000005</v>
      </c>
      <c r="O367" s="47">
        <f>M367*N367</f>
        <v>1.3853093948633148</v>
      </c>
      <c r="P367" s="47">
        <f>M367*60*1000</f>
        <v>976.38364942380247</v>
      </c>
      <c r="Q367" s="61">
        <f>P367*N367/1000</f>
        <v>83.118563691798883</v>
      </c>
    </row>
    <row r="368" spans="1:17" s="12" customFormat="1" ht="12.75" customHeight="1">
      <c r="A368" s="125"/>
      <c r="B368" s="15" t="s">
        <v>699</v>
      </c>
      <c r="C368" s="129" t="s">
        <v>702</v>
      </c>
      <c r="D368" s="17">
        <v>30</v>
      </c>
      <c r="E368" s="17">
        <v>1989</v>
      </c>
      <c r="F368" s="377">
        <v>34.030999999999999</v>
      </c>
      <c r="G368" s="377">
        <v>3.173</v>
      </c>
      <c r="H368" s="377">
        <v>4.7210000000000001</v>
      </c>
      <c r="I368" s="377">
        <v>26.137</v>
      </c>
      <c r="J368" s="28">
        <v>1599.2</v>
      </c>
      <c r="K368" s="377">
        <v>26.137</v>
      </c>
      <c r="L368" s="27">
        <v>1599.2</v>
      </c>
      <c r="M368" s="378">
        <f>K368/L368</f>
        <v>1.6343796898449225E-2</v>
      </c>
      <c r="N368" s="19">
        <v>85.129000000000005</v>
      </c>
      <c r="O368" s="47">
        <f>M368*N368</f>
        <v>1.3913310861680841</v>
      </c>
      <c r="P368" s="47">
        <f>M368*60*1000</f>
        <v>980.62781390695352</v>
      </c>
      <c r="Q368" s="61">
        <f>P368*N368/1000</f>
        <v>83.479865170085048</v>
      </c>
    </row>
    <row r="369" spans="1:17" s="12" customFormat="1" ht="12.75" customHeight="1">
      <c r="A369" s="125"/>
      <c r="B369" s="21" t="s">
        <v>790</v>
      </c>
      <c r="C369" s="128" t="s">
        <v>769</v>
      </c>
      <c r="D369" s="15">
        <v>36</v>
      </c>
      <c r="E369" s="15" t="s">
        <v>35</v>
      </c>
      <c r="F369" s="379">
        <f>G369+H369+I369</f>
        <v>47.64</v>
      </c>
      <c r="G369" s="379">
        <v>3.11</v>
      </c>
      <c r="H369" s="379">
        <v>5.95</v>
      </c>
      <c r="I369" s="379">
        <v>38.58</v>
      </c>
      <c r="J369" s="26">
        <v>2354.69</v>
      </c>
      <c r="K369" s="379">
        <v>35.21</v>
      </c>
      <c r="L369" s="25">
        <v>2153.42</v>
      </c>
      <c r="M369" s="380">
        <f>K369/L369</f>
        <v>1.6350735109732426E-2</v>
      </c>
      <c r="N369" s="20">
        <v>57.5</v>
      </c>
      <c r="O369" s="20">
        <f>M369*N369</f>
        <v>0.94016726880961454</v>
      </c>
      <c r="P369" s="20">
        <f>M369*60*1000</f>
        <v>981.04410658394556</v>
      </c>
      <c r="Q369" s="62">
        <f>O369*60</f>
        <v>56.41003612857687</v>
      </c>
    </row>
    <row r="370" spans="1:17" s="12" customFormat="1" ht="12.75" customHeight="1">
      <c r="A370" s="125"/>
      <c r="B370" s="21" t="s">
        <v>42</v>
      </c>
      <c r="C370" s="376" t="s">
        <v>452</v>
      </c>
      <c r="D370" s="17">
        <v>55</v>
      </c>
      <c r="E370" s="17" t="s">
        <v>40</v>
      </c>
      <c r="F370" s="377">
        <f>SUM(G370,H370,I370)</f>
        <v>55.472999999999999</v>
      </c>
      <c r="G370" s="377">
        <v>5.6059999999999999</v>
      </c>
      <c r="H370" s="377">
        <v>8.0109999999999992</v>
      </c>
      <c r="I370" s="377">
        <v>41.856000000000002</v>
      </c>
      <c r="J370" s="28"/>
      <c r="K370" s="377">
        <f>I370</f>
        <v>41.856000000000002</v>
      </c>
      <c r="L370" s="27">
        <v>2555.09</v>
      </c>
      <c r="M370" s="378">
        <f>K370/L370</f>
        <v>1.6381419049818206E-2</v>
      </c>
      <c r="N370" s="19">
        <v>65.727000000000004</v>
      </c>
      <c r="O370" s="47">
        <f>M370*N370</f>
        <v>1.0767015298874014</v>
      </c>
      <c r="P370" s="47">
        <f>M370*60*1000</f>
        <v>982.8851429890924</v>
      </c>
      <c r="Q370" s="61">
        <f>P370*N370/1000</f>
        <v>64.602091793244085</v>
      </c>
    </row>
    <row r="371" spans="1:17" s="12" customFormat="1" ht="12.75" customHeight="1">
      <c r="A371" s="125"/>
      <c r="B371" s="21" t="s">
        <v>569</v>
      </c>
      <c r="C371" s="128" t="s">
        <v>550</v>
      </c>
      <c r="D371" s="15">
        <v>50</v>
      </c>
      <c r="E371" s="15">
        <v>1975</v>
      </c>
      <c r="F371" s="379">
        <v>52.06</v>
      </c>
      <c r="G371" s="379">
        <v>3.468</v>
      </c>
      <c r="H371" s="379">
        <v>7.68</v>
      </c>
      <c r="I371" s="379">
        <v>40.911999999999999</v>
      </c>
      <c r="J371" s="26">
        <v>2485.16</v>
      </c>
      <c r="K371" s="379">
        <v>40.911999999999999</v>
      </c>
      <c r="L371" s="25">
        <v>2485.16</v>
      </c>
      <c r="M371" s="380">
        <f>K371/L371</f>
        <v>1.6462521527788956E-2</v>
      </c>
      <c r="N371" s="20">
        <v>64.855000000000004</v>
      </c>
      <c r="O371" s="20">
        <f>K371*N371/J371</f>
        <v>1.0676768336847529</v>
      </c>
      <c r="P371" s="20">
        <f>M371*60*1000</f>
        <v>987.75129166733734</v>
      </c>
      <c r="Q371" s="62">
        <f>O371*60</f>
        <v>64.060610021085168</v>
      </c>
    </row>
    <row r="372" spans="1:17" s="12" customFormat="1" ht="12.75" customHeight="1">
      <c r="A372" s="125"/>
      <c r="B372" s="21" t="s">
        <v>790</v>
      </c>
      <c r="C372" s="128" t="s">
        <v>773</v>
      </c>
      <c r="D372" s="15">
        <v>45</v>
      </c>
      <c r="E372" s="15" t="s">
        <v>35</v>
      </c>
      <c r="F372" s="379">
        <f>G372+H372+I372</f>
        <v>51.22</v>
      </c>
      <c r="G372" s="379">
        <v>4.93</v>
      </c>
      <c r="H372" s="379">
        <v>7.34</v>
      </c>
      <c r="I372" s="379">
        <v>38.950000000000003</v>
      </c>
      <c r="J372" s="26">
        <v>2363.02</v>
      </c>
      <c r="K372" s="379">
        <v>38.950000000000003</v>
      </c>
      <c r="L372" s="25">
        <v>2363.02</v>
      </c>
      <c r="M372" s="380">
        <f>K372/L372</f>
        <v>1.6483144450745234E-2</v>
      </c>
      <c r="N372" s="20">
        <v>57.5</v>
      </c>
      <c r="O372" s="20">
        <f>M372*N372</f>
        <v>0.94778080591785097</v>
      </c>
      <c r="P372" s="20">
        <f>M372*60*1000</f>
        <v>988.98866704471413</v>
      </c>
      <c r="Q372" s="62">
        <f>O372*60</f>
        <v>56.866848355071056</v>
      </c>
    </row>
    <row r="373" spans="1:17" s="12" customFormat="1" ht="12.75" customHeight="1">
      <c r="A373" s="125"/>
      <c r="B373" s="15" t="s">
        <v>699</v>
      </c>
      <c r="C373" s="129" t="s">
        <v>704</v>
      </c>
      <c r="D373" s="17">
        <v>30</v>
      </c>
      <c r="E373" s="17">
        <v>1993</v>
      </c>
      <c r="F373" s="377">
        <v>34.508000000000003</v>
      </c>
      <c r="G373" s="377">
        <v>3.06</v>
      </c>
      <c r="H373" s="377">
        <v>4.8010000000000002</v>
      </c>
      <c r="I373" s="377">
        <v>26.646999999999998</v>
      </c>
      <c r="J373" s="28">
        <v>1614.9</v>
      </c>
      <c r="K373" s="377">
        <v>26.646999999999998</v>
      </c>
      <c r="L373" s="27">
        <v>1614.9</v>
      </c>
      <c r="M373" s="378">
        <f>K373/L373</f>
        <v>1.6500712118397421E-2</v>
      </c>
      <c r="N373" s="19">
        <v>85.129000000000005</v>
      </c>
      <c r="O373" s="47">
        <f>M373*N373</f>
        <v>1.4046891219270541</v>
      </c>
      <c r="P373" s="47">
        <f>M373*60*1000</f>
        <v>990.04272710384521</v>
      </c>
      <c r="Q373" s="61">
        <f>P373*N373/1000</f>
        <v>84.28134731562325</v>
      </c>
    </row>
    <row r="374" spans="1:17" s="12" customFormat="1" ht="12.75" customHeight="1">
      <c r="A374" s="125"/>
      <c r="B374" s="15" t="s">
        <v>139</v>
      </c>
      <c r="C374" s="368" t="s">
        <v>331</v>
      </c>
      <c r="D374" s="369">
        <v>50</v>
      </c>
      <c r="E374" s="369">
        <v>1972</v>
      </c>
      <c r="F374" s="370">
        <v>56.188000000000002</v>
      </c>
      <c r="G374" s="370">
        <v>5.1543659999999996</v>
      </c>
      <c r="H374" s="370">
        <v>8</v>
      </c>
      <c r="I374" s="370">
        <v>43.033634999999997</v>
      </c>
      <c r="J374" s="371">
        <v>2601.9</v>
      </c>
      <c r="K374" s="370">
        <v>43.033634999999997</v>
      </c>
      <c r="L374" s="372">
        <v>2601.9</v>
      </c>
      <c r="M374" s="373">
        <v>1.6539311656866135E-2</v>
      </c>
      <c r="N374" s="374">
        <v>81.205000000000013</v>
      </c>
      <c r="O374" s="374">
        <v>1.3430748030958148</v>
      </c>
      <c r="P374" s="374">
        <v>992.35869941196813</v>
      </c>
      <c r="Q374" s="375">
        <v>80.584488185748882</v>
      </c>
    </row>
    <row r="375" spans="1:17" s="12" customFormat="1" ht="12.75" customHeight="1">
      <c r="A375" s="125"/>
      <c r="B375" s="15" t="s">
        <v>152</v>
      </c>
      <c r="C375" s="360" t="s">
        <v>278</v>
      </c>
      <c r="D375" s="361">
        <v>50</v>
      </c>
      <c r="E375" s="361">
        <v>1980</v>
      </c>
      <c r="F375" s="362">
        <v>62.625999999999998</v>
      </c>
      <c r="G375" s="362">
        <v>4.59</v>
      </c>
      <c r="H375" s="362">
        <v>8.1193399999999993</v>
      </c>
      <c r="I375" s="362">
        <v>49.916657999999998</v>
      </c>
      <c r="J375" s="363">
        <v>3015.29</v>
      </c>
      <c r="K375" s="362">
        <v>49.916657999999998</v>
      </c>
      <c r="L375" s="364">
        <v>3015.29</v>
      </c>
      <c r="M375" s="365">
        <v>1.6554513164571235E-2</v>
      </c>
      <c r="N375" s="366">
        <v>88.29</v>
      </c>
      <c r="O375" s="366">
        <v>1.4615979672999944</v>
      </c>
      <c r="P375" s="366">
        <v>993.2707898742741</v>
      </c>
      <c r="Q375" s="367">
        <v>87.695878037999663</v>
      </c>
    </row>
    <row r="376" spans="1:17" s="12" customFormat="1" ht="12.75" customHeight="1">
      <c r="A376" s="125"/>
      <c r="B376" s="15" t="s">
        <v>699</v>
      </c>
      <c r="C376" s="129" t="s">
        <v>701</v>
      </c>
      <c r="D376" s="17">
        <v>49</v>
      </c>
      <c r="E376" s="17">
        <v>1974</v>
      </c>
      <c r="F376" s="377">
        <v>54.887999999999998</v>
      </c>
      <c r="G376" s="377">
        <v>4.8170000000000002</v>
      </c>
      <c r="H376" s="377">
        <v>7.8410000000000002</v>
      </c>
      <c r="I376" s="377">
        <v>42.23</v>
      </c>
      <c r="J376" s="28">
        <v>2550.1</v>
      </c>
      <c r="K376" s="377">
        <v>42.23</v>
      </c>
      <c r="L376" s="27">
        <v>2550.1</v>
      </c>
      <c r="M376" s="378">
        <f>K376/L376</f>
        <v>1.6560134896670718E-2</v>
      </c>
      <c r="N376" s="19">
        <v>85.129000000000005</v>
      </c>
      <c r="O376" s="47">
        <f>M376*N376</f>
        <v>1.4097477236186815</v>
      </c>
      <c r="P376" s="47">
        <f>M376*60*1000</f>
        <v>993.60809380024307</v>
      </c>
      <c r="Q376" s="61">
        <f>P376*N376/1000</f>
        <v>84.5848634171209</v>
      </c>
    </row>
    <row r="377" spans="1:17" s="12" customFormat="1" ht="11.25" customHeight="1">
      <c r="A377" s="125"/>
      <c r="B377" s="15" t="s">
        <v>139</v>
      </c>
      <c r="C377" s="368" t="s">
        <v>332</v>
      </c>
      <c r="D377" s="369">
        <v>59</v>
      </c>
      <c r="E377" s="369">
        <v>1991</v>
      </c>
      <c r="F377" s="370">
        <v>54.878</v>
      </c>
      <c r="G377" s="370">
        <v>4.4936610000000003</v>
      </c>
      <c r="H377" s="370">
        <v>9.6</v>
      </c>
      <c r="I377" s="370">
        <v>40.784336000000003</v>
      </c>
      <c r="J377" s="371">
        <v>2442.5500000000002</v>
      </c>
      <c r="K377" s="370">
        <v>40.784336000000003</v>
      </c>
      <c r="L377" s="372">
        <v>2442.5500000000002</v>
      </c>
      <c r="M377" s="373">
        <v>1.6697441608155412E-2</v>
      </c>
      <c r="N377" s="374">
        <v>81.205000000000013</v>
      </c>
      <c r="O377" s="374">
        <v>1.3559157457902604</v>
      </c>
      <c r="P377" s="374">
        <v>1001.8464964893247</v>
      </c>
      <c r="Q377" s="375">
        <v>81.35494474741563</v>
      </c>
    </row>
    <row r="378" spans="1:17" s="12" customFormat="1" ht="12.75" customHeight="1">
      <c r="A378" s="125"/>
      <c r="B378" s="21" t="s">
        <v>42</v>
      </c>
      <c r="C378" s="376" t="s">
        <v>457</v>
      </c>
      <c r="D378" s="17">
        <v>45</v>
      </c>
      <c r="E378" s="17" t="s">
        <v>40</v>
      </c>
      <c r="F378" s="377">
        <f>SUM(G378,H378,I378)</f>
        <v>48.477000000000004</v>
      </c>
      <c r="G378" s="377">
        <v>4.351</v>
      </c>
      <c r="H378" s="377">
        <v>7.2</v>
      </c>
      <c r="I378" s="377">
        <v>36.926000000000002</v>
      </c>
      <c r="J378" s="28"/>
      <c r="K378" s="377">
        <f>I378</f>
        <v>36.926000000000002</v>
      </c>
      <c r="L378" s="27">
        <v>2197.37</v>
      </c>
      <c r="M378" s="378">
        <f>K378/L378</f>
        <v>1.6804634631400268E-2</v>
      </c>
      <c r="N378" s="19">
        <v>65.727000000000004</v>
      </c>
      <c r="O378" s="47">
        <f>M378*N378</f>
        <v>1.1045182204180455</v>
      </c>
      <c r="P378" s="47">
        <f>M378*60*1000</f>
        <v>1008.2780778840162</v>
      </c>
      <c r="Q378" s="61">
        <f>P378*N378/1000</f>
        <v>66.271093225082737</v>
      </c>
    </row>
    <row r="379" spans="1:17" s="12" customFormat="1" ht="12.75" customHeight="1">
      <c r="A379" s="125"/>
      <c r="B379" s="21" t="s">
        <v>790</v>
      </c>
      <c r="C379" s="128" t="s">
        <v>774</v>
      </c>
      <c r="D379" s="15">
        <v>80</v>
      </c>
      <c r="E379" s="15" t="s">
        <v>35</v>
      </c>
      <c r="F379" s="379">
        <f>G379+H379+I379</f>
        <v>85.24</v>
      </c>
      <c r="G379" s="379">
        <v>5.4</v>
      </c>
      <c r="H379" s="379">
        <v>12.88</v>
      </c>
      <c r="I379" s="379">
        <v>66.959999999999994</v>
      </c>
      <c r="J379" s="26">
        <v>3898.3</v>
      </c>
      <c r="K379" s="379">
        <v>58.08</v>
      </c>
      <c r="L379" s="25">
        <v>3435.94</v>
      </c>
      <c r="M379" s="380">
        <f>K379/L379</f>
        <v>1.6903671193327006E-2</v>
      </c>
      <c r="N379" s="20">
        <v>57.5</v>
      </c>
      <c r="O379" s="20">
        <f>M379*N379</f>
        <v>0.97196109361630278</v>
      </c>
      <c r="P379" s="20">
        <f>M379*60*1000</f>
        <v>1014.2202715996202</v>
      </c>
      <c r="Q379" s="62">
        <f>O379*60</f>
        <v>58.317665616978168</v>
      </c>
    </row>
    <row r="380" spans="1:17" s="12" customFormat="1" ht="12.75" customHeight="1">
      <c r="A380" s="125"/>
      <c r="B380" s="21" t="s">
        <v>42</v>
      </c>
      <c r="C380" s="376" t="s">
        <v>455</v>
      </c>
      <c r="D380" s="17">
        <v>45</v>
      </c>
      <c r="E380" s="17" t="s">
        <v>40</v>
      </c>
      <c r="F380" s="377">
        <f>SUM(G380,H380,I380)</f>
        <v>49.725999999999999</v>
      </c>
      <c r="G380" s="377">
        <v>4.7190000000000003</v>
      </c>
      <c r="H380" s="377">
        <v>7.2</v>
      </c>
      <c r="I380" s="377">
        <v>37.807000000000002</v>
      </c>
      <c r="J380" s="28"/>
      <c r="K380" s="377">
        <f>I380</f>
        <v>37.807000000000002</v>
      </c>
      <c r="L380" s="27">
        <v>2227.9699999999998</v>
      </c>
      <c r="M380" s="378">
        <f>K380/L380</f>
        <v>1.6969259011566585E-2</v>
      </c>
      <c r="N380" s="19">
        <v>65.727000000000004</v>
      </c>
      <c r="O380" s="47">
        <f>M380*N380</f>
        <v>1.115338487053237</v>
      </c>
      <c r="P380" s="47">
        <f>M380*60*1000</f>
        <v>1018.155540693995</v>
      </c>
      <c r="Q380" s="61">
        <f>P380*N380/1000</f>
        <v>66.920309223194209</v>
      </c>
    </row>
    <row r="381" spans="1:17" s="12" customFormat="1" ht="12.75" customHeight="1">
      <c r="A381" s="125"/>
      <c r="B381" s="21" t="s">
        <v>569</v>
      </c>
      <c r="C381" s="128" t="s">
        <v>553</v>
      </c>
      <c r="D381" s="15">
        <v>40</v>
      </c>
      <c r="E381" s="15">
        <v>1973</v>
      </c>
      <c r="F381" s="379">
        <v>53.49</v>
      </c>
      <c r="G381" s="379">
        <v>3.61408</v>
      </c>
      <c r="H381" s="379">
        <v>6.16</v>
      </c>
      <c r="I381" s="379">
        <v>43.715919999999997</v>
      </c>
      <c r="J381" s="26">
        <v>2567.4</v>
      </c>
      <c r="K381" s="379">
        <v>43.715919999999997</v>
      </c>
      <c r="L381" s="25">
        <v>2567.4</v>
      </c>
      <c r="M381" s="380">
        <f>K381/L381</f>
        <v>1.7027311677183139E-2</v>
      </c>
      <c r="N381" s="20">
        <v>64.855000000000004</v>
      </c>
      <c r="O381" s="20">
        <f>K381*N381/J381</f>
        <v>1.1043062988237127</v>
      </c>
      <c r="P381" s="20">
        <f>M381*60*1000</f>
        <v>1021.6387006309884</v>
      </c>
      <c r="Q381" s="62">
        <f>O381*60</f>
        <v>66.258377929422764</v>
      </c>
    </row>
    <row r="382" spans="1:17" s="12" customFormat="1" ht="12.75" customHeight="1">
      <c r="A382" s="125"/>
      <c r="B382" s="21" t="s">
        <v>790</v>
      </c>
      <c r="C382" s="128" t="s">
        <v>775</v>
      </c>
      <c r="D382" s="15">
        <v>40</v>
      </c>
      <c r="E382" s="15" t="s">
        <v>35</v>
      </c>
      <c r="F382" s="379">
        <v>37.4</v>
      </c>
      <c r="G382" s="379">
        <v>5.0250000000000004</v>
      </c>
      <c r="H382" s="379">
        <v>6.52</v>
      </c>
      <c r="I382" s="379">
        <v>42.88</v>
      </c>
      <c r="J382" s="26">
        <v>2512.91</v>
      </c>
      <c r="K382" s="379">
        <v>42.88</v>
      </c>
      <c r="L382" s="25">
        <v>2512.91</v>
      </c>
      <c r="M382" s="380">
        <f>K382/L382</f>
        <v>1.7063882112769661E-2</v>
      </c>
      <c r="N382" s="20">
        <v>57.5</v>
      </c>
      <c r="O382" s="20">
        <f>M382*N382</f>
        <v>0.98117322148425545</v>
      </c>
      <c r="P382" s="20">
        <f>M382*60*1000</f>
        <v>1023.8329267661796</v>
      </c>
      <c r="Q382" s="62">
        <f>O382*60</f>
        <v>58.870393289055329</v>
      </c>
    </row>
    <row r="383" spans="1:17" s="12" customFormat="1" ht="12.75" customHeight="1">
      <c r="A383" s="125"/>
      <c r="B383" s="21" t="s">
        <v>42</v>
      </c>
      <c r="C383" s="376" t="s">
        <v>449</v>
      </c>
      <c r="D383" s="17">
        <v>55</v>
      </c>
      <c r="E383" s="17" t="s">
        <v>40</v>
      </c>
      <c r="F383" s="377">
        <f>SUM(G383,H383,I383)</f>
        <v>57.983999999999995</v>
      </c>
      <c r="G383" s="377">
        <v>5.649</v>
      </c>
      <c r="H383" s="377">
        <v>8.8000000000000007</v>
      </c>
      <c r="I383" s="377">
        <v>43.534999999999997</v>
      </c>
      <c r="J383" s="28"/>
      <c r="K383" s="377">
        <f>I383</f>
        <v>43.534999999999997</v>
      </c>
      <c r="L383" s="27">
        <v>2542.62</v>
      </c>
      <c r="M383" s="378">
        <f>K383/L383</f>
        <v>1.7122102398313549E-2</v>
      </c>
      <c r="N383" s="19">
        <v>65.727000000000004</v>
      </c>
      <c r="O383" s="47">
        <f>M383*N383</f>
        <v>1.1253844243339548</v>
      </c>
      <c r="P383" s="47">
        <f>M383*60*1000</f>
        <v>1027.3261438988129</v>
      </c>
      <c r="Q383" s="61">
        <f>P383*N383/1000</f>
        <v>67.523065460037273</v>
      </c>
    </row>
    <row r="384" spans="1:17" ht="12.75" customHeight="1">
      <c r="A384" s="125"/>
      <c r="B384" s="21" t="s">
        <v>790</v>
      </c>
      <c r="C384" s="128" t="s">
        <v>776</v>
      </c>
      <c r="D384" s="15">
        <v>85</v>
      </c>
      <c r="E384" s="15" t="s">
        <v>35</v>
      </c>
      <c r="F384" s="379">
        <f>G384+H384+I384</f>
        <v>87.07</v>
      </c>
      <c r="G384" s="379">
        <v>6.63</v>
      </c>
      <c r="H384" s="379">
        <v>13.86</v>
      </c>
      <c r="I384" s="379">
        <v>66.58</v>
      </c>
      <c r="J384" s="26">
        <v>3854.08</v>
      </c>
      <c r="K384" s="379">
        <v>65.989999999999995</v>
      </c>
      <c r="L384" s="25">
        <v>3854.08</v>
      </c>
      <c r="M384" s="380">
        <f>K384/L384</f>
        <v>1.7122114745931585E-2</v>
      </c>
      <c r="N384" s="20">
        <v>57.5</v>
      </c>
      <c r="O384" s="20">
        <f>M384*N384</f>
        <v>0.98452159789106608</v>
      </c>
      <c r="P384" s="20">
        <f>M384*60*1000</f>
        <v>1027.3268847558952</v>
      </c>
      <c r="Q384" s="62">
        <f>O384*60</f>
        <v>59.071295873463967</v>
      </c>
    </row>
    <row r="385" spans="1:17" ht="12.75" customHeight="1">
      <c r="A385" s="125"/>
      <c r="B385" s="21" t="s">
        <v>569</v>
      </c>
      <c r="C385" s="128" t="s">
        <v>552</v>
      </c>
      <c r="D385" s="15">
        <v>30</v>
      </c>
      <c r="E385" s="15">
        <v>1992</v>
      </c>
      <c r="F385" s="379">
        <v>34.79</v>
      </c>
      <c r="G385" s="379">
        <v>4.0093699999999997</v>
      </c>
      <c r="H385" s="379">
        <v>4.6399999999999997</v>
      </c>
      <c r="I385" s="379">
        <v>26.140630000000002</v>
      </c>
      <c r="J385" s="26">
        <v>1521.17</v>
      </c>
      <c r="K385" s="379">
        <v>26.140630000000002</v>
      </c>
      <c r="L385" s="25">
        <v>1521.17</v>
      </c>
      <c r="M385" s="380">
        <f>K385/L385</f>
        <v>1.7184555309400003E-2</v>
      </c>
      <c r="N385" s="20">
        <v>64.855000000000004</v>
      </c>
      <c r="O385" s="20">
        <f>K385*N385/J385</f>
        <v>1.1145043345911372</v>
      </c>
      <c r="P385" s="20">
        <f>M385*60*1000</f>
        <v>1031.0733185640001</v>
      </c>
      <c r="Q385" s="62">
        <f>O385*60</f>
        <v>66.870260075468224</v>
      </c>
    </row>
    <row r="386" spans="1:17" ht="13.5" customHeight="1">
      <c r="A386" s="125"/>
      <c r="B386" s="21" t="s">
        <v>125</v>
      </c>
      <c r="C386" s="360" t="s">
        <v>118</v>
      </c>
      <c r="D386" s="361">
        <v>21</v>
      </c>
      <c r="E386" s="361">
        <v>1986</v>
      </c>
      <c r="F386" s="362">
        <v>23.872</v>
      </c>
      <c r="G386" s="362">
        <v>1.9213199999999999</v>
      </c>
      <c r="H386" s="362">
        <v>3.2</v>
      </c>
      <c r="I386" s="362">
        <v>18.750675000000001</v>
      </c>
      <c r="J386" s="363">
        <v>1090.6500000000001</v>
      </c>
      <c r="K386" s="362">
        <v>18.750675000000001</v>
      </c>
      <c r="L386" s="364">
        <v>1090.6500000000001</v>
      </c>
      <c r="M386" s="365">
        <v>1.7192201897950763E-2</v>
      </c>
      <c r="N386" s="366">
        <v>79.232100000000003</v>
      </c>
      <c r="O386" s="366">
        <v>1.3621742599986246</v>
      </c>
      <c r="P386" s="366">
        <v>1031.5321138770457</v>
      </c>
      <c r="Q386" s="367">
        <v>81.730455599917477</v>
      </c>
    </row>
    <row r="387" spans="1:17" ht="11.25" customHeight="1">
      <c r="A387" s="125"/>
      <c r="B387" s="21" t="s">
        <v>42</v>
      </c>
      <c r="C387" s="376" t="s">
        <v>451</v>
      </c>
      <c r="D387" s="17">
        <v>60</v>
      </c>
      <c r="E387" s="17" t="s">
        <v>40</v>
      </c>
      <c r="F387" s="377">
        <f>SUM(G387,H387,I387)</f>
        <v>57.23</v>
      </c>
      <c r="G387" s="377">
        <v>4.5990000000000002</v>
      </c>
      <c r="H387" s="377">
        <v>9.6</v>
      </c>
      <c r="I387" s="377">
        <v>43.030999999999999</v>
      </c>
      <c r="J387" s="28"/>
      <c r="K387" s="377">
        <f>I387</f>
        <v>43.030999999999999</v>
      </c>
      <c r="L387" s="27">
        <v>2501.58</v>
      </c>
      <c r="M387" s="378">
        <f>K387/L387</f>
        <v>1.7201528633903371E-2</v>
      </c>
      <c r="N387" s="19">
        <v>65.727000000000004</v>
      </c>
      <c r="O387" s="47">
        <f>M387*N387</f>
        <v>1.1306048725205669</v>
      </c>
      <c r="P387" s="47">
        <f>M387*60*1000</f>
        <v>1032.0917180342021</v>
      </c>
      <c r="Q387" s="61">
        <f>P387*N387/1000</f>
        <v>67.836292351234007</v>
      </c>
    </row>
    <row r="388" spans="1:17" ht="12.75" customHeight="1">
      <c r="A388" s="125"/>
      <c r="B388" s="15" t="s">
        <v>699</v>
      </c>
      <c r="C388" s="129" t="s">
        <v>700</v>
      </c>
      <c r="D388" s="17">
        <v>30</v>
      </c>
      <c r="E388" s="17">
        <v>1989</v>
      </c>
      <c r="F388" s="377">
        <v>35.683999999999997</v>
      </c>
      <c r="G388" s="377">
        <v>3.173</v>
      </c>
      <c r="H388" s="377">
        <v>4.8010000000000002</v>
      </c>
      <c r="I388" s="377">
        <v>27.71</v>
      </c>
      <c r="J388" s="28">
        <v>1601.5</v>
      </c>
      <c r="K388" s="377">
        <v>27.71</v>
      </c>
      <c r="L388" s="27">
        <v>1601.5</v>
      </c>
      <c r="M388" s="378">
        <f>K388/L388</f>
        <v>1.7302528879175775E-2</v>
      </c>
      <c r="N388" s="19">
        <v>85.129000000000005</v>
      </c>
      <c r="O388" s="47">
        <f>M388*N388</f>
        <v>1.4729469809553546</v>
      </c>
      <c r="P388" s="47">
        <f>M388*60*1000</f>
        <v>1038.1517327505464</v>
      </c>
      <c r="Q388" s="61">
        <f>P388*N388/1000</f>
        <v>88.376818857321268</v>
      </c>
    </row>
    <row r="389" spans="1:17" ht="12.75" customHeight="1">
      <c r="A389" s="125"/>
      <c r="B389" s="21" t="s">
        <v>42</v>
      </c>
      <c r="C389" s="376" t="s">
        <v>453</v>
      </c>
      <c r="D389" s="17">
        <v>55</v>
      </c>
      <c r="E389" s="17" t="s">
        <v>40</v>
      </c>
      <c r="F389" s="377">
        <f>SUM(G389,H389,I389)</f>
        <v>61.058999999999997</v>
      </c>
      <c r="G389" s="377">
        <v>5.3280000000000003</v>
      </c>
      <c r="H389" s="377">
        <v>8.8000000000000007</v>
      </c>
      <c r="I389" s="377">
        <v>46.930999999999997</v>
      </c>
      <c r="J389" s="28"/>
      <c r="K389" s="377">
        <f>I389</f>
        <v>46.930999999999997</v>
      </c>
      <c r="L389" s="27">
        <v>2709.83</v>
      </c>
      <c r="M389" s="378">
        <f>K389/L389</f>
        <v>1.7318798596221902E-2</v>
      </c>
      <c r="N389" s="19">
        <v>65.727000000000004</v>
      </c>
      <c r="O389" s="47">
        <f>M389*N389</f>
        <v>1.138312675333877</v>
      </c>
      <c r="P389" s="47">
        <f>M389*60*1000</f>
        <v>1039.1279157733143</v>
      </c>
      <c r="Q389" s="61">
        <f>P389*N389/1000</f>
        <v>68.29876052003263</v>
      </c>
    </row>
    <row r="390" spans="1:17" ht="12.75" customHeight="1">
      <c r="A390" s="125"/>
      <c r="B390" s="21" t="s">
        <v>569</v>
      </c>
      <c r="C390" s="128" t="s">
        <v>551</v>
      </c>
      <c r="D390" s="15">
        <v>30</v>
      </c>
      <c r="E390" s="15">
        <v>1992</v>
      </c>
      <c r="F390" s="379">
        <v>36.049999999999997</v>
      </c>
      <c r="G390" s="379">
        <v>3.83996</v>
      </c>
      <c r="H390" s="379">
        <v>4.8</v>
      </c>
      <c r="I390" s="379">
        <v>27.410039999999999</v>
      </c>
      <c r="J390" s="26">
        <v>1576.72</v>
      </c>
      <c r="K390" s="379">
        <v>27.410039999999999</v>
      </c>
      <c r="L390" s="25">
        <v>1576.72</v>
      </c>
      <c r="M390" s="380">
        <f>K390/L390</f>
        <v>1.7384215333096555E-2</v>
      </c>
      <c r="N390" s="20">
        <v>64.855000000000004</v>
      </c>
      <c r="O390" s="20">
        <f>K390*N390/J390</f>
        <v>1.1274532854279771</v>
      </c>
      <c r="P390" s="20">
        <f>M390*60*1000</f>
        <v>1043.0529199857933</v>
      </c>
      <c r="Q390" s="62">
        <f>O390*60</f>
        <v>67.64719712567863</v>
      </c>
    </row>
    <row r="391" spans="1:17" ht="12.75" customHeight="1">
      <c r="A391" s="125"/>
      <c r="B391" s="21" t="s">
        <v>790</v>
      </c>
      <c r="C391" s="128" t="s">
        <v>777</v>
      </c>
      <c r="D391" s="15">
        <v>80</v>
      </c>
      <c r="E391" s="15" t="s">
        <v>35</v>
      </c>
      <c r="F391" s="379">
        <f>G391+H391+I391</f>
        <v>88.050000000000011</v>
      </c>
      <c r="G391" s="379">
        <v>6.63</v>
      </c>
      <c r="H391" s="379">
        <v>13.05</v>
      </c>
      <c r="I391" s="379">
        <v>68.37</v>
      </c>
      <c r="J391" s="26">
        <v>3925.41</v>
      </c>
      <c r="K391" s="379">
        <v>63.93</v>
      </c>
      <c r="L391" s="25">
        <v>3670.74</v>
      </c>
      <c r="M391" s="380">
        <f>K391/L391</f>
        <v>1.7416106834044362E-2</v>
      </c>
      <c r="N391" s="20">
        <v>57.5</v>
      </c>
      <c r="O391" s="20">
        <f>M391*N391</f>
        <v>1.0014261429575508</v>
      </c>
      <c r="P391" s="20">
        <f>M391*60*1000</f>
        <v>1044.9664100426617</v>
      </c>
      <c r="Q391" s="62">
        <f>O391*60</f>
        <v>60.085568577453053</v>
      </c>
    </row>
    <row r="392" spans="1:17" ht="12.75" customHeight="1">
      <c r="A392" s="125"/>
      <c r="B392" s="15" t="s">
        <v>254</v>
      </c>
      <c r="C392" s="360" t="s">
        <v>221</v>
      </c>
      <c r="D392" s="361">
        <v>40</v>
      </c>
      <c r="E392" s="361">
        <v>1983</v>
      </c>
      <c r="F392" s="362">
        <v>51.164999999999999</v>
      </c>
      <c r="G392" s="362">
        <v>6.5988860000000003</v>
      </c>
      <c r="H392" s="362">
        <v>6.4</v>
      </c>
      <c r="I392" s="362">
        <v>38.166103999999997</v>
      </c>
      <c r="J392" s="363">
        <v>2186.7199999999998</v>
      </c>
      <c r="K392" s="362">
        <v>38.166103999999997</v>
      </c>
      <c r="L392" s="364">
        <v>2186.7199999999998</v>
      </c>
      <c r="M392" s="365">
        <v>1.7453585278407843E-2</v>
      </c>
      <c r="N392" s="366">
        <v>69.389399999999995</v>
      </c>
      <c r="O392" s="366">
        <v>1.211093810317553</v>
      </c>
      <c r="P392" s="366">
        <v>1047.2151167044706</v>
      </c>
      <c r="Q392" s="367">
        <v>72.66562861905318</v>
      </c>
    </row>
    <row r="393" spans="1:17" ht="12.75" customHeight="1">
      <c r="A393" s="125"/>
      <c r="B393" s="15" t="s">
        <v>152</v>
      </c>
      <c r="C393" s="360" t="s">
        <v>316</v>
      </c>
      <c r="D393" s="361">
        <v>45</v>
      </c>
      <c r="E393" s="361">
        <v>1979</v>
      </c>
      <c r="F393" s="362">
        <v>51.508000000000003</v>
      </c>
      <c r="G393" s="362">
        <v>3.4169999999999998</v>
      </c>
      <c r="H393" s="362">
        <v>7.2</v>
      </c>
      <c r="I393" s="362">
        <v>40.890998000000003</v>
      </c>
      <c r="J393" s="363">
        <v>2335.3000000000002</v>
      </c>
      <c r="K393" s="362">
        <v>40.890998000000003</v>
      </c>
      <c r="L393" s="364">
        <v>2335.3000000000002</v>
      </c>
      <c r="M393" s="365">
        <v>1.7509955037896631E-2</v>
      </c>
      <c r="N393" s="366">
        <v>88.29</v>
      </c>
      <c r="O393" s="366">
        <v>1.5459539302958936</v>
      </c>
      <c r="P393" s="366">
        <v>1050.5973022737978</v>
      </c>
      <c r="Q393" s="367">
        <v>92.757235817753624</v>
      </c>
    </row>
    <row r="394" spans="1:17" ht="12.75" customHeight="1">
      <c r="A394" s="125"/>
      <c r="B394" s="15" t="s">
        <v>152</v>
      </c>
      <c r="C394" s="360" t="s">
        <v>142</v>
      </c>
      <c r="D394" s="361">
        <v>22</v>
      </c>
      <c r="E394" s="361">
        <v>1991</v>
      </c>
      <c r="F394" s="362">
        <v>25.797999999999998</v>
      </c>
      <c r="G394" s="362">
        <v>1.6319999999999999</v>
      </c>
      <c r="H394" s="362">
        <v>3.52</v>
      </c>
      <c r="I394" s="362">
        <v>20.645997999999999</v>
      </c>
      <c r="J394" s="363">
        <v>1164.8399999999999</v>
      </c>
      <c r="K394" s="362">
        <v>20.645997999999999</v>
      </c>
      <c r="L394" s="364">
        <v>1164.8399999999999</v>
      </c>
      <c r="M394" s="365">
        <v>1.7724320936781016E-2</v>
      </c>
      <c r="N394" s="366">
        <v>88.29</v>
      </c>
      <c r="O394" s="366">
        <v>1.564880295508396</v>
      </c>
      <c r="P394" s="366">
        <v>1063.459256206861</v>
      </c>
      <c r="Q394" s="367">
        <v>93.892817730503765</v>
      </c>
    </row>
    <row r="395" spans="1:17" ht="12.75" customHeight="1">
      <c r="A395" s="125"/>
      <c r="B395" s="21" t="s">
        <v>569</v>
      </c>
      <c r="C395" s="128" t="s">
        <v>554</v>
      </c>
      <c r="D395" s="15">
        <v>60</v>
      </c>
      <c r="E395" s="15">
        <v>1974</v>
      </c>
      <c r="F395" s="379">
        <v>70.260000000000005</v>
      </c>
      <c r="G395" s="379">
        <v>5.2517100000000001</v>
      </c>
      <c r="H395" s="379">
        <v>9.6</v>
      </c>
      <c r="I395" s="379">
        <v>55.408290000000001</v>
      </c>
      <c r="J395" s="26">
        <v>3118.24</v>
      </c>
      <c r="K395" s="379">
        <v>55.408290000000001</v>
      </c>
      <c r="L395" s="25">
        <v>3118.24</v>
      </c>
      <c r="M395" s="380">
        <f>K395/L395</f>
        <v>1.776909089742932E-2</v>
      </c>
      <c r="N395" s="20">
        <v>64.855000000000004</v>
      </c>
      <c r="O395" s="20">
        <f>K395*N395/J395</f>
        <v>1.1524143901527786</v>
      </c>
      <c r="P395" s="20">
        <f>M395*60*1000</f>
        <v>1066.145453845759</v>
      </c>
      <c r="Q395" s="62">
        <f>O395*60</f>
        <v>69.144863409166717</v>
      </c>
    </row>
    <row r="396" spans="1:17" ht="12.75" customHeight="1">
      <c r="A396" s="125"/>
      <c r="B396" s="21" t="s">
        <v>790</v>
      </c>
      <c r="C396" s="128" t="s">
        <v>778</v>
      </c>
      <c r="D396" s="15">
        <v>45</v>
      </c>
      <c r="E396" s="15" t="s">
        <v>35</v>
      </c>
      <c r="F396" s="379">
        <f>G396+H396+I396</f>
        <v>52.2</v>
      </c>
      <c r="G396" s="379">
        <v>2.9</v>
      </c>
      <c r="H396" s="379">
        <v>7.3</v>
      </c>
      <c r="I396" s="379">
        <v>42</v>
      </c>
      <c r="J396" s="26">
        <v>2356.23</v>
      </c>
      <c r="K396" s="379">
        <v>42</v>
      </c>
      <c r="L396" s="25">
        <v>2356.23</v>
      </c>
      <c r="M396" s="380">
        <f>K396/L396</f>
        <v>1.7825084987458779E-2</v>
      </c>
      <c r="N396" s="20">
        <v>57.5</v>
      </c>
      <c r="O396" s="20">
        <f>M396*N396</f>
        <v>1.0249423867788798</v>
      </c>
      <c r="P396" s="20">
        <f>M396*60*1000</f>
        <v>1069.5050992475267</v>
      </c>
      <c r="Q396" s="62">
        <f>O396*60</f>
        <v>61.496543206732788</v>
      </c>
    </row>
    <row r="397" spans="1:17" ht="12.75" customHeight="1">
      <c r="A397" s="125"/>
      <c r="B397" s="21" t="s">
        <v>97</v>
      </c>
      <c r="C397" s="360" t="s">
        <v>284</v>
      </c>
      <c r="D397" s="361">
        <v>8</v>
      </c>
      <c r="E397" s="361">
        <v>1975</v>
      </c>
      <c r="F397" s="362">
        <v>5.5170000000000003</v>
      </c>
      <c r="G397" s="362">
        <v>0</v>
      </c>
      <c r="H397" s="362">
        <v>0</v>
      </c>
      <c r="I397" s="362">
        <v>5.5170000000000003</v>
      </c>
      <c r="J397" s="363">
        <v>309.07</v>
      </c>
      <c r="K397" s="362">
        <v>5.5170000000000003</v>
      </c>
      <c r="L397" s="364">
        <v>309.07</v>
      </c>
      <c r="M397" s="365">
        <v>1.7850325169055554E-2</v>
      </c>
      <c r="N397" s="366">
        <v>71.613000000000014</v>
      </c>
      <c r="O397" s="366">
        <v>1.2783153363315756</v>
      </c>
      <c r="P397" s="366">
        <v>1071.0195101433333</v>
      </c>
      <c r="Q397" s="367">
        <v>76.698920179894543</v>
      </c>
    </row>
    <row r="398" spans="1:17" ht="12.75" customHeight="1">
      <c r="A398" s="125"/>
      <c r="B398" s="21" t="s">
        <v>42</v>
      </c>
      <c r="C398" s="376" t="s">
        <v>454</v>
      </c>
      <c r="D398" s="17">
        <v>25</v>
      </c>
      <c r="E398" s="17" t="s">
        <v>40</v>
      </c>
      <c r="F398" s="377">
        <f>SUM(G398,H398,I398)</f>
        <v>32.54</v>
      </c>
      <c r="G398" s="377">
        <v>4.4420000000000002</v>
      </c>
      <c r="H398" s="377">
        <v>4</v>
      </c>
      <c r="I398" s="377">
        <v>24.097999999999999</v>
      </c>
      <c r="J398" s="28"/>
      <c r="K398" s="377">
        <f>I398</f>
        <v>24.097999999999999</v>
      </c>
      <c r="L398" s="27">
        <v>1349.82</v>
      </c>
      <c r="M398" s="378">
        <f>K398/L398</f>
        <v>1.7852750737135322E-2</v>
      </c>
      <c r="N398" s="19">
        <v>65.727000000000004</v>
      </c>
      <c r="O398" s="47">
        <f>M398*N398</f>
        <v>1.1734077476996934</v>
      </c>
      <c r="P398" s="47">
        <f>M398*60*1000</f>
        <v>1071.1650442281193</v>
      </c>
      <c r="Q398" s="61">
        <f>P398*N398/1000</f>
        <v>70.404464861981594</v>
      </c>
    </row>
    <row r="399" spans="1:17" ht="12.75" customHeight="1">
      <c r="A399" s="125"/>
      <c r="B399" s="15" t="s">
        <v>152</v>
      </c>
      <c r="C399" s="360" t="s">
        <v>317</v>
      </c>
      <c r="D399" s="361">
        <v>40</v>
      </c>
      <c r="E399" s="361">
        <v>1973</v>
      </c>
      <c r="F399" s="362">
        <v>49.789000000000001</v>
      </c>
      <c r="G399" s="362">
        <v>3.2130000000000001</v>
      </c>
      <c r="H399" s="362">
        <v>6.4</v>
      </c>
      <c r="I399" s="362">
        <v>40.176000000000002</v>
      </c>
      <c r="J399" s="363">
        <v>2247.54</v>
      </c>
      <c r="K399" s="362">
        <v>40.176000000000002</v>
      </c>
      <c r="L399" s="364">
        <v>2247.54</v>
      </c>
      <c r="M399" s="365">
        <v>1.7875543928027978E-2</v>
      </c>
      <c r="N399" s="366">
        <v>88.29</v>
      </c>
      <c r="O399" s="366">
        <v>1.5782317734055904</v>
      </c>
      <c r="P399" s="366">
        <v>1072.5326356816786</v>
      </c>
      <c r="Q399" s="367">
        <v>94.693906404335422</v>
      </c>
    </row>
    <row r="400" spans="1:17" ht="12.75" customHeight="1">
      <c r="A400" s="125"/>
      <c r="B400" s="15" t="s">
        <v>254</v>
      </c>
      <c r="C400" s="360" t="s">
        <v>224</v>
      </c>
      <c r="D400" s="361">
        <v>35</v>
      </c>
      <c r="E400" s="361" t="s">
        <v>35</v>
      </c>
      <c r="F400" s="362">
        <v>54.070999999999998</v>
      </c>
      <c r="G400" s="362">
        <v>5.7409179999999997</v>
      </c>
      <c r="H400" s="362">
        <v>8.64</v>
      </c>
      <c r="I400" s="362">
        <v>39.690083999999999</v>
      </c>
      <c r="J400" s="363">
        <v>2212.0500000000002</v>
      </c>
      <c r="K400" s="362">
        <v>39.690083999999999</v>
      </c>
      <c r="L400" s="364">
        <v>2212.0500000000002</v>
      </c>
      <c r="M400" s="365">
        <v>1.7942670373635315E-2</v>
      </c>
      <c r="N400" s="366">
        <v>69.389399999999995</v>
      </c>
      <c r="O400" s="366">
        <v>1.2450311316243301</v>
      </c>
      <c r="P400" s="366">
        <v>1076.5602224181189</v>
      </c>
      <c r="Q400" s="367">
        <v>74.70186789745982</v>
      </c>
    </row>
    <row r="401" spans="1:17" ht="12.75" customHeight="1">
      <c r="A401" s="125"/>
      <c r="B401" s="15" t="s">
        <v>923</v>
      </c>
      <c r="C401" s="381" t="s">
        <v>904</v>
      </c>
      <c r="D401" s="60">
        <v>52</v>
      </c>
      <c r="E401" s="60">
        <v>1985</v>
      </c>
      <c r="F401" s="382">
        <v>64.540000000000006</v>
      </c>
      <c r="G401" s="382">
        <v>7.6268200000000004</v>
      </c>
      <c r="H401" s="382">
        <v>7.6783999999999999</v>
      </c>
      <c r="I401" s="382">
        <v>49.234783</v>
      </c>
      <c r="J401" s="51">
        <v>2741.26</v>
      </c>
      <c r="K401" s="382">
        <v>49.234783</v>
      </c>
      <c r="L401" s="52">
        <v>2741.26</v>
      </c>
      <c r="M401" s="383">
        <v>1.7960639632869556E-2</v>
      </c>
      <c r="N401" s="53">
        <v>79.548200000000008</v>
      </c>
      <c r="O401" s="53">
        <v>1.4287365536434342</v>
      </c>
      <c r="P401" s="53">
        <v>1077.6383779721734</v>
      </c>
      <c r="Q401" s="63">
        <v>85.724193218606061</v>
      </c>
    </row>
    <row r="402" spans="1:17" ht="12.75" customHeight="1">
      <c r="A402" s="125"/>
      <c r="B402" s="15" t="s">
        <v>923</v>
      </c>
      <c r="C402" s="381" t="s">
        <v>905</v>
      </c>
      <c r="D402" s="60">
        <v>15</v>
      </c>
      <c r="E402" s="60">
        <v>1979</v>
      </c>
      <c r="F402" s="382">
        <v>17.128</v>
      </c>
      <c r="G402" s="382">
        <v>2.4706600000000001</v>
      </c>
      <c r="H402" s="382">
        <v>1.93</v>
      </c>
      <c r="I402" s="382">
        <v>12.727340999999999</v>
      </c>
      <c r="J402" s="51">
        <v>706.88</v>
      </c>
      <c r="K402" s="382">
        <v>12.727340999999999</v>
      </c>
      <c r="L402" s="52">
        <v>706.88</v>
      </c>
      <c r="M402" s="383">
        <v>1.8004952750113171E-2</v>
      </c>
      <c r="N402" s="53">
        <v>79.548200000000008</v>
      </c>
      <c r="O402" s="53">
        <v>1.4322615823565528</v>
      </c>
      <c r="P402" s="53">
        <v>1080.2971650067902</v>
      </c>
      <c r="Q402" s="63">
        <v>85.935694941393152</v>
      </c>
    </row>
    <row r="403" spans="1:17" ht="12.75" customHeight="1">
      <c r="A403" s="125"/>
      <c r="B403" s="15" t="s">
        <v>152</v>
      </c>
      <c r="C403" s="360" t="s">
        <v>279</v>
      </c>
      <c r="D403" s="361">
        <v>40</v>
      </c>
      <c r="E403" s="361">
        <v>1972</v>
      </c>
      <c r="F403" s="362">
        <v>50.109000000000002</v>
      </c>
      <c r="G403" s="362">
        <v>3.3149999999999999</v>
      </c>
      <c r="H403" s="362">
        <v>6.4</v>
      </c>
      <c r="I403" s="362">
        <v>40.393996999999999</v>
      </c>
      <c r="J403" s="363">
        <v>2236.87</v>
      </c>
      <c r="K403" s="362">
        <v>40.393996999999999</v>
      </c>
      <c r="L403" s="364">
        <v>2236.87</v>
      </c>
      <c r="M403" s="365">
        <v>1.8058267579251365E-2</v>
      </c>
      <c r="N403" s="366">
        <v>88.29</v>
      </c>
      <c r="O403" s="366">
        <v>1.594364444572103</v>
      </c>
      <c r="P403" s="366">
        <v>1083.4960547550818</v>
      </c>
      <c r="Q403" s="367">
        <v>95.661866674326177</v>
      </c>
    </row>
    <row r="404" spans="1:17" ht="12.75" customHeight="1">
      <c r="A404" s="125"/>
      <c r="B404" s="15" t="s">
        <v>254</v>
      </c>
      <c r="C404" s="360" t="s">
        <v>222</v>
      </c>
      <c r="D404" s="361">
        <v>20</v>
      </c>
      <c r="E404" s="361">
        <v>1991</v>
      </c>
      <c r="F404" s="362">
        <v>25.891999999999999</v>
      </c>
      <c r="G404" s="362">
        <v>3.227563</v>
      </c>
      <c r="H404" s="362">
        <v>3.2</v>
      </c>
      <c r="I404" s="362">
        <v>19.464435999999999</v>
      </c>
      <c r="J404" s="363">
        <v>1071.33</v>
      </c>
      <c r="K404" s="362">
        <v>19.464435999999999</v>
      </c>
      <c r="L404" s="364">
        <v>1071.33</v>
      </c>
      <c r="M404" s="365">
        <v>1.8168478433349202E-2</v>
      </c>
      <c r="N404" s="366">
        <v>69.389399999999995</v>
      </c>
      <c r="O404" s="366">
        <v>1.260699817403041</v>
      </c>
      <c r="P404" s="366">
        <v>1090.1087060009522</v>
      </c>
      <c r="Q404" s="367">
        <v>75.641989044182466</v>
      </c>
    </row>
    <row r="405" spans="1:17" ht="12.75" customHeight="1">
      <c r="A405" s="125"/>
      <c r="B405" s="15" t="s">
        <v>699</v>
      </c>
      <c r="C405" s="129" t="s">
        <v>708</v>
      </c>
      <c r="D405" s="17">
        <v>45</v>
      </c>
      <c r="E405" s="17">
        <v>1980</v>
      </c>
      <c r="F405" s="377">
        <v>54.247999999999998</v>
      </c>
      <c r="G405" s="377">
        <v>5.27</v>
      </c>
      <c r="H405" s="377">
        <v>7.2009999999999996</v>
      </c>
      <c r="I405" s="377">
        <v>41.777000000000001</v>
      </c>
      <c r="J405" s="28">
        <v>2298</v>
      </c>
      <c r="K405" s="377">
        <v>41.777000000000001</v>
      </c>
      <c r="L405" s="27">
        <v>2298</v>
      </c>
      <c r="M405" s="378">
        <f>K405/L405</f>
        <v>1.8179721496953873E-2</v>
      </c>
      <c r="N405" s="19">
        <v>85.129000000000005</v>
      </c>
      <c r="O405" s="47">
        <f>M405*N405</f>
        <v>1.5476215113141865</v>
      </c>
      <c r="P405" s="47">
        <f>M405*60*1000</f>
        <v>1090.7832898172326</v>
      </c>
      <c r="Q405" s="61">
        <f>P405*N405/1000</f>
        <v>92.857290678851186</v>
      </c>
    </row>
    <row r="406" spans="1:17" ht="12.75" customHeight="1">
      <c r="A406" s="125"/>
      <c r="B406" s="21" t="s">
        <v>790</v>
      </c>
      <c r="C406" s="128" t="s">
        <v>779</v>
      </c>
      <c r="D406" s="15">
        <v>45</v>
      </c>
      <c r="E406" s="15" t="s">
        <v>35</v>
      </c>
      <c r="F406" s="379">
        <v>34.35</v>
      </c>
      <c r="G406" s="379">
        <v>4.8099999999999996</v>
      </c>
      <c r="H406" s="379">
        <v>7.34</v>
      </c>
      <c r="I406" s="379">
        <v>42.51</v>
      </c>
      <c r="J406" s="26">
        <v>2336.2399999999998</v>
      </c>
      <c r="K406" s="379">
        <v>42.51</v>
      </c>
      <c r="L406" s="25">
        <v>2336.2399999999998</v>
      </c>
      <c r="M406" s="380">
        <f>K406/L406</f>
        <v>1.8195904530356469E-2</v>
      </c>
      <c r="N406" s="20">
        <v>57.5</v>
      </c>
      <c r="O406" s="20">
        <f>M406*N406</f>
        <v>1.0462645104954971</v>
      </c>
      <c r="P406" s="20">
        <f>M406*60*1000</f>
        <v>1091.7542718213881</v>
      </c>
      <c r="Q406" s="62">
        <f>O406*60</f>
        <v>62.775870629729823</v>
      </c>
    </row>
    <row r="407" spans="1:17" ht="12.75" customHeight="1">
      <c r="A407" s="125"/>
      <c r="B407" s="15" t="s">
        <v>152</v>
      </c>
      <c r="C407" s="360" t="s">
        <v>143</v>
      </c>
      <c r="D407" s="361">
        <v>46</v>
      </c>
      <c r="E407" s="361">
        <v>1981</v>
      </c>
      <c r="F407" s="362">
        <v>52.982999999999997</v>
      </c>
      <c r="G407" s="362">
        <v>4.3692719999999996</v>
      </c>
      <c r="H407" s="362">
        <v>7.2</v>
      </c>
      <c r="I407" s="362">
        <v>41.413739</v>
      </c>
      <c r="J407" s="363">
        <v>2273.52</v>
      </c>
      <c r="K407" s="362">
        <v>41.413739</v>
      </c>
      <c r="L407" s="364">
        <v>2273.52</v>
      </c>
      <c r="M407" s="365">
        <v>1.8215691526795454E-2</v>
      </c>
      <c r="N407" s="366">
        <v>88.29</v>
      </c>
      <c r="O407" s="366">
        <v>1.6082634049007707</v>
      </c>
      <c r="P407" s="366">
        <v>1092.9414916077271</v>
      </c>
      <c r="Q407" s="367">
        <v>96.495804294046238</v>
      </c>
    </row>
    <row r="408" spans="1:17" ht="12.75" customHeight="1">
      <c r="A408" s="125"/>
      <c r="B408" s="21" t="s">
        <v>529</v>
      </c>
      <c r="C408" s="384" t="s">
        <v>509</v>
      </c>
      <c r="D408" s="48">
        <v>45</v>
      </c>
      <c r="E408" s="49" t="s">
        <v>35</v>
      </c>
      <c r="F408" s="385">
        <v>54.72</v>
      </c>
      <c r="G408" s="385">
        <v>4.6500000000000004</v>
      </c>
      <c r="H408" s="386">
        <v>7.2</v>
      </c>
      <c r="I408" s="385">
        <v>42.87</v>
      </c>
      <c r="J408" s="50">
        <v>2350.1</v>
      </c>
      <c r="K408" s="385">
        <v>42.87</v>
      </c>
      <c r="L408" s="387">
        <v>2350.1</v>
      </c>
      <c r="M408" s="378">
        <f>K408/L408</f>
        <v>1.8241776945661887E-2</v>
      </c>
      <c r="N408" s="388">
        <v>65.900000000000006</v>
      </c>
      <c r="O408" s="47">
        <f>M408*N408</f>
        <v>1.2021331007191185</v>
      </c>
      <c r="P408" s="47">
        <f>M408*60*1000</f>
        <v>1094.5066167397133</v>
      </c>
      <c r="Q408" s="61">
        <f>P408*N408/1000</f>
        <v>72.127986043147118</v>
      </c>
    </row>
    <row r="409" spans="1:17" ht="12.75" customHeight="1">
      <c r="A409" s="125"/>
      <c r="B409" s="15" t="s">
        <v>923</v>
      </c>
      <c r="C409" s="381" t="s">
        <v>906</v>
      </c>
      <c r="D409" s="60">
        <v>26</v>
      </c>
      <c r="E409" s="60">
        <v>1982</v>
      </c>
      <c r="F409" s="382">
        <v>30.983000000000001</v>
      </c>
      <c r="G409" s="382">
        <v>2.3301020000000001</v>
      </c>
      <c r="H409" s="382">
        <v>3.84</v>
      </c>
      <c r="I409" s="382">
        <v>24.812901</v>
      </c>
      <c r="J409" s="51">
        <v>1351.11</v>
      </c>
      <c r="K409" s="382">
        <v>24.812901</v>
      </c>
      <c r="L409" s="52">
        <v>1351.11</v>
      </c>
      <c r="M409" s="383">
        <v>1.8364826698048273E-2</v>
      </c>
      <c r="N409" s="53">
        <v>79.548200000000008</v>
      </c>
      <c r="O409" s="53">
        <v>1.4608889071416837</v>
      </c>
      <c r="P409" s="53">
        <v>1101.8896018828964</v>
      </c>
      <c r="Q409" s="63">
        <v>87.653334428501026</v>
      </c>
    </row>
    <row r="410" spans="1:17" ht="12.75" customHeight="1">
      <c r="A410" s="125"/>
      <c r="B410" s="15" t="s">
        <v>635</v>
      </c>
      <c r="C410" s="376" t="s">
        <v>614</v>
      </c>
      <c r="D410" s="17">
        <v>45</v>
      </c>
      <c r="E410" s="17">
        <v>1974</v>
      </c>
      <c r="F410" s="377">
        <f>G410+H410+I410</f>
        <v>53.219000000000008</v>
      </c>
      <c r="G410" s="377">
        <v>3.6897000000000002</v>
      </c>
      <c r="H410" s="377">
        <v>7.2</v>
      </c>
      <c r="I410" s="377">
        <v>42.329300000000003</v>
      </c>
      <c r="J410" s="28">
        <v>2304.1999999999998</v>
      </c>
      <c r="K410" s="377">
        <f>I410</f>
        <v>42.329300000000003</v>
      </c>
      <c r="L410" s="27">
        <f>J410</f>
        <v>2304.1999999999998</v>
      </c>
      <c r="M410" s="378">
        <f>K410/L410</f>
        <v>1.8370497352660362E-2</v>
      </c>
      <c r="N410" s="19">
        <v>58.750999999999998</v>
      </c>
      <c r="O410" s="47">
        <f>M410*N410</f>
        <v>1.0792850899661488</v>
      </c>
      <c r="P410" s="47">
        <f>M410*60*1000</f>
        <v>1102.2298411596216</v>
      </c>
      <c r="Q410" s="61">
        <f>P410*N410/1000</f>
        <v>64.757105397968928</v>
      </c>
    </row>
    <row r="411" spans="1:17" ht="12.75" customHeight="1">
      <c r="A411" s="125"/>
      <c r="B411" s="15" t="s">
        <v>254</v>
      </c>
      <c r="C411" s="360" t="s">
        <v>225</v>
      </c>
      <c r="D411" s="361">
        <v>72</v>
      </c>
      <c r="E411" s="361">
        <v>1989</v>
      </c>
      <c r="F411" s="362">
        <v>107.015</v>
      </c>
      <c r="G411" s="362">
        <v>12.330195</v>
      </c>
      <c r="H411" s="362">
        <v>17.28</v>
      </c>
      <c r="I411" s="362">
        <v>77.404809999999998</v>
      </c>
      <c r="J411" s="363">
        <v>4195.87</v>
      </c>
      <c r="K411" s="362">
        <v>77.404809999999998</v>
      </c>
      <c r="L411" s="364">
        <v>4195.87</v>
      </c>
      <c r="M411" s="365">
        <v>1.8447857059441783E-2</v>
      </c>
      <c r="N411" s="366">
        <v>69.389399999999995</v>
      </c>
      <c r="O411" s="366">
        <v>1.2800857326404296</v>
      </c>
      <c r="P411" s="366">
        <v>1106.871423566507</v>
      </c>
      <c r="Q411" s="367">
        <v>76.805143958425774</v>
      </c>
    </row>
    <row r="412" spans="1:17" ht="12.75" customHeight="1">
      <c r="A412" s="125"/>
      <c r="B412" s="15" t="s">
        <v>635</v>
      </c>
      <c r="C412" s="376" t="s">
        <v>615</v>
      </c>
      <c r="D412" s="17">
        <v>45</v>
      </c>
      <c r="E412" s="17">
        <v>1978</v>
      </c>
      <c r="F412" s="377">
        <f>G412+H412+I412</f>
        <v>54.631</v>
      </c>
      <c r="G412" s="377">
        <v>4.1904450000000004</v>
      </c>
      <c r="H412" s="377">
        <v>7.2</v>
      </c>
      <c r="I412" s="377">
        <v>43.240555000000001</v>
      </c>
      <c r="J412" s="28">
        <v>2335.06</v>
      </c>
      <c r="K412" s="377">
        <f>I412</f>
        <v>43.240555000000001</v>
      </c>
      <c r="L412" s="27">
        <f>J412</f>
        <v>2335.06</v>
      </c>
      <c r="M412" s="378">
        <f>K412/L412</f>
        <v>1.8517963135850898E-2</v>
      </c>
      <c r="N412" s="19">
        <v>58.750999999999998</v>
      </c>
      <c r="O412" s="47">
        <f>M412*N412</f>
        <v>1.0879488521943761</v>
      </c>
      <c r="P412" s="47">
        <f>M412*60*1000</f>
        <v>1111.0777881510539</v>
      </c>
      <c r="Q412" s="61">
        <f>P412*N412/1000</f>
        <v>65.276931131662565</v>
      </c>
    </row>
    <row r="413" spans="1:17" ht="12.75" customHeight="1">
      <c r="A413" s="125"/>
      <c r="B413" s="15" t="s">
        <v>635</v>
      </c>
      <c r="C413" s="376" t="s">
        <v>616</v>
      </c>
      <c r="D413" s="17">
        <v>40</v>
      </c>
      <c r="E413" s="17">
        <v>1984</v>
      </c>
      <c r="F413" s="377">
        <f>G413+H413+I413</f>
        <v>51.967998999999999</v>
      </c>
      <c r="G413" s="377">
        <v>3.7107839999999999</v>
      </c>
      <c r="H413" s="377">
        <v>6.4</v>
      </c>
      <c r="I413" s="377">
        <v>41.857214999999997</v>
      </c>
      <c r="J413" s="28">
        <v>2258.06</v>
      </c>
      <c r="K413" s="377">
        <f>I413</f>
        <v>41.857214999999997</v>
      </c>
      <c r="L413" s="27">
        <f>J413</f>
        <v>2258.06</v>
      </c>
      <c r="M413" s="378">
        <f>K413/L413</f>
        <v>1.8536803716464576E-2</v>
      </c>
      <c r="N413" s="19">
        <v>58.750999999999998</v>
      </c>
      <c r="O413" s="47">
        <f>M413*N413</f>
        <v>1.0890557551460103</v>
      </c>
      <c r="P413" s="47">
        <f>M413*60*1000</f>
        <v>1112.2082229878745</v>
      </c>
      <c r="Q413" s="61">
        <f>P413*N413/1000</f>
        <v>65.343345308760604</v>
      </c>
    </row>
    <row r="414" spans="1:17" ht="12.75" customHeight="1">
      <c r="A414" s="125"/>
      <c r="B414" s="15" t="s">
        <v>635</v>
      </c>
      <c r="C414" s="376" t="s">
        <v>617</v>
      </c>
      <c r="D414" s="17">
        <v>45</v>
      </c>
      <c r="E414" s="17">
        <v>1990</v>
      </c>
      <c r="F414" s="377">
        <f>G414+H414+I414</f>
        <v>54.011005000000004</v>
      </c>
      <c r="G414" s="377">
        <v>3.74241</v>
      </c>
      <c r="H414" s="377">
        <v>7.2</v>
      </c>
      <c r="I414" s="377">
        <v>43.068595000000002</v>
      </c>
      <c r="J414" s="28">
        <v>2316.6</v>
      </c>
      <c r="K414" s="377">
        <f>I414</f>
        <v>43.068595000000002</v>
      </c>
      <c r="L414" s="27">
        <f>J414</f>
        <v>2316.6</v>
      </c>
      <c r="M414" s="378">
        <f>K414/L414</f>
        <v>1.8591295432962101E-2</v>
      </c>
      <c r="N414" s="19">
        <v>58.750999999999998</v>
      </c>
      <c r="O414" s="47">
        <f>M414*N414</f>
        <v>1.0922571979819564</v>
      </c>
      <c r="P414" s="47">
        <f>M414*60*1000</f>
        <v>1115.4777259777261</v>
      </c>
      <c r="Q414" s="61">
        <f>P414*N414/1000</f>
        <v>65.535431878917379</v>
      </c>
    </row>
    <row r="415" spans="1:17" ht="12.75" customHeight="1">
      <c r="A415" s="125"/>
      <c r="B415" s="15" t="s">
        <v>139</v>
      </c>
      <c r="C415" s="368" t="s">
        <v>126</v>
      </c>
      <c r="D415" s="369">
        <v>16</v>
      </c>
      <c r="E415" s="369">
        <v>1989</v>
      </c>
      <c r="F415" s="370">
        <v>19.983000000000001</v>
      </c>
      <c r="G415" s="370">
        <v>0</v>
      </c>
      <c r="H415" s="370">
        <v>0</v>
      </c>
      <c r="I415" s="370">
        <v>19.982997999999998</v>
      </c>
      <c r="J415" s="371">
        <v>1072.46</v>
      </c>
      <c r="K415" s="370">
        <v>19.982997999999998</v>
      </c>
      <c r="L415" s="372">
        <v>1072.46</v>
      </c>
      <c r="M415" s="373">
        <v>1.8632860899240995E-2</v>
      </c>
      <c r="N415" s="374">
        <v>81.205000000000013</v>
      </c>
      <c r="O415" s="374">
        <v>1.5130814693228654</v>
      </c>
      <c r="P415" s="374">
        <v>1117.9716539544597</v>
      </c>
      <c r="Q415" s="375">
        <v>90.784888159371917</v>
      </c>
    </row>
    <row r="416" spans="1:17" ht="12.75" customHeight="1">
      <c r="A416" s="125"/>
      <c r="B416" s="21" t="s">
        <v>662</v>
      </c>
      <c r="C416" s="128" t="s">
        <v>650</v>
      </c>
      <c r="D416" s="15">
        <v>50</v>
      </c>
      <c r="E416" s="15">
        <v>1973</v>
      </c>
      <c r="F416" s="379">
        <f>SUM(G416+H416+I416)</f>
        <v>57.599999999999994</v>
      </c>
      <c r="G416" s="379">
        <v>3</v>
      </c>
      <c r="H416" s="379">
        <v>7.8</v>
      </c>
      <c r="I416" s="379">
        <v>46.8</v>
      </c>
      <c r="J416" s="26">
        <v>2510.2199999999998</v>
      </c>
      <c r="K416" s="379">
        <v>46.8</v>
      </c>
      <c r="L416" s="25">
        <v>2510.1999999999998</v>
      </c>
      <c r="M416" s="380">
        <f>SUM(K416/L416)</f>
        <v>1.8643932754362203E-2</v>
      </c>
      <c r="N416" s="20">
        <v>58.6</v>
      </c>
      <c r="O416" s="20">
        <f>SUM(M416*N416)</f>
        <v>1.0925344594056252</v>
      </c>
      <c r="P416" s="20">
        <f>SUM(M416*60*1000)</f>
        <v>1118.6359652617321</v>
      </c>
      <c r="Q416" s="62">
        <f>SUM(O416*60)</f>
        <v>65.552067564337506</v>
      </c>
    </row>
    <row r="417" spans="1:17" ht="12.75" customHeight="1">
      <c r="A417" s="125"/>
      <c r="B417" s="21" t="s">
        <v>42</v>
      </c>
      <c r="C417" s="376" t="s">
        <v>269</v>
      </c>
      <c r="D417" s="17">
        <v>18</v>
      </c>
      <c r="E417" s="17" t="s">
        <v>40</v>
      </c>
      <c r="F417" s="377">
        <f>SUM(G417,H417,I417)</f>
        <v>24.988999999999997</v>
      </c>
      <c r="G417" s="377">
        <v>1.1539999999999999</v>
      </c>
      <c r="H417" s="377">
        <v>2.88</v>
      </c>
      <c r="I417" s="377">
        <v>20.954999999999998</v>
      </c>
      <c r="J417" s="28"/>
      <c r="K417" s="377">
        <f>I417</f>
        <v>20.954999999999998</v>
      </c>
      <c r="L417" s="27">
        <v>1120.9000000000001</v>
      </c>
      <c r="M417" s="378">
        <f>K417/L417</f>
        <v>1.8694798822374875E-2</v>
      </c>
      <c r="N417" s="19">
        <v>65.727000000000004</v>
      </c>
      <c r="O417" s="47">
        <f>M417*N417</f>
        <v>1.2287530421982336</v>
      </c>
      <c r="P417" s="47">
        <f>M417*60*1000</f>
        <v>1121.6879293424925</v>
      </c>
      <c r="Q417" s="61">
        <f>P417*N417/1000</f>
        <v>73.725182531894006</v>
      </c>
    </row>
    <row r="418" spans="1:17" ht="12.75" customHeight="1">
      <c r="A418" s="125"/>
      <c r="B418" s="15" t="s">
        <v>635</v>
      </c>
      <c r="C418" s="376" t="s">
        <v>618</v>
      </c>
      <c r="D418" s="17">
        <v>12</v>
      </c>
      <c r="E418" s="17">
        <v>1992</v>
      </c>
      <c r="F418" s="377">
        <f>G418+H418+I418</f>
        <v>16.312998999999998</v>
      </c>
      <c r="G418" s="377">
        <v>0.73794000000000004</v>
      </c>
      <c r="H418" s="377">
        <v>2.0129999999999999</v>
      </c>
      <c r="I418" s="377">
        <v>13.562059</v>
      </c>
      <c r="J418" s="28">
        <v>723.9</v>
      </c>
      <c r="K418" s="377">
        <f>I418</f>
        <v>13.562059</v>
      </c>
      <c r="L418" s="27">
        <f>J418</f>
        <v>723.9</v>
      </c>
      <c r="M418" s="378">
        <f>K418/L418</f>
        <v>1.8734713358198648E-2</v>
      </c>
      <c r="N418" s="19">
        <v>58.750999999999998</v>
      </c>
      <c r="O418" s="47">
        <f>M418*N418</f>
        <v>1.1006831445075287</v>
      </c>
      <c r="P418" s="47">
        <f>M418*60*1000</f>
        <v>1124.0828014919189</v>
      </c>
      <c r="Q418" s="61">
        <f>P418*N418/1000</f>
        <v>66.040988670451725</v>
      </c>
    </row>
    <row r="419" spans="1:17" ht="12.75" customHeight="1">
      <c r="A419" s="125"/>
      <c r="B419" s="15" t="s">
        <v>635</v>
      </c>
      <c r="C419" s="376" t="s">
        <v>619</v>
      </c>
      <c r="D419" s="17">
        <v>60</v>
      </c>
      <c r="E419" s="17">
        <v>1986</v>
      </c>
      <c r="F419" s="377">
        <f>G419+H419+I419</f>
        <v>56.172997000000002</v>
      </c>
      <c r="G419" s="377">
        <v>2.8463400000000001</v>
      </c>
      <c r="H419" s="377">
        <v>9.3989999999999991</v>
      </c>
      <c r="I419" s="377">
        <v>43.927657000000004</v>
      </c>
      <c r="J419" s="28">
        <v>2341.37</v>
      </c>
      <c r="K419" s="377">
        <f>I419</f>
        <v>43.927657000000004</v>
      </c>
      <c r="L419" s="27">
        <f>J419</f>
        <v>2341.37</v>
      </c>
      <c r="M419" s="378">
        <f>K419/L419</f>
        <v>1.8761518683505812E-2</v>
      </c>
      <c r="N419" s="19">
        <v>58.750999999999998</v>
      </c>
      <c r="O419" s="47">
        <f>M419*N419</f>
        <v>1.10225798417465</v>
      </c>
      <c r="P419" s="47">
        <f>M419*60*1000</f>
        <v>1125.6911210103485</v>
      </c>
      <c r="Q419" s="61">
        <f>P419*N419/1000</f>
        <v>66.135479050478992</v>
      </c>
    </row>
    <row r="420" spans="1:17" ht="12.75" customHeight="1">
      <c r="A420" s="125"/>
      <c r="B420" s="15" t="s">
        <v>635</v>
      </c>
      <c r="C420" s="376" t="s">
        <v>620</v>
      </c>
      <c r="D420" s="17">
        <v>45</v>
      </c>
      <c r="E420" s="17">
        <v>1979</v>
      </c>
      <c r="F420" s="377">
        <f>G420+H420+I420</f>
        <v>53.624006000000001</v>
      </c>
      <c r="G420" s="377">
        <v>2.754</v>
      </c>
      <c r="H420" s="377">
        <v>7.2</v>
      </c>
      <c r="I420" s="377">
        <v>43.670006000000001</v>
      </c>
      <c r="J420" s="28">
        <v>2327.08</v>
      </c>
      <c r="K420" s="377">
        <f>I420</f>
        <v>43.670006000000001</v>
      </c>
      <c r="L420" s="27">
        <f>J420</f>
        <v>2327.08</v>
      </c>
      <c r="M420" s="378">
        <f>K420/L420</f>
        <v>1.8766009763308524E-2</v>
      </c>
      <c r="N420" s="19">
        <v>58.750999999999998</v>
      </c>
      <c r="O420" s="47">
        <f>M420*N420</f>
        <v>1.102521839604139</v>
      </c>
      <c r="P420" s="47">
        <f>M420*60*1000</f>
        <v>1125.9605857985116</v>
      </c>
      <c r="Q420" s="61">
        <f>P420*N420/1000</f>
        <v>66.151310376248347</v>
      </c>
    </row>
    <row r="421" spans="1:17" ht="12.75" customHeight="1">
      <c r="A421" s="125"/>
      <c r="B421" s="15" t="s">
        <v>152</v>
      </c>
      <c r="C421" s="360" t="s">
        <v>318</v>
      </c>
      <c r="D421" s="361">
        <v>45</v>
      </c>
      <c r="E421" s="361">
        <v>1985</v>
      </c>
      <c r="F421" s="362">
        <v>54.59</v>
      </c>
      <c r="G421" s="362">
        <v>3.468</v>
      </c>
      <c r="H421" s="362">
        <v>7.2</v>
      </c>
      <c r="I421" s="362">
        <v>43.921996999999998</v>
      </c>
      <c r="J421" s="363">
        <v>2334.15</v>
      </c>
      <c r="K421" s="362">
        <v>43.921996999999998</v>
      </c>
      <c r="L421" s="364">
        <v>2334.15</v>
      </c>
      <c r="M421" s="365">
        <v>1.8817127005548058E-2</v>
      </c>
      <c r="N421" s="366">
        <v>88.29</v>
      </c>
      <c r="O421" s="366">
        <v>1.6613641433198381</v>
      </c>
      <c r="P421" s="366">
        <v>1129.0276203328835</v>
      </c>
      <c r="Q421" s="367">
        <v>99.681848599190303</v>
      </c>
    </row>
    <row r="422" spans="1:17" ht="12.75" customHeight="1">
      <c r="A422" s="125"/>
      <c r="B422" s="15" t="s">
        <v>635</v>
      </c>
      <c r="C422" s="376" t="s">
        <v>621</v>
      </c>
      <c r="D422" s="17">
        <v>40</v>
      </c>
      <c r="E422" s="17">
        <v>1989</v>
      </c>
      <c r="F422" s="377">
        <f>G422+H422+I422</f>
        <v>51.940995999999998</v>
      </c>
      <c r="G422" s="377">
        <v>3.9796049999999998</v>
      </c>
      <c r="H422" s="377">
        <v>6.4</v>
      </c>
      <c r="I422" s="377">
        <v>41.561391</v>
      </c>
      <c r="J422" s="28">
        <v>2207.9499999999998</v>
      </c>
      <c r="K422" s="377">
        <f>I422</f>
        <v>41.561391</v>
      </c>
      <c r="L422" s="27">
        <f>J422</f>
        <v>2207.9499999999998</v>
      </c>
      <c r="M422" s="378">
        <f>K422/L422</f>
        <v>1.8823520007246543E-2</v>
      </c>
      <c r="N422" s="19">
        <v>58.750999999999998</v>
      </c>
      <c r="O422" s="47">
        <f>M422*N422</f>
        <v>1.1059006239457416</v>
      </c>
      <c r="P422" s="47">
        <f>M422*60*1000</f>
        <v>1129.4112004347928</v>
      </c>
      <c r="Q422" s="61">
        <f>P422*N422/1000</f>
        <v>66.354037436744505</v>
      </c>
    </row>
    <row r="423" spans="1:17" ht="12.75" customHeight="1">
      <c r="A423" s="125"/>
      <c r="B423" s="21" t="s">
        <v>529</v>
      </c>
      <c r="C423" s="389" t="s">
        <v>510</v>
      </c>
      <c r="D423" s="48">
        <v>107</v>
      </c>
      <c r="E423" s="49" t="s">
        <v>35</v>
      </c>
      <c r="F423" s="385">
        <v>73.77</v>
      </c>
      <c r="G423" s="385">
        <v>7.81</v>
      </c>
      <c r="H423" s="386">
        <v>17.2</v>
      </c>
      <c r="I423" s="385">
        <v>48.76</v>
      </c>
      <c r="J423" s="50">
        <v>2563.58</v>
      </c>
      <c r="K423" s="385">
        <v>48.39</v>
      </c>
      <c r="L423" s="387">
        <v>2563.58</v>
      </c>
      <c r="M423" s="378">
        <f>K423/L423</f>
        <v>1.8875946917981886E-2</v>
      </c>
      <c r="N423" s="388">
        <v>65.900000000000006</v>
      </c>
      <c r="O423" s="47">
        <f>M423*N423</f>
        <v>1.2439249018950065</v>
      </c>
      <c r="P423" s="47">
        <f>M423*60*1000</f>
        <v>1132.5568150789131</v>
      </c>
      <c r="Q423" s="61">
        <f>P423*N423/1000</f>
        <v>74.635494113700375</v>
      </c>
    </row>
    <row r="424" spans="1:17" ht="12.75" customHeight="1">
      <c r="A424" s="125"/>
      <c r="B424" s="21" t="s">
        <v>569</v>
      </c>
      <c r="C424" s="128" t="s">
        <v>560</v>
      </c>
      <c r="D424" s="15">
        <v>60</v>
      </c>
      <c r="E424" s="15">
        <v>1981</v>
      </c>
      <c r="F424" s="379">
        <v>74.55</v>
      </c>
      <c r="G424" s="379">
        <v>5.8728800000000003</v>
      </c>
      <c r="H424" s="379">
        <v>9.6</v>
      </c>
      <c r="I424" s="379">
        <v>59.077120000000001</v>
      </c>
      <c r="J424" s="26">
        <v>3122.77</v>
      </c>
      <c r="K424" s="379">
        <v>59.077120000000001</v>
      </c>
      <c r="L424" s="25">
        <v>3122.77</v>
      </c>
      <c r="M424" s="380">
        <f>K424/L424</f>
        <v>1.8918178412114885E-2</v>
      </c>
      <c r="N424" s="20">
        <v>64.855000000000004</v>
      </c>
      <c r="O424" s="20">
        <f>K424*N424/J424</f>
        <v>1.226938460917711</v>
      </c>
      <c r="P424" s="20">
        <f>M424*60*1000</f>
        <v>1135.0907047268929</v>
      </c>
      <c r="Q424" s="62">
        <f>O424*60</f>
        <v>73.616307655062656</v>
      </c>
    </row>
    <row r="425" spans="1:17" ht="12.75" customHeight="1">
      <c r="A425" s="125"/>
      <c r="B425" s="15" t="s">
        <v>635</v>
      </c>
      <c r="C425" s="376" t="s">
        <v>622</v>
      </c>
      <c r="D425" s="17">
        <v>40</v>
      </c>
      <c r="E425" s="17">
        <v>1980</v>
      </c>
      <c r="F425" s="377">
        <f>G425+H425+I425</f>
        <v>53.792999000000002</v>
      </c>
      <c r="G425" s="377">
        <v>5.0337519999999998</v>
      </c>
      <c r="H425" s="377">
        <v>6.4</v>
      </c>
      <c r="I425" s="377">
        <v>42.359247000000003</v>
      </c>
      <c r="J425" s="28">
        <v>2230.94</v>
      </c>
      <c r="K425" s="377">
        <f>I425</f>
        <v>42.359247000000003</v>
      </c>
      <c r="L425" s="27">
        <f>J425</f>
        <v>2230.94</v>
      </c>
      <c r="M425" s="378">
        <f>K425/L425</f>
        <v>1.8987174464575471E-2</v>
      </c>
      <c r="N425" s="19">
        <v>58.750999999999998</v>
      </c>
      <c r="O425" s="47">
        <f>M425*N425</f>
        <v>1.1155154869682735</v>
      </c>
      <c r="P425" s="47">
        <f>M425*60*1000</f>
        <v>1139.2304678745281</v>
      </c>
      <c r="Q425" s="61">
        <f>P425*N425/1000</f>
        <v>66.930929218096395</v>
      </c>
    </row>
    <row r="426" spans="1:17" ht="12.75" customHeight="1">
      <c r="A426" s="125"/>
      <c r="B426" s="15" t="s">
        <v>635</v>
      </c>
      <c r="C426" s="376" t="s">
        <v>623</v>
      </c>
      <c r="D426" s="17">
        <v>20</v>
      </c>
      <c r="E426" s="17">
        <v>1970</v>
      </c>
      <c r="F426" s="377">
        <f>G426+H426+I426</f>
        <v>18.324998999999998</v>
      </c>
      <c r="G426" s="377">
        <v>0</v>
      </c>
      <c r="H426" s="377">
        <v>0</v>
      </c>
      <c r="I426" s="377">
        <v>18.324998999999998</v>
      </c>
      <c r="J426" s="28">
        <v>964.95</v>
      </c>
      <c r="K426" s="377">
        <f>I426</f>
        <v>18.324998999999998</v>
      </c>
      <c r="L426" s="27">
        <f>J426</f>
        <v>964.95</v>
      </c>
      <c r="M426" s="378">
        <f>K426/L426</f>
        <v>1.8990620239390639E-2</v>
      </c>
      <c r="N426" s="19">
        <v>58.750999999999998</v>
      </c>
      <c r="O426" s="47">
        <f>M426*N426</f>
        <v>1.1157179296844393</v>
      </c>
      <c r="P426" s="47">
        <f>M426*60*1000</f>
        <v>1139.4372143634384</v>
      </c>
      <c r="Q426" s="61">
        <f>P426*N426/1000</f>
        <v>66.943075781066369</v>
      </c>
    </row>
    <row r="427" spans="1:17" ht="12.75" customHeight="1">
      <c r="A427" s="125"/>
      <c r="B427" s="15" t="s">
        <v>923</v>
      </c>
      <c r="C427" s="381" t="s">
        <v>907</v>
      </c>
      <c r="D427" s="60">
        <v>37</v>
      </c>
      <c r="E427" s="60">
        <v>1983</v>
      </c>
      <c r="F427" s="382">
        <v>49.664999999999999</v>
      </c>
      <c r="G427" s="382">
        <v>3.8089010000000001</v>
      </c>
      <c r="H427" s="382">
        <v>5.76</v>
      </c>
      <c r="I427" s="382">
        <v>40.0961</v>
      </c>
      <c r="J427" s="51">
        <v>2108.85</v>
      </c>
      <c r="K427" s="382">
        <v>40.0961</v>
      </c>
      <c r="L427" s="52">
        <v>2108.85</v>
      </c>
      <c r="M427" s="383">
        <v>1.9013253669061338E-2</v>
      </c>
      <c r="N427" s="53">
        <v>79.548200000000008</v>
      </c>
      <c r="O427" s="53">
        <v>1.5124701055172254</v>
      </c>
      <c r="P427" s="53">
        <v>1140.7952201436804</v>
      </c>
      <c r="Q427" s="63">
        <v>90.748206331033515</v>
      </c>
    </row>
    <row r="428" spans="1:17" ht="12.75" customHeight="1">
      <c r="A428" s="125"/>
      <c r="B428" s="15" t="s">
        <v>923</v>
      </c>
      <c r="C428" s="381" t="s">
        <v>908</v>
      </c>
      <c r="D428" s="60">
        <v>37</v>
      </c>
      <c r="E428" s="60">
        <v>1987</v>
      </c>
      <c r="F428" s="382">
        <v>42.316000000000003</v>
      </c>
      <c r="G428" s="382">
        <v>2.4169499999999999</v>
      </c>
      <c r="H428" s="382">
        <v>4.84</v>
      </c>
      <c r="I428" s="382">
        <v>35.059052000000001</v>
      </c>
      <c r="J428" s="51">
        <v>1832.06</v>
      </c>
      <c r="K428" s="382">
        <v>35.059052000000001</v>
      </c>
      <c r="L428" s="52">
        <v>1832.06</v>
      </c>
      <c r="M428" s="383">
        <v>1.9136410379572723E-2</v>
      </c>
      <c r="N428" s="53">
        <v>79.548200000000008</v>
      </c>
      <c r="O428" s="53">
        <v>1.522267000156327</v>
      </c>
      <c r="P428" s="53">
        <v>1148.1846227743636</v>
      </c>
      <c r="Q428" s="63">
        <v>91.336020009379624</v>
      </c>
    </row>
    <row r="429" spans="1:17" ht="12.75" customHeight="1">
      <c r="A429" s="125"/>
      <c r="B429" s="15" t="s">
        <v>923</v>
      </c>
      <c r="C429" s="381" t="s">
        <v>909</v>
      </c>
      <c r="D429" s="60">
        <v>25</v>
      </c>
      <c r="E429" s="60">
        <v>1982</v>
      </c>
      <c r="F429" s="382">
        <v>31.954000000000001</v>
      </c>
      <c r="G429" s="382">
        <v>2.2021099999999998</v>
      </c>
      <c r="H429" s="382">
        <v>3.84</v>
      </c>
      <c r="I429" s="382">
        <v>25.911888000000001</v>
      </c>
      <c r="J429" s="51">
        <v>1353.96</v>
      </c>
      <c r="K429" s="382">
        <v>25.911888000000001</v>
      </c>
      <c r="L429" s="52">
        <v>1353.96</v>
      </c>
      <c r="M429" s="383">
        <v>1.9137853407781617E-2</v>
      </c>
      <c r="N429" s="53">
        <v>79.548200000000008</v>
      </c>
      <c r="O429" s="53">
        <v>1.5223817904528938</v>
      </c>
      <c r="P429" s="53">
        <v>1148.271204466897</v>
      </c>
      <c r="Q429" s="63">
        <v>91.342907427173614</v>
      </c>
    </row>
    <row r="430" spans="1:17" ht="12.75" customHeight="1">
      <c r="A430" s="125"/>
      <c r="B430" s="21" t="s">
        <v>97</v>
      </c>
      <c r="C430" s="360" t="s">
        <v>86</v>
      </c>
      <c r="D430" s="361">
        <v>12</v>
      </c>
      <c r="E430" s="361">
        <v>1991</v>
      </c>
      <c r="F430" s="362">
        <v>20.259</v>
      </c>
      <c r="G430" s="362">
        <v>2.5934520000000001</v>
      </c>
      <c r="H430" s="362">
        <v>2</v>
      </c>
      <c r="I430" s="362">
        <v>15.665547</v>
      </c>
      <c r="J430" s="363">
        <v>818.44</v>
      </c>
      <c r="K430" s="362">
        <v>15.665547</v>
      </c>
      <c r="L430" s="364">
        <v>818.44</v>
      </c>
      <c r="M430" s="365">
        <v>1.9140739699916913E-2</v>
      </c>
      <c r="N430" s="366">
        <v>76.18010000000001</v>
      </c>
      <c r="O430" s="366">
        <v>1.4581434644136406</v>
      </c>
      <c r="P430" s="366">
        <v>1148.4443819950147</v>
      </c>
      <c r="Q430" s="367">
        <v>87.488607864818434</v>
      </c>
    </row>
    <row r="431" spans="1:17" ht="12.75" customHeight="1">
      <c r="A431" s="125"/>
      <c r="B431" s="15" t="s">
        <v>152</v>
      </c>
      <c r="C431" s="360" t="s">
        <v>319</v>
      </c>
      <c r="D431" s="361">
        <v>22</v>
      </c>
      <c r="E431" s="361">
        <v>1989</v>
      </c>
      <c r="F431" s="362">
        <v>27.792000000000002</v>
      </c>
      <c r="G431" s="362">
        <v>2.2440000000000002</v>
      </c>
      <c r="H431" s="362">
        <v>3.52</v>
      </c>
      <c r="I431" s="362">
        <v>22.028001</v>
      </c>
      <c r="J431" s="363">
        <v>1148.3</v>
      </c>
      <c r="K431" s="362">
        <v>22.028001</v>
      </c>
      <c r="L431" s="364">
        <v>1148.3</v>
      </c>
      <c r="M431" s="365">
        <v>1.9183141165200732E-2</v>
      </c>
      <c r="N431" s="366">
        <v>88.29</v>
      </c>
      <c r="O431" s="366">
        <v>1.6936795334755728</v>
      </c>
      <c r="P431" s="366">
        <v>1150.9884699120439</v>
      </c>
      <c r="Q431" s="367">
        <v>101.62077200853436</v>
      </c>
    </row>
    <row r="432" spans="1:17" ht="12.75" customHeight="1">
      <c r="A432" s="125"/>
      <c r="B432" s="15" t="s">
        <v>139</v>
      </c>
      <c r="C432" s="368" t="s">
        <v>334</v>
      </c>
      <c r="D432" s="369">
        <v>40</v>
      </c>
      <c r="E432" s="369">
        <v>1982</v>
      </c>
      <c r="F432" s="370">
        <v>47.962000000000003</v>
      </c>
      <c r="G432" s="370">
        <v>4.2266250000000003</v>
      </c>
      <c r="H432" s="370">
        <v>6.4</v>
      </c>
      <c r="I432" s="370">
        <v>37.335369999999998</v>
      </c>
      <c r="J432" s="371">
        <v>1944.42</v>
      </c>
      <c r="K432" s="370">
        <v>37.335369999999998</v>
      </c>
      <c r="L432" s="372">
        <v>1944.42</v>
      </c>
      <c r="M432" s="373">
        <v>1.9201288816202259E-2</v>
      </c>
      <c r="N432" s="374">
        <v>81.205000000000013</v>
      </c>
      <c r="O432" s="374">
        <v>1.5592406583197047</v>
      </c>
      <c r="P432" s="374">
        <v>1152.0773289721355</v>
      </c>
      <c r="Q432" s="375">
        <v>93.55443949918228</v>
      </c>
    </row>
    <row r="433" spans="1:17" ht="12.75" customHeight="1">
      <c r="A433" s="125"/>
      <c r="B433" s="21" t="s">
        <v>569</v>
      </c>
      <c r="C433" s="128" t="s">
        <v>558</v>
      </c>
      <c r="D433" s="15">
        <v>85</v>
      </c>
      <c r="E433" s="15">
        <v>1970</v>
      </c>
      <c r="F433" s="379">
        <v>93</v>
      </c>
      <c r="G433" s="379">
        <v>6.6069899999999997</v>
      </c>
      <c r="H433" s="379">
        <v>13.6</v>
      </c>
      <c r="I433" s="379">
        <v>72.793009999999995</v>
      </c>
      <c r="J433" s="26">
        <v>3789.83</v>
      </c>
      <c r="K433" s="379">
        <v>72.793009999999995</v>
      </c>
      <c r="L433" s="25">
        <v>3789.83</v>
      </c>
      <c r="M433" s="380">
        <f>K433/L433</f>
        <v>1.920746049295087E-2</v>
      </c>
      <c r="N433" s="20">
        <v>64.855000000000004</v>
      </c>
      <c r="O433" s="20">
        <f>K433*N433/J433</f>
        <v>1.2456998502703287</v>
      </c>
      <c r="P433" s="20">
        <f>M433*60*1000</f>
        <v>1152.4476295770523</v>
      </c>
      <c r="Q433" s="62">
        <f>O433*60</f>
        <v>74.741991016219728</v>
      </c>
    </row>
    <row r="434" spans="1:17" ht="12.75" customHeight="1">
      <c r="A434" s="125"/>
      <c r="B434" s="15" t="s">
        <v>254</v>
      </c>
      <c r="C434" s="360" t="s">
        <v>226</v>
      </c>
      <c r="D434" s="361">
        <v>60</v>
      </c>
      <c r="E434" s="361">
        <v>1985</v>
      </c>
      <c r="F434" s="362">
        <v>79.872</v>
      </c>
      <c r="G434" s="362">
        <v>8.4970780000000001</v>
      </c>
      <c r="H434" s="362">
        <v>11.055873999999999</v>
      </c>
      <c r="I434" s="362">
        <v>60.319000000000003</v>
      </c>
      <c r="J434" s="363">
        <v>3133.55</v>
      </c>
      <c r="K434" s="362">
        <v>60.319000000000003</v>
      </c>
      <c r="L434" s="364">
        <v>3133.55</v>
      </c>
      <c r="M434" s="365">
        <v>1.9249413604378419E-2</v>
      </c>
      <c r="N434" s="366">
        <v>69.389399999999995</v>
      </c>
      <c r="O434" s="366">
        <v>1.3357052603596558</v>
      </c>
      <c r="P434" s="366">
        <v>1154.964816262705</v>
      </c>
      <c r="Q434" s="367">
        <v>80.142315621579328</v>
      </c>
    </row>
    <row r="435" spans="1:17" ht="12.75" customHeight="1">
      <c r="A435" s="125"/>
      <c r="B435" s="21" t="s">
        <v>862</v>
      </c>
      <c r="C435" s="390" t="s">
        <v>842</v>
      </c>
      <c r="D435" s="54">
        <v>12</v>
      </c>
      <c r="E435" s="54" t="s">
        <v>35</v>
      </c>
      <c r="F435" s="391">
        <f>G435+H435+I435</f>
        <v>16.900000000000002</v>
      </c>
      <c r="G435" s="391">
        <v>1.3645</v>
      </c>
      <c r="H435" s="391">
        <v>1.92</v>
      </c>
      <c r="I435" s="391">
        <v>13.615500000000001</v>
      </c>
      <c r="J435" s="55">
        <v>706.92</v>
      </c>
      <c r="K435" s="391">
        <f>I435</f>
        <v>13.615500000000001</v>
      </c>
      <c r="L435" s="56">
        <f>J435</f>
        <v>706.92</v>
      </c>
      <c r="M435" s="392">
        <f>K435/L435</f>
        <v>1.926031234085894E-2</v>
      </c>
      <c r="N435" s="57">
        <v>49.1</v>
      </c>
      <c r="O435" s="58">
        <f>M435*N435</f>
        <v>0.94568133593617398</v>
      </c>
      <c r="P435" s="58">
        <f>M435*60*1000</f>
        <v>1155.6187404515363</v>
      </c>
      <c r="Q435" s="64">
        <f>P435*N435/1000</f>
        <v>56.740880156170434</v>
      </c>
    </row>
    <row r="436" spans="1:17" ht="12.75" customHeight="1">
      <c r="A436" s="125"/>
      <c r="B436" s="15" t="s">
        <v>161</v>
      </c>
      <c r="C436" s="393" t="s">
        <v>155</v>
      </c>
      <c r="D436" s="394">
        <v>10</v>
      </c>
      <c r="E436" s="394">
        <v>1977</v>
      </c>
      <c r="F436" s="395">
        <v>14.0289</v>
      </c>
      <c r="G436" s="395">
        <v>1.224</v>
      </c>
      <c r="H436" s="395">
        <v>1.6</v>
      </c>
      <c r="I436" s="395">
        <v>11.2049</v>
      </c>
      <c r="J436" s="396">
        <v>580.30999999999995</v>
      </c>
      <c r="K436" s="395">
        <v>11.2049</v>
      </c>
      <c r="L436" s="397">
        <v>580.30999999999995</v>
      </c>
      <c r="M436" s="398">
        <v>1.9308473057503751E-2</v>
      </c>
      <c r="N436" s="399">
        <v>78.588999999999999</v>
      </c>
      <c r="O436" s="399">
        <v>1.5174335891161623</v>
      </c>
      <c r="P436" s="399">
        <v>1158.508383450225</v>
      </c>
      <c r="Q436" s="400">
        <v>91.046015346969725</v>
      </c>
    </row>
    <row r="437" spans="1:17" ht="12.75" customHeight="1">
      <c r="A437" s="125"/>
      <c r="B437" s="15" t="s">
        <v>254</v>
      </c>
      <c r="C437" s="360" t="s">
        <v>229</v>
      </c>
      <c r="D437" s="361">
        <v>70</v>
      </c>
      <c r="E437" s="361" t="s">
        <v>35</v>
      </c>
      <c r="F437" s="362">
        <v>47.616</v>
      </c>
      <c r="G437" s="362">
        <v>7.116733</v>
      </c>
      <c r="H437" s="362">
        <v>0.48</v>
      </c>
      <c r="I437" s="362">
        <v>40.019271000000003</v>
      </c>
      <c r="J437" s="363">
        <v>2072.2600000000002</v>
      </c>
      <c r="K437" s="362">
        <v>40.019271000000003</v>
      </c>
      <c r="L437" s="364">
        <v>2072.2600000000002</v>
      </c>
      <c r="M437" s="365">
        <v>1.9311896673197378E-2</v>
      </c>
      <c r="N437" s="366">
        <v>69.389399999999995</v>
      </c>
      <c r="O437" s="366">
        <v>1.340040923015162</v>
      </c>
      <c r="P437" s="366">
        <v>1158.7138003918426</v>
      </c>
      <c r="Q437" s="367">
        <v>80.402455380909714</v>
      </c>
    </row>
    <row r="438" spans="1:17" ht="12.75" customHeight="1">
      <c r="A438" s="125"/>
      <c r="B438" s="21" t="s">
        <v>529</v>
      </c>
      <c r="C438" s="389" t="s">
        <v>511</v>
      </c>
      <c r="D438" s="48">
        <v>107</v>
      </c>
      <c r="E438" s="49" t="s">
        <v>35</v>
      </c>
      <c r="F438" s="385">
        <v>75.180000000000007</v>
      </c>
      <c r="G438" s="385">
        <v>6.78</v>
      </c>
      <c r="H438" s="386">
        <v>17.12</v>
      </c>
      <c r="I438" s="385">
        <v>51.28</v>
      </c>
      <c r="J438" s="50">
        <v>2632.02</v>
      </c>
      <c r="K438" s="385">
        <v>50.71</v>
      </c>
      <c r="L438" s="387">
        <v>2611.6799999999998</v>
      </c>
      <c r="M438" s="378">
        <f>K438/L438</f>
        <v>1.9416620719230535E-2</v>
      </c>
      <c r="N438" s="388">
        <v>65.900000000000006</v>
      </c>
      <c r="O438" s="47">
        <f>M438*N438</f>
        <v>1.2795553053972923</v>
      </c>
      <c r="P438" s="47">
        <f>M438*60*1000</f>
        <v>1164.997243153832</v>
      </c>
      <c r="Q438" s="61">
        <f>P438*N438/1000</f>
        <v>76.773318323837529</v>
      </c>
    </row>
    <row r="439" spans="1:17" ht="12.75" customHeight="1">
      <c r="A439" s="125"/>
      <c r="B439" s="21" t="s">
        <v>125</v>
      </c>
      <c r="C439" s="360" t="s">
        <v>121</v>
      </c>
      <c r="D439" s="361">
        <v>20</v>
      </c>
      <c r="E439" s="361">
        <v>1986</v>
      </c>
      <c r="F439" s="362">
        <v>26.564599999999999</v>
      </c>
      <c r="G439" s="362">
        <v>2.0974379999999999</v>
      </c>
      <c r="H439" s="362">
        <v>3.2</v>
      </c>
      <c r="I439" s="362">
        <v>21.267161999999999</v>
      </c>
      <c r="J439" s="363">
        <v>1094.49</v>
      </c>
      <c r="K439" s="362">
        <v>21.267161999999999</v>
      </c>
      <c r="L439" s="364">
        <v>1094.49</v>
      </c>
      <c r="M439" s="365">
        <v>1.9431115862182387E-2</v>
      </c>
      <c r="N439" s="366">
        <v>79.232100000000003</v>
      </c>
      <c r="O439" s="366">
        <v>1.539568115104021</v>
      </c>
      <c r="P439" s="366">
        <v>1165.8669517309431</v>
      </c>
      <c r="Q439" s="367">
        <v>92.374086906241274</v>
      </c>
    </row>
    <row r="440" spans="1:17" ht="12.75" customHeight="1">
      <c r="A440" s="125"/>
      <c r="B440" s="21" t="s">
        <v>125</v>
      </c>
      <c r="C440" s="360" t="s">
        <v>123</v>
      </c>
      <c r="D440" s="361">
        <v>21</v>
      </c>
      <c r="E440" s="361">
        <v>1992</v>
      </c>
      <c r="F440" s="362">
        <v>26.598700000000001</v>
      </c>
      <c r="G440" s="362">
        <v>2.342943</v>
      </c>
      <c r="H440" s="362">
        <v>3.2</v>
      </c>
      <c r="I440" s="362">
        <v>21.055755000000001</v>
      </c>
      <c r="J440" s="363">
        <v>1077.7</v>
      </c>
      <c r="K440" s="362">
        <v>21.055755000000001</v>
      </c>
      <c r="L440" s="364">
        <v>1077.7</v>
      </c>
      <c r="M440" s="365">
        <v>1.9537677461260092E-2</v>
      </c>
      <c r="N440" s="366">
        <v>79.232100000000003</v>
      </c>
      <c r="O440" s="366">
        <v>1.5480112143783058</v>
      </c>
      <c r="P440" s="366">
        <v>1172.2606476756055</v>
      </c>
      <c r="Q440" s="367">
        <v>92.880672862698333</v>
      </c>
    </row>
    <row r="441" spans="1:17" ht="12.75" customHeight="1">
      <c r="A441" s="125"/>
      <c r="B441" s="15" t="s">
        <v>254</v>
      </c>
      <c r="C441" s="360" t="s">
        <v>228</v>
      </c>
      <c r="D441" s="361">
        <v>71</v>
      </c>
      <c r="E441" s="361">
        <v>1985</v>
      </c>
      <c r="F441" s="362">
        <v>112.697</v>
      </c>
      <c r="G441" s="362">
        <v>10.92356</v>
      </c>
      <c r="H441" s="362">
        <v>17.28</v>
      </c>
      <c r="I441" s="362">
        <v>84.493440000000007</v>
      </c>
      <c r="J441" s="363">
        <v>4324.5</v>
      </c>
      <c r="K441" s="362">
        <v>84.493440000000007</v>
      </c>
      <c r="L441" s="364">
        <v>4324.5</v>
      </c>
      <c r="M441" s="365">
        <v>1.9538314255983354E-2</v>
      </c>
      <c r="N441" s="366">
        <v>69.389399999999995</v>
      </c>
      <c r="O441" s="366">
        <v>1.3557519032341312</v>
      </c>
      <c r="P441" s="366">
        <v>1172.2988553590012</v>
      </c>
      <c r="Q441" s="367">
        <v>81.345114194047866</v>
      </c>
    </row>
    <row r="442" spans="1:17" ht="12.75" customHeight="1">
      <c r="A442" s="125"/>
      <c r="B442" s="21" t="s">
        <v>862</v>
      </c>
      <c r="C442" s="390" t="s">
        <v>843</v>
      </c>
      <c r="D442" s="54">
        <v>11</v>
      </c>
      <c r="E442" s="54" t="s">
        <v>35</v>
      </c>
      <c r="F442" s="391">
        <f>G442+H442+I442</f>
        <v>14.5</v>
      </c>
      <c r="G442" s="391">
        <v>1.3099000000000001</v>
      </c>
      <c r="H442" s="391">
        <v>1.6</v>
      </c>
      <c r="I442" s="391">
        <v>11.5901</v>
      </c>
      <c r="J442" s="55">
        <v>591.29999999999995</v>
      </c>
      <c r="K442" s="391">
        <f>I442</f>
        <v>11.5901</v>
      </c>
      <c r="L442" s="56">
        <f>J442</f>
        <v>591.29999999999995</v>
      </c>
      <c r="M442" s="392">
        <f>K442/L442</f>
        <v>1.9601048537121597E-2</v>
      </c>
      <c r="N442" s="57">
        <v>49.1</v>
      </c>
      <c r="O442" s="58">
        <f>M442*N442</f>
        <v>0.96241148317267045</v>
      </c>
      <c r="P442" s="58">
        <f>M442*60*1000</f>
        <v>1176.0629122272958</v>
      </c>
      <c r="Q442" s="64">
        <f>P442*N442/1000</f>
        <v>57.744688990360231</v>
      </c>
    </row>
    <row r="443" spans="1:17" ht="12.75" customHeight="1">
      <c r="A443" s="125"/>
      <c r="B443" s="21" t="s">
        <v>125</v>
      </c>
      <c r="C443" s="360" t="s">
        <v>120</v>
      </c>
      <c r="D443" s="361">
        <v>20</v>
      </c>
      <c r="E443" s="361">
        <v>1985</v>
      </c>
      <c r="F443" s="362">
        <v>27.55</v>
      </c>
      <c r="G443" s="362">
        <v>2.7592289999999999</v>
      </c>
      <c r="H443" s="362">
        <v>3.2</v>
      </c>
      <c r="I443" s="362">
        <v>21.590776000000002</v>
      </c>
      <c r="J443" s="363">
        <v>1099.8</v>
      </c>
      <c r="K443" s="362">
        <v>21.590776000000002</v>
      </c>
      <c r="L443" s="364">
        <v>1099.8</v>
      </c>
      <c r="M443" s="365">
        <v>1.9631547554100747E-2</v>
      </c>
      <c r="N443" s="366">
        <v>79.232100000000003</v>
      </c>
      <c r="O443" s="366">
        <v>1.5554487389612659</v>
      </c>
      <c r="P443" s="366">
        <v>1177.892853246045</v>
      </c>
      <c r="Q443" s="367">
        <v>93.326924337675976</v>
      </c>
    </row>
    <row r="444" spans="1:17" ht="12.75" customHeight="1">
      <c r="A444" s="125"/>
      <c r="B444" s="15" t="s">
        <v>152</v>
      </c>
      <c r="C444" s="360" t="s">
        <v>144</v>
      </c>
      <c r="D444" s="361">
        <v>55</v>
      </c>
      <c r="E444" s="361">
        <v>1968</v>
      </c>
      <c r="F444" s="362">
        <v>61.472999999999999</v>
      </c>
      <c r="G444" s="362">
        <v>3.6720000000000002</v>
      </c>
      <c r="H444" s="362">
        <v>8.8000000000000007</v>
      </c>
      <c r="I444" s="362">
        <v>49.001002999999997</v>
      </c>
      <c r="J444" s="363">
        <v>2493.39</v>
      </c>
      <c r="K444" s="362">
        <v>49.001002999999997</v>
      </c>
      <c r="L444" s="364">
        <v>2493.39</v>
      </c>
      <c r="M444" s="365">
        <v>1.9652362045247635E-2</v>
      </c>
      <c r="N444" s="366">
        <v>88.29</v>
      </c>
      <c r="O444" s="366">
        <v>1.7351070449749137</v>
      </c>
      <c r="P444" s="366">
        <v>1179.1417227148581</v>
      </c>
      <c r="Q444" s="367">
        <v>104.10642269849484</v>
      </c>
    </row>
    <row r="445" spans="1:17" ht="12.75" customHeight="1">
      <c r="A445" s="125"/>
      <c r="B445" s="21" t="s">
        <v>38</v>
      </c>
      <c r="C445" s="376" t="s">
        <v>434</v>
      </c>
      <c r="D445" s="17">
        <v>36</v>
      </c>
      <c r="E445" s="17" t="s">
        <v>35</v>
      </c>
      <c r="F445" s="377">
        <f>G445+H445+I445</f>
        <v>50.658000000000001</v>
      </c>
      <c r="G445" s="377">
        <v>6.4592400000000003</v>
      </c>
      <c r="H445" s="377">
        <v>5.76</v>
      </c>
      <c r="I445" s="377">
        <v>38.438760000000002</v>
      </c>
      <c r="J445" s="28">
        <v>1955.29</v>
      </c>
      <c r="K445" s="377">
        <v>38.438760000000002</v>
      </c>
      <c r="L445" s="27">
        <v>1955.29</v>
      </c>
      <c r="M445" s="378">
        <f>K445/L445</f>
        <v>1.9658853673879581E-2</v>
      </c>
      <c r="N445" s="19">
        <v>57.006999999999998</v>
      </c>
      <c r="O445" s="47">
        <f>M445*N445</f>
        <v>1.1206922713868532</v>
      </c>
      <c r="P445" s="47">
        <f>M445*60*1000</f>
        <v>1179.5312204327747</v>
      </c>
      <c r="Q445" s="61">
        <f>P445*N445/1000</f>
        <v>67.24153628321119</v>
      </c>
    </row>
    <row r="446" spans="1:17" ht="12.75" customHeight="1">
      <c r="A446" s="125"/>
      <c r="B446" s="21" t="s">
        <v>38</v>
      </c>
      <c r="C446" s="376" t="s">
        <v>435</v>
      </c>
      <c r="D446" s="17">
        <v>45</v>
      </c>
      <c r="E446" s="17">
        <v>1985</v>
      </c>
      <c r="F446" s="377">
        <f>G446+H446+I446</f>
        <v>60.25800000000001</v>
      </c>
      <c r="G446" s="377">
        <v>7.3658000000000001</v>
      </c>
      <c r="H446" s="377">
        <v>7.2</v>
      </c>
      <c r="I446" s="377">
        <v>45.692200000000007</v>
      </c>
      <c r="J446" s="28">
        <v>2323.9900000000002</v>
      </c>
      <c r="K446" s="377">
        <v>45.692200000000007</v>
      </c>
      <c r="L446" s="27">
        <v>2323.9900000000002</v>
      </c>
      <c r="M446" s="378">
        <f>K446/L446</f>
        <v>1.9661100090792132E-2</v>
      </c>
      <c r="N446" s="19">
        <v>57.006999999999998</v>
      </c>
      <c r="O446" s="47">
        <f>M446*N446</f>
        <v>1.1208203328757871</v>
      </c>
      <c r="P446" s="47">
        <f>M446*60*1000</f>
        <v>1179.6660054475278</v>
      </c>
      <c r="Q446" s="61">
        <f>P446*N446/1000</f>
        <v>67.249219972547223</v>
      </c>
    </row>
    <row r="447" spans="1:17" ht="12.75" customHeight="1">
      <c r="A447" s="125"/>
      <c r="B447" s="21" t="s">
        <v>38</v>
      </c>
      <c r="C447" s="376" t="s">
        <v>436</v>
      </c>
      <c r="D447" s="17">
        <v>75</v>
      </c>
      <c r="E447" s="17">
        <v>1976</v>
      </c>
      <c r="F447" s="377">
        <f>G447+H447+I447</f>
        <v>99.71</v>
      </c>
      <c r="G447" s="377">
        <v>8.3689090000000004</v>
      </c>
      <c r="H447" s="377">
        <v>12</v>
      </c>
      <c r="I447" s="377">
        <v>79.341090999999992</v>
      </c>
      <c r="J447" s="28">
        <v>4025.06</v>
      </c>
      <c r="K447" s="377">
        <v>79.341090999999992</v>
      </c>
      <c r="L447" s="27">
        <v>4025.06</v>
      </c>
      <c r="M447" s="378">
        <f>K447/L447</f>
        <v>1.9711778457960873E-2</v>
      </c>
      <c r="N447" s="19">
        <v>57.006999999999998</v>
      </c>
      <c r="O447" s="47">
        <f>M447*N447</f>
        <v>1.1237093545529755</v>
      </c>
      <c r="P447" s="47">
        <f>M447*60*1000</f>
        <v>1182.7067074776526</v>
      </c>
      <c r="Q447" s="61">
        <f>P447*N447/1000</f>
        <v>67.42256127317853</v>
      </c>
    </row>
    <row r="448" spans="1:17" ht="12.75" customHeight="1">
      <c r="A448" s="125"/>
      <c r="B448" s="15" t="s">
        <v>923</v>
      </c>
      <c r="C448" s="381" t="s">
        <v>910</v>
      </c>
      <c r="D448" s="60">
        <v>26</v>
      </c>
      <c r="E448" s="60">
        <v>1984</v>
      </c>
      <c r="F448" s="382">
        <v>32.652999999999999</v>
      </c>
      <c r="G448" s="382">
        <v>2.0488789999999999</v>
      </c>
      <c r="H448" s="382">
        <v>3.76</v>
      </c>
      <c r="I448" s="382">
        <v>26.844124999999998</v>
      </c>
      <c r="J448" s="51">
        <v>1357.72</v>
      </c>
      <c r="K448" s="382">
        <v>26.844124999999998</v>
      </c>
      <c r="L448" s="52">
        <v>1357.72</v>
      </c>
      <c r="M448" s="383">
        <v>1.9771473499690655E-2</v>
      </c>
      <c r="N448" s="53">
        <v>79.548200000000008</v>
      </c>
      <c r="O448" s="53">
        <v>1.5727851282480922</v>
      </c>
      <c r="P448" s="53">
        <v>1186.2884099814391</v>
      </c>
      <c r="Q448" s="63">
        <v>94.367107694885533</v>
      </c>
    </row>
    <row r="449" spans="1:17" ht="12.75" customHeight="1">
      <c r="A449" s="125"/>
      <c r="B449" s="15" t="s">
        <v>139</v>
      </c>
      <c r="C449" s="368" t="s">
        <v>335</v>
      </c>
      <c r="D449" s="369">
        <v>45</v>
      </c>
      <c r="E449" s="369">
        <v>1978</v>
      </c>
      <c r="F449" s="370">
        <v>54.645000000000003</v>
      </c>
      <c r="G449" s="370">
        <v>3.770022</v>
      </c>
      <c r="H449" s="370">
        <v>7.2</v>
      </c>
      <c r="I449" s="370">
        <v>43.674976000000001</v>
      </c>
      <c r="J449" s="371">
        <v>2206.29</v>
      </c>
      <c r="K449" s="370">
        <v>43.674976000000001</v>
      </c>
      <c r="L449" s="372">
        <v>2206.29</v>
      </c>
      <c r="M449" s="373">
        <v>1.9795664214586478E-2</v>
      </c>
      <c r="N449" s="374">
        <v>81.205000000000013</v>
      </c>
      <c r="O449" s="374">
        <v>1.6075069125454953</v>
      </c>
      <c r="P449" s="374">
        <v>1187.7398528751887</v>
      </c>
      <c r="Q449" s="375">
        <v>96.450414752729714</v>
      </c>
    </row>
    <row r="450" spans="1:17" ht="12.75" customHeight="1">
      <c r="A450" s="125"/>
      <c r="B450" s="15" t="s">
        <v>254</v>
      </c>
      <c r="C450" s="360" t="s">
        <v>232</v>
      </c>
      <c r="D450" s="361">
        <v>40</v>
      </c>
      <c r="E450" s="361">
        <v>1987</v>
      </c>
      <c r="F450" s="362">
        <v>55.469000000000001</v>
      </c>
      <c r="G450" s="362">
        <v>6.4042380000000003</v>
      </c>
      <c r="H450" s="362">
        <v>6.4</v>
      </c>
      <c r="I450" s="362">
        <v>42.664760999999999</v>
      </c>
      <c r="J450" s="363">
        <v>2155.0100000000002</v>
      </c>
      <c r="K450" s="362">
        <v>42.664760999999999</v>
      </c>
      <c r="L450" s="364">
        <v>2155.0100000000002</v>
      </c>
      <c r="M450" s="365">
        <v>1.9797941076839548E-2</v>
      </c>
      <c r="N450" s="366">
        <v>69.389399999999995</v>
      </c>
      <c r="O450" s="366">
        <v>1.37376725255725</v>
      </c>
      <c r="P450" s="366">
        <v>1187.876464610373</v>
      </c>
      <c r="Q450" s="367">
        <v>82.426035153435009</v>
      </c>
    </row>
    <row r="451" spans="1:17" ht="12.75" customHeight="1">
      <c r="A451" s="125"/>
      <c r="B451" s="15" t="s">
        <v>139</v>
      </c>
      <c r="C451" s="368" t="s">
        <v>127</v>
      </c>
      <c r="D451" s="369">
        <v>26</v>
      </c>
      <c r="E451" s="369">
        <v>1985</v>
      </c>
      <c r="F451" s="370">
        <v>28.093</v>
      </c>
      <c r="G451" s="370">
        <v>0</v>
      </c>
      <c r="H451" s="370">
        <v>0</v>
      </c>
      <c r="I451" s="370">
        <v>28.092998000000001</v>
      </c>
      <c r="J451" s="371">
        <v>1415.92</v>
      </c>
      <c r="K451" s="370">
        <v>28.092998000000001</v>
      </c>
      <c r="L451" s="372">
        <v>1415.92</v>
      </c>
      <c r="M451" s="373">
        <v>1.9840808802757216E-2</v>
      </c>
      <c r="N451" s="374">
        <v>81.205000000000013</v>
      </c>
      <c r="O451" s="374">
        <v>1.6111728788279001</v>
      </c>
      <c r="P451" s="374">
        <v>1190.4485281654329</v>
      </c>
      <c r="Q451" s="375">
        <v>96.670372729674</v>
      </c>
    </row>
    <row r="452" spans="1:17" ht="12.75" customHeight="1">
      <c r="A452" s="125"/>
      <c r="B452" s="21" t="s">
        <v>38</v>
      </c>
      <c r="C452" s="376" t="s">
        <v>437</v>
      </c>
      <c r="D452" s="17">
        <v>30</v>
      </c>
      <c r="E452" s="17">
        <v>1987</v>
      </c>
      <c r="F452" s="377">
        <f>G452+H452+I452</f>
        <v>39.268000000000001</v>
      </c>
      <c r="G452" s="377">
        <v>4.47614</v>
      </c>
      <c r="H452" s="377">
        <v>4.8</v>
      </c>
      <c r="I452" s="377">
        <v>29.991860000000003</v>
      </c>
      <c r="J452" s="28">
        <v>1511.45</v>
      </c>
      <c r="K452" s="377">
        <v>29.991860000000003</v>
      </c>
      <c r="L452" s="27">
        <v>1511.45</v>
      </c>
      <c r="M452" s="378">
        <f>K452/L452</f>
        <v>1.9843104303814221E-2</v>
      </c>
      <c r="N452" s="19">
        <v>57.006999999999998</v>
      </c>
      <c r="O452" s="47">
        <f>M452*N452</f>
        <v>1.1311958470475372</v>
      </c>
      <c r="P452" s="47">
        <f>M452*60*1000</f>
        <v>1190.5862582288532</v>
      </c>
      <c r="Q452" s="61">
        <f>P452*N452/1000</f>
        <v>67.871750822852235</v>
      </c>
    </row>
    <row r="453" spans="1:17" ht="12.75" customHeight="1">
      <c r="A453" s="125"/>
      <c r="B453" s="21" t="s">
        <v>38</v>
      </c>
      <c r="C453" s="376" t="s">
        <v>438</v>
      </c>
      <c r="D453" s="17">
        <v>40</v>
      </c>
      <c r="E453" s="17">
        <v>1985</v>
      </c>
      <c r="F453" s="377">
        <f>G453+H453+I453</f>
        <v>42.727999999999994</v>
      </c>
      <c r="G453" s="377">
        <v>3.7962200000000004</v>
      </c>
      <c r="H453" s="377">
        <v>6.4</v>
      </c>
      <c r="I453" s="377">
        <v>32.531779999999998</v>
      </c>
      <c r="J453" s="28">
        <v>1638.65</v>
      </c>
      <c r="K453" s="377">
        <v>32.531779999999998</v>
      </c>
      <c r="L453" s="27">
        <v>1638.65</v>
      </c>
      <c r="M453" s="378">
        <f>K453/L453</f>
        <v>1.9852793458029473E-2</v>
      </c>
      <c r="N453" s="19">
        <v>57.006999999999998</v>
      </c>
      <c r="O453" s="47">
        <f>M453*N453</f>
        <v>1.1317481966618861</v>
      </c>
      <c r="P453" s="47">
        <f>M453*60*1000</f>
        <v>1191.1676074817683</v>
      </c>
      <c r="Q453" s="61">
        <f>P453*N453/1000</f>
        <v>67.90489179971317</v>
      </c>
    </row>
    <row r="454" spans="1:17" ht="12.75" customHeight="1">
      <c r="A454" s="125"/>
      <c r="B454" s="21" t="s">
        <v>38</v>
      </c>
      <c r="C454" s="376" t="s">
        <v>439</v>
      </c>
      <c r="D454" s="17">
        <v>22</v>
      </c>
      <c r="E454" s="17">
        <v>1987</v>
      </c>
      <c r="F454" s="377">
        <f>G454+H454+I454</f>
        <v>29.774000000000001</v>
      </c>
      <c r="G454" s="377">
        <v>2.8896600000000001</v>
      </c>
      <c r="H454" s="377">
        <v>3.4064569999999996</v>
      </c>
      <c r="I454" s="377">
        <v>23.477883000000002</v>
      </c>
      <c r="J454" s="28">
        <v>1181.23</v>
      </c>
      <c r="K454" s="377">
        <v>23.477883000000002</v>
      </c>
      <c r="L454" s="27">
        <v>1181.23</v>
      </c>
      <c r="M454" s="378">
        <f>K454/L454</f>
        <v>1.9875793029299968E-2</v>
      </c>
      <c r="N454" s="19">
        <v>57.006999999999998</v>
      </c>
      <c r="O454" s="47">
        <f>M454*N454</f>
        <v>1.1330593332213033</v>
      </c>
      <c r="P454" s="47">
        <f>M454*60*1000</f>
        <v>1192.5475817579979</v>
      </c>
      <c r="Q454" s="61">
        <f>P454*N454/1000</f>
        <v>67.983559993278192</v>
      </c>
    </row>
    <row r="455" spans="1:17" ht="12.75" customHeight="1">
      <c r="A455" s="125"/>
      <c r="B455" s="21" t="s">
        <v>171</v>
      </c>
      <c r="C455" s="401" t="s">
        <v>294</v>
      </c>
      <c r="D455" s="394">
        <v>31</v>
      </c>
      <c r="E455" s="394">
        <v>1991</v>
      </c>
      <c r="F455" s="395">
        <v>37.055999999999997</v>
      </c>
      <c r="G455" s="395">
        <v>2.262972</v>
      </c>
      <c r="H455" s="395">
        <v>4.8</v>
      </c>
      <c r="I455" s="395">
        <v>29.993024999999999</v>
      </c>
      <c r="J455" s="396">
        <v>1504.89</v>
      </c>
      <c r="K455" s="395">
        <v>29.993024999999999</v>
      </c>
      <c r="L455" s="397">
        <v>1504.89</v>
      </c>
      <c r="M455" s="398">
        <v>1.9930376971074297E-2</v>
      </c>
      <c r="N455" s="399">
        <v>70.087000000000003</v>
      </c>
      <c r="O455" s="399">
        <v>1.3968603307716843</v>
      </c>
      <c r="P455" s="399">
        <v>1195.8226182644578</v>
      </c>
      <c r="Q455" s="400">
        <v>83.811619846301056</v>
      </c>
    </row>
    <row r="456" spans="1:17" ht="12.75" customHeight="1">
      <c r="A456" s="125"/>
      <c r="B456" s="21" t="s">
        <v>38</v>
      </c>
      <c r="C456" s="376" t="s">
        <v>440</v>
      </c>
      <c r="D456" s="17">
        <v>45</v>
      </c>
      <c r="E456" s="17">
        <v>1975</v>
      </c>
      <c r="F456" s="377">
        <f>G456+H456+I456</f>
        <v>59.284000000000006</v>
      </c>
      <c r="G456" s="377">
        <v>5.4960199999999997</v>
      </c>
      <c r="H456" s="377">
        <v>7.2</v>
      </c>
      <c r="I456" s="377">
        <v>46.587980000000002</v>
      </c>
      <c r="J456" s="28">
        <v>2335.41</v>
      </c>
      <c r="K456" s="377">
        <v>46.587980000000002</v>
      </c>
      <c r="L456" s="27">
        <v>2335.41</v>
      </c>
      <c r="M456" s="378">
        <f>K456/L456</f>
        <v>1.9948522957425035E-2</v>
      </c>
      <c r="N456" s="19">
        <v>57.006999999999998</v>
      </c>
      <c r="O456" s="47">
        <f>M456*N456</f>
        <v>1.1372054482339289</v>
      </c>
      <c r="P456" s="47">
        <f>M456*60*1000</f>
        <v>1196.911377445502</v>
      </c>
      <c r="Q456" s="61">
        <f>P456*N456/1000</f>
        <v>68.232326894035737</v>
      </c>
    </row>
    <row r="457" spans="1:17" ht="12.75" customHeight="1">
      <c r="A457" s="125"/>
      <c r="B457" s="21" t="s">
        <v>38</v>
      </c>
      <c r="C457" s="376" t="s">
        <v>268</v>
      </c>
      <c r="D457" s="17">
        <v>45</v>
      </c>
      <c r="E457" s="17">
        <v>1978</v>
      </c>
      <c r="F457" s="377">
        <f>G457+H457+I457</f>
        <v>58.686999999999998</v>
      </c>
      <c r="G457" s="377">
        <v>4.9525369999999995</v>
      </c>
      <c r="H457" s="377">
        <v>7.2</v>
      </c>
      <c r="I457" s="377">
        <v>46.534462999999995</v>
      </c>
      <c r="J457" s="28">
        <v>2329.9299999999998</v>
      </c>
      <c r="K457" s="377">
        <v>46.534462999999995</v>
      </c>
      <c r="L457" s="27">
        <v>2329.9299999999998</v>
      </c>
      <c r="M457" s="378">
        <f>K457/L457</f>
        <v>1.997247256355341E-2</v>
      </c>
      <c r="N457" s="19">
        <v>57.006999999999998</v>
      </c>
      <c r="O457" s="47">
        <f>M457*N457</f>
        <v>1.1385707434304893</v>
      </c>
      <c r="P457" s="47">
        <f>M457*60*1000</f>
        <v>1198.3483538132048</v>
      </c>
      <c r="Q457" s="61">
        <f>P457*N457/1000</f>
        <v>68.314244605829359</v>
      </c>
    </row>
    <row r="458" spans="1:17" ht="12.75" customHeight="1">
      <c r="A458" s="125"/>
      <c r="B458" s="15" t="s">
        <v>79</v>
      </c>
      <c r="C458" s="128" t="s">
        <v>61</v>
      </c>
      <c r="D458" s="15">
        <v>59</v>
      </c>
      <c r="E458" s="15">
        <v>1981</v>
      </c>
      <c r="F458" s="379">
        <v>87.03</v>
      </c>
      <c r="G458" s="379">
        <v>9.11</v>
      </c>
      <c r="H458" s="379">
        <v>9.6</v>
      </c>
      <c r="I458" s="379">
        <f>F458-G458-H458</f>
        <v>68.320000000000007</v>
      </c>
      <c r="J458" s="26">
        <v>3418.76</v>
      </c>
      <c r="K458" s="379">
        <f>I458/J458*L458</f>
        <v>67.071408814891953</v>
      </c>
      <c r="L458" s="25">
        <v>3356.28</v>
      </c>
      <c r="M458" s="380">
        <f>K458/L458</f>
        <v>1.9983853794943197E-2</v>
      </c>
      <c r="N458" s="20">
        <v>71.613</v>
      </c>
      <c r="O458" s="20">
        <f>M458*N458</f>
        <v>1.4311037218172671</v>
      </c>
      <c r="P458" s="20">
        <f>M458*60*1000</f>
        <v>1199.0312276965917</v>
      </c>
      <c r="Q458" s="62">
        <f>P458*N458/1000</f>
        <v>85.86622330903603</v>
      </c>
    </row>
    <row r="459" spans="1:17" ht="12.75" customHeight="1">
      <c r="A459" s="125"/>
      <c r="B459" s="21" t="s">
        <v>196</v>
      </c>
      <c r="C459" s="376" t="s">
        <v>483</v>
      </c>
      <c r="D459" s="29">
        <v>20</v>
      </c>
      <c r="E459" s="17" t="s">
        <v>35</v>
      </c>
      <c r="F459" s="377">
        <f>G459+H459+I459</f>
        <v>28.43</v>
      </c>
      <c r="G459" s="377">
        <v>2.3460000000000001</v>
      </c>
      <c r="H459" s="377">
        <v>3.2</v>
      </c>
      <c r="I459" s="377">
        <v>22.884</v>
      </c>
      <c r="J459" s="28">
        <v>1145.04</v>
      </c>
      <c r="K459" s="377">
        <v>22.884</v>
      </c>
      <c r="L459" s="27">
        <v>1145.04</v>
      </c>
      <c r="M459" s="378">
        <f>K459/L459</f>
        <v>1.9985328023475163E-2</v>
      </c>
      <c r="N459" s="19">
        <v>62.1</v>
      </c>
      <c r="O459" s="47">
        <f>M459*N459</f>
        <v>1.2410888702578076</v>
      </c>
      <c r="P459" s="47">
        <f>M459*60*1000</f>
        <v>1199.1196814085097</v>
      </c>
      <c r="Q459" s="61">
        <f>P459*N459/1000</f>
        <v>74.465332215468464</v>
      </c>
    </row>
    <row r="460" spans="1:17" ht="12.75" customHeight="1">
      <c r="A460" s="125"/>
      <c r="B460" s="21" t="s">
        <v>38</v>
      </c>
      <c r="C460" s="376" t="s">
        <v>267</v>
      </c>
      <c r="D460" s="17">
        <v>54</v>
      </c>
      <c r="E460" s="17">
        <v>1990</v>
      </c>
      <c r="F460" s="377">
        <f>G460+H460+I460</f>
        <v>74.872</v>
      </c>
      <c r="G460" s="377">
        <v>6.7991999999999999</v>
      </c>
      <c r="H460" s="377">
        <v>8.64</v>
      </c>
      <c r="I460" s="377">
        <v>59.4328</v>
      </c>
      <c r="J460" s="28">
        <v>2969.73</v>
      </c>
      <c r="K460" s="377">
        <v>59.4328</v>
      </c>
      <c r="L460" s="27">
        <v>2969.73</v>
      </c>
      <c r="M460" s="378">
        <f>K460/L460</f>
        <v>2.0012863122236702E-2</v>
      </c>
      <c r="N460" s="19">
        <v>57.006999999999998</v>
      </c>
      <c r="O460" s="47">
        <f>M460*N460</f>
        <v>1.1408732880093477</v>
      </c>
      <c r="P460" s="47">
        <f>M460*60*1000</f>
        <v>1200.7717873342021</v>
      </c>
      <c r="Q460" s="61">
        <f>P460*N460/1000</f>
        <v>68.452397280560859</v>
      </c>
    </row>
    <row r="461" spans="1:17" ht="12.75" customHeight="1">
      <c r="A461" s="125"/>
      <c r="B461" s="21" t="s">
        <v>862</v>
      </c>
      <c r="C461" s="390" t="s">
        <v>844</v>
      </c>
      <c r="D461" s="54">
        <v>20</v>
      </c>
      <c r="E461" s="54" t="s">
        <v>35</v>
      </c>
      <c r="F461" s="391">
        <f>G461+H461+I461</f>
        <v>26.097000000000001</v>
      </c>
      <c r="G461" s="391">
        <v>1.8010999999999999</v>
      </c>
      <c r="H461" s="391">
        <v>3.2</v>
      </c>
      <c r="I461" s="391">
        <v>21.0959</v>
      </c>
      <c r="J461" s="55">
        <v>1053.97</v>
      </c>
      <c r="K461" s="391">
        <f>I461</f>
        <v>21.0959</v>
      </c>
      <c r="L461" s="56">
        <f>J461</f>
        <v>1053.97</v>
      </c>
      <c r="M461" s="392">
        <f>K461/L461</f>
        <v>2.0015655094547283E-2</v>
      </c>
      <c r="N461" s="57">
        <v>49.1</v>
      </c>
      <c r="O461" s="58">
        <f>M461*N461</f>
        <v>0.98276866514227168</v>
      </c>
      <c r="P461" s="58">
        <f>M461*60*1000</f>
        <v>1200.939305672837</v>
      </c>
      <c r="Q461" s="64">
        <f>P461*N461/1000</f>
        <v>58.966119908536299</v>
      </c>
    </row>
    <row r="462" spans="1:17" ht="12.75" customHeight="1">
      <c r="A462" s="125"/>
      <c r="B462" s="21" t="s">
        <v>38</v>
      </c>
      <c r="C462" s="376" t="s">
        <v>441</v>
      </c>
      <c r="D462" s="17">
        <v>65</v>
      </c>
      <c r="E462" s="17">
        <v>1987</v>
      </c>
      <c r="F462" s="377">
        <f>G462+H462+I462</f>
        <v>62.468000000000004</v>
      </c>
      <c r="G462" s="377">
        <v>4.7027800000000006</v>
      </c>
      <c r="H462" s="377">
        <v>10.4</v>
      </c>
      <c r="I462" s="377">
        <v>47.365220000000001</v>
      </c>
      <c r="J462" s="28">
        <v>2365.5</v>
      </c>
      <c r="K462" s="377">
        <v>47.365220000000001</v>
      </c>
      <c r="L462" s="27">
        <v>2365.5</v>
      </c>
      <c r="M462" s="378">
        <f>K462/L462</f>
        <v>2.0023343901923483E-2</v>
      </c>
      <c r="N462" s="19">
        <v>57.006999999999998</v>
      </c>
      <c r="O462" s="47">
        <f>M462*N462</f>
        <v>1.1414707658169518</v>
      </c>
      <c r="P462" s="47">
        <f>M462*60*1000</f>
        <v>1201.4006341154088</v>
      </c>
      <c r="Q462" s="61">
        <f>P462*N462/1000</f>
        <v>68.488245949017099</v>
      </c>
    </row>
    <row r="463" spans="1:17" ht="12.75" customHeight="1">
      <c r="A463" s="125"/>
      <c r="B463" s="21" t="s">
        <v>34</v>
      </c>
      <c r="C463" s="376" t="s">
        <v>415</v>
      </c>
      <c r="D463" s="17">
        <v>40</v>
      </c>
      <c r="E463" s="17">
        <v>1983</v>
      </c>
      <c r="F463" s="377">
        <v>55.701999999999998</v>
      </c>
      <c r="G463" s="377">
        <v>3.9</v>
      </c>
      <c r="H463" s="377">
        <v>6.4</v>
      </c>
      <c r="I463" s="377">
        <v>45.402000000000001</v>
      </c>
      <c r="J463" s="28">
        <v>2256.2199999999998</v>
      </c>
      <c r="K463" s="377">
        <v>45.402000000000001</v>
      </c>
      <c r="L463" s="27">
        <v>2256.2199999999998</v>
      </c>
      <c r="M463" s="378">
        <f>K463/L463</f>
        <v>2.0123037647037968E-2</v>
      </c>
      <c r="N463" s="19">
        <v>60.1</v>
      </c>
      <c r="O463" s="47">
        <f>M463*N463</f>
        <v>1.209394562586982</v>
      </c>
      <c r="P463" s="47">
        <f>M463*60*1000</f>
        <v>1207.3822588222781</v>
      </c>
      <c r="Q463" s="61">
        <f>P463*N463/1000</f>
        <v>72.563673755218915</v>
      </c>
    </row>
    <row r="464" spans="1:17" ht="12.75" customHeight="1">
      <c r="A464" s="125"/>
      <c r="B464" s="21" t="s">
        <v>862</v>
      </c>
      <c r="C464" s="390" t="s">
        <v>845</v>
      </c>
      <c r="D464" s="54">
        <v>20</v>
      </c>
      <c r="E464" s="54" t="s">
        <v>35</v>
      </c>
      <c r="F464" s="391">
        <f>G464+H464+I464</f>
        <v>24.4</v>
      </c>
      <c r="G464" s="391">
        <v>2.3359999999999999</v>
      </c>
      <c r="H464" s="391">
        <v>3.2</v>
      </c>
      <c r="I464" s="391">
        <v>18.864000000000001</v>
      </c>
      <c r="J464" s="55">
        <v>936.33</v>
      </c>
      <c r="K464" s="391">
        <f>I464</f>
        <v>18.864000000000001</v>
      </c>
      <c r="L464" s="56">
        <f>J464</f>
        <v>936.33</v>
      </c>
      <c r="M464" s="392">
        <f>K464/L464</f>
        <v>2.0146743135433021E-2</v>
      </c>
      <c r="N464" s="57">
        <v>49.1</v>
      </c>
      <c r="O464" s="58">
        <f>M464*N464</f>
        <v>0.98920508794976136</v>
      </c>
      <c r="P464" s="58">
        <f>M464*60*1000</f>
        <v>1208.8045881259811</v>
      </c>
      <c r="Q464" s="64">
        <f>P464*N464/1000</f>
        <v>59.352305276985675</v>
      </c>
    </row>
    <row r="465" spans="1:17" ht="12.75" customHeight="1">
      <c r="A465" s="125"/>
      <c r="B465" s="21" t="s">
        <v>529</v>
      </c>
      <c r="C465" s="389" t="s">
        <v>512</v>
      </c>
      <c r="D465" s="48">
        <v>76</v>
      </c>
      <c r="E465" s="49" t="s">
        <v>35</v>
      </c>
      <c r="F465" s="385">
        <v>44.55</v>
      </c>
      <c r="G465" s="385">
        <v>4.78</v>
      </c>
      <c r="H465" s="386">
        <v>0.74</v>
      </c>
      <c r="I465" s="385">
        <v>39.03</v>
      </c>
      <c r="J465" s="50">
        <v>1931.61</v>
      </c>
      <c r="K465" s="385">
        <v>39.03</v>
      </c>
      <c r="L465" s="387">
        <v>1931.61</v>
      </c>
      <c r="M465" s="378">
        <f>K465/L465</f>
        <v>2.0205942193299891E-2</v>
      </c>
      <c r="N465" s="388">
        <v>65.900000000000006</v>
      </c>
      <c r="O465" s="47">
        <f>M465*N465</f>
        <v>1.3315715905384629</v>
      </c>
      <c r="P465" s="47">
        <f>M465*60*1000</f>
        <v>1212.3565315979934</v>
      </c>
      <c r="Q465" s="61">
        <f>P465*N465/1000</f>
        <v>79.894295432307771</v>
      </c>
    </row>
    <row r="466" spans="1:17" ht="12.75" customHeight="1">
      <c r="A466" s="125"/>
      <c r="B466" s="15" t="s">
        <v>139</v>
      </c>
      <c r="C466" s="368" t="s">
        <v>336</v>
      </c>
      <c r="D466" s="369">
        <v>24</v>
      </c>
      <c r="E466" s="369">
        <v>1969</v>
      </c>
      <c r="F466" s="370">
        <v>25.602</v>
      </c>
      <c r="G466" s="370">
        <v>1.1342399999999999</v>
      </c>
      <c r="H466" s="370">
        <v>3.84</v>
      </c>
      <c r="I466" s="370">
        <v>20.627758</v>
      </c>
      <c r="J466" s="371">
        <v>1020.69</v>
      </c>
      <c r="K466" s="370">
        <v>20.627758</v>
      </c>
      <c r="L466" s="372">
        <v>1020.69</v>
      </c>
      <c r="M466" s="373">
        <v>2.0209620942695627E-2</v>
      </c>
      <c r="N466" s="374">
        <v>81.205000000000013</v>
      </c>
      <c r="O466" s="374">
        <v>1.6411222686515987</v>
      </c>
      <c r="P466" s="374">
        <v>1212.5772565617376</v>
      </c>
      <c r="Q466" s="375">
        <v>98.467336119095904</v>
      </c>
    </row>
    <row r="467" spans="1:17" ht="12.75" customHeight="1">
      <c r="A467" s="125"/>
      <c r="B467" s="21" t="s">
        <v>196</v>
      </c>
      <c r="C467" s="376" t="s">
        <v>484</v>
      </c>
      <c r="D467" s="29">
        <v>20</v>
      </c>
      <c r="E467" s="17" t="s">
        <v>35</v>
      </c>
      <c r="F467" s="377">
        <f>G467+H467+I467</f>
        <v>36.793999999999997</v>
      </c>
      <c r="G467" s="377">
        <v>2.9580000000000002</v>
      </c>
      <c r="H467" s="377">
        <v>3.2</v>
      </c>
      <c r="I467" s="377">
        <v>30.635999999999999</v>
      </c>
      <c r="J467" s="28">
        <v>1514.56</v>
      </c>
      <c r="K467" s="377">
        <v>30.635999999999999</v>
      </c>
      <c r="L467" s="27">
        <v>1514.56</v>
      </c>
      <c r="M467" s="378">
        <f>K467/L467</f>
        <v>2.0227656877244878E-2</v>
      </c>
      <c r="N467" s="19">
        <v>62.1</v>
      </c>
      <c r="O467" s="47">
        <f>M467*N467</f>
        <v>1.2561374920769068</v>
      </c>
      <c r="P467" s="47">
        <f>M467*60*1000</f>
        <v>1213.6594126346927</v>
      </c>
      <c r="Q467" s="61">
        <f>P467*N467/1000</f>
        <v>75.368249524614413</v>
      </c>
    </row>
    <row r="468" spans="1:17" ht="12.75" customHeight="1">
      <c r="A468" s="125"/>
      <c r="B468" s="15" t="s">
        <v>254</v>
      </c>
      <c r="C468" s="360" t="s">
        <v>231</v>
      </c>
      <c r="D468" s="361">
        <v>88</v>
      </c>
      <c r="E468" s="361">
        <v>1986</v>
      </c>
      <c r="F468" s="362">
        <v>139.21299999999999</v>
      </c>
      <c r="G468" s="362">
        <v>14.242918</v>
      </c>
      <c r="H468" s="362">
        <v>19.52</v>
      </c>
      <c r="I468" s="362">
        <v>105.45008300000001</v>
      </c>
      <c r="J468" s="363">
        <v>5195.53</v>
      </c>
      <c r="K468" s="362">
        <v>105.45008300000001</v>
      </c>
      <c r="L468" s="364">
        <v>5195.53</v>
      </c>
      <c r="M468" s="365">
        <v>2.0296309134967945E-2</v>
      </c>
      <c r="N468" s="366">
        <v>69.389399999999995</v>
      </c>
      <c r="O468" s="366">
        <v>1.4083487130899446</v>
      </c>
      <c r="P468" s="366">
        <v>1217.7785480980767</v>
      </c>
      <c r="Q468" s="367">
        <v>84.500922785396668</v>
      </c>
    </row>
    <row r="469" spans="1:17" ht="12.75" customHeight="1">
      <c r="A469" s="125"/>
      <c r="B469" s="21" t="s">
        <v>790</v>
      </c>
      <c r="C469" s="128" t="s">
        <v>780</v>
      </c>
      <c r="D469" s="15">
        <v>107</v>
      </c>
      <c r="E469" s="15" t="s">
        <v>35</v>
      </c>
      <c r="F469" s="379">
        <f>G469+H469+I469</f>
        <v>79.84</v>
      </c>
      <c r="G469" s="379">
        <v>7.2</v>
      </c>
      <c r="H469" s="379">
        <v>17.37</v>
      </c>
      <c r="I469" s="379">
        <v>55.27</v>
      </c>
      <c r="J469" s="26">
        <v>2639.07</v>
      </c>
      <c r="K469" s="379">
        <v>50.94</v>
      </c>
      <c r="L469" s="25">
        <v>2507.08</v>
      </c>
      <c r="M469" s="380">
        <f>K469/L469</f>
        <v>2.031845812658551E-2</v>
      </c>
      <c r="N469" s="20">
        <v>57.5</v>
      </c>
      <c r="O469" s="20">
        <f>M469*N469</f>
        <v>1.1683113422786668</v>
      </c>
      <c r="P469" s="20">
        <f>M469*60*1000</f>
        <v>1219.1074875951306</v>
      </c>
      <c r="Q469" s="62">
        <f>O469*60</f>
        <v>70.098680536720011</v>
      </c>
    </row>
    <row r="470" spans="1:17" ht="12.75" customHeight="1">
      <c r="A470" s="125"/>
      <c r="B470" s="15" t="s">
        <v>161</v>
      </c>
      <c r="C470" s="393" t="s">
        <v>345</v>
      </c>
      <c r="D470" s="394">
        <v>38</v>
      </c>
      <c r="E470" s="394">
        <v>1987</v>
      </c>
      <c r="F470" s="395">
        <v>57.648000000000003</v>
      </c>
      <c r="G470" s="395">
        <v>3.774</v>
      </c>
      <c r="H470" s="395">
        <v>7.36</v>
      </c>
      <c r="I470" s="395">
        <v>46.513998999999998</v>
      </c>
      <c r="J470" s="396">
        <v>2284.84</v>
      </c>
      <c r="K470" s="395">
        <v>46.513998999999998</v>
      </c>
      <c r="L470" s="397">
        <v>2284.84</v>
      </c>
      <c r="M470" s="398">
        <v>2.0357661367973248E-2</v>
      </c>
      <c r="N470" s="399">
        <v>78.588999999999999</v>
      </c>
      <c r="O470" s="399">
        <v>1.5998882492476496</v>
      </c>
      <c r="P470" s="399">
        <v>1221.459682078395</v>
      </c>
      <c r="Q470" s="400">
        <v>95.993294954858982</v>
      </c>
    </row>
    <row r="471" spans="1:17" ht="12.75" customHeight="1">
      <c r="A471" s="125"/>
      <c r="B471" s="21" t="s">
        <v>862</v>
      </c>
      <c r="C471" s="390" t="s">
        <v>846</v>
      </c>
      <c r="D471" s="54">
        <v>57</v>
      </c>
      <c r="E471" s="54" t="s">
        <v>35</v>
      </c>
      <c r="F471" s="391">
        <f>G471+H471+I471</f>
        <v>64.069999999999993</v>
      </c>
      <c r="G471" s="391">
        <v>4.1894</v>
      </c>
      <c r="H471" s="391">
        <v>8.8000000000000007</v>
      </c>
      <c r="I471" s="391">
        <v>51.080599999999997</v>
      </c>
      <c r="J471" s="55">
        <v>2508.48</v>
      </c>
      <c r="K471" s="391">
        <f>I471</f>
        <v>51.080599999999997</v>
      </c>
      <c r="L471" s="56">
        <f>J471</f>
        <v>2508.48</v>
      </c>
      <c r="M471" s="392">
        <f>K471/L471</f>
        <v>2.0363168133690521E-2</v>
      </c>
      <c r="N471" s="57">
        <v>49.1</v>
      </c>
      <c r="O471" s="58">
        <f>M471*N471</f>
        <v>0.99983155536420465</v>
      </c>
      <c r="P471" s="58">
        <f>M471*60*1000</f>
        <v>1221.7900880214311</v>
      </c>
      <c r="Q471" s="64">
        <f>P471*N471/1000</f>
        <v>59.989893321852264</v>
      </c>
    </row>
    <row r="472" spans="1:17" ht="12.75" customHeight="1">
      <c r="A472" s="125"/>
      <c r="B472" s="15" t="s">
        <v>79</v>
      </c>
      <c r="C472" s="128" t="s">
        <v>67</v>
      </c>
      <c r="D472" s="15">
        <v>38</v>
      </c>
      <c r="E472" s="15">
        <v>1990</v>
      </c>
      <c r="F472" s="379">
        <v>55.31</v>
      </c>
      <c r="G472" s="379">
        <v>6.22</v>
      </c>
      <c r="H472" s="379">
        <v>5.84</v>
      </c>
      <c r="I472" s="379">
        <f>F472-G472-H472</f>
        <v>43.25</v>
      </c>
      <c r="J472" s="26">
        <v>2118.5700000000002</v>
      </c>
      <c r="K472" s="379">
        <f>I472/J472*L472</f>
        <v>43.25</v>
      </c>
      <c r="L472" s="25">
        <v>2118.5700000000002</v>
      </c>
      <c r="M472" s="380">
        <f>K472/L472</f>
        <v>2.0414713698390895E-2</v>
      </c>
      <c r="N472" s="20">
        <v>71.613</v>
      </c>
      <c r="O472" s="20">
        <f>M472*N472</f>
        <v>1.4619588920828672</v>
      </c>
      <c r="P472" s="20">
        <f>M472*60*1000</f>
        <v>1224.8828219034538</v>
      </c>
      <c r="Q472" s="62">
        <f>P472*N472/1000</f>
        <v>87.71753352497204</v>
      </c>
    </row>
    <row r="473" spans="1:17" ht="12.75" customHeight="1">
      <c r="A473" s="125"/>
      <c r="B473" s="21" t="s">
        <v>196</v>
      </c>
      <c r="C473" s="376" t="s">
        <v>188</v>
      </c>
      <c r="D473" s="29">
        <v>10</v>
      </c>
      <c r="E473" s="17" t="s">
        <v>35</v>
      </c>
      <c r="F473" s="377">
        <f>G473+H473+I473</f>
        <v>13.219999</v>
      </c>
      <c r="G473" s="377">
        <v>0.153</v>
      </c>
      <c r="H473" s="377">
        <v>1.1300000000000001</v>
      </c>
      <c r="I473" s="377">
        <v>11.936999</v>
      </c>
      <c r="J473" s="28">
        <v>584.30000000000007</v>
      </c>
      <c r="K473" s="377">
        <v>11.936999</v>
      </c>
      <c r="L473" s="27">
        <v>584.30000000000007</v>
      </c>
      <c r="M473" s="378">
        <f>K473/L473</f>
        <v>2.0429572137600546E-2</v>
      </c>
      <c r="N473" s="19">
        <v>62.1</v>
      </c>
      <c r="O473" s="47">
        <f>M473*N473</f>
        <v>1.2686764297449939</v>
      </c>
      <c r="P473" s="47">
        <f>M473*60*1000</f>
        <v>1225.7743282560327</v>
      </c>
      <c r="Q473" s="61">
        <f>P473*N473/1000</f>
        <v>76.120585784699642</v>
      </c>
    </row>
    <row r="474" spans="1:17" ht="12.75" customHeight="1">
      <c r="A474" s="125"/>
      <c r="B474" s="21" t="s">
        <v>821</v>
      </c>
      <c r="C474" s="376" t="s">
        <v>801</v>
      </c>
      <c r="D474" s="17">
        <v>22</v>
      </c>
      <c r="E474" s="17">
        <v>1983</v>
      </c>
      <c r="F474" s="377">
        <v>30.17</v>
      </c>
      <c r="G474" s="377">
        <v>1.96</v>
      </c>
      <c r="H474" s="377">
        <v>3.52</v>
      </c>
      <c r="I474" s="377">
        <v>24.68</v>
      </c>
      <c r="J474" s="28">
        <v>1202.98</v>
      </c>
      <c r="K474" s="377">
        <v>24.68</v>
      </c>
      <c r="L474" s="27">
        <v>1202.98</v>
      </c>
      <c r="M474" s="378">
        <f>K474/L474</f>
        <v>2.0515719297078919E-2</v>
      </c>
      <c r="N474" s="19">
        <v>89.7</v>
      </c>
      <c r="O474" s="47">
        <f>M474*N474</f>
        <v>1.8402600209479791</v>
      </c>
      <c r="P474" s="47">
        <f>M474*60*1000</f>
        <v>1230.9431578247352</v>
      </c>
      <c r="Q474" s="61">
        <f>P474*N474/1000</f>
        <v>110.41560125687876</v>
      </c>
    </row>
    <row r="475" spans="1:17" ht="12.75" customHeight="1">
      <c r="A475" s="125"/>
      <c r="B475" s="21" t="s">
        <v>862</v>
      </c>
      <c r="C475" s="390" t="s">
        <v>847</v>
      </c>
      <c r="D475" s="54">
        <v>20</v>
      </c>
      <c r="E475" s="54" t="s">
        <v>35</v>
      </c>
      <c r="F475" s="391">
        <f>G475+H475+I475</f>
        <v>27.21</v>
      </c>
      <c r="G475" s="391">
        <v>1.7465999999999999</v>
      </c>
      <c r="H475" s="391">
        <v>3.2</v>
      </c>
      <c r="I475" s="391">
        <v>22.263400000000001</v>
      </c>
      <c r="J475" s="55">
        <v>1084.22</v>
      </c>
      <c r="K475" s="391">
        <f>I475</f>
        <v>22.263400000000001</v>
      </c>
      <c r="L475" s="56">
        <f>J475</f>
        <v>1084.22</v>
      </c>
      <c r="M475" s="392">
        <f>K475/L475</f>
        <v>2.0534024459980448E-2</v>
      </c>
      <c r="N475" s="57">
        <v>49.1</v>
      </c>
      <c r="O475" s="58">
        <f>M475*N475</f>
        <v>1.0082206009850401</v>
      </c>
      <c r="P475" s="58">
        <f>M475*60*1000</f>
        <v>1232.041467598827</v>
      </c>
      <c r="Q475" s="64">
        <f>P475*N475/1000</f>
        <v>60.493236059102408</v>
      </c>
    </row>
    <row r="476" spans="1:17" ht="12.75" customHeight="1">
      <c r="A476" s="125"/>
      <c r="B476" s="15" t="s">
        <v>254</v>
      </c>
      <c r="C476" s="360" t="s">
        <v>223</v>
      </c>
      <c r="D476" s="361">
        <v>36</v>
      </c>
      <c r="E476" s="361">
        <v>1986</v>
      </c>
      <c r="F476" s="362">
        <v>51.817</v>
      </c>
      <c r="G476" s="362">
        <v>5.1791520000000002</v>
      </c>
      <c r="H476" s="362">
        <v>5.76</v>
      </c>
      <c r="I476" s="362">
        <v>40.877844000000003</v>
      </c>
      <c r="J476" s="363">
        <v>1988.92</v>
      </c>
      <c r="K476" s="362">
        <v>40.877844000000003</v>
      </c>
      <c r="L476" s="364">
        <v>1988.92</v>
      </c>
      <c r="M476" s="365">
        <v>2.0552784425718482E-2</v>
      </c>
      <c r="N476" s="366">
        <v>69.389399999999995</v>
      </c>
      <c r="O476" s="366">
        <v>1.4261453796299499</v>
      </c>
      <c r="P476" s="366">
        <v>1233.1670655431089</v>
      </c>
      <c r="Q476" s="367">
        <v>85.568722777796992</v>
      </c>
    </row>
    <row r="477" spans="1:17" ht="12.75" customHeight="1">
      <c r="A477" s="125"/>
      <c r="B477" s="21" t="s">
        <v>125</v>
      </c>
      <c r="C477" s="360" t="s">
        <v>124</v>
      </c>
      <c r="D477" s="361">
        <v>20</v>
      </c>
      <c r="E477" s="361">
        <v>1985</v>
      </c>
      <c r="F477" s="362">
        <v>27.318000000000001</v>
      </c>
      <c r="G477" s="362">
        <v>2.627084</v>
      </c>
      <c r="H477" s="362">
        <v>3.2</v>
      </c>
      <c r="I477" s="362">
        <v>21.490912999999999</v>
      </c>
      <c r="J477" s="363">
        <v>1045.6199999999999</v>
      </c>
      <c r="K477" s="362">
        <v>21.490912999999999</v>
      </c>
      <c r="L477" s="364">
        <v>1045.6199999999999</v>
      </c>
      <c r="M477" s="365">
        <v>2.0553272699451043E-2</v>
      </c>
      <c r="N477" s="366">
        <v>79.232100000000003</v>
      </c>
      <c r="O477" s="366">
        <v>1.628478957850175</v>
      </c>
      <c r="P477" s="366">
        <v>1233.1963619670626</v>
      </c>
      <c r="Q477" s="367">
        <v>97.708737471010508</v>
      </c>
    </row>
    <row r="478" spans="1:17" ht="12.75" customHeight="1">
      <c r="A478" s="125"/>
      <c r="B478" s="21" t="s">
        <v>181</v>
      </c>
      <c r="C478" s="381" t="s">
        <v>175</v>
      </c>
      <c r="D478" s="60">
        <v>43</v>
      </c>
      <c r="E478" s="60">
        <v>1971</v>
      </c>
      <c r="F478" s="382">
        <v>36.35</v>
      </c>
      <c r="G478" s="382">
        <v>0</v>
      </c>
      <c r="H478" s="382">
        <v>0</v>
      </c>
      <c r="I478" s="382">
        <v>36.35</v>
      </c>
      <c r="J478" s="51">
        <v>1764.69</v>
      </c>
      <c r="K478" s="382">
        <v>36.35</v>
      </c>
      <c r="L478" s="52">
        <v>1764.69</v>
      </c>
      <c r="M478" s="383">
        <v>2.0598518720001815E-2</v>
      </c>
      <c r="N478" s="53">
        <v>77.248300000000015</v>
      </c>
      <c r="O478" s="53">
        <v>1.5912005536383165</v>
      </c>
      <c r="P478" s="53">
        <v>1235.9111232001089</v>
      </c>
      <c r="Q478" s="63">
        <v>95.472033218298989</v>
      </c>
    </row>
    <row r="479" spans="1:17" ht="12.75" customHeight="1">
      <c r="A479" s="125"/>
      <c r="B479" s="21" t="s">
        <v>196</v>
      </c>
      <c r="C479" s="376" t="s">
        <v>185</v>
      </c>
      <c r="D479" s="29">
        <v>27</v>
      </c>
      <c r="E479" s="17" t="s">
        <v>35</v>
      </c>
      <c r="F479" s="377">
        <f>G479+H479+I479</f>
        <v>30.400001000000003</v>
      </c>
      <c r="G479" s="377">
        <v>1.9890000000000001</v>
      </c>
      <c r="H479" s="377">
        <v>0.27</v>
      </c>
      <c r="I479" s="377">
        <v>28.141001000000003</v>
      </c>
      <c r="J479" s="28">
        <v>1364.56</v>
      </c>
      <c r="K479" s="377">
        <v>28.141001000000003</v>
      </c>
      <c r="L479" s="27">
        <v>1364.56</v>
      </c>
      <c r="M479" s="378">
        <f>K479/L479</f>
        <v>2.062276558011374E-2</v>
      </c>
      <c r="N479" s="19">
        <v>62.1</v>
      </c>
      <c r="O479" s="47">
        <f>M479*N479</f>
        <v>1.2806737425250632</v>
      </c>
      <c r="P479" s="47">
        <f>M479*60*1000</f>
        <v>1237.3659348068245</v>
      </c>
      <c r="Q479" s="61">
        <f>P479*N479/1000</f>
        <v>76.840424551503801</v>
      </c>
    </row>
    <row r="480" spans="1:17" ht="12.75" customHeight="1">
      <c r="A480" s="125"/>
      <c r="B480" s="15" t="s">
        <v>139</v>
      </c>
      <c r="C480" s="368" t="s">
        <v>337</v>
      </c>
      <c r="D480" s="369">
        <v>36</v>
      </c>
      <c r="E480" s="369">
        <v>1972</v>
      </c>
      <c r="F480" s="370">
        <v>39.57</v>
      </c>
      <c r="G480" s="370">
        <v>2.6520000000000001</v>
      </c>
      <c r="H480" s="370">
        <v>5.76</v>
      </c>
      <c r="I480" s="370">
        <v>31.158000000000001</v>
      </c>
      <c r="J480" s="371">
        <v>1508.84</v>
      </c>
      <c r="K480" s="370">
        <v>31.158000000000001</v>
      </c>
      <c r="L480" s="372">
        <v>1508.84</v>
      </c>
      <c r="M480" s="373">
        <v>2.0650300893401554E-2</v>
      </c>
      <c r="N480" s="374">
        <v>81.205000000000013</v>
      </c>
      <c r="O480" s="374">
        <v>1.6769076840486734</v>
      </c>
      <c r="P480" s="374">
        <v>1239.0180536040934</v>
      </c>
      <c r="Q480" s="375">
        <v>100.61446104292042</v>
      </c>
    </row>
    <row r="481" spans="1:17" ht="12.75" customHeight="1">
      <c r="A481" s="125"/>
      <c r="B481" s="21" t="s">
        <v>30</v>
      </c>
      <c r="C481" s="376" t="s">
        <v>386</v>
      </c>
      <c r="D481" s="17">
        <v>15</v>
      </c>
      <c r="E481" s="17">
        <v>1984</v>
      </c>
      <c r="F481" s="377">
        <f>G481+H481+I481</f>
        <v>24.656846999999999</v>
      </c>
      <c r="G481" s="377">
        <v>10.228719999999999</v>
      </c>
      <c r="H481" s="377">
        <v>0.15</v>
      </c>
      <c r="I481" s="377">
        <v>14.278127</v>
      </c>
      <c r="J481" s="28">
        <v>691.4</v>
      </c>
      <c r="K481" s="377">
        <f>I481</f>
        <v>14.278127</v>
      </c>
      <c r="L481" s="27">
        <f>J481</f>
        <v>691.4</v>
      </c>
      <c r="M481" s="378">
        <f>K481/L481</f>
        <v>2.0651037026323402E-2</v>
      </c>
      <c r="N481" s="19">
        <v>80.400000000000006</v>
      </c>
      <c r="O481" s="47">
        <f>M481*N481</f>
        <v>1.6603433769164018</v>
      </c>
      <c r="P481" s="47">
        <f>M481*60*1000</f>
        <v>1239.062221579404</v>
      </c>
      <c r="Q481" s="61">
        <f>P481*N481/1000</f>
        <v>99.620602614984094</v>
      </c>
    </row>
    <row r="482" spans="1:17" ht="12.75" customHeight="1">
      <c r="A482" s="125"/>
      <c r="B482" s="21" t="s">
        <v>97</v>
      </c>
      <c r="C482" s="360" t="s">
        <v>87</v>
      </c>
      <c r="D482" s="361">
        <v>5</v>
      </c>
      <c r="E482" s="361">
        <v>1951</v>
      </c>
      <c r="F482" s="362">
        <v>4.9332000000000003</v>
      </c>
      <c r="G482" s="362">
        <v>0.255</v>
      </c>
      <c r="H482" s="362">
        <v>0.05</v>
      </c>
      <c r="I482" s="362">
        <v>4.6282009999999998</v>
      </c>
      <c r="J482" s="363">
        <v>223.63</v>
      </c>
      <c r="K482" s="362">
        <v>4.6282009999999998</v>
      </c>
      <c r="L482" s="364">
        <v>223.63</v>
      </c>
      <c r="M482" s="365">
        <v>2.0695796628359343E-2</v>
      </c>
      <c r="N482" s="366">
        <v>76.18010000000001</v>
      </c>
      <c r="O482" s="366">
        <v>1.5766078567280777</v>
      </c>
      <c r="P482" s="366">
        <v>1241.7477977015606</v>
      </c>
      <c r="Q482" s="367">
        <v>94.596471403684674</v>
      </c>
    </row>
    <row r="483" spans="1:17" ht="12.75" customHeight="1">
      <c r="A483" s="125"/>
      <c r="B483" s="21" t="s">
        <v>30</v>
      </c>
      <c r="C483" s="376" t="s">
        <v>256</v>
      </c>
      <c r="D483" s="17">
        <v>44</v>
      </c>
      <c r="E483" s="17">
        <v>1966</v>
      </c>
      <c r="F483" s="377">
        <f>G483+H483+I483</f>
        <v>47.798999999999999</v>
      </c>
      <c r="G483" s="377">
        <v>2.4735849999999999</v>
      </c>
      <c r="H483" s="377">
        <v>7.04</v>
      </c>
      <c r="I483" s="377">
        <v>38.285415</v>
      </c>
      <c r="J483" s="28">
        <v>1849.19</v>
      </c>
      <c r="K483" s="377">
        <f>I483</f>
        <v>38.285415</v>
      </c>
      <c r="L483" s="27">
        <f>J483</f>
        <v>1849.19</v>
      </c>
      <c r="M483" s="378">
        <f>K483/L483</f>
        <v>2.0703883862664193E-2</v>
      </c>
      <c r="N483" s="19">
        <v>80.400000000000006</v>
      </c>
      <c r="O483" s="47">
        <f>M483*N483</f>
        <v>1.6645922625582013</v>
      </c>
      <c r="P483" s="47">
        <f>M483*60*1000</f>
        <v>1242.2330317598517</v>
      </c>
      <c r="Q483" s="61">
        <f>P483*N483/1000</f>
        <v>99.875535753492073</v>
      </c>
    </row>
    <row r="484" spans="1:17" ht="12.75" customHeight="1">
      <c r="A484" s="125"/>
      <c r="B484" s="21" t="s">
        <v>196</v>
      </c>
      <c r="C484" s="376" t="s">
        <v>182</v>
      </c>
      <c r="D484" s="29">
        <v>28</v>
      </c>
      <c r="E484" s="17" t="s">
        <v>35</v>
      </c>
      <c r="F484" s="377">
        <f>G484+H484+I484</f>
        <v>31.360999000000003</v>
      </c>
      <c r="G484" s="377">
        <v>0</v>
      </c>
      <c r="H484" s="377">
        <v>0</v>
      </c>
      <c r="I484" s="377">
        <v>31.360999000000003</v>
      </c>
      <c r="J484" s="28">
        <v>1512.77</v>
      </c>
      <c r="K484" s="377">
        <v>31.360999000000003</v>
      </c>
      <c r="L484" s="27">
        <v>1512.77</v>
      </c>
      <c r="M484" s="378">
        <f>K484/L484</f>
        <v>2.0730844080726087E-2</v>
      </c>
      <c r="N484" s="19">
        <v>62.1</v>
      </c>
      <c r="O484" s="47">
        <f>M484*N484</f>
        <v>1.2873854174130901</v>
      </c>
      <c r="P484" s="47">
        <f>M484*60*1000</f>
        <v>1243.8506448435653</v>
      </c>
      <c r="Q484" s="61">
        <f>P484*N484/1000</f>
        <v>77.243125044785415</v>
      </c>
    </row>
    <row r="485" spans="1:17" ht="12.75" customHeight="1">
      <c r="A485" s="125"/>
      <c r="B485" s="21" t="s">
        <v>30</v>
      </c>
      <c r="C485" s="376" t="s">
        <v>257</v>
      </c>
      <c r="D485" s="17">
        <v>22</v>
      </c>
      <c r="E485" s="17">
        <v>1985</v>
      </c>
      <c r="F485" s="377">
        <f>G485+H485+I485</f>
        <v>29.643999000000001</v>
      </c>
      <c r="G485" s="377">
        <v>2.5792299999999999</v>
      </c>
      <c r="H485" s="377">
        <v>3.74</v>
      </c>
      <c r="I485" s="377">
        <v>23.324769</v>
      </c>
      <c r="J485" s="28">
        <v>1124.8</v>
      </c>
      <c r="K485" s="377">
        <f>I485</f>
        <v>23.324769</v>
      </c>
      <c r="L485" s="27">
        <f>J485</f>
        <v>1124.8</v>
      </c>
      <c r="M485" s="378">
        <f>K485/L485</f>
        <v>2.0736814544807965E-2</v>
      </c>
      <c r="N485" s="19">
        <v>80.400000000000006</v>
      </c>
      <c r="O485" s="47">
        <f>M485*N485</f>
        <v>1.6672398894025606</v>
      </c>
      <c r="P485" s="47">
        <f>M485*60*1000</f>
        <v>1244.2088726884779</v>
      </c>
      <c r="Q485" s="61">
        <f>P485*N485/1000</f>
        <v>100.03439336415363</v>
      </c>
    </row>
    <row r="486" spans="1:17" ht="12.75" customHeight="1">
      <c r="A486" s="125"/>
      <c r="B486" s="15" t="s">
        <v>161</v>
      </c>
      <c r="C486" s="393" t="s">
        <v>346</v>
      </c>
      <c r="D486" s="394">
        <v>73</v>
      </c>
      <c r="E486" s="394">
        <v>1966</v>
      </c>
      <c r="F486" s="395">
        <v>50.189</v>
      </c>
      <c r="G486" s="395">
        <v>6.1368840000000002</v>
      </c>
      <c r="H486" s="395">
        <v>0.76</v>
      </c>
      <c r="I486" s="395">
        <v>43.292121000000002</v>
      </c>
      <c r="J486" s="396">
        <v>2087.0500000000002</v>
      </c>
      <c r="K486" s="395">
        <v>43.292121000000002</v>
      </c>
      <c r="L486" s="397">
        <v>2087.0500000000002</v>
      </c>
      <c r="M486" s="398">
        <v>2.0743212189454012E-2</v>
      </c>
      <c r="N486" s="399">
        <v>78.588999999999999</v>
      </c>
      <c r="O486" s="399">
        <v>1.6301883027570012</v>
      </c>
      <c r="P486" s="399">
        <v>1244.5927313672407</v>
      </c>
      <c r="Q486" s="400">
        <v>97.811298165420084</v>
      </c>
    </row>
    <row r="487" spans="1:17" ht="12.75" customHeight="1">
      <c r="A487" s="125"/>
      <c r="B487" s="21" t="s">
        <v>821</v>
      </c>
      <c r="C487" s="376" t="s">
        <v>802</v>
      </c>
      <c r="D487" s="17">
        <v>12</v>
      </c>
      <c r="E487" s="17">
        <v>1985</v>
      </c>
      <c r="F487" s="377">
        <v>17.25</v>
      </c>
      <c r="G487" s="377">
        <v>1.1100000000000001</v>
      </c>
      <c r="H487" s="377">
        <v>1.92</v>
      </c>
      <c r="I487" s="377">
        <v>14.21</v>
      </c>
      <c r="J487" s="28">
        <v>684.9</v>
      </c>
      <c r="K487" s="377">
        <v>14.21</v>
      </c>
      <c r="L487" s="27">
        <v>684.9</v>
      </c>
      <c r="M487" s="378">
        <f>K487/L487</f>
        <v>2.0747554387501827E-2</v>
      </c>
      <c r="N487" s="19">
        <v>89.7</v>
      </c>
      <c r="O487" s="47">
        <f>M487*N487</f>
        <v>1.8610556285589139</v>
      </c>
      <c r="P487" s="47">
        <f>M487*60*1000</f>
        <v>1244.8532632501096</v>
      </c>
      <c r="Q487" s="61">
        <f>P487*N487/1000</f>
        <v>111.66333771353484</v>
      </c>
    </row>
    <row r="488" spans="1:17" ht="12.75" customHeight="1">
      <c r="A488" s="125"/>
      <c r="B488" s="21" t="s">
        <v>862</v>
      </c>
      <c r="C488" s="390" t="s">
        <v>849</v>
      </c>
      <c r="D488" s="54">
        <v>22</v>
      </c>
      <c r="E488" s="54" t="s">
        <v>35</v>
      </c>
      <c r="F488" s="391">
        <f>G488+H488+I488</f>
        <v>29.100100000000001</v>
      </c>
      <c r="G488" s="391">
        <v>2.5926</v>
      </c>
      <c r="H488" s="391">
        <v>3.52</v>
      </c>
      <c r="I488" s="391">
        <v>22.987500000000001</v>
      </c>
      <c r="J488" s="55">
        <v>1107.8599999999999</v>
      </c>
      <c r="K488" s="391">
        <f>I488</f>
        <v>22.987500000000001</v>
      </c>
      <c r="L488" s="56">
        <f>J488</f>
        <v>1107.8599999999999</v>
      </c>
      <c r="M488" s="392">
        <f>K488/L488</f>
        <v>2.0749462928528879E-2</v>
      </c>
      <c r="N488" s="57">
        <v>49.1</v>
      </c>
      <c r="O488" s="58">
        <f>M488*N488</f>
        <v>1.0187986297907681</v>
      </c>
      <c r="P488" s="58">
        <f>M488*60*1000</f>
        <v>1244.9677757117329</v>
      </c>
      <c r="Q488" s="64">
        <f>P488*N488/1000</f>
        <v>61.127917787446087</v>
      </c>
    </row>
    <row r="489" spans="1:17" ht="12.75" customHeight="1">
      <c r="A489" s="125"/>
      <c r="B489" s="21" t="s">
        <v>196</v>
      </c>
      <c r="C489" s="376" t="s">
        <v>187</v>
      </c>
      <c r="D489" s="29">
        <v>54</v>
      </c>
      <c r="E489" s="17" t="s">
        <v>35</v>
      </c>
      <c r="F489" s="377">
        <f>G489+H489+I489</f>
        <v>63.320451999999996</v>
      </c>
      <c r="G489" s="377">
        <v>4.888452</v>
      </c>
      <c r="H489" s="377">
        <v>8.4</v>
      </c>
      <c r="I489" s="377">
        <v>50.031999999999996</v>
      </c>
      <c r="J489" s="28">
        <v>2522.02</v>
      </c>
      <c r="K489" s="377">
        <v>49.65</v>
      </c>
      <c r="L489" s="27">
        <v>2392.67</v>
      </c>
      <c r="M489" s="378">
        <f>K489/L489</f>
        <v>2.0750876635724943E-2</v>
      </c>
      <c r="N489" s="19">
        <v>62.1</v>
      </c>
      <c r="O489" s="47">
        <f>M489*N489</f>
        <v>1.2886294390785189</v>
      </c>
      <c r="P489" s="47">
        <f>M489*60*1000</f>
        <v>1245.0525981434967</v>
      </c>
      <c r="Q489" s="61">
        <f>P489*N489/1000</f>
        <v>77.317766344711146</v>
      </c>
    </row>
    <row r="490" spans="1:17" ht="12.75" customHeight="1">
      <c r="A490" s="125"/>
      <c r="B490" s="21" t="s">
        <v>196</v>
      </c>
      <c r="C490" s="376" t="s">
        <v>485</v>
      </c>
      <c r="D490" s="29">
        <v>13</v>
      </c>
      <c r="E490" s="17" t="s">
        <v>35</v>
      </c>
      <c r="F490" s="377">
        <f>G490+H490+I490</f>
        <v>54.555001000000004</v>
      </c>
      <c r="G490" s="377">
        <v>0.35700000000000004</v>
      </c>
      <c r="H490" s="377">
        <v>0.12</v>
      </c>
      <c r="I490" s="377">
        <v>54.078001000000008</v>
      </c>
      <c r="J490" s="28">
        <v>2599.5700000000002</v>
      </c>
      <c r="K490" s="377">
        <v>54.078001000000008</v>
      </c>
      <c r="L490" s="27">
        <v>2599.5700000000002</v>
      </c>
      <c r="M490" s="378">
        <f>K490/L490</f>
        <v>2.0802671595686981E-2</v>
      </c>
      <c r="N490" s="19">
        <v>62.1</v>
      </c>
      <c r="O490" s="47">
        <f>M490*N490</f>
        <v>1.2918459060921614</v>
      </c>
      <c r="P490" s="47">
        <f>M490*60*1000</f>
        <v>1248.1602957412188</v>
      </c>
      <c r="Q490" s="61">
        <f>P490*N490/1000</f>
        <v>77.510754365529692</v>
      </c>
    </row>
    <row r="491" spans="1:17" ht="12.75" customHeight="1">
      <c r="A491" s="125"/>
      <c r="B491" s="21" t="s">
        <v>862</v>
      </c>
      <c r="C491" s="390" t="s">
        <v>848</v>
      </c>
      <c r="D491" s="54">
        <v>20</v>
      </c>
      <c r="E491" s="54" t="s">
        <v>35</v>
      </c>
      <c r="F491" s="391">
        <f>G491+H491+I491</f>
        <v>28.49</v>
      </c>
      <c r="G491" s="391">
        <v>3.3839999999999999</v>
      </c>
      <c r="H491" s="391">
        <v>3.2</v>
      </c>
      <c r="I491" s="391">
        <v>21.905999999999999</v>
      </c>
      <c r="J491" s="55">
        <v>1052.6199999999999</v>
      </c>
      <c r="K491" s="391">
        <f>I491</f>
        <v>21.905999999999999</v>
      </c>
      <c r="L491" s="56">
        <f>J491</f>
        <v>1052.6199999999999</v>
      </c>
      <c r="M491" s="392">
        <f>K491/L491</f>
        <v>2.0810928920218123E-2</v>
      </c>
      <c r="N491" s="57">
        <v>49.1</v>
      </c>
      <c r="O491" s="58">
        <f>M491*N491</f>
        <v>1.02181660998271</v>
      </c>
      <c r="P491" s="58">
        <f>M491*60*1000</f>
        <v>1248.6557352130874</v>
      </c>
      <c r="Q491" s="64">
        <f>P491*N491/1000</f>
        <v>61.308996598962594</v>
      </c>
    </row>
    <row r="492" spans="1:17" ht="12.75" customHeight="1">
      <c r="A492" s="125"/>
      <c r="B492" s="15" t="s">
        <v>254</v>
      </c>
      <c r="C492" s="360" t="s">
        <v>230</v>
      </c>
      <c r="D492" s="361">
        <v>60</v>
      </c>
      <c r="E492" s="361">
        <v>1980</v>
      </c>
      <c r="F492" s="362">
        <v>85.412999999999997</v>
      </c>
      <c r="G492" s="362">
        <v>8.1545290000000001</v>
      </c>
      <c r="H492" s="362">
        <v>9.6</v>
      </c>
      <c r="I492" s="362">
        <v>67.658467000000002</v>
      </c>
      <c r="J492" s="363">
        <v>3250.97</v>
      </c>
      <c r="K492" s="362">
        <v>67.658467000000002</v>
      </c>
      <c r="L492" s="364">
        <v>3250.97</v>
      </c>
      <c r="M492" s="365">
        <v>2.0811778330775126E-2</v>
      </c>
      <c r="N492" s="366">
        <v>69.389399999999995</v>
      </c>
      <c r="O492" s="366">
        <v>1.4441168113054874</v>
      </c>
      <c r="P492" s="366">
        <v>1248.7066998465075</v>
      </c>
      <c r="Q492" s="367">
        <v>86.647008678329229</v>
      </c>
    </row>
    <row r="493" spans="1:17" ht="12.75" customHeight="1">
      <c r="A493" s="125"/>
      <c r="B493" s="21" t="s">
        <v>821</v>
      </c>
      <c r="C493" s="376" t="s">
        <v>803</v>
      </c>
      <c r="D493" s="17">
        <v>20</v>
      </c>
      <c r="E493" s="17">
        <v>1992</v>
      </c>
      <c r="F493" s="377">
        <v>29</v>
      </c>
      <c r="G493" s="377">
        <v>2.12</v>
      </c>
      <c r="H493" s="377">
        <v>3.2</v>
      </c>
      <c r="I493" s="377">
        <v>23.67</v>
      </c>
      <c r="J493" s="28">
        <v>1137.6500000000001</v>
      </c>
      <c r="K493" s="377">
        <v>23.68</v>
      </c>
      <c r="L493" s="27">
        <v>1137.6500000000001</v>
      </c>
      <c r="M493" s="378">
        <f>K493/L493</f>
        <v>2.0814837603832459E-2</v>
      </c>
      <c r="N493" s="19">
        <v>89.7</v>
      </c>
      <c r="O493" s="47">
        <f>M493*N493</f>
        <v>1.8670909330637717</v>
      </c>
      <c r="P493" s="47">
        <f>M493*60*1000</f>
        <v>1248.8902562299475</v>
      </c>
      <c r="Q493" s="61">
        <f>P493*N493/1000</f>
        <v>112.02545598382629</v>
      </c>
    </row>
    <row r="494" spans="1:17" ht="12.75" customHeight="1">
      <c r="A494" s="125"/>
      <c r="B494" s="15" t="s">
        <v>161</v>
      </c>
      <c r="C494" s="393" t="s">
        <v>347</v>
      </c>
      <c r="D494" s="394">
        <v>37</v>
      </c>
      <c r="E494" s="394">
        <v>1986</v>
      </c>
      <c r="F494" s="395">
        <v>57.002000000000002</v>
      </c>
      <c r="G494" s="395">
        <v>4.2329999999999997</v>
      </c>
      <c r="H494" s="395">
        <v>5.92</v>
      </c>
      <c r="I494" s="395">
        <v>46.849009000000002</v>
      </c>
      <c r="J494" s="396">
        <v>2244.37</v>
      </c>
      <c r="K494" s="395">
        <v>46.849009000000002</v>
      </c>
      <c r="L494" s="397">
        <v>2244.37</v>
      </c>
      <c r="M494" s="398">
        <v>2.0874013197467442E-2</v>
      </c>
      <c r="N494" s="399">
        <v>78.588999999999999</v>
      </c>
      <c r="O494" s="399">
        <v>1.6404678231757688</v>
      </c>
      <c r="P494" s="399">
        <v>1252.4407918480465</v>
      </c>
      <c r="Q494" s="400">
        <v>98.428069390546128</v>
      </c>
    </row>
    <row r="495" spans="1:17" ht="12.75" customHeight="1">
      <c r="A495" s="125"/>
      <c r="B495" s="21" t="s">
        <v>529</v>
      </c>
      <c r="C495" s="402" t="s">
        <v>513</v>
      </c>
      <c r="D495" s="48">
        <v>55</v>
      </c>
      <c r="E495" s="49" t="s">
        <v>35</v>
      </c>
      <c r="F495" s="385">
        <v>67.73</v>
      </c>
      <c r="G495" s="385">
        <v>3.85</v>
      </c>
      <c r="H495" s="386">
        <v>8.64</v>
      </c>
      <c r="I495" s="385">
        <v>55.24</v>
      </c>
      <c r="J495" s="50">
        <v>2645.25</v>
      </c>
      <c r="K495" s="385">
        <v>55.24</v>
      </c>
      <c r="L495" s="387">
        <v>2645.25</v>
      </c>
      <c r="M495" s="378">
        <f>K495/L495</f>
        <v>2.0882714299215576E-2</v>
      </c>
      <c r="N495" s="388">
        <v>65.900000000000006</v>
      </c>
      <c r="O495" s="47">
        <f>M495*N495</f>
        <v>1.3761708723183066</v>
      </c>
      <c r="P495" s="47">
        <f>M495*60*1000</f>
        <v>1252.9628579529347</v>
      </c>
      <c r="Q495" s="61">
        <f>P495*N495/1000</f>
        <v>82.570252339098403</v>
      </c>
    </row>
    <row r="496" spans="1:17" ht="12.75" customHeight="1">
      <c r="A496" s="125"/>
      <c r="B496" s="21" t="s">
        <v>821</v>
      </c>
      <c r="C496" s="376" t="s">
        <v>804</v>
      </c>
      <c r="D496" s="17">
        <v>24</v>
      </c>
      <c r="E496" s="17">
        <v>1967</v>
      </c>
      <c r="F496" s="377">
        <v>26.8</v>
      </c>
      <c r="G496" s="377">
        <v>1.64</v>
      </c>
      <c r="H496" s="377">
        <v>3.7</v>
      </c>
      <c r="I496" s="377">
        <v>21.36</v>
      </c>
      <c r="J496" s="28">
        <v>1022.77</v>
      </c>
      <c r="K496" s="377">
        <v>21.36</v>
      </c>
      <c r="L496" s="27">
        <v>1022.77</v>
      </c>
      <c r="M496" s="378">
        <f>K496/L496</f>
        <v>2.0884460826969896E-2</v>
      </c>
      <c r="N496" s="19">
        <v>89.7</v>
      </c>
      <c r="O496" s="47">
        <f>M496*N496</f>
        <v>1.8733361361791998</v>
      </c>
      <c r="P496" s="47">
        <f>M496*60*1000</f>
        <v>1253.0676496181939</v>
      </c>
      <c r="Q496" s="61">
        <f>P496*N496/1000</f>
        <v>112.40016817075198</v>
      </c>
    </row>
    <row r="497" spans="1:17" ht="12.75" customHeight="1">
      <c r="A497" s="125"/>
      <c r="B497" s="21" t="s">
        <v>862</v>
      </c>
      <c r="C497" s="390" t="s">
        <v>850</v>
      </c>
      <c r="D497" s="54">
        <v>12</v>
      </c>
      <c r="E497" s="54" t="s">
        <v>35</v>
      </c>
      <c r="F497" s="391">
        <f>G497+H497+I497</f>
        <v>18.265000000000001</v>
      </c>
      <c r="G497" s="391">
        <v>1.6265000000000001</v>
      </c>
      <c r="H497" s="391">
        <v>1.92</v>
      </c>
      <c r="I497" s="391">
        <v>14.718500000000001</v>
      </c>
      <c r="J497" s="55">
        <v>703.72</v>
      </c>
      <c r="K497" s="391">
        <f>I497</f>
        <v>14.718500000000001</v>
      </c>
      <c r="L497" s="56">
        <f>J497</f>
        <v>703.72</v>
      </c>
      <c r="M497" s="392">
        <f>K497/L497</f>
        <v>2.0915278804069799E-2</v>
      </c>
      <c r="N497" s="57">
        <v>49.1</v>
      </c>
      <c r="O497" s="58">
        <f>M497*N497</f>
        <v>1.0269401892798271</v>
      </c>
      <c r="P497" s="58">
        <f>M497*60*1000</f>
        <v>1254.9167282441879</v>
      </c>
      <c r="Q497" s="64">
        <f>P497*N497/1000</f>
        <v>61.616411356789627</v>
      </c>
    </row>
    <row r="498" spans="1:17" ht="12.75" customHeight="1">
      <c r="A498" s="125"/>
      <c r="B498" s="21" t="s">
        <v>862</v>
      </c>
      <c r="C498" s="390" t="s">
        <v>851</v>
      </c>
      <c r="D498" s="54">
        <v>12</v>
      </c>
      <c r="E498" s="54">
        <v>1994</v>
      </c>
      <c r="F498" s="391">
        <f>G498+H498+I498</f>
        <v>17.991</v>
      </c>
      <c r="G498" s="391">
        <v>1.3008999999999999</v>
      </c>
      <c r="H498" s="391">
        <v>1.92</v>
      </c>
      <c r="I498" s="391">
        <v>14.770099999999999</v>
      </c>
      <c r="J498" s="55">
        <v>705.95</v>
      </c>
      <c r="K498" s="391">
        <f>I498</f>
        <v>14.770099999999999</v>
      </c>
      <c r="L498" s="56">
        <f>J498</f>
        <v>705.95</v>
      </c>
      <c r="M498" s="392">
        <f>K498/L498</f>
        <v>2.0922303279269069E-2</v>
      </c>
      <c r="N498" s="57">
        <v>49.1</v>
      </c>
      <c r="O498" s="58">
        <f>M498*N498</f>
        <v>1.0272850910121114</v>
      </c>
      <c r="P498" s="58">
        <f>M498*60*1000</f>
        <v>1255.338196756144</v>
      </c>
      <c r="Q498" s="64">
        <f>P498*N498/1000</f>
        <v>61.63710546072668</v>
      </c>
    </row>
    <row r="499" spans="1:17" ht="12.75" customHeight="1">
      <c r="A499" s="125"/>
      <c r="B499" s="21" t="s">
        <v>821</v>
      </c>
      <c r="C499" s="376" t="s">
        <v>805</v>
      </c>
      <c r="D499" s="17">
        <v>41</v>
      </c>
      <c r="E499" s="17">
        <v>1980</v>
      </c>
      <c r="F499" s="377">
        <v>58</v>
      </c>
      <c r="G499" s="377">
        <v>4.47</v>
      </c>
      <c r="H499" s="377">
        <v>6.4</v>
      </c>
      <c r="I499" s="377">
        <v>47.12</v>
      </c>
      <c r="J499" s="28">
        <v>2251.11</v>
      </c>
      <c r="K499" s="377">
        <v>47.12</v>
      </c>
      <c r="L499" s="27">
        <v>2251.11</v>
      </c>
      <c r="M499" s="378">
        <f>K499/L499</f>
        <v>2.0931895820284215E-2</v>
      </c>
      <c r="N499" s="19">
        <v>89.7</v>
      </c>
      <c r="O499" s="47">
        <f>M499*N499</f>
        <v>1.8775910550794941</v>
      </c>
      <c r="P499" s="47">
        <f>M499*60*1000</f>
        <v>1255.913749217053</v>
      </c>
      <c r="Q499" s="61">
        <f>P499*N499/1000</f>
        <v>112.65546330476965</v>
      </c>
    </row>
    <row r="500" spans="1:17" ht="12.75" customHeight="1">
      <c r="A500" s="125"/>
      <c r="B500" s="21" t="s">
        <v>34</v>
      </c>
      <c r="C500" s="376" t="s">
        <v>416</v>
      </c>
      <c r="D500" s="17">
        <v>12</v>
      </c>
      <c r="E500" s="17">
        <v>1973</v>
      </c>
      <c r="F500" s="377">
        <v>15.632999999999999</v>
      </c>
      <c r="G500" s="377">
        <v>1.228</v>
      </c>
      <c r="H500" s="377">
        <v>1.92</v>
      </c>
      <c r="I500" s="377">
        <v>12.484</v>
      </c>
      <c r="J500" s="28">
        <v>595.97</v>
      </c>
      <c r="K500" s="377">
        <v>12.484</v>
      </c>
      <c r="L500" s="27">
        <v>595.97</v>
      </c>
      <c r="M500" s="378">
        <f>K500/L500</f>
        <v>2.0947363122304812E-2</v>
      </c>
      <c r="N500" s="19">
        <v>60.1</v>
      </c>
      <c r="O500" s="47">
        <f>M500*N500</f>
        <v>1.2589365236505192</v>
      </c>
      <c r="P500" s="47">
        <f>M500*60*1000</f>
        <v>1256.8417873382887</v>
      </c>
      <c r="Q500" s="61">
        <f>P500*N500/1000</f>
        <v>75.536191419031155</v>
      </c>
    </row>
    <row r="501" spans="1:17" ht="12.75" customHeight="1">
      <c r="A501" s="125"/>
      <c r="B501" s="15" t="s">
        <v>254</v>
      </c>
      <c r="C501" s="360" t="s">
        <v>233</v>
      </c>
      <c r="D501" s="361">
        <v>32</v>
      </c>
      <c r="E501" s="361">
        <v>1986</v>
      </c>
      <c r="F501" s="362">
        <v>53.621000000000002</v>
      </c>
      <c r="G501" s="362">
        <v>5.5052060000000003</v>
      </c>
      <c r="H501" s="362">
        <v>7.68</v>
      </c>
      <c r="I501" s="362">
        <v>40.435797000000001</v>
      </c>
      <c r="J501" s="363">
        <v>1927.93</v>
      </c>
      <c r="K501" s="362">
        <v>40.435797000000001</v>
      </c>
      <c r="L501" s="364">
        <v>1927.93</v>
      </c>
      <c r="M501" s="365">
        <v>2.0973685247908377E-2</v>
      </c>
      <c r="N501" s="366">
        <v>69.389399999999995</v>
      </c>
      <c r="O501" s="366">
        <v>1.4553514351412133</v>
      </c>
      <c r="P501" s="366">
        <v>1258.4211148745026</v>
      </c>
      <c r="Q501" s="367">
        <v>87.321086108472798</v>
      </c>
    </row>
    <row r="502" spans="1:17" ht="12.75" customHeight="1">
      <c r="A502" s="125"/>
      <c r="B502" s="15" t="s">
        <v>901</v>
      </c>
      <c r="C502" s="376" t="s">
        <v>885</v>
      </c>
      <c r="D502" s="17">
        <v>48</v>
      </c>
      <c r="E502" s="17">
        <v>1970</v>
      </c>
      <c r="F502" s="377">
        <f>SUM(G502+H502+I502)</f>
        <v>63.786000000000001</v>
      </c>
      <c r="G502" s="377">
        <v>3.4169999999999998</v>
      </c>
      <c r="H502" s="377">
        <v>6.9</v>
      </c>
      <c r="I502" s="377">
        <v>53.469000000000001</v>
      </c>
      <c r="J502" s="28">
        <v>2544.52</v>
      </c>
      <c r="K502" s="377">
        <v>42.819000000000003</v>
      </c>
      <c r="L502" s="27">
        <v>2038.06</v>
      </c>
      <c r="M502" s="378">
        <f>K502/L502</f>
        <v>2.100968568148141E-2</v>
      </c>
      <c r="N502" s="19">
        <v>58.72</v>
      </c>
      <c r="O502" s="47">
        <f>M502*N502</f>
        <v>1.2336887432165884</v>
      </c>
      <c r="P502" s="47">
        <f>M502*60*1000</f>
        <v>1260.5811408888844</v>
      </c>
      <c r="Q502" s="61">
        <f>P502*N502/1000</f>
        <v>74.021324592995299</v>
      </c>
    </row>
    <row r="503" spans="1:17" ht="12.75" customHeight="1">
      <c r="A503" s="125"/>
      <c r="B503" s="21" t="s">
        <v>821</v>
      </c>
      <c r="C503" s="376" t="s">
        <v>806</v>
      </c>
      <c r="D503" s="17">
        <v>40</v>
      </c>
      <c r="E503" s="17">
        <v>1991</v>
      </c>
      <c r="F503" s="377">
        <v>55.9</v>
      </c>
      <c r="G503" s="377">
        <v>3.18</v>
      </c>
      <c r="H503" s="377">
        <v>6.4</v>
      </c>
      <c r="I503" s="377">
        <v>46.31</v>
      </c>
      <c r="J503" s="28">
        <v>2204.21</v>
      </c>
      <c r="K503" s="377">
        <v>46.31</v>
      </c>
      <c r="L503" s="27">
        <v>2204.21</v>
      </c>
      <c r="M503" s="378">
        <f>K503/L503</f>
        <v>2.1009794892501168E-2</v>
      </c>
      <c r="N503" s="19">
        <v>89.7</v>
      </c>
      <c r="O503" s="47">
        <f>M503*N503</f>
        <v>1.8845786018573549</v>
      </c>
      <c r="P503" s="47">
        <f>M503*60*1000</f>
        <v>1260.5876935500701</v>
      </c>
      <c r="Q503" s="61">
        <f>P503*N503/1000</f>
        <v>113.07471611144129</v>
      </c>
    </row>
    <row r="504" spans="1:17" ht="12.75" customHeight="1">
      <c r="A504" s="125"/>
      <c r="B504" s="21" t="s">
        <v>97</v>
      </c>
      <c r="C504" s="360" t="s">
        <v>88</v>
      </c>
      <c r="D504" s="361">
        <v>40</v>
      </c>
      <c r="E504" s="361">
        <v>1988</v>
      </c>
      <c r="F504" s="362">
        <v>50.08</v>
      </c>
      <c r="G504" s="362">
        <v>3.2639999999999998</v>
      </c>
      <c r="H504" s="362">
        <v>3.92</v>
      </c>
      <c r="I504" s="362">
        <v>42.895997999999999</v>
      </c>
      <c r="J504" s="363">
        <v>2040.9</v>
      </c>
      <c r="K504" s="362">
        <v>42.895997999999999</v>
      </c>
      <c r="L504" s="364">
        <v>2040.9</v>
      </c>
      <c r="M504" s="365">
        <v>2.1018177274731733E-2</v>
      </c>
      <c r="N504" s="366">
        <v>78.916000000000011</v>
      </c>
      <c r="O504" s="366">
        <v>1.6586704778127297</v>
      </c>
      <c r="P504" s="366">
        <v>1261.0906364839041</v>
      </c>
      <c r="Q504" s="367">
        <v>99.520228668763778</v>
      </c>
    </row>
    <row r="505" spans="1:17" ht="12.75" customHeight="1">
      <c r="A505" s="125"/>
      <c r="B505" s="21" t="s">
        <v>196</v>
      </c>
      <c r="C505" s="376" t="s">
        <v>184</v>
      </c>
      <c r="D505" s="29">
        <v>20</v>
      </c>
      <c r="E505" s="17" t="s">
        <v>35</v>
      </c>
      <c r="F505" s="377">
        <f>G505+H505+I505</f>
        <v>27.399997999999997</v>
      </c>
      <c r="G505" s="377">
        <v>1.6319999999999999</v>
      </c>
      <c r="H505" s="377">
        <v>3.12</v>
      </c>
      <c r="I505" s="377">
        <v>22.647997999999998</v>
      </c>
      <c r="J505" s="28">
        <v>1076.74</v>
      </c>
      <c r="K505" s="377">
        <v>22.647997999999998</v>
      </c>
      <c r="L505" s="27">
        <v>1076.74</v>
      </c>
      <c r="M505" s="378">
        <f>K505/L505</f>
        <v>2.1033859613277112E-2</v>
      </c>
      <c r="N505" s="19">
        <v>62.1</v>
      </c>
      <c r="O505" s="47">
        <f>M505*N505</f>
        <v>1.3062026819845087</v>
      </c>
      <c r="P505" s="47">
        <f>M505*60*1000</f>
        <v>1262.0315767966267</v>
      </c>
      <c r="Q505" s="61">
        <f>P505*N505/1000</f>
        <v>78.372160919070524</v>
      </c>
    </row>
    <row r="506" spans="1:17" ht="12.75" customHeight="1">
      <c r="A506" s="125"/>
      <c r="B506" s="21" t="s">
        <v>821</v>
      </c>
      <c r="C506" s="376" t="s">
        <v>807</v>
      </c>
      <c r="D506" s="17">
        <v>20</v>
      </c>
      <c r="E506" s="17">
        <v>1983</v>
      </c>
      <c r="F506" s="377">
        <v>27.99</v>
      </c>
      <c r="G506" s="377">
        <v>2.23</v>
      </c>
      <c r="H506" s="377">
        <v>3.2</v>
      </c>
      <c r="I506" s="377">
        <v>22.56</v>
      </c>
      <c r="J506" s="28">
        <v>1070.76</v>
      </c>
      <c r="K506" s="377">
        <v>22.56</v>
      </c>
      <c r="L506" s="27">
        <v>1070.76</v>
      </c>
      <c r="M506" s="378">
        <f>K506/L506</f>
        <v>2.1069147147820239E-2</v>
      </c>
      <c r="N506" s="19">
        <v>89.7</v>
      </c>
      <c r="O506" s="47">
        <f>M506*N506</f>
        <v>1.8899024991594755</v>
      </c>
      <c r="P506" s="47">
        <f>M506*60*1000</f>
        <v>1264.1488288692142</v>
      </c>
      <c r="Q506" s="61">
        <f>P506*N506/1000</f>
        <v>113.39414994956852</v>
      </c>
    </row>
    <row r="507" spans="1:17" ht="12.75" customHeight="1">
      <c r="A507" s="125"/>
      <c r="B507" s="21" t="s">
        <v>30</v>
      </c>
      <c r="C507" s="376" t="s">
        <v>382</v>
      </c>
      <c r="D507" s="17">
        <v>44</v>
      </c>
      <c r="E507" s="17">
        <v>1966</v>
      </c>
      <c r="F507" s="377">
        <f>G507+H507+I507</f>
        <v>48.303001999999999</v>
      </c>
      <c r="G507" s="377">
        <v>2.3781659999999998</v>
      </c>
      <c r="H507" s="377">
        <v>7.04</v>
      </c>
      <c r="I507" s="377">
        <v>38.884836</v>
      </c>
      <c r="J507" s="28">
        <v>1845.5</v>
      </c>
      <c r="K507" s="377">
        <f>I507</f>
        <v>38.884836</v>
      </c>
      <c r="L507" s="27">
        <f>J507</f>
        <v>1845.5</v>
      </c>
      <c r="M507" s="378">
        <f>K507/L507</f>
        <v>2.107008182064481E-2</v>
      </c>
      <c r="N507" s="19">
        <v>80.400000000000006</v>
      </c>
      <c r="O507" s="47">
        <f>M507*N507</f>
        <v>1.6940345783798429</v>
      </c>
      <c r="P507" s="47">
        <f>M507*60*1000</f>
        <v>1264.2049092386887</v>
      </c>
      <c r="Q507" s="61">
        <f>P507*N507/1000</f>
        <v>101.64207470279059</v>
      </c>
    </row>
    <row r="508" spans="1:17" ht="12.75" customHeight="1">
      <c r="A508" s="125"/>
      <c r="B508" s="21" t="s">
        <v>97</v>
      </c>
      <c r="C508" s="360" t="s">
        <v>91</v>
      </c>
      <c r="D508" s="361">
        <v>36</v>
      </c>
      <c r="E508" s="361">
        <v>1964</v>
      </c>
      <c r="F508" s="362">
        <v>39.512</v>
      </c>
      <c r="G508" s="362">
        <v>2.0030760000000001</v>
      </c>
      <c r="H508" s="362">
        <v>5.6</v>
      </c>
      <c r="I508" s="362">
        <v>31.908925</v>
      </c>
      <c r="J508" s="363">
        <v>1514.36</v>
      </c>
      <c r="K508" s="362">
        <v>31.908925</v>
      </c>
      <c r="L508" s="364">
        <v>1514.36</v>
      </c>
      <c r="M508" s="365">
        <v>2.1070897937082333E-2</v>
      </c>
      <c r="N508" s="366">
        <v>76.18010000000001</v>
      </c>
      <c r="O508" s="366">
        <v>1.6051831119367261</v>
      </c>
      <c r="P508" s="366">
        <v>1264.2538762249401</v>
      </c>
      <c r="Q508" s="367">
        <v>96.310986716203573</v>
      </c>
    </row>
    <row r="509" spans="1:17" ht="12.75" customHeight="1">
      <c r="A509" s="125"/>
      <c r="B509" s="15" t="s">
        <v>79</v>
      </c>
      <c r="C509" s="128" t="s">
        <v>68</v>
      </c>
      <c r="D509" s="15">
        <v>47</v>
      </c>
      <c r="E509" s="15">
        <v>1981</v>
      </c>
      <c r="F509" s="379">
        <v>81.23</v>
      </c>
      <c r="G509" s="379">
        <v>6.24</v>
      </c>
      <c r="H509" s="379">
        <v>12.17</v>
      </c>
      <c r="I509" s="379">
        <v>62.82</v>
      </c>
      <c r="J509" s="26">
        <v>2980.63</v>
      </c>
      <c r="K509" s="379">
        <f>I509/J509*L509</f>
        <v>60.148606703951842</v>
      </c>
      <c r="L509" s="25">
        <v>2853.88</v>
      </c>
      <c r="M509" s="380">
        <f>K509/L509</f>
        <v>2.1076081231149117E-2</v>
      </c>
      <c r="N509" s="20">
        <v>71.613</v>
      </c>
      <c r="O509" s="20">
        <f>M509*N509</f>
        <v>1.5093214052062818</v>
      </c>
      <c r="P509" s="20">
        <f>M509*60*1000</f>
        <v>1264.564873868947</v>
      </c>
      <c r="Q509" s="62">
        <f>P509*N509/1000</f>
        <v>90.559284312376903</v>
      </c>
    </row>
    <row r="510" spans="1:17" ht="12.75" customHeight="1">
      <c r="A510" s="125"/>
      <c r="B510" s="15" t="s">
        <v>901</v>
      </c>
      <c r="C510" s="376" t="s">
        <v>890</v>
      </c>
      <c r="D510" s="17">
        <v>40</v>
      </c>
      <c r="E510" s="17"/>
      <c r="F510" s="377">
        <f>SUM(G510+H510+I510)</f>
        <v>56.641999999999996</v>
      </c>
      <c r="G510" s="377">
        <v>3.82</v>
      </c>
      <c r="H510" s="377">
        <v>6.4</v>
      </c>
      <c r="I510" s="377">
        <v>46.421999999999997</v>
      </c>
      <c r="J510" s="28">
        <v>2200.5</v>
      </c>
      <c r="K510" s="377">
        <v>46.421999999999997</v>
      </c>
      <c r="L510" s="27">
        <v>2200.5</v>
      </c>
      <c r="M510" s="378">
        <f>K510/L510</f>
        <v>2.1096114519427403E-2</v>
      </c>
      <c r="N510" s="19">
        <v>58.72</v>
      </c>
      <c r="O510" s="47">
        <f>M510*N510</f>
        <v>1.2387638445807772</v>
      </c>
      <c r="P510" s="47">
        <f>M510*60*1000</f>
        <v>1265.7668711656443</v>
      </c>
      <c r="Q510" s="61">
        <f>P510*N510/1000</f>
        <v>74.325830674846628</v>
      </c>
    </row>
    <row r="511" spans="1:17" ht="12.75" customHeight="1">
      <c r="A511" s="125"/>
      <c r="B511" s="21" t="s">
        <v>97</v>
      </c>
      <c r="C511" s="360" t="s">
        <v>309</v>
      </c>
      <c r="D511" s="361">
        <v>9</v>
      </c>
      <c r="E511" s="361">
        <v>1986</v>
      </c>
      <c r="F511" s="362">
        <v>13.083</v>
      </c>
      <c r="G511" s="362">
        <v>0.488784</v>
      </c>
      <c r="H511" s="362">
        <v>1.28</v>
      </c>
      <c r="I511" s="362">
        <v>11.314215000000001</v>
      </c>
      <c r="J511" s="363">
        <v>536.30999999999995</v>
      </c>
      <c r="K511" s="362">
        <v>11.314215000000001</v>
      </c>
      <c r="L511" s="364">
        <v>536.30999999999995</v>
      </c>
      <c r="M511" s="365">
        <v>2.1096408793421718E-2</v>
      </c>
      <c r="N511" s="366">
        <v>76.18010000000001</v>
      </c>
      <c r="O511" s="366">
        <v>1.607126531523746</v>
      </c>
      <c r="P511" s="366">
        <v>1265.7845276053031</v>
      </c>
      <c r="Q511" s="367">
        <v>96.427591891424754</v>
      </c>
    </row>
    <row r="512" spans="1:17" ht="12.75" customHeight="1">
      <c r="A512" s="125"/>
      <c r="B512" s="15" t="s">
        <v>79</v>
      </c>
      <c r="C512" s="128" t="s">
        <v>64</v>
      </c>
      <c r="D512" s="15">
        <v>54</v>
      </c>
      <c r="E512" s="15">
        <v>1987</v>
      </c>
      <c r="F512" s="379">
        <v>64.540000000000006</v>
      </c>
      <c r="G512" s="379">
        <v>5.04</v>
      </c>
      <c r="H512" s="379">
        <v>12.72</v>
      </c>
      <c r="I512" s="379">
        <v>45.99</v>
      </c>
      <c r="J512" s="26">
        <v>2177.62</v>
      </c>
      <c r="K512" s="379">
        <f>I512/J512*L512</f>
        <v>45.99</v>
      </c>
      <c r="L512" s="25">
        <v>2177.62</v>
      </c>
      <c r="M512" s="380">
        <f>K512/L512</f>
        <v>2.1119387220910904E-2</v>
      </c>
      <c r="N512" s="20">
        <v>71.613</v>
      </c>
      <c r="O512" s="20">
        <f>M512*N512</f>
        <v>1.5124226770510925</v>
      </c>
      <c r="P512" s="20">
        <f>M512*60*1000</f>
        <v>1267.1632332546542</v>
      </c>
      <c r="Q512" s="62">
        <f>P512*N512/1000</f>
        <v>90.745360623065551</v>
      </c>
    </row>
    <row r="513" spans="1:17" ht="12.75" customHeight="1">
      <c r="A513" s="125"/>
      <c r="B513" s="15" t="s">
        <v>901</v>
      </c>
      <c r="C513" s="376" t="s">
        <v>884</v>
      </c>
      <c r="D513" s="17">
        <v>10</v>
      </c>
      <c r="E513" s="17">
        <v>1974</v>
      </c>
      <c r="F513" s="377">
        <f>SUM(G513+H513+I513)</f>
        <v>17.641999999999999</v>
      </c>
      <c r="G513" s="377">
        <v>1.581</v>
      </c>
      <c r="H513" s="377">
        <v>1.6</v>
      </c>
      <c r="I513" s="377">
        <v>14.461</v>
      </c>
      <c r="J513" s="28">
        <v>684.27</v>
      </c>
      <c r="K513" s="377">
        <v>14.461</v>
      </c>
      <c r="L513" s="27">
        <v>684.27</v>
      </c>
      <c r="M513" s="378">
        <f>K513/L513</f>
        <v>2.1133470706007865E-2</v>
      </c>
      <c r="N513" s="19">
        <v>58.72</v>
      </c>
      <c r="O513" s="47">
        <f>M513*N513</f>
        <v>1.2409573998567818</v>
      </c>
      <c r="P513" s="47">
        <f>M513*60*1000</f>
        <v>1268.008242360472</v>
      </c>
      <c r="Q513" s="61">
        <f>P513*N513/1000</f>
        <v>74.457443991406905</v>
      </c>
    </row>
    <row r="514" spans="1:17" ht="12.75" customHeight="1">
      <c r="A514" s="125"/>
      <c r="B514" s="15" t="s">
        <v>338</v>
      </c>
      <c r="C514" s="368" t="s">
        <v>128</v>
      </c>
      <c r="D514" s="369">
        <v>37</v>
      </c>
      <c r="E514" s="369">
        <v>1970</v>
      </c>
      <c r="F514" s="370">
        <v>41.832000000000001</v>
      </c>
      <c r="G514" s="370">
        <v>2.6538870000000001</v>
      </c>
      <c r="H514" s="370">
        <v>5.76</v>
      </c>
      <c r="I514" s="370">
        <v>33.418115999999998</v>
      </c>
      <c r="J514" s="371">
        <v>1579.46</v>
      </c>
      <c r="K514" s="370">
        <v>33.418115999999998</v>
      </c>
      <c r="L514" s="372">
        <v>1579.46</v>
      </c>
      <c r="M514" s="373">
        <v>2.1157937522950879E-2</v>
      </c>
      <c r="N514" s="374">
        <v>81.205000000000013</v>
      </c>
      <c r="O514" s="374">
        <v>1.7181303165512263</v>
      </c>
      <c r="P514" s="374">
        <v>1269.4762513770527</v>
      </c>
      <c r="Q514" s="375">
        <v>103.08781899307358</v>
      </c>
    </row>
    <row r="515" spans="1:17" ht="12.75" customHeight="1">
      <c r="A515" s="125"/>
      <c r="B515" s="15" t="s">
        <v>254</v>
      </c>
      <c r="C515" s="360" t="s">
        <v>276</v>
      </c>
      <c r="D515" s="361">
        <v>31</v>
      </c>
      <c r="E515" s="361">
        <v>1986</v>
      </c>
      <c r="F515" s="362">
        <v>49.831000000000003</v>
      </c>
      <c r="G515" s="362">
        <v>5.298216</v>
      </c>
      <c r="H515" s="362">
        <v>4.96</v>
      </c>
      <c r="I515" s="362">
        <v>39.572786000000001</v>
      </c>
      <c r="J515" s="363">
        <v>1870.28</v>
      </c>
      <c r="K515" s="362">
        <v>39.572786000000001</v>
      </c>
      <c r="L515" s="364">
        <v>1870.28</v>
      </c>
      <c r="M515" s="365">
        <v>2.1158749492054665E-2</v>
      </c>
      <c r="N515" s="366">
        <v>69.389399999999995</v>
      </c>
      <c r="O515" s="366">
        <v>1.4681929320039779</v>
      </c>
      <c r="P515" s="366">
        <v>1269.5249695232799</v>
      </c>
      <c r="Q515" s="367">
        <v>88.091575920238668</v>
      </c>
    </row>
    <row r="516" spans="1:17" ht="12.75" customHeight="1">
      <c r="A516" s="125"/>
      <c r="B516" s="15" t="s">
        <v>923</v>
      </c>
      <c r="C516" s="381" t="s">
        <v>914</v>
      </c>
      <c r="D516" s="60">
        <v>47</v>
      </c>
      <c r="E516" s="60">
        <v>1969</v>
      </c>
      <c r="F516" s="382">
        <v>51.57</v>
      </c>
      <c r="G516" s="382">
        <v>3.92083</v>
      </c>
      <c r="H516" s="382">
        <v>7.44</v>
      </c>
      <c r="I516" s="382">
        <v>40.209169000000003</v>
      </c>
      <c r="J516" s="51">
        <v>1893.25</v>
      </c>
      <c r="K516" s="382">
        <v>40.209169000000003</v>
      </c>
      <c r="L516" s="52">
        <v>1893.25</v>
      </c>
      <c r="M516" s="383">
        <v>2.1238171926581277E-2</v>
      </c>
      <c r="N516" s="53">
        <v>79.548200000000008</v>
      </c>
      <c r="O516" s="53">
        <v>1.6894583480500729</v>
      </c>
      <c r="P516" s="53">
        <v>1274.2903155948766</v>
      </c>
      <c r="Q516" s="63">
        <v>101.36750088300437</v>
      </c>
    </row>
    <row r="517" spans="1:17" ht="12.75" customHeight="1">
      <c r="A517" s="125"/>
      <c r="B517" s="21" t="s">
        <v>196</v>
      </c>
      <c r="C517" s="376" t="s">
        <v>275</v>
      </c>
      <c r="D517" s="29">
        <v>93</v>
      </c>
      <c r="E517" s="17" t="s">
        <v>35</v>
      </c>
      <c r="F517" s="377">
        <f>G517+H517+I517</f>
        <v>74.41</v>
      </c>
      <c r="G517" s="377">
        <v>3.6720000000000002</v>
      </c>
      <c r="H517" s="377">
        <v>0.83000000000000007</v>
      </c>
      <c r="I517" s="377">
        <v>69.908000000000001</v>
      </c>
      <c r="J517" s="28">
        <v>3341.34</v>
      </c>
      <c r="K517" s="377">
        <v>69.908000000000001</v>
      </c>
      <c r="L517" s="27">
        <v>3290.77</v>
      </c>
      <c r="M517" s="378">
        <f>K517/L517</f>
        <v>2.1243660298349627E-2</v>
      </c>
      <c r="N517" s="19">
        <v>62.1</v>
      </c>
      <c r="O517" s="47">
        <f>M517*N517</f>
        <v>1.3192313045275119</v>
      </c>
      <c r="P517" s="47">
        <f>M517*60*1000</f>
        <v>1274.6196179009776</v>
      </c>
      <c r="Q517" s="61">
        <f>P517*N517/1000</f>
        <v>79.153878271650711</v>
      </c>
    </row>
    <row r="518" spans="1:17" ht="12.75" customHeight="1">
      <c r="A518" s="125"/>
      <c r="B518" s="21" t="s">
        <v>34</v>
      </c>
      <c r="C518" s="376" t="s">
        <v>417</v>
      </c>
      <c r="D518" s="17">
        <v>15</v>
      </c>
      <c r="E518" s="17">
        <v>1990</v>
      </c>
      <c r="F518" s="377">
        <v>23.003</v>
      </c>
      <c r="G518" s="377">
        <v>2.0830000000000002</v>
      </c>
      <c r="H518" s="377">
        <v>2.4</v>
      </c>
      <c r="I518" s="377">
        <v>18.52</v>
      </c>
      <c r="J518" s="28">
        <v>871.55</v>
      </c>
      <c r="K518" s="377">
        <v>18.52</v>
      </c>
      <c r="L518" s="27">
        <v>871.55</v>
      </c>
      <c r="M518" s="378">
        <f>K518/L518</f>
        <v>2.1249498020767598E-2</v>
      </c>
      <c r="N518" s="19">
        <v>60.1</v>
      </c>
      <c r="O518" s="47">
        <f>M518*N518</f>
        <v>1.2770948310481327</v>
      </c>
      <c r="P518" s="47">
        <f>M518*60*1000</f>
        <v>1274.9698812460558</v>
      </c>
      <c r="Q518" s="61">
        <f>P518*N518/1000</f>
        <v>76.625689862887953</v>
      </c>
    </row>
    <row r="519" spans="1:17" ht="12.75" customHeight="1">
      <c r="A519" s="125"/>
      <c r="B519" s="15" t="s">
        <v>901</v>
      </c>
      <c r="C519" s="376" t="s">
        <v>893</v>
      </c>
      <c r="D519" s="17">
        <v>12</v>
      </c>
      <c r="E519" s="17">
        <v>1993</v>
      </c>
      <c r="F519" s="377">
        <f>SUM(G519+H519+I519)</f>
        <v>14.625999999999999</v>
      </c>
      <c r="G519" s="377">
        <v>1.173</v>
      </c>
      <c r="H519" s="377">
        <v>1.92</v>
      </c>
      <c r="I519" s="377">
        <v>11.532999999999999</v>
      </c>
      <c r="J519" s="28">
        <v>541.99</v>
      </c>
      <c r="K519" s="377">
        <v>11.532999999999999</v>
      </c>
      <c r="L519" s="27">
        <v>541.99</v>
      </c>
      <c r="M519" s="378">
        <f>K519/L519</f>
        <v>2.1278990387276518E-2</v>
      </c>
      <c r="N519" s="19">
        <v>58.72</v>
      </c>
      <c r="O519" s="47">
        <f>M519*N519</f>
        <v>1.2495023155408771</v>
      </c>
      <c r="P519" s="47">
        <f>M519*60*1000</f>
        <v>1276.7394232365909</v>
      </c>
      <c r="Q519" s="61">
        <f>P519*N519/1000</f>
        <v>74.970138932452628</v>
      </c>
    </row>
    <row r="520" spans="1:17" ht="11.25" customHeight="1">
      <c r="A520" s="125"/>
      <c r="B520" s="21" t="s">
        <v>821</v>
      </c>
      <c r="C520" s="376" t="s">
        <v>808</v>
      </c>
      <c r="D520" s="17">
        <v>22</v>
      </c>
      <c r="E520" s="17">
        <v>1978</v>
      </c>
      <c r="F520" s="377">
        <v>29.58</v>
      </c>
      <c r="G520" s="377">
        <v>1.32</v>
      </c>
      <c r="H520" s="377">
        <v>3.44</v>
      </c>
      <c r="I520" s="377">
        <v>24.81</v>
      </c>
      <c r="J520" s="28">
        <v>1164.78</v>
      </c>
      <c r="K520" s="377">
        <v>24.81</v>
      </c>
      <c r="L520" s="27">
        <v>1164.78</v>
      </c>
      <c r="M520" s="378">
        <f>K520/L520</f>
        <v>2.1300159686807808E-2</v>
      </c>
      <c r="N520" s="19">
        <v>89.7</v>
      </c>
      <c r="O520" s="47">
        <f>M520*N520</f>
        <v>1.9106243239066605</v>
      </c>
      <c r="P520" s="47">
        <f>M520*60*1000</f>
        <v>1278.0095812084685</v>
      </c>
      <c r="Q520" s="61">
        <f>P520*N520/1000</f>
        <v>114.63745943439963</v>
      </c>
    </row>
    <row r="521" spans="1:17" ht="12.75" customHeight="1">
      <c r="A521" s="125"/>
      <c r="B521" s="21" t="s">
        <v>181</v>
      </c>
      <c r="C521" s="381" t="s">
        <v>173</v>
      </c>
      <c r="D521" s="60">
        <v>20</v>
      </c>
      <c r="E521" s="60">
        <v>1973</v>
      </c>
      <c r="F521" s="382">
        <v>24.6</v>
      </c>
      <c r="G521" s="382">
        <v>1.591863</v>
      </c>
      <c r="H521" s="382">
        <v>3.2</v>
      </c>
      <c r="I521" s="382">
        <v>19.808139000000001</v>
      </c>
      <c r="J521" s="51">
        <v>929.05</v>
      </c>
      <c r="K521" s="382">
        <v>19.808139000000001</v>
      </c>
      <c r="L521" s="52">
        <v>929.05</v>
      </c>
      <c r="M521" s="383">
        <v>2.1320853560088265E-2</v>
      </c>
      <c r="N521" s="53">
        <v>77.248300000000015</v>
      </c>
      <c r="O521" s="53">
        <v>1.6469996920657666</v>
      </c>
      <c r="P521" s="53">
        <v>1279.2512136052958</v>
      </c>
      <c r="Q521" s="63">
        <v>98.819981523945984</v>
      </c>
    </row>
    <row r="522" spans="1:17" ht="12.75" customHeight="1">
      <c r="A522" s="125"/>
      <c r="B522" s="21" t="s">
        <v>196</v>
      </c>
      <c r="C522" s="376" t="s">
        <v>183</v>
      </c>
      <c r="D522" s="29">
        <v>24</v>
      </c>
      <c r="E522" s="17" t="s">
        <v>35</v>
      </c>
      <c r="F522" s="377">
        <f>G522+H522+I522</f>
        <v>26.400002000000001</v>
      </c>
      <c r="G522" s="377">
        <v>1.224</v>
      </c>
      <c r="H522" s="377">
        <v>3.84</v>
      </c>
      <c r="I522" s="377">
        <v>21.336002000000001</v>
      </c>
      <c r="J522" s="28">
        <v>1000.52</v>
      </c>
      <c r="K522" s="377">
        <v>21.336002000000001</v>
      </c>
      <c r="L522" s="27">
        <v>1000.52</v>
      </c>
      <c r="M522" s="378">
        <f>K522/L522</f>
        <v>2.1324913045216488E-2</v>
      </c>
      <c r="N522" s="19">
        <v>62.1</v>
      </c>
      <c r="O522" s="47">
        <f>M522*N522</f>
        <v>1.3242771001079439</v>
      </c>
      <c r="P522" s="47">
        <f>M522*60*1000</f>
        <v>1279.4947827129893</v>
      </c>
      <c r="Q522" s="61">
        <f>P522*N522/1000</f>
        <v>79.45662600647664</v>
      </c>
    </row>
    <row r="523" spans="1:17" ht="12.75" customHeight="1">
      <c r="A523" s="125"/>
      <c r="B523" s="15" t="s">
        <v>901</v>
      </c>
      <c r="C523" s="376" t="s">
        <v>887</v>
      </c>
      <c r="D523" s="17">
        <v>22</v>
      </c>
      <c r="E523" s="17">
        <v>1978</v>
      </c>
      <c r="F523" s="377">
        <f>SUM(G523+H523+I523)</f>
        <v>31.282000000000004</v>
      </c>
      <c r="G523" s="377">
        <v>2.1850000000000001</v>
      </c>
      <c r="H523" s="377">
        <v>3.52</v>
      </c>
      <c r="I523" s="377">
        <v>25.577000000000002</v>
      </c>
      <c r="J523" s="28">
        <v>1195.3399999999999</v>
      </c>
      <c r="K523" s="377">
        <v>24.538</v>
      </c>
      <c r="L523" s="27">
        <v>1146.6400000000001</v>
      </c>
      <c r="M523" s="378">
        <f>K523/L523</f>
        <v>2.1399916277122722E-2</v>
      </c>
      <c r="N523" s="19">
        <v>58.72</v>
      </c>
      <c r="O523" s="47">
        <f>M523*N523</f>
        <v>1.2566030837926463</v>
      </c>
      <c r="P523" s="47">
        <f>M523*60*1000</f>
        <v>1283.9949766273633</v>
      </c>
      <c r="Q523" s="61">
        <f>P523*N523/1000</f>
        <v>75.396185027558758</v>
      </c>
    </row>
    <row r="524" spans="1:17" ht="12.75" customHeight="1">
      <c r="A524" s="125"/>
      <c r="B524" s="21" t="s">
        <v>821</v>
      </c>
      <c r="C524" s="376" t="s">
        <v>809</v>
      </c>
      <c r="D524" s="17">
        <v>40</v>
      </c>
      <c r="E524" s="17">
        <v>1991</v>
      </c>
      <c r="F524" s="377">
        <v>58</v>
      </c>
      <c r="G524" s="377">
        <v>3.14</v>
      </c>
      <c r="H524" s="377">
        <v>6.16</v>
      </c>
      <c r="I524" s="377">
        <v>48.69</v>
      </c>
      <c r="J524" s="28">
        <v>2273.96</v>
      </c>
      <c r="K524" s="377">
        <v>48.69</v>
      </c>
      <c r="L524" s="27">
        <v>2273.96</v>
      </c>
      <c r="M524" s="378">
        <f>K524/L524</f>
        <v>2.1411986138718357E-2</v>
      </c>
      <c r="N524" s="19">
        <v>89.7</v>
      </c>
      <c r="O524" s="47">
        <f>M524*N524</f>
        <v>1.9206551566430368</v>
      </c>
      <c r="P524" s="47">
        <f>M524*60*1000</f>
        <v>1284.7191683231015</v>
      </c>
      <c r="Q524" s="61">
        <f>P524*N524/1000</f>
        <v>115.23930939858221</v>
      </c>
    </row>
    <row r="525" spans="1:17" ht="12.75" customHeight="1">
      <c r="A525" s="125"/>
      <c r="B525" s="15" t="s">
        <v>901</v>
      </c>
      <c r="C525" s="376" t="s">
        <v>892</v>
      </c>
      <c r="D525" s="17">
        <v>9</v>
      </c>
      <c r="E525" s="17"/>
      <c r="F525" s="377">
        <f>SUM(G525+H525+I525)</f>
        <v>14.516999999999999</v>
      </c>
      <c r="G525" s="377">
        <v>0.85899999999999999</v>
      </c>
      <c r="H525" s="377">
        <v>1.44</v>
      </c>
      <c r="I525" s="377">
        <v>12.218</v>
      </c>
      <c r="J525" s="28">
        <v>570.26</v>
      </c>
      <c r="K525" s="377">
        <v>12.218</v>
      </c>
      <c r="L525" s="27">
        <v>570.26</v>
      </c>
      <c r="M525" s="378">
        <f>K525/L525</f>
        <v>2.1425314768701995E-2</v>
      </c>
      <c r="N525" s="19">
        <v>58.72</v>
      </c>
      <c r="O525" s="47">
        <f>M525*N525</f>
        <v>1.2580944832181811</v>
      </c>
      <c r="P525" s="47">
        <f>M525*60*1000</f>
        <v>1285.5188861221195</v>
      </c>
      <c r="Q525" s="61">
        <f>P525*N525/1000</f>
        <v>75.485668993090854</v>
      </c>
    </row>
    <row r="526" spans="1:17" ht="12.75" customHeight="1">
      <c r="A526" s="125"/>
      <c r="B526" s="15" t="s">
        <v>901</v>
      </c>
      <c r="C526" s="376" t="s">
        <v>888</v>
      </c>
      <c r="D526" s="17">
        <v>18</v>
      </c>
      <c r="E526" s="17">
        <v>1991</v>
      </c>
      <c r="F526" s="377">
        <f>SUM(G526+H526+I526)</f>
        <v>29.176000000000002</v>
      </c>
      <c r="G526" s="377">
        <v>1.734</v>
      </c>
      <c r="H526" s="377">
        <v>2.88</v>
      </c>
      <c r="I526" s="377">
        <v>24.562000000000001</v>
      </c>
      <c r="J526" s="28">
        <v>1146.3399999999999</v>
      </c>
      <c r="K526" s="377">
        <v>24.562000000000001</v>
      </c>
      <c r="L526" s="27">
        <v>1146.3399999999999</v>
      </c>
      <c r="M526" s="378">
        <f>K526/L526</f>
        <v>2.1426452884833472E-2</v>
      </c>
      <c r="N526" s="19">
        <v>58.72</v>
      </c>
      <c r="O526" s="47">
        <f>M526*N526</f>
        <v>1.2581613133974214</v>
      </c>
      <c r="P526" s="47">
        <f>M526*60*1000</f>
        <v>1285.5871730900083</v>
      </c>
      <c r="Q526" s="61">
        <f>P526*N526/1000</f>
        <v>75.48967880384528</v>
      </c>
    </row>
    <row r="527" spans="1:17" ht="12.75" customHeight="1">
      <c r="A527" s="125"/>
      <c r="B527" s="15" t="s">
        <v>923</v>
      </c>
      <c r="C527" s="381" t="s">
        <v>911</v>
      </c>
      <c r="D527" s="60">
        <v>30</v>
      </c>
      <c r="E527" s="60">
        <v>1980</v>
      </c>
      <c r="F527" s="382">
        <v>35.548999999999999</v>
      </c>
      <c r="G527" s="382">
        <v>2.4169499999999999</v>
      </c>
      <c r="H527" s="382">
        <v>3.84</v>
      </c>
      <c r="I527" s="382">
        <v>29.292049000000002</v>
      </c>
      <c r="J527" s="51">
        <v>1363.59</v>
      </c>
      <c r="K527" s="382">
        <v>29.292049000000002</v>
      </c>
      <c r="L527" s="52">
        <v>1363.59</v>
      </c>
      <c r="M527" s="383">
        <v>2.1481566306587759E-2</v>
      </c>
      <c r="N527" s="53">
        <v>79.548200000000008</v>
      </c>
      <c r="O527" s="53">
        <v>1.7088199328697045</v>
      </c>
      <c r="P527" s="53">
        <v>1288.8939783952655</v>
      </c>
      <c r="Q527" s="63">
        <v>102.52919597218228</v>
      </c>
    </row>
    <row r="528" spans="1:17" ht="12.75" customHeight="1">
      <c r="A528" s="125"/>
      <c r="B528" s="15" t="s">
        <v>923</v>
      </c>
      <c r="C528" s="381" t="s">
        <v>915</v>
      </c>
      <c r="D528" s="60">
        <v>16</v>
      </c>
      <c r="E528" s="60">
        <v>1988</v>
      </c>
      <c r="F528" s="382">
        <v>24.805</v>
      </c>
      <c r="G528" s="382">
        <v>2.2558199999999999</v>
      </c>
      <c r="H528" s="382">
        <v>2.4</v>
      </c>
      <c r="I528" s="382">
        <v>20.149180999999999</v>
      </c>
      <c r="J528" s="51">
        <v>937.26</v>
      </c>
      <c r="K528" s="382">
        <v>20.149180999999999</v>
      </c>
      <c r="L528" s="52">
        <v>937.26</v>
      </c>
      <c r="M528" s="383">
        <v>2.1497963211915584E-2</v>
      </c>
      <c r="N528" s="53">
        <v>79.548200000000008</v>
      </c>
      <c r="O528" s="53">
        <v>1.7101242771741034</v>
      </c>
      <c r="P528" s="53">
        <v>1289.8777927149349</v>
      </c>
      <c r="Q528" s="63">
        <v>102.60745663044619</v>
      </c>
    </row>
    <row r="529" spans="1:17" ht="12.75" customHeight="1">
      <c r="A529" s="125"/>
      <c r="B529" s="21" t="s">
        <v>821</v>
      </c>
      <c r="C529" s="376" t="s">
        <v>810</v>
      </c>
      <c r="D529" s="17">
        <v>24</v>
      </c>
      <c r="E529" s="17">
        <v>1959</v>
      </c>
      <c r="F529" s="377">
        <v>25.2</v>
      </c>
      <c r="G529" s="377">
        <v>1.67</v>
      </c>
      <c r="H529" s="377">
        <v>3.84</v>
      </c>
      <c r="I529" s="377">
        <v>19.68</v>
      </c>
      <c r="J529" s="28">
        <v>913.09</v>
      </c>
      <c r="K529" s="377">
        <v>19.68</v>
      </c>
      <c r="L529" s="27">
        <v>913.09</v>
      </c>
      <c r="M529" s="378">
        <f>K529/L529</f>
        <v>2.1553187528064045E-2</v>
      </c>
      <c r="N529" s="19">
        <v>89.7</v>
      </c>
      <c r="O529" s="47">
        <f>M529*N529</f>
        <v>1.933320921267345</v>
      </c>
      <c r="P529" s="47">
        <f>M529*60*1000</f>
        <v>1293.1912516838427</v>
      </c>
      <c r="Q529" s="61">
        <f>P529*N529/1000</f>
        <v>115.9992552760407</v>
      </c>
    </row>
    <row r="530" spans="1:17" ht="12.75" customHeight="1">
      <c r="A530" s="125"/>
      <c r="B530" s="21" t="s">
        <v>24</v>
      </c>
      <c r="C530" s="376" t="s">
        <v>376</v>
      </c>
      <c r="D530" s="17">
        <v>12</v>
      </c>
      <c r="E530" s="17" t="s">
        <v>28</v>
      </c>
      <c r="F530" s="377">
        <f>+G530+H530+I530</f>
        <v>11.4</v>
      </c>
      <c r="G530" s="377">
        <v>0</v>
      </c>
      <c r="H530" s="377">
        <v>0</v>
      </c>
      <c r="I530" s="377">
        <v>11.4</v>
      </c>
      <c r="J530" s="28">
        <v>528.57000000000005</v>
      </c>
      <c r="K530" s="377">
        <v>11.4</v>
      </c>
      <c r="L530" s="27">
        <v>528.57000000000005</v>
      </c>
      <c r="M530" s="378">
        <f>K530/L530</f>
        <v>2.1567625858448264E-2</v>
      </c>
      <c r="N530" s="19">
        <v>73.683999999999997</v>
      </c>
      <c r="O530" s="47">
        <f>M530*N530</f>
        <v>1.5891889437539017</v>
      </c>
      <c r="P530" s="47">
        <f>M530*60*1000</f>
        <v>1294.0575515068958</v>
      </c>
      <c r="Q530" s="61">
        <f>P530*N530/1000</f>
        <v>95.351336625234111</v>
      </c>
    </row>
    <row r="531" spans="1:17" ht="13.5" customHeight="1">
      <c r="A531" s="125"/>
      <c r="B531" s="21" t="s">
        <v>181</v>
      </c>
      <c r="C531" s="381" t="s">
        <v>176</v>
      </c>
      <c r="D531" s="60">
        <v>44</v>
      </c>
      <c r="E531" s="60">
        <v>1964</v>
      </c>
      <c r="F531" s="382">
        <v>48.2</v>
      </c>
      <c r="G531" s="382">
        <v>3.1168140000000002</v>
      </c>
      <c r="H531" s="382">
        <v>4.8</v>
      </c>
      <c r="I531" s="382">
        <v>40.283181999999996</v>
      </c>
      <c r="J531" s="51">
        <v>1865.95</v>
      </c>
      <c r="K531" s="382">
        <v>40.283181999999996</v>
      </c>
      <c r="L531" s="52">
        <v>1865.95</v>
      </c>
      <c r="M531" s="383">
        <v>2.1588564538170901E-2</v>
      </c>
      <c r="N531" s="53">
        <v>77.248300000000015</v>
      </c>
      <c r="O531" s="53">
        <v>1.6676799100139876</v>
      </c>
      <c r="P531" s="53">
        <v>1295.313872290254</v>
      </c>
      <c r="Q531" s="63">
        <v>100.06079460083924</v>
      </c>
    </row>
    <row r="532" spans="1:17" ht="12.75" customHeight="1">
      <c r="A532" s="125"/>
      <c r="B532" s="21" t="s">
        <v>662</v>
      </c>
      <c r="C532" s="128" t="s">
        <v>651</v>
      </c>
      <c r="D532" s="15">
        <v>45</v>
      </c>
      <c r="E532" s="15">
        <v>1981</v>
      </c>
      <c r="F532" s="379">
        <f>SUM(G532+H532+I532)</f>
        <v>58.7</v>
      </c>
      <c r="G532" s="379">
        <v>2.9</v>
      </c>
      <c r="H532" s="379">
        <v>7.2</v>
      </c>
      <c r="I532" s="379">
        <v>48.6</v>
      </c>
      <c r="J532" s="26">
        <v>2250.5500000000002</v>
      </c>
      <c r="K532" s="379">
        <v>48.6</v>
      </c>
      <c r="L532" s="25">
        <v>2250.5500000000002</v>
      </c>
      <c r="M532" s="380">
        <f>SUM(K532/L532)</f>
        <v>2.1594721290351247E-2</v>
      </c>
      <c r="N532" s="20">
        <v>58.6</v>
      </c>
      <c r="O532" s="20">
        <f>SUM(M532*N532)</f>
        <v>1.2654506676145831</v>
      </c>
      <c r="P532" s="20">
        <f>SUM(M532*60*1000)</f>
        <v>1295.683277421075</v>
      </c>
      <c r="Q532" s="62">
        <f>SUM(O532*60)</f>
        <v>75.927040056874986</v>
      </c>
    </row>
    <row r="533" spans="1:17" ht="12.75" customHeight="1">
      <c r="A533" s="125"/>
      <c r="B533" s="21" t="s">
        <v>24</v>
      </c>
      <c r="C533" s="376" t="s">
        <v>375</v>
      </c>
      <c r="D533" s="17">
        <v>20</v>
      </c>
      <c r="E533" s="17" t="s">
        <v>28</v>
      </c>
      <c r="F533" s="377">
        <f>+G533+H533+I533</f>
        <v>23.7</v>
      </c>
      <c r="G533" s="377">
        <v>0</v>
      </c>
      <c r="H533" s="377">
        <v>0</v>
      </c>
      <c r="I533" s="377">
        <v>23.7</v>
      </c>
      <c r="J533" s="28">
        <v>1097.3</v>
      </c>
      <c r="K533" s="377">
        <v>23.7</v>
      </c>
      <c r="L533" s="27">
        <v>1097.3</v>
      </c>
      <c r="M533" s="378">
        <f>K533/L533</f>
        <v>2.1598468969288253E-2</v>
      </c>
      <c r="N533" s="19">
        <v>73.683999999999997</v>
      </c>
      <c r="O533" s="47">
        <f>M533*N533</f>
        <v>1.5914615875330356</v>
      </c>
      <c r="P533" s="47">
        <f>M533*60*1000</f>
        <v>1295.9081381572953</v>
      </c>
      <c r="Q533" s="61">
        <f>P533*N533/1000</f>
        <v>95.487695251982146</v>
      </c>
    </row>
    <row r="534" spans="1:17" ht="12.75" customHeight="1">
      <c r="A534" s="125"/>
      <c r="B534" s="15" t="s">
        <v>161</v>
      </c>
      <c r="C534" s="393" t="s">
        <v>348</v>
      </c>
      <c r="D534" s="394">
        <v>52</v>
      </c>
      <c r="E534" s="394">
        <v>1994</v>
      </c>
      <c r="F534" s="395">
        <v>79.183999999999997</v>
      </c>
      <c r="G534" s="395">
        <v>5.9160000000000004</v>
      </c>
      <c r="H534" s="395">
        <v>8.32</v>
      </c>
      <c r="I534" s="395">
        <v>64.948001000000005</v>
      </c>
      <c r="J534" s="396">
        <v>3006.49</v>
      </c>
      <c r="K534" s="395">
        <v>64.948001000000005</v>
      </c>
      <c r="L534" s="397">
        <v>3006.49</v>
      </c>
      <c r="M534" s="398">
        <v>2.160260004190934E-2</v>
      </c>
      <c r="N534" s="399">
        <v>78.588999999999999</v>
      </c>
      <c r="O534" s="399">
        <v>1.6977267346936131</v>
      </c>
      <c r="P534" s="399">
        <v>1296.1560025145604</v>
      </c>
      <c r="Q534" s="400">
        <v>101.8636040816168</v>
      </c>
    </row>
    <row r="535" spans="1:17" ht="12.75" customHeight="1">
      <c r="A535" s="125"/>
      <c r="B535" s="15" t="s">
        <v>152</v>
      </c>
      <c r="C535" s="360" t="s">
        <v>320</v>
      </c>
      <c r="D535" s="361">
        <v>22</v>
      </c>
      <c r="E535" s="361">
        <v>1992</v>
      </c>
      <c r="F535" s="362">
        <v>30.614000000000001</v>
      </c>
      <c r="G535" s="362">
        <v>2.0358179999999999</v>
      </c>
      <c r="H535" s="362">
        <v>3.52</v>
      </c>
      <c r="I535" s="362">
        <v>25.058181999999999</v>
      </c>
      <c r="J535" s="363">
        <v>1158.3800000000001</v>
      </c>
      <c r="K535" s="362">
        <v>25.058181999999999</v>
      </c>
      <c r="L535" s="364">
        <v>1158.3800000000001</v>
      </c>
      <c r="M535" s="365">
        <v>2.1632091368980814E-2</v>
      </c>
      <c r="N535" s="366">
        <v>88.29</v>
      </c>
      <c r="O535" s="366">
        <v>1.9098973469673162</v>
      </c>
      <c r="P535" s="366">
        <v>1297.9254821388488</v>
      </c>
      <c r="Q535" s="367">
        <v>114.59384081803897</v>
      </c>
    </row>
    <row r="536" spans="1:17" ht="12.75" customHeight="1">
      <c r="A536" s="125"/>
      <c r="B536" s="15" t="s">
        <v>901</v>
      </c>
      <c r="C536" s="376" t="s">
        <v>886</v>
      </c>
      <c r="D536" s="17">
        <v>36</v>
      </c>
      <c r="E536" s="17">
        <v>1967</v>
      </c>
      <c r="F536" s="377">
        <f>SUM(G536+H536+I536)</f>
        <v>41.811999999999998</v>
      </c>
      <c r="G536" s="377">
        <v>3.6640000000000001</v>
      </c>
      <c r="H536" s="377">
        <v>5.76</v>
      </c>
      <c r="I536" s="377">
        <v>32.387999999999998</v>
      </c>
      <c r="J536" s="28">
        <v>1496.32</v>
      </c>
      <c r="K536" s="377">
        <v>32.387999999999998</v>
      </c>
      <c r="L536" s="27">
        <v>1496.32</v>
      </c>
      <c r="M536" s="378">
        <f>K536/L536</f>
        <v>2.1645102651839179E-2</v>
      </c>
      <c r="N536" s="19">
        <v>58.72</v>
      </c>
      <c r="O536" s="47">
        <f>M536*N536</f>
        <v>1.2710004277159965</v>
      </c>
      <c r="P536" s="47">
        <f>M536*60*1000</f>
        <v>1298.7061591103509</v>
      </c>
      <c r="Q536" s="61">
        <f>P536*N536/1000</f>
        <v>76.260025662959805</v>
      </c>
    </row>
    <row r="537" spans="1:17" ht="12.75" customHeight="1">
      <c r="A537" s="125"/>
      <c r="B537" s="21" t="s">
        <v>24</v>
      </c>
      <c r="C537" s="376" t="s">
        <v>374</v>
      </c>
      <c r="D537" s="17">
        <v>51</v>
      </c>
      <c r="E537" s="17" t="s">
        <v>28</v>
      </c>
      <c r="F537" s="377">
        <f>+G537+H537+I537</f>
        <v>65.100004999999996</v>
      </c>
      <c r="G537" s="377">
        <v>3.3268949999999999</v>
      </c>
      <c r="H537" s="377">
        <v>5.39</v>
      </c>
      <c r="I537" s="377">
        <v>56.383110000000002</v>
      </c>
      <c r="J537" s="28">
        <v>2602.96</v>
      </c>
      <c r="K537" s="377">
        <v>56.383110000000002</v>
      </c>
      <c r="L537" s="27">
        <v>2602.96</v>
      </c>
      <c r="M537" s="378">
        <f>K537/L537</f>
        <v>2.1661151150997326E-2</v>
      </c>
      <c r="N537" s="19">
        <v>73.683999999999997</v>
      </c>
      <c r="O537" s="47">
        <f>M537*N537</f>
        <v>1.5960802614100869</v>
      </c>
      <c r="P537" s="47">
        <f>M537*60*1000</f>
        <v>1299.6690690598396</v>
      </c>
      <c r="Q537" s="61">
        <f>P537*N537/1000</f>
        <v>95.76481568460521</v>
      </c>
    </row>
    <row r="538" spans="1:17" ht="12.75" customHeight="1">
      <c r="A538" s="125"/>
      <c r="B538" s="21" t="s">
        <v>171</v>
      </c>
      <c r="C538" s="401" t="s">
        <v>357</v>
      </c>
      <c r="D538" s="394">
        <v>35</v>
      </c>
      <c r="E538" s="394">
        <v>1972</v>
      </c>
      <c r="F538" s="395">
        <v>40.984999999999999</v>
      </c>
      <c r="G538" s="395">
        <v>2.3635440000000001</v>
      </c>
      <c r="H538" s="395">
        <v>5.76</v>
      </c>
      <c r="I538" s="395">
        <v>32.861454000000002</v>
      </c>
      <c r="J538" s="396">
        <v>1516.82</v>
      </c>
      <c r="K538" s="395">
        <v>32.861454000000002</v>
      </c>
      <c r="L538" s="397">
        <v>1516.82</v>
      </c>
      <c r="M538" s="398">
        <v>2.1664702469640435E-2</v>
      </c>
      <c r="N538" s="399">
        <v>70.087000000000003</v>
      </c>
      <c r="O538" s="399">
        <v>1.5184140019896892</v>
      </c>
      <c r="P538" s="399">
        <v>1299.8821481784262</v>
      </c>
      <c r="Q538" s="400">
        <v>91.104840119381365</v>
      </c>
    </row>
    <row r="539" spans="1:17" ht="12.75" customHeight="1">
      <c r="A539" s="125"/>
      <c r="B539" s="15" t="s">
        <v>901</v>
      </c>
      <c r="C539" s="376" t="s">
        <v>891</v>
      </c>
      <c r="D539" s="17">
        <v>34</v>
      </c>
      <c r="E539" s="17">
        <v>1965</v>
      </c>
      <c r="F539" s="377">
        <f>SUM(G539+H539+I539)</f>
        <v>32.896999999999998</v>
      </c>
      <c r="G539" s="377">
        <v>2.4889999999999999</v>
      </c>
      <c r="H539" s="377">
        <v>1.75</v>
      </c>
      <c r="I539" s="377">
        <v>28.658000000000001</v>
      </c>
      <c r="J539" s="28">
        <v>1322.79</v>
      </c>
      <c r="K539" s="377">
        <v>22.658999999999999</v>
      </c>
      <c r="L539" s="27">
        <v>1045.6199999999999</v>
      </c>
      <c r="M539" s="378">
        <f>K539/L539</f>
        <v>2.1670396511160844E-2</v>
      </c>
      <c r="N539" s="19">
        <v>58.72</v>
      </c>
      <c r="O539" s="47">
        <f>M539*N539</f>
        <v>1.2724856831353648</v>
      </c>
      <c r="P539" s="47">
        <f>M539*60*1000</f>
        <v>1300.2237906696505</v>
      </c>
      <c r="Q539" s="61">
        <f>P539*N539/1000</f>
        <v>76.349140988121874</v>
      </c>
    </row>
    <row r="540" spans="1:17" ht="12.75" customHeight="1">
      <c r="A540" s="125"/>
      <c r="B540" s="21" t="s">
        <v>24</v>
      </c>
      <c r="C540" s="376" t="s">
        <v>373</v>
      </c>
      <c r="D540" s="17">
        <v>41</v>
      </c>
      <c r="E540" s="17" t="s">
        <v>28</v>
      </c>
      <c r="F540" s="377">
        <f>+G540+H540+I540</f>
        <v>55.979996999999997</v>
      </c>
      <c r="G540" s="377">
        <v>3.0227469999999999</v>
      </c>
      <c r="H540" s="377">
        <v>5.53</v>
      </c>
      <c r="I540" s="377">
        <v>47.427250000000001</v>
      </c>
      <c r="J540" s="28">
        <v>2183.66</v>
      </c>
      <c r="K540" s="377">
        <v>47.427250000000001</v>
      </c>
      <c r="L540" s="27">
        <v>2183.66</v>
      </c>
      <c r="M540" s="378">
        <f>K540/L540</f>
        <v>2.1719154996656991E-2</v>
      </c>
      <c r="N540" s="19">
        <v>73.683999999999997</v>
      </c>
      <c r="O540" s="47">
        <f>M540*N540</f>
        <v>1.6003542167736737</v>
      </c>
      <c r="P540" s="47">
        <f>M540*60*1000</f>
        <v>1303.1492997994194</v>
      </c>
      <c r="Q540" s="61">
        <f>P540*N540/1000</f>
        <v>96.021253006420423</v>
      </c>
    </row>
    <row r="541" spans="1:17" ht="12.75" customHeight="1">
      <c r="A541" s="125"/>
      <c r="B541" s="21" t="s">
        <v>24</v>
      </c>
      <c r="C541" s="376" t="s">
        <v>372</v>
      </c>
      <c r="D541" s="17">
        <v>21</v>
      </c>
      <c r="E541" s="17" t="s">
        <v>28</v>
      </c>
      <c r="F541" s="377">
        <f>+G541+H541+I541</f>
        <v>27.019998000000001</v>
      </c>
      <c r="G541" s="377">
        <v>1.2992980000000001</v>
      </c>
      <c r="H541" s="377">
        <v>3.05</v>
      </c>
      <c r="I541" s="377">
        <v>22.6707</v>
      </c>
      <c r="J541" s="28">
        <v>1043.56</v>
      </c>
      <c r="K541" s="377">
        <v>22.6707</v>
      </c>
      <c r="L541" s="27">
        <v>1043.56</v>
      </c>
      <c r="M541" s="378">
        <f>K541/L541</f>
        <v>2.1724385756449079E-2</v>
      </c>
      <c r="N541" s="19">
        <v>73.680000000000007</v>
      </c>
      <c r="O541" s="47">
        <f>M541*N541</f>
        <v>1.6006527425351682</v>
      </c>
      <c r="P541" s="47">
        <f>M541*60*1000</f>
        <v>1303.4631453869447</v>
      </c>
      <c r="Q541" s="61">
        <f>P541*N541/1000</f>
        <v>96.039164552110094</v>
      </c>
    </row>
    <row r="542" spans="1:17" ht="12.75" customHeight="1">
      <c r="A542" s="125"/>
      <c r="B542" s="15" t="s">
        <v>923</v>
      </c>
      <c r="C542" s="381" t="s">
        <v>912</v>
      </c>
      <c r="D542" s="60">
        <v>12</v>
      </c>
      <c r="E542" s="60">
        <v>1981</v>
      </c>
      <c r="F542" s="382">
        <v>18.420000000000002</v>
      </c>
      <c r="G542" s="382">
        <v>1.0204899999999999</v>
      </c>
      <c r="H542" s="382">
        <v>1.84</v>
      </c>
      <c r="I542" s="382">
        <v>15.55951</v>
      </c>
      <c r="J542" s="51">
        <v>716.05</v>
      </c>
      <c r="K542" s="382">
        <v>15.55951</v>
      </c>
      <c r="L542" s="52">
        <v>716.05</v>
      </c>
      <c r="M542" s="383">
        <v>2.1729641784791566E-2</v>
      </c>
      <c r="N542" s="53">
        <v>79.548200000000008</v>
      </c>
      <c r="O542" s="53">
        <v>1.7285538906249567</v>
      </c>
      <c r="P542" s="53">
        <v>1303.7785070874938</v>
      </c>
      <c r="Q542" s="63">
        <v>103.71323343749739</v>
      </c>
    </row>
    <row r="543" spans="1:17" ht="12.75" customHeight="1">
      <c r="A543" s="125"/>
      <c r="B543" s="21" t="s">
        <v>24</v>
      </c>
      <c r="C543" s="376" t="s">
        <v>371</v>
      </c>
      <c r="D543" s="17">
        <v>41</v>
      </c>
      <c r="E543" s="17" t="s">
        <v>28</v>
      </c>
      <c r="F543" s="377">
        <f>+G543+H543+I543</f>
        <v>58.770004999999998</v>
      </c>
      <c r="G543" s="377">
        <v>3.4630049999999999</v>
      </c>
      <c r="H543" s="377">
        <v>6.32</v>
      </c>
      <c r="I543" s="377">
        <v>48.987000000000002</v>
      </c>
      <c r="J543" s="28">
        <v>2253.4899999999998</v>
      </c>
      <c r="K543" s="377">
        <v>48.987000000000002</v>
      </c>
      <c r="L543" s="27">
        <v>2253.4899999999998</v>
      </c>
      <c r="M543" s="378">
        <f>K543/L543</f>
        <v>2.173828151001336E-2</v>
      </c>
      <c r="N543" s="19">
        <v>73.683999999999997</v>
      </c>
      <c r="O543" s="47">
        <f>M543*N543</f>
        <v>1.6017635347838244</v>
      </c>
      <c r="P543" s="47">
        <f>M543*60*1000</f>
        <v>1304.2968906008016</v>
      </c>
      <c r="Q543" s="61">
        <f>P543*N543/1000</f>
        <v>96.105812087029463</v>
      </c>
    </row>
    <row r="544" spans="1:17" ht="12.75" customHeight="1">
      <c r="A544" s="125"/>
      <c r="B544" s="21" t="s">
        <v>31</v>
      </c>
      <c r="C544" s="376" t="s">
        <v>399</v>
      </c>
      <c r="D544" s="17">
        <v>40</v>
      </c>
      <c r="E544" s="17">
        <v>1976</v>
      </c>
      <c r="F544" s="377">
        <v>50.2</v>
      </c>
      <c r="G544" s="377">
        <v>2.3199999999999998</v>
      </c>
      <c r="H544" s="377">
        <v>6.4</v>
      </c>
      <c r="I544" s="377">
        <v>41.48</v>
      </c>
      <c r="J544" s="28">
        <v>1908</v>
      </c>
      <c r="K544" s="377">
        <v>41.48</v>
      </c>
      <c r="L544" s="27">
        <v>1908</v>
      </c>
      <c r="M544" s="378">
        <f>K544/L544</f>
        <v>2.1740041928721171E-2</v>
      </c>
      <c r="N544" s="19">
        <v>56.03</v>
      </c>
      <c r="O544" s="47">
        <f>M544*N544</f>
        <v>1.2180945492662472</v>
      </c>
      <c r="P544" s="47">
        <f>M544*60*1000</f>
        <v>1304.4025157232704</v>
      </c>
      <c r="Q544" s="61">
        <f>P544*N544/1000</f>
        <v>73.085672955974843</v>
      </c>
    </row>
    <row r="545" spans="1:17" ht="12.75" customHeight="1">
      <c r="A545" s="125"/>
      <c r="B545" s="21" t="s">
        <v>662</v>
      </c>
      <c r="C545" s="128" t="s">
        <v>646</v>
      </c>
      <c r="D545" s="15">
        <v>50</v>
      </c>
      <c r="E545" s="15">
        <v>1969</v>
      </c>
      <c r="F545" s="379">
        <f>SUM(G545+H545+I545)</f>
        <v>68.7</v>
      </c>
      <c r="G545" s="379">
        <v>4.5999999999999996</v>
      </c>
      <c r="H545" s="379">
        <v>7.9</v>
      </c>
      <c r="I545" s="379">
        <v>56.2</v>
      </c>
      <c r="J545" s="26">
        <v>2582.6</v>
      </c>
      <c r="K545" s="379">
        <v>56.2</v>
      </c>
      <c r="L545" s="25">
        <v>2582.6</v>
      </c>
      <c r="M545" s="380">
        <f>SUM(K545/L545)</f>
        <v>2.1761016030357006E-2</v>
      </c>
      <c r="N545" s="20">
        <v>58.6</v>
      </c>
      <c r="O545" s="20">
        <f>SUM(M545*N545)</f>
        <v>1.2751955393789205</v>
      </c>
      <c r="P545" s="20">
        <f>SUM(M545*60*1000)</f>
        <v>1305.6609618214204</v>
      </c>
      <c r="Q545" s="62">
        <f>SUM(O545*60)</f>
        <v>76.511732362735231</v>
      </c>
    </row>
    <row r="546" spans="1:17" ht="12.75" customHeight="1">
      <c r="A546" s="125"/>
      <c r="B546" s="21" t="s">
        <v>24</v>
      </c>
      <c r="C546" s="376" t="s">
        <v>370</v>
      </c>
      <c r="D546" s="17">
        <v>20</v>
      </c>
      <c r="E546" s="17" t="s">
        <v>28</v>
      </c>
      <c r="F546" s="377">
        <f>+G546+H546+I546</f>
        <v>23.99999</v>
      </c>
      <c r="G546" s="377">
        <v>0</v>
      </c>
      <c r="H546" s="377">
        <v>0</v>
      </c>
      <c r="I546" s="377">
        <v>23.99999</v>
      </c>
      <c r="J546" s="28">
        <v>1098.97</v>
      </c>
      <c r="K546" s="377">
        <v>23.99999</v>
      </c>
      <c r="L546" s="27">
        <v>1098.97</v>
      </c>
      <c r="M546" s="378">
        <f>K546/L546</f>
        <v>2.1838621618424526E-2</v>
      </c>
      <c r="N546" s="19">
        <v>73.683999999999997</v>
      </c>
      <c r="O546" s="47">
        <f>M546*N546</f>
        <v>1.6091569953319926</v>
      </c>
      <c r="P546" s="47">
        <f>M546*60*1000</f>
        <v>1310.3172971054714</v>
      </c>
      <c r="Q546" s="61">
        <f>P546*N546/1000</f>
        <v>96.549419719919541</v>
      </c>
    </row>
    <row r="547" spans="1:17" ht="12.75" customHeight="1">
      <c r="A547" s="125"/>
      <c r="B547" s="21" t="s">
        <v>97</v>
      </c>
      <c r="C547" s="360" t="s">
        <v>285</v>
      </c>
      <c r="D547" s="361">
        <v>41</v>
      </c>
      <c r="E547" s="361">
        <v>1981</v>
      </c>
      <c r="F547" s="362">
        <v>55.585999999999999</v>
      </c>
      <c r="G547" s="362">
        <v>3.881119</v>
      </c>
      <c r="H547" s="362">
        <v>2.65</v>
      </c>
      <c r="I547" s="362">
        <v>49.054884000000001</v>
      </c>
      <c r="J547" s="363">
        <v>2245.19</v>
      </c>
      <c r="K547" s="362">
        <v>49.054884000000001</v>
      </c>
      <c r="L547" s="364">
        <v>2245.19</v>
      </c>
      <c r="M547" s="365">
        <v>2.1848878714050928E-2</v>
      </c>
      <c r="N547" s="366">
        <v>78.916000000000011</v>
      </c>
      <c r="O547" s="366">
        <v>1.7242261125980434</v>
      </c>
      <c r="P547" s="366">
        <v>1310.9327228430557</v>
      </c>
      <c r="Q547" s="367">
        <v>103.45356675588259</v>
      </c>
    </row>
    <row r="548" spans="1:17" ht="12.75" customHeight="1">
      <c r="A548" s="125"/>
      <c r="B548" s="21" t="s">
        <v>30</v>
      </c>
      <c r="C548" s="376" t="s">
        <v>383</v>
      </c>
      <c r="D548" s="17">
        <v>12</v>
      </c>
      <c r="E548" s="17">
        <v>1988</v>
      </c>
      <c r="F548" s="377">
        <f>G548+H548+I548</f>
        <v>15.984000999999999</v>
      </c>
      <c r="G548" s="377">
        <v>1.0037430000000001</v>
      </c>
      <c r="H548" s="377">
        <v>1.92</v>
      </c>
      <c r="I548" s="377">
        <v>13.060257999999999</v>
      </c>
      <c r="J548" s="28">
        <v>597.27</v>
      </c>
      <c r="K548" s="377">
        <f>I548</f>
        <v>13.060257999999999</v>
      </c>
      <c r="L548" s="27">
        <f>J548</f>
        <v>597.27</v>
      </c>
      <c r="M548" s="378">
        <f>K548/L548</f>
        <v>2.1866589649572221E-2</v>
      </c>
      <c r="N548" s="19">
        <v>80.400000000000006</v>
      </c>
      <c r="O548" s="47">
        <f>M548*N548</f>
        <v>1.7580738078256066</v>
      </c>
      <c r="P548" s="47">
        <f>M548*60*1000</f>
        <v>1311.9953789743333</v>
      </c>
      <c r="Q548" s="61">
        <f>P548*N548/1000</f>
        <v>105.48442846953641</v>
      </c>
    </row>
    <row r="549" spans="1:17" ht="12.75" customHeight="1">
      <c r="A549" s="125"/>
      <c r="B549" s="15" t="s">
        <v>901</v>
      </c>
      <c r="C549" s="376" t="s">
        <v>889</v>
      </c>
      <c r="D549" s="17">
        <v>20</v>
      </c>
      <c r="E549" s="17"/>
      <c r="F549" s="377">
        <f>SUM(G549+H549+I549)</f>
        <v>29.338000000000001</v>
      </c>
      <c r="G549" s="377">
        <v>1.734</v>
      </c>
      <c r="H549" s="377">
        <v>3.2</v>
      </c>
      <c r="I549" s="377">
        <v>24.404</v>
      </c>
      <c r="J549" s="28">
        <v>1114.26</v>
      </c>
      <c r="K549" s="377">
        <v>22.873000000000001</v>
      </c>
      <c r="L549" s="27">
        <v>1044.44</v>
      </c>
      <c r="M549" s="378">
        <f>K549/L549</f>
        <v>2.1899774041591668E-2</v>
      </c>
      <c r="N549" s="19">
        <v>58.72</v>
      </c>
      <c r="O549" s="47">
        <f>M549*N549</f>
        <v>1.2859547317222628</v>
      </c>
      <c r="P549" s="47">
        <f>M549*60*1000</f>
        <v>1313.9864424955001</v>
      </c>
      <c r="Q549" s="61">
        <f>P549*N549/1000</f>
        <v>77.157283903335752</v>
      </c>
    </row>
    <row r="550" spans="1:17" ht="12.75" customHeight="1">
      <c r="A550" s="125"/>
      <c r="B550" s="21" t="s">
        <v>569</v>
      </c>
      <c r="C550" s="128" t="s">
        <v>556</v>
      </c>
      <c r="D550" s="15">
        <v>50</v>
      </c>
      <c r="E550" s="15">
        <v>1988</v>
      </c>
      <c r="F550" s="379">
        <v>63.63</v>
      </c>
      <c r="G550" s="379">
        <v>3.4446699999999999</v>
      </c>
      <c r="H550" s="379">
        <v>7.84</v>
      </c>
      <c r="I550" s="379">
        <v>52.345329999999997</v>
      </c>
      <c r="J550" s="26">
        <v>2389.81</v>
      </c>
      <c r="K550" s="379">
        <v>52.345329999999997</v>
      </c>
      <c r="L550" s="25">
        <v>2389.81</v>
      </c>
      <c r="M550" s="380">
        <f>K550/L550</f>
        <v>2.1903553002121507E-2</v>
      </c>
      <c r="N550" s="20">
        <v>64.855000000000004</v>
      </c>
      <c r="O550" s="20">
        <f>K550*N550/J550</f>
        <v>1.4205549299525904</v>
      </c>
      <c r="P550" s="20">
        <f>M550*60*1000</f>
        <v>1314.2131801272906</v>
      </c>
      <c r="Q550" s="62">
        <f>O550*60</f>
        <v>85.233295797155421</v>
      </c>
    </row>
    <row r="551" spans="1:17" ht="12.75" customHeight="1">
      <c r="A551" s="125"/>
      <c r="B551" s="15" t="s">
        <v>161</v>
      </c>
      <c r="C551" s="393" t="s">
        <v>289</v>
      </c>
      <c r="D551" s="394">
        <v>11</v>
      </c>
      <c r="E551" s="394">
        <v>1976</v>
      </c>
      <c r="F551" s="395">
        <v>15.3644</v>
      </c>
      <c r="G551" s="395">
        <v>1.2749999999999999</v>
      </c>
      <c r="H551" s="395">
        <v>1.6</v>
      </c>
      <c r="I551" s="395">
        <v>12.489402</v>
      </c>
      <c r="J551" s="396">
        <v>568.63</v>
      </c>
      <c r="K551" s="395">
        <v>12.489402</v>
      </c>
      <c r="L551" s="397">
        <v>568.63</v>
      </c>
      <c r="M551" s="398">
        <v>2.1964022299210382E-2</v>
      </c>
      <c r="N551" s="399">
        <v>78.588999999999999</v>
      </c>
      <c r="O551" s="399">
        <v>1.7261305484726446</v>
      </c>
      <c r="P551" s="399">
        <v>1317.8413379526228</v>
      </c>
      <c r="Q551" s="400">
        <v>103.56783290835867</v>
      </c>
    </row>
    <row r="552" spans="1:17" ht="12.75" customHeight="1">
      <c r="A552" s="125"/>
      <c r="B552" s="21" t="s">
        <v>31</v>
      </c>
      <c r="C552" s="376" t="s">
        <v>401</v>
      </c>
      <c r="D552" s="17">
        <v>40</v>
      </c>
      <c r="E552" s="17">
        <v>1969</v>
      </c>
      <c r="F552" s="377">
        <v>51.3</v>
      </c>
      <c r="G552" s="377">
        <v>2.52</v>
      </c>
      <c r="H552" s="377">
        <v>6.4</v>
      </c>
      <c r="I552" s="377">
        <v>42.37</v>
      </c>
      <c r="J552" s="28">
        <v>1925</v>
      </c>
      <c r="K552" s="377">
        <v>42.37</v>
      </c>
      <c r="L552" s="27">
        <v>1925</v>
      </c>
      <c r="M552" s="378">
        <f>K552/L552</f>
        <v>2.2010389610389609E-2</v>
      </c>
      <c r="N552" s="19">
        <v>56.03</v>
      </c>
      <c r="O552" s="47">
        <f>M552*N552</f>
        <v>1.2332421298701297</v>
      </c>
      <c r="P552" s="47">
        <f>M552*60*1000</f>
        <v>1320.6233766233765</v>
      </c>
      <c r="Q552" s="61">
        <f>P552*N552/1000</f>
        <v>73.994527792207791</v>
      </c>
    </row>
    <row r="553" spans="1:17" ht="12.75" customHeight="1">
      <c r="A553" s="125"/>
      <c r="B553" s="21" t="s">
        <v>31</v>
      </c>
      <c r="C553" s="376" t="s">
        <v>395</v>
      </c>
      <c r="D553" s="17">
        <v>29</v>
      </c>
      <c r="E553" s="17">
        <v>1974</v>
      </c>
      <c r="F553" s="377">
        <v>37</v>
      </c>
      <c r="G553" s="377">
        <v>2.54</v>
      </c>
      <c r="H553" s="377">
        <v>4.4800000000000004</v>
      </c>
      <c r="I553" s="377">
        <v>29.98</v>
      </c>
      <c r="J553" s="28">
        <v>1359</v>
      </c>
      <c r="K553" s="377">
        <v>29.98</v>
      </c>
      <c r="L553" s="27">
        <v>1359</v>
      </c>
      <c r="M553" s="378">
        <f>K553/L553</f>
        <v>2.2060338484179542E-2</v>
      </c>
      <c r="N553" s="19">
        <v>56.03</v>
      </c>
      <c r="O553" s="47">
        <f>M553*N553</f>
        <v>1.2360407652685799</v>
      </c>
      <c r="P553" s="47">
        <f>M553*60*1000</f>
        <v>1323.6203090507724</v>
      </c>
      <c r="Q553" s="61">
        <f>P553*N553/1000</f>
        <v>74.162445916114777</v>
      </c>
    </row>
    <row r="554" spans="1:17" ht="12.75" customHeight="1">
      <c r="A554" s="125"/>
      <c r="B554" s="21" t="s">
        <v>529</v>
      </c>
      <c r="C554" s="389" t="s">
        <v>514</v>
      </c>
      <c r="D554" s="48">
        <v>59</v>
      </c>
      <c r="E554" s="49" t="s">
        <v>35</v>
      </c>
      <c r="F554" s="385">
        <v>59.17</v>
      </c>
      <c r="G554" s="385">
        <v>5.42</v>
      </c>
      <c r="H554" s="386">
        <v>0.59</v>
      </c>
      <c r="I554" s="385">
        <v>53.16</v>
      </c>
      <c r="J554" s="50">
        <v>2449.7199999999998</v>
      </c>
      <c r="K554" s="385">
        <v>53.16</v>
      </c>
      <c r="L554" s="387">
        <v>2403.11</v>
      </c>
      <c r="M554" s="378">
        <f>K554/L554</f>
        <v>2.2121334437458125E-2</v>
      </c>
      <c r="N554" s="388">
        <v>65.900000000000006</v>
      </c>
      <c r="O554" s="47">
        <f>M554*N554</f>
        <v>1.4577959394284905</v>
      </c>
      <c r="P554" s="47">
        <f>M554*60*1000</f>
        <v>1327.2800662474874</v>
      </c>
      <c r="Q554" s="61">
        <f>P554*N554/1000</f>
        <v>87.467756365709434</v>
      </c>
    </row>
    <row r="555" spans="1:17" ht="12.75" customHeight="1">
      <c r="A555" s="125"/>
      <c r="B555" s="21" t="s">
        <v>30</v>
      </c>
      <c r="C555" s="376" t="s">
        <v>29</v>
      </c>
      <c r="D555" s="17">
        <v>20</v>
      </c>
      <c r="E555" s="17">
        <v>1987</v>
      </c>
      <c r="F555" s="377">
        <f>G555+H555+I555</f>
        <v>29.001002999999997</v>
      </c>
      <c r="G555" s="377">
        <v>1.64941</v>
      </c>
      <c r="H555" s="377">
        <v>3.4</v>
      </c>
      <c r="I555" s="377">
        <v>23.951592999999999</v>
      </c>
      <c r="J555" s="28">
        <v>1081.6300000000001</v>
      </c>
      <c r="K555" s="377">
        <f>I555</f>
        <v>23.951592999999999</v>
      </c>
      <c r="L555" s="27">
        <f>J555</f>
        <v>1081.6300000000001</v>
      </c>
      <c r="M555" s="378">
        <f>K555/L555</f>
        <v>2.2143979919196026E-2</v>
      </c>
      <c r="N555" s="19">
        <v>80.400000000000006</v>
      </c>
      <c r="O555" s="47">
        <f>M555*N555</f>
        <v>1.7803759855033605</v>
      </c>
      <c r="P555" s="47">
        <f>M555*60*1000</f>
        <v>1328.6387951517615</v>
      </c>
      <c r="Q555" s="61">
        <f>P555*N555/1000</f>
        <v>106.82255913020164</v>
      </c>
    </row>
    <row r="556" spans="1:17" ht="12.75" customHeight="1">
      <c r="A556" s="125"/>
      <c r="B556" s="21" t="s">
        <v>31</v>
      </c>
      <c r="C556" s="376" t="s">
        <v>397</v>
      </c>
      <c r="D556" s="17">
        <v>48</v>
      </c>
      <c r="E556" s="17">
        <v>1979</v>
      </c>
      <c r="F556" s="377">
        <v>66.400000000000006</v>
      </c>
      <c r="G556" s="377">
        <v>5.51</v>
      </c>
      <c r="H556" s="377">
        <v>7.68</v>
      </c>
      <c r="I556" s="377">
        <v>53.21</v>
      </c>
      <c r="J556" s="28">
        <v>2401</v>
      </c>
      <c r="K556" s="377">
        <v>53.21</v>
      </c>
      <c r="L556" s="27">
        <v>2401</v>
      </c>
      <c r="M556" s="378">
        <f>K556/L556</f>
        <v>2.2161599333610997E-2</v>
      </c>
      <c r="N556" s="19">
        <v>56.03</v>
      </c>
      <c r="O556" s="47">
        <f>M556*N556</f>
        <v>1.2417144106622242</v>
      </c>
      <c r="P556" s="47">
        <f>M556*60*1000</f>
        <v>1329.6959600166597</v>
      </c>
      <c r="Q556" s="61">
        <f>P556*N556/1000</f>
        <v>74.502864639733431</v>
      </c>
    </row>
    <row r="557" spans="1:17" ht="12.75" customHeight="1">
      <c r="A557" s="125"/>
      <c r="B557" s="15" t="s">
        <v>161</v>
      </c>
      <c r="C557" s="393" t="s">
        <v>349</v>
      </c>
      <c r="D557" s="394">
        <v>38</v>
      </c>
      <c r="E557" s="394">
        <v>1978</v>
      </c>
      <c r="F557" s="395">
        <v>52.813000000000002</v>
      </c>
      <c r="G557" s="395">
        <v>3.930723</v>
      </c>
      <c r="H557" s="395">
        <v>5.92</v>
      </c>
      <c r="I557" s="395">
        <v>42.962277</v>
      </c>
      <c r="J557" s="396">
        <v>1934.43</v>
      </c>
      <c r="K557" s="395">
        <v>42.962277</v>
      </c>
      <c r="L557" s="397">
        <v>1934.43</v>
      </c>
      <c r="M557" s="398">
        <v>2.2209269397186766E-2</v>
      </c>
      <c r="N557" s="399">
        <v>78.588999999999999</v>
      </c>
      <c r="O557" s="399">
        <v>1.7454042726555108</v>
      </c>
      <c r="P557" s="399">
        <v>1332.556163831206</v>
      </c>
      <c r="Q557" s="400">
        <v>104.72425635933065</v>
      </c>
    </row>
    <row r="558" spans="1:17" ht="12.75" customHeight="1">
      <c r="A558" s="125"/>
      <c r="B558" s="21" t="s">
        <v>662</v>
      </c>
      <c r="C558" s="128" t="s">
        <v>647</v>
      </c>
      <c r="D558" s="15">
        <v>40</v>
      </c>
      <c r="E558" s="15">
        <v>1980</v>
      </c>
      <c r="F558" s="379">
        <f>SUM(G558+H558+I558)</f>
        <v>59.4</v>
      </c>
      <c r="G558" s="379">
        <v>3.7</v>
      </c>
      <c r="H558" s="379">
        <v>6.4</v>
      </c>
      <c r="I558" s="379">
        <v>49.3</v>
      </c>
      <c r="J558" s="26">
        <v>2208.7600000000002</v>
      </c>
      <c r="K558" s="379">
        <v>49.3</v>
      </c>
      <c r="L558" s="25">
        <v>2208.8000000000002</v>
      </c>
      <c r="M558" s="380">
        <f>SUM(K558/L558)</f>
        <v>2.2319811662441142E-2</v>
      </c>
      <c r="N558" s="20">
        <v>58.6</v>
      </c>
      <c r="O558" s="20">
        <f>SUM(M558*N558)</f>
        <v>1.3079409634190509</v>
      </c>
      <c r="P558" s="20">
        <f>SUM(M558*60*1000)</f>
        <v>1339.1886997464685</v>
      </c>
      <c r="Q558" s="62">
        <f>SUM(O558*60)</f>
        <v>78.476457805143056</v>
      </c>
    </row>
    <row r="559" spans="1:17" ht="12.75" customHeight="1">
      <c r="A559" s="125"/>
      <c r="B559" s="21" t="s">
        <v>790</v>
      </c>
      <c r="C559" s="128" t="s">
        <v>781</v>
      </c>
      <c r="D559" s="15">
        <v>42</v>
      </c>
      <c r="E559" s="15" t="s">
        <v>35</v>
      </c>
      <c r="F559" s="379">
        <v>27.78</v>
      </c>
      <c r="G559" s="379">
        <v>2.92</v>
      </c>
      <c r="H559" s="379">
        <v>0.44</v>
      </c>
      <c r="I559" s="379">
        <v>42.88</v>
      </c>
      <c r="J559" s="26">
        <v>1954.43</v>
      </c>
      <c r="K559" s="379">
        <v>41.62</v>
      </c>
      <c r="L559" s="25">
        <v>1864.61</v>
      </c>
      <c r="M559" s="380">
        <f>K559/L559</f>
        <v>2.2321021554105147E-2</v>
      </c>
      <c r="N559" s="20">
        <v>57.5</v>
      </c>
      <c r="O559" s="20">
        <f>M559*N559</f>
        <v>1.2834587393610459</v>
      </c>
      <c r="P559" s="20">
        <f>M559*60*1000</f>
        <v>1339.2612932463089</v>
      </c>
      <c r="Q559" s="62">
        <f>O559*60</f>
        <v>77.00752436166276</v>
      </c>
    </row>
    <row r="560" spans="1:17" ht="12.75" customHeight="1">
      <c r="A560" s="125"/>
      <c r="B560" s="15" t="s">
        <v>254</v>
      </c>
      <c r="C560" s="360" t="s">
        <v>227</v>
      </c>
      <c r="D560" s="361">
        <v>59</v>
      </c>
      <c r="E560" s="361">
        <v>1964</v>
      </c>
      <c r="F560" s="362">
        <v>75.667000000000002</v>
      </c>
      <c r="G560" s="362">
        <v>7.4730080000000001</v>
      </c>
      <c r="H560" s="362">
        <v>9.1199999999999992</v>
      </c>
      <c r="I560" s="362">
        <v>59.073994999999996</v>
      </c>
      <c r="J560" s="363">
        <v>2642.27</v>
      </c>
      <c r="K560" s="362">
        <v>59.073994999999996</v>
      </c>
      <c r="L560" s="364">
        <v>2642.27</v>
      </c>
      <c r="M560" s="365">
        <v>2.2357289376180329E-2</v>
      </c>
      <c r="N560" s="366">
        <v>69.389399999999995</v>
      </c>
      <c r="O560" s="366">
        <v>1.5513588954395272</v>
      </c>
      <c r="P560" s="366">
        <v>1341.4373625708199</v>
      </c>
      <c r="Q560" s="367">
        <v>93.081533726371646</v>
      </c>
    </row>
    <row r="561" spans="1:17" ht="12.75" customHeight="1">
      <c r="A561" s="125"/>
      <c r="B561" s="21" t="s">
        <v>758</v>
      </c>
      <c r="C561" s="376" t="s">
        <v>738</v>
      </c>
      <c r="D561" s="17">
        <v>69</v>
      </c>
      <c r="E561" s="17">
        <v>1963</v>
      </c>
      <c r="F561" s="377">
        <v>75.802999999999997</v>
      </c>
      <c r="G561" s="377">
        <v>7.0819999999999999</v>
      </c>
      <c r="H561" s="377">
        <v>0.69</v>
      </c>
      <c r="I561" s="377">
        <f>F561-G561-H561</f>
        <v>68.031000000000006</v>
      </c>
      <c r="J561" s="28">
        <v>3031.55</v>
      </c>
      <c r="K561" s="377">
        <v>68.031000000000006</v>
      </c>
      <c r="L561" s="27">
        <v>3031.55</v>
      </c>
      <c r="M561" s="378">
        <f>K561/L561</f>
        <v>2.2440995530339267E-2</v>
      </c>
      <c r="N561" s="19">
        <v>53.41</v>
      </c>
      <c r="O561" s="47">
        <f>M561*N561</f>
        <v>1.1985735712754202</v>
      </c>
      <c r="P561" s="47">
        <f>M561*60*1000</f>
        <v>1346.459731820356</v>
      </c>
      <c r="Q561" s="61">
        <f>P561*N561/1000</f>
        <v>71.914414276525207</v>
      </c>
    </row>
    <row r="562" spans="1:17" ht="12.75" customHeight="1">
      <c r="A562" s="125"/>
      <c r="B562" s="21" t="s">
        <v>171</v>
      </c>
      <c r="C562" s="401" t="s">
        <v>295</v>
      </c>
      <c r="D562" s="394">
        <v>40</v>
      </c>
      <c r="E562" s="394">
        <v>1986</v>
      </c>
      <c r="F562" s="395">
        <v>59.598999999999997</v>
      </c>
      <c r="G562" s="395">
        <v>2.7779189999999998</v>
      </c>
      <c r="H562" s="395">
        <v>6.4</v>
      </c>
      <c r="I562" s="395">
        <v>50.421083000000003</v>
      </c>
      <c r="J562" s="396">
        <v>2240.67</v>
      </c>
      <c r="K562" s="395">
        <v>50.421083000000003</v>
      </c>
      <c r="L562" s="397">
        <v>2240.67</v>
      </c>
      <c r="M562" s="398">
        <v>2.2502681340848943E-2</v>
      </c>
      <c r="N562" s="399">
        <v>70.087000000000003</v>
      </c>
      <c r="O562" s="399">
        <v>1.5771454271360799</v>
      </c>
      <c r="P562" s="399">
        <v>1350.1608804509367</v>
      </c>
      <c r="Q562" s="400">
        <v>94.628725628164801</v>
      </c>
    </row>
    <row r="563" spans="1:17" ht="12.75" customHeight="1">
      <c r="A563" s="125"/>
      <c r="B563" s="21" t="s">
        <v>662</v>
      </c>
      <c r="C563" s="128" t="s">
        <v>645</v>
      </c>
      <c r="D563" s="15">
        <v>40</v>
      </c>
      <c r="E563" s="15">
        <v>1975</v>
      </c>
      <c r="F563" s="379">
        <f>SUM(G563+H563+I563)</f>
        <v>59.4</v>
      </c>
      <c r="G563" s="379">
        <v>2.1</v>
      </c>
      <c r="H563" s="379">
        <v>6.4</v>
      </c>
      <c r="I563" s="379">
        <v>50.9</v>
      </c>
      <c r="J563" s="26">
        <v>2260.9299999999998</v>
      </c>
      <c r="K563" s="379">
        <v>50.9</v>
      </c>
      <c r="L563" s="25">
        <v>2260.9</v>
      </c>
      <c r="M563" s="380">
        <f>SUM(K563/L563)</f>
        <v>2.2513158476712813E-2</v>
      </c>
      <c r="N563" s="20">
        <v>58.6</v>
      </c>
      <c r="O563" s="20">
        <f>SUM(M563*N563)</f>
        <v>1.319271086735371</v>
      </c>
      <c r="P563" s="20">
        <f>SUM(M563*60*1000)</f>
        <v>1350.7895086027688</v>
      </c>
      <c r="Q563" s="62">
        <f>SUM(O563*60)</f>
        <v>79.156265204122263</v>
      </c>
    </row>
    <row r="564" spans="1:17" ht="12.75" customHeight="1">
      <c r="A564" s="125"/>
      <c r="B564" s="21" t="s">
        <v>171</v>
      </c>
      <c r="C564" s="401" t="s">
        <v>170</v>
      </c>
      <c r="D564" s="394">
        <v>21</v>
      </c>
      <c r="E564" s="394">
        <v>1978</v>
      </c>
      <c r="F564" s="395">
        <v>28.803999999999998</v>
      </c>
      <c r="G564" s="395">
        <v>1.624911</v>
      </c>
      <c r="H564" s="395">
        <v>3.2</v>
      </c>
      <c r="I564" s="395">
        <v>23.979089999999999</v>
      </c>
      <c r="J564" s="396">
        <v>1064.99</v>
      </c>
      <c r="K564" s="395">
        <v>23.979089999999999</v>
      </c>
      <c r="L564" s="397">
        <v>1064.99</v>
      </c>
      <c r="M564" s="398">
        <v>2.2515788880646766E-2</v>
      </c>
      <c r="N564" s="399">
        <v>70.087000000000003</v>
      </c>
      <c r="O564" s="399">
        <v>1.5780640952778899</v>
      </c>
      <c r="P564" s="399">
        <v>1350.947332838806</v>
      </c>
      <c r="Q564" s="400">
        <v>94.683845716673403</v>
      </c>
    </row>
    <row r="565" spans="1:17" ht="12.75" customHeight="1">
      <c r="A565" s="125"/>
      <c r="B565" s="15" t="s">
        <v>161</v>
      </c>
      <c r="C565" s="393" t="s">
        <v>350</v>
      </c>
      <c r="D565" s="394">
        <v>19</v>
      </c>
      <c r="E565" s="394">
        <v>1969</v>
      </c>
      <c r="F565" s="395">
        <v>27.378</v>
      </c>
      <c r="G565" s="395">
        <v>1.4790000000000001</v>
      </c>
      <c r="H565" s="395">
        <v>0</v>
      </c>
      <c r="I565" s="395">
        <v>25.899000000000001</v>
      </c>
      <c r="J565" s="396">
        <v>1148.45</v>
      </c>
      <c r="K565" s="395">
        <v>25.899000000000001</v>
      </c>
      <c r="L565" s="397">
        <v>1148.45</v>
      </c>
      <c r="M565" s="398">
        <v>2.2551264748138795E-2</v>
      </c>
      <c r="N565" s="399">
        <v>78.588999999999999</v>
      </c>
      <c r="O565" s="399">
        <v>1.7722813452914798</v>
      </c>
      <c r="P565" s="399">
        <v>1353.0758848883277</v>
      </c>
      <c r="Q565" s="400">
        <v>106.33688071748878</v>
      </c>
    </row>
    <row r="566" spans="1:17" ht="12.75" customHeight="1">
      <c r="A566" s="125"/>
      <c r="B566" s="21" t="s">
        <v>662</v>
      </c>
      <c r="C566" s="128" t="s">
        <v>648</v>
      </c>
      <c r="D566" s="15">
        <v>45</v>
      </c>
      <c r="E566" s="15">
        <v>1971</v>
      </c>
      <c r="F566" s="379">
        <f>SUM(G566+H566+I566)</f>
        <v>53.9</v>
      </c>
      <c r="G566" s="379">
        <v>3.7</v>
      </c>
      <c r="H566" s="379">
        <v>7.2</v>
      </c>
      <c r="I566" s="379">
        <v>43</v>
      </c>
      <c r="J566" s="26">
        <v>1906.15</v>
      </c>
      <c r="K566" s="379">
        <v>43</v>
      </c>
      <c r="L566" s="25">
        <v>1906.2</v>
      </c>
      <c r="M566" s="380">
        <f>SUM(K566/L566)</f>
        <v>2.2557968733606128E-2</v>
      </c>
      <c r="N566" s="20">
        <v>58.6</v>
      </c>
      <c r="O566" s="20">
        <f>SUM(M566*N566)</f>
        <v>1.3218969677893191</v>
      </c>
      <c r="P566" s="20">
        <f>SUM(M566*60*1000)</f>
        <v>1353.4781240163677</v>
      </c>
      <c r="Q566" s="62">
        <f>SUM(O566*60)</f>
        <v>79.313818067359151</v>
      </c>
    </row>
    <row r="567" spans="1:17" ht="12.75" customHeight="1">
      <c r="A567" s="125"/>
      <c r="B567" s="15" t="s">
        <v>79</v>
      </c>
      <c r="C567" s="128" t="s">
        <v>63</v>
      </c>
      <c r="D567" s="15">
        <v>107</v>
      </c>
      <c r="E567" s="15">
        <v>1974</v>
      </c>
      <c r="F567" s="379">
        <v>85.1</v>
      </c>
      <c r="G567" s="379">
        <v>9.86</v>
      </c>
      <c r="H567" s="379">
        <v>17.12</v>
      </c>
      <c r="I567" s="379">
        <f>F567-G567-H567</f>
        <v>58.11999999999999</v>
      </c>
      <c r="J567" s="26">
        <v>2559.98</v>
      </c>
      <c r="K567" s="379">
        <f>I567/J567*L567</f>
        <v>56.828182095172608</v>
      </c>
      <c r="L567" s="25">
        <v>2503.08</v>
      </c>
      <c r="M567" s="380">
        <f>K567/L567</f>
        <v>2.2703302369549757E-2</v>
      </c>
      <c r="N567" s="20">
        <v>71.613</v>
      </c>
      <c r="O567" s="20">
        <f>M567*N567</f>
        <v>1.6258515925905668</v>
      </c>
      <c r="P567" s="20">
        <f>M567*60*1000</f>
        <v>1362.1981421729854</v>
      </c>
      <c r="Q567" s="62">
        <f>P567*N567/1000</f>
        <v>97.551095555434003</v>
      </c>
    </row>
    <row r="568" spans="1:17" ht="12.75" customHeight="1">
      <c r="A568" s="125"/>
      <c r="B568" s="21" t="s">
        <v>529</v>
      </c>
      <c r="C568" s="389" t="s">
        <v>515</v>
      </c>
      <c r="D568" s="48">
        <v>105</v>
      </c>
      <c r="E568" s="59" t="s">
        <v>35</v>
      </c>
      <c r="F568" s="385">
        <v>85.76</v>
      </c>
      <c r="G568" s="385">
        <v>9.14</v>
      </c>
      <c r="H568" s="386">
        <v>17.13</v>
      </c>
      <c r="I568" s="385">
        <v>59.49</v>
      </c>
      <c r="J568" s="50">
        <v>2608.98</v>
      </c>
      <c r="K568" s="385">
        <v>57.91</v>
      </c>
      <c r="L568" s="387">
        <v>2539.69</v>
      </c>
      <c r="M568" s="378">
        <f>K568/L568</f>
        <v>2.2801995519138162E-2</v>
      </c>
      <c r="N568" s="388">
        <v>65.900000000000006</v>
      </c>
      <c r="O568" s="47">
        <f>M568*N568</f>
        <v>1.502651504711205</v>
      </c>
      <c r="P568" s="47">
        <f>M568*60*1000</f>
        <v>1368.1197311482897</v>
      </c>
      <c r="Q568" s="61">
        <f>P568*N568/1000</f>
        <v>90.15909028267231</v>
      </c>
    </row>
    <row r="569" spans="1:17" ht="12.75" customHeight="1">
      <c r="A569" s="125"/>
      <c r="B569" s="21" t="s">
        <v>758</v>
      </c>
      <c r="C569" s="376" t="s">
        <v>739</v>
      </c>
      <c r="D569" s="17">
        <v>71</v>
      </c>
      <c r="E569" s="17">
        <v>1963</v>
      </c>
      <c r="F569" s="377">
        <v>74.781000000000006</v>
      </c>
      <c r="G569" s="377">
        <v>5.6909999999999998</v>
      </c>
      <c r="H569" s="377">
        <v>0.7</v>
      </c>
      <c r="I569" s="377">
        <f>F569-G569-H569</f>
        <v>68.39</v>
      </c>
      <c r="J569" s="28">
        <v>2997.89</v>
      </c>
      <c r="K569" s="377">
        <v>68.39</v>
      </c>
      <c r="L569" s="27">
        <v>2997.89</v>
      </c>
      <c r="M569" s="378">
        <f>K569/L569</f>
        <v>2.2812711607163708E-2</v>
      </c>
      <c r="N569" s="19">
        <v>53.41</v>
      </c>
      <c r="O569" s="47">
        <f>M569*N569</f>
        <v>1.2184269269386137</v>
      </c>
      <c r="P569" s="47">
        <f>M569*60*1000</f>
        <v>1368.7626964298224</v>
      </c>
      <c r="Q569" s="61">
        <f>P569*N569/1000</f>
        <v>73.105615616316811</v>
      </c>
    </row>
    <row r="570" spans="1:17" ht="12.75" customHeight="1">
      <c r="A570" s="125"/>
      <c r="B570" s="15" t="s">
        <v>79</v>
      </c>
      <c r="C570" s="128" t="s">
        <v>65</v>
      </c>
      <c r="D570" s="15">
        <v>118</v>
      </c>
      <c r="E570" s="15">
        <v>1961</v>
      </c>
      <c r="F570" s="379">
        <v>71.22</v>
      </c>
      <c r="G570" s="379">
        <v>11.41</v>
      </c>
      <c r="H570" s="379">
        <v>0</v>
      </c>
      <c r="I570" s="379">
        <f>F570-G570-H570</f>
        <v>59.81</v>
      </c>
      <c r="J570" s="26">
        <v>2620.23</v>
      </c>
      <c r="K570" s="379">
        <f>I570/J570*L570</f>
        <v>59.809999999999995</v>
      </c>
      <c r="L570" s="25">
        <v>2620.23</v>
      </c>
      <c r="M570" s="380">
        <f>K570/L570</f>
        <v>2.2826240444541127E-2</v>
      </c>
      <c r="N570" s="20">
        <v>71.613</v>
      </c>
      <c r="O570" s="20">
        <f>M570*N570</f>
        <v>1.6346555569549237</v>
      </c>
      <c r="P570" s="20">
        <f>M570*60*1000</f>
        <v>1369.5744266724676</v>
      </c>
      <c r="Q570" s="62">
        <f>P570*N570/1000</f>
        <v>98.079333417295416</v>
      </c>
    </row>
    <row r="571" spans="1:17" ht="12.75" customHeight="1">
      <c r="A571" s="125"/>
      <c r="B571" s="15" t="s">
        <v>923</v>
      </c>
      <c r="C571" s="381" t="s">
        <v>913</v>
      </c>
      <c r="D571" s="60">
        <v>14</v>
      </c>
      <c r="E571" s="60">
        <v>1981</v>
      </c>
      <c r="F571" s="382">
        <v>21.135999999999999</v>
      </c>
      <c r="G571" s="382">
        <v>1.23533</v>
      </c>
      <c r="H571" s="382">
        <v>2.08</v>
      </c>
      <c r="I571" s="382">
        <v>17.820669000000002</v>
      </c>
      <c r="J571" s="51">
        <v>779.03</v>
      </c>
      <c r="K571" s="382">
        <v>17.820669000000002</v>
      </c>
      <c r="L571" s="52">
        <v>779.03</v>
      </c>
      <c r="M571" s="383">
        <v>2.2875459224933576E-2</v>
      </c>
      <c r="N571" s="53">
        <v>79.548200000000008</v>
      </c>
      <c r="O571" s="53">
        <v>1.8197016055168613</v>
      </c>
      <c r="P571" s="53">
        <v>1372.5275534960147</v>
      </c>
      <c r="Q571" s="63">
        <v>109.18209633101168</v>
      </c>
    </row>
    <row r="572" spans="1:17" ht="12.75" customHeight="1">
      <c r="A572" s="125"/>
      <c r="B572" s="21" t="s">
        <v>181</v>
      </c>
      <c r="C572" s="381" t="s">
        <v>172</v>
      </c>
      <c r="D572" s="60">
        <v>50</v>
      </c>
      <c r="E572" s="60">
        <v>1971</v>
      </c>
      <c r="F572" s="382">
        <v>69.7</v>
      </c>
      <c r="G572" s="382">
        <v>3.92598</v>
      </c>
      <c r="H572" s="382">
        <v>8</v>
      </c>
      <c r="I572" s="382">
        <v>57.774017000000001</v>
      </c>
      <c r="J572" s="51">
        <v>2518.19</v>
      </c>
      <c r="K572" s="382">
        <v>57.774017000000001</v>
      </c>
      <c r="L572" s="52">
        <v>2518.19</v>
      </c>
      <c r="M572" s="383">
        <v>2.2942675890222738E-2</v>
      </c>
      <c r="N572" s="53">
        <v>77.248300000000015</v>
      </c>
      <c r="O572" s="53">
        <v>1.7722827099706935</v>
      </c>
      <c r="P572" s="53">
        <v>1376.5605534133642</v>
      </c>
      <c r="Q572" s="63">
        <v>106.3369625982416</v>
      </c>
    </row>
    <row r="573" spans="1:17" ht="12.75" customHeight="1">
      <c r="A573" s="125"/>
      <c r="B573" s="21" t="s">
        <v>30</v>
      </c>
      <c r="C573" s="376" t="s">
        <v>384</v>
      </c>
      <c r="D573" s="17">
        <v>20</v>
      </c>
      <c r="E573" s="17">
        <v>1983</v>
      </c>
      <c r="F573" s="377">
        <f>G573+H573+I573</f>
        <v>30.950001</v>
      </c>
      <c r="G573" s="377">
        <v>1.9638610000000001</v>
      </c>
      <c r="H573" s="377">
        <v>3.2</v>
      </c>
      <c r="I573" s="377">
        <v>25.78614</v>
      </c>
      <c r="J573" s="28">
        <v>1123.93</v>
      </c>
      <c r="K573" s="377">
        <f>I573</f>
        <v>25.78614</v>
      </c>
      <c r="L573" s="27">
        <f>J573</f>
        <v>1123.93</v>
      </c>
      <c r="M573" s="378">
        <f>K573/L573</f>
        <v>2.2942834518163941E-2</v>
      </c>
      <c r="N573" s="19">
        <v>80.400000000000006</v>
      </c>
      <c r="O573" s="47">
        <f>M573*N573</f>
        <v>1.8446038952603809</v>
      </c>
      <c r="P573" s="47">
        <f>M573*60*1000</f>
        <v>1376.5700710898366</v>
      </c>
      <c r="Q573" s="61">
        <f>P573*N573/1000</f>
        <v>110.67623371562287</v>
      </c>
    </row>
    <row r="574" spans="1:17" ht="12.75" customHeight="1">
      <c r="A574" s="125"/>
      <c r="B574" s="21" t="s">
        <v>529</v>
      </c>
      <c r="C574" s="389" t="s">
        <v>516</v>
      </c>
      <c r="D574" s="48">
        <v>33</v>
      </c>
      <c r="E574" s="49" t="s">
        <v>35</v>
      </c>
      <c r="F574" s="385">
        <v>39.770000000000003</v>
      </c>
      <c r="G574" s="385">
        <v>2.08</v>
      </c>
      <c r="H574" s="386">
        <v>5.12</v>
      </c>
      <c r="I574" s="385">
        <v>32.57</v>
      </c>
      <c r="J574" s="50">
        <v>1419.26</v>
      </c>
      <c r="K574" s="385">
        <v>32.57</v>
      </c>
      <c r="L574" s="387">
        <v>1419.26</v>
      </c>
      <c r="M574" s="378">
        <f>K574/L574</f>
        <v>2.2948578836858646E-2</v>
      </c>
      <c r="N574" s="388">
        <v>65.900000000000006</v>
      </c>
      <c r="O574" s="47">
        <f>M574*N574</f>
        <v>1.5123113453489849</v>
      </c>
      <c r="P574" s="47">
        <f>M574*60*1000</f>
        <v>1376.9147302115189</v>
      </c>
      <c r="Q574" s="61">
        <f>P574*N574/1000</f>
        <v>90.738680720939101</v>
      </c>
    </row>
    <row r="575" spans="1:17" ht="12.75" customHeight="1">
      <c r="A575" s="125"/>
      <c r="B575" s="15" t="s">
        <v>338</v>
      </c>
      <c r="C575" s="368" t="s">
        <v>129</v>
      </c>
      <c r="D575" s="369">
        <v>20</v>
      </c>
      <c r="E575" s="369">
        <v>1990</v>
      </c>
      <c r="F575" s="370">
        <v>29.864000000000001</v>
      </c>
      <c r="G575" s="370">
        <v>1.9213739999999999</v>
      </c>
      <c r="H575" s="370">
        <v>3.2</v>
      </c>
      <c r="I575" s="370">
        <v>24.742626000000001</v>
      </c>
      <c r="J575" s="371">
        <v>1074.54</v>
      </c>
      <c r="K575" s="370">
        <v>24.742626000000001</v>
      </c>
      <c r="L575" s="372">
        <v>1074.54</v>
      </c>
      <c r="M575" s="373">
        <v>2.3026249371824223E-2</v>
      </c>
      <c r="N575" s="374">
        <v>81.205000000000013</v>
      </c>
      <c r="O575" s="374">
        <v>1.8698465802389863</v>
      </c>
      <c r="P575" s="374">
        <v>1381.5749623094532</v>
      </c>
      <c r="Q575" s="375">
        <v>112.19079481433917</v>
      </c>
    </row>
    <row r="576" spans="1:17" ht="12.75" customHeight="1">
      <c r="A576" s="125"/>
      <c r="B576" s="15" t="s">
        <v>696</v>
      </c>
      <c r="C576" s="376" t="s">
        <v>681</v>
      </c>
      <c r="D576" s="17">
        <v>20</v>
      </c>
      <c r="E576" s="17">
        <v>1982</v>
      </c>
      <c r="F576" s="377">
        <v>29.704000000000001</v>
      </c>
      <c r="G576" s="377">
        <v>1.83</v>
      </c>
      <c r="H576" s="377">
        <v>3.2</v>
      </c>
      <c r="I576" s="377">
        <v>24.673999999999999</v>
      </c>
      <c r="J576" s="28">
        <v>1070.68</v>
      </c>
      <c r="K576" s="377">
        <v>22.798999999999999</v>
      </c>
      <c r="L576" s="27">
        <v>989.35</v>
      </c>
      <c r="M576" s="378">
        <f>K576/L576</f>
        <v>2.3044423106079747E-2</v>
      </c>
      <c r="N576" s="19">
        <v>75.319000000000003</v>
      </c>
      <c r="O576" s="47">
        <f>M576*N576</f>
        <v>1.7356829039268205</v>
      </c>
      <c r="P576" s="47">
        <f>M576*60*1000</f>
        <v>1382.6653863647848</v>
      </c>
      <c r="Q576" s="61">
        <f>P576*N576/1000</f>
        <v>104.14097423560924</v>
      </c>
    </row>
    <row r="577" spans="1:17" ht="12.75" customHeight="1">
      <c r="A577" s="125"/>
      <c r="B577" s="21" t="s">
        <v>181</v>
      </c>
      <c r="C577" s="381" t="s">
        <v>174</v>
      </c>
      <c r="D577" s="60">
        <v>32</v>
      </c>
      <c r="E577" s="60">
        <v>1967</v>
      </c>
      <c r="F577" s="382">
        <v>35.520000000000003</v>
      </c>
      <c r="G577" s="382">
        <v>0</v>
      </c>
      <c r="H577" s="382">
        <v>0</v>
      </c>
      <c r="I577" s="382">
        <v>35.520000000000003</v>
      </c>
      <c r="J577" s="51">
        <v>1535</v>
      </c>
      <c r="K577" s="382">
        <v>35.520000000000003</v>
      </c>
      <c r="L577" s="52">
        <v>1535</v>
      </c>
      <c r="M577" s="383">
        <v>2.3140065146579805E-2</v>
      </c>
      <c r="N577" s="53">
        <v>77.248300000000015</v>
      </c>
      <c r="O577" s="53">
        <v>1.7875306944625411</v>
      </c>
      <c r="P577" s="53">
        <v>1388.4039087947883</v>
      </c>
      <c r="Q577" s="63">
        <v>107.25184166775247</v>
      </c>
    </row>
    <row r="578" spans="1:17" ht="12.75" customHeight="1">
      <c r="A578" s="125"/>
      <c r="B578" s="15" t="s">
        <v>923</v>
      </c>
      <c r="C578" s="381" t="s">
        <v>916</v>
      </c>
      <c r="D578" s="60">
        <v>17</v>
      </c>
      <c r="E578" s="60">
        <v>1980</v>
      </c>
      <c r="F578" s="382">
        <v>21.44</v>
      </c>
      <c r="G578" s="382">
        <v>1.8261400000000001</v>
      </c>
      <c r="H578" s="382">
        <v>2.08</v>
      </c>
      <c r="I578" s="382">
        <v>17.533860999999998</v>
      </c>
      <c r="J578" s="51">
        <v>757.14</v>
      </c>
      <c r="K578" s="382">
        <v>17.533860999999998</v>
      </c>
      <c r="L578" s="52">
        <v>757.14</v>
      </c>
      <c r="M578" s="383">
        <v>2.3158017011384948E-2</v>
      </c>
      <c r="N578" s="53">
        <v>79.548200000000008</v>
      </c>
      <c r="O578" s="53">
        <v>1.8421785688250523</v>
      </c>
      <c r="P578" s="53">
        <v>1389.4810206830971</v>
      </c>
      <c r="Q578" s="63">
        <v>110.53071412950317</v>
      </c>
    </row>
    <row r="579" spans="1:17" ht="12.75" customHeight="1">
      <c r="A579" s="125"/>
      <c r="B579" s="15" t="s">
        <v>254</v>
      </c>
      <c r="C579" s="360" t="s">
        <v>234</v>
      </c>
      <c r="D579" s="361">
        <v>22</v>
      </c>
      <c r="E579" s="361" t="s">
        <v>35</v>
      </c>
      <c r="F579" s="362">
        <v>33.642000000000003</v>
      </c>
      <c r="G579" s="362">
        <v>2.6411669999999998</v>
      </c>
      <c r="H579" s="362">
        <v>3.52</v>
      </c>
      <c r="I579" s="362">
        <v>27.480833000000001</v>
      </c>
      <c r="J579" s="363">
        <v>1186.6500000000001</v>
      </c>
      <c r="K579" s="362">
        <v>27.480833000000001</v>
      </c>
      <c r="L579" s="364">
        <v>1186.6500000000001</v>
      </c>
      <c r="M579" s="365">
        <v>2.3158330594530822E-2</v>
      </c>
      <c r="N579" s="366">
        <v>69.389399999999995</v>
      </c>
      <c r="O579" s="366">
        <v>1.6069426649561369</v>
      </c>
      <c r="P579" s="366">
        <v>1389.4998356718493</v>
      </c>
      <c r="Q579" s="367">
        <v>96.416559897368202</v>
      </c>
    </row>
    <row r="580" spans="1:17" ht="12.75" customHeight="1">
      <c r="A580" s="125"/>
      <c r="B580" s="21" t="s">
        <v>758</v>
      </c>
      <c r="C580" s="376" t="s">
        <v>740</v>
      </c>
      <c r="D580" s="17">
        <v>22</v>
      </c>
      <c r="E580" s="17">
        <v>1986</v>
      </c>
      <c r="F580" s="377">
        <v>34.979999999999997</v>
      </c>
      <c r="G580" s="377">
        <v>2.66</v>
      </c>
      <c r="H580" s="377">
        <v>3.52</v>
      </c>
      <c r="I580" s="377">
        <f>F580-G580-H580</f>
        <v>28.799999999999994</v>
      </c>
      <c r="J580" s="28">
        <v>1240.44</v>
      </c>
      <c r="K580" s="377">
        <v>28.8</v>
      </c>
      <c r="L580" s="27">
        <v>1240.44</v>
      </c>
      <c r="M580" s="378">
        <f>K580/L580</f>
        <v>2.3217567959756213E-2</v>
      </c>
      <c r="N580" s="19">
        <v>53.41</v>
      </c>
      <c r="O580" s="47">
        <f>M580*N580</f>
        <v>1.2400503047305793</v>
      </c>
      <c r="P580" s="47">
        <f>M580*60*1000</f>
        <v>1393.0540775853729</v>
      </c>
      <c r="Q580" s="61">
        <f>P580*N580/1000</f>
        <v>74.403018283834754</v>
      </c>
    </row>
    <row r="581" spans="1:17" ht="12.75" customHeight="1">
      <c r="A581" s="125"/>
      <c r="B581" s="21" t="s">
        <v>790</v>
      </c>
      <c r="C581" s="128" t="s">
        <v>782</v>
      </c>
      <c r="D581" s="15">
        <v>20</v>
      </c>
      <c r="E581" s="15" t="s">
        <v>35</v>
      </c>
      <c r="F581" s="379">
        <v>16.399999999999999</v>
      </c>
      <c r="G581" s="379">
        <v>2.71</v>
      </c>
      <c r="H581" s="379">
        <v>3.26</v>
      </c>
      <c r="I581" s="379">
        <v>24.54</v>
      </c>
      <c r="J581" s="26">
        <v>1055.4000000000001</v>
      </c>
      <c r="K581" s="379">
        <v>24.54</v>
      </c>
      <c r="L581" s="25">
        <v>1055.4000000000001</v>
      </c>
      <c r="M581" s="380">
        <f>K581/L581</f>
        <v>2.3251847640704943E-2</v>
      </c>
      <c r="N581" s="20">
        <v>57.5</v>
      </c>
      <c r="O581" s="20">
        <f>M581*N581</f>
        <v>1.3369812393405343</v>
      </c>
      <c r="P581" s="20">
        <f>M581*60*1000</f>
        <v>1395.1108584422966</v>
      </c>
      <c r="Q581" s="62">
        <f>O581*60</f>
        <v>80.218874360432054</v>
      </c>
    </row>
    <row r="582" spans="1:17" ht="12.75" customHeight="1">
      <c r="A582" s="125"/>
      <c r="B582" s="21" t="s">
        <v>529</v>
      </c>
      <c r="C582" s="389" t="s">
        <v>517</v>
      </c>
      <c r="D582" s="48">
        <v>108</v>
      </c>
      <c r="E582" s="49" t="s">
        <v>35</v>
      </c>
      <c r="F582" s="385">
        <v>82.8</v>
      </c>
      <c r="G582" s="385">
        <v>5.85</v>
      </c>
      <c r="H582" s="386">
        <v>17.28</v>
      </c>
      <c r="I582" s="385">
        <v>59.67</v>
      </c>
      <c r="J582" s="50">
        <v>2561.06</v>
      </c>
      <c r="K582" s="385">
        <v>59.67</v>
      </c>
      <c r="L582" s="387">
        <v>2561.06</v>
      </c>
      <c r="M582" s="378">
        <f>K582/L582</f>
        <v>2.3298946529952444E-2</v>
      </c>
      <c r="N582" s="388">
        <v>65.900000000000006</v>
      </c>
      <c r="O582" s="47">
        <f>M582*N582</f>
        <v>1.5354005763238663</v>
      </c>
      <c r="P582" s="47">
        <f>M582*60*1000</f>
        <v>1397.9367917971465</v>
      </c>
      <c r="Q582" s="61">
        <f>P582*N582/1000</f>
        <v>92.124034579431964</v>
      </c>
    </row>
    <row r="583" spans="1:17" ht="12.75" customHeight="1">
      <c r="A583" s="125"/>
      <c r="B583" s="21" t="s">
        <v>662</v>
      </c>
      <c r="C583" s="128" t="s">
        <v>649</v>
      </c>
      <c r="D583" s="15">
        <v>20</v>
      </c>
      <c r="E583" s="15">
        <v>1979</v>
      </c>
      <c r="F583" s="379">
        <f>SUM(G583+H583+I583)</f>
        <v>29.8</v>
      </c>
      <c r="G583" s="379">
        <v>1.7</v>
      </c>
      <c r="H583" s="379">
        <v>3.1</v>
      </c>
      <c r="I583" s="379">
        <v>25</v>
      </c>
      <c r="J583" s="26">
        <v>1072.6199999999999</v>
      </c>
      <c r="K583" s="379">
        <v>25</v>
      </c>
      <c r="L583" s="25">
        <v>1072.6199999999999</v>
      </c>
      <c r="M583" s="380">
        <f>SUM(K583/L583)</f>
        <v>2.3307415487311446E-2</v>
      </c>
      <c r="N583" s="20">
        <v>58.6</v>
      </c>
      <c r="O583" s="20">
        <f>SUM(M583*N583)</f>
        <v>1.3658145475564507</v>
      </c>
      <c r="P583" s="20">
        <f>SUM(M583*60*1000)</f>
        <v>1398.4449292386867</v>
      </c>
      <c r="Q583" s="62">
        <f>SUM(O583*60)</f>
        <v>81.948872853387044</v>
      </c>
    </row>
    <row r="584" spans="1:17" ht="12.75" customHeight="1">
      <c r="A584" s="125"/>
      <c r="B584" s="21" t="s">
        <v>529</v>
      </c>
      <c r="C584" s="389" t="s">
        <v>518</v>
      </c>
      <c r="D584" s="48">
        <v>12</v>
      </c>
      <c r="E584" s="49" t="s">
        <v>35</v>
      </c>
      <c r="F584" s="385">
        <v>15.74</v>
      </c>
      <c r="G584" s="385">
        <v>1.06</v>
      </c>
      <c r="H584" s="386">
        <v>1.76</v>
      </c>
      <c r="I584" s="385">
        <v>12.92</v>
      </c>
      <c r="J584" s="50">
        <v>604.23</v>
      </c>
      <c r="K584" s="385">
        <v>12.92</v>
      </c>
      <c r="L584" s="387">
        <v>552.99</v>
      </c>
      <c r="M584" s="378">
        <f>K584/L584</f>
        <v>2.3363894464637696E-2</v>
      </c>
      <c r="N584" s="388">
        <v>65.900000000000006</v>
      </c>
      <c r="O584" s="47">
        <f>M584*N584</f>
        <v>1.5396806452196243</v>
      </c>
      <c r="P584" s="47">
        <f>M584*60*1000</f>
        <v>1401.8336678782616</v>
      </c>
      <c r="Q584" s="61">
        <f>P584*N584/1000</f>
        <v>92.380838713177454</v>
      </c>
    </row>
    <row r="585" spans="1:17" ht="12.75" customHeight="1">
      <c r="A585" s="125"/>
      <c r="B585" s="15" t="s">
        <v>161</v>
      </c>
      <c r="C585" s="393" t="s">
        <v>156</v>
      </c>
      <c r="D585" s="394">
        <v>50</v>
      </c>
      <c r="E585" s="394">
        <v>1985</v>
      </c>
      <c r="F585" s="395">
        <v>88.875</v>
      </c>
      <c r="G585" s="395">
        <v>4.7430000000000003</v>
      </c>
      <c r="H585" s="395">
        <v>8</v>
      </c>
      <c r="I585" s="395">
        <v>76.132000000000005</v>
      </c>
      <c r="J585" s="396">
        <v>3248.27</v>
      </c>
      <c r="K585" s="395">
        <v>76.132000000000005</v>
      </c>
      <c r="L585" s="397">
        <v>3248.27</v>
      </c>
      <c r="M585" s="398">
        <v>2.3437706840872218E-2</v>
      </c>
      <c r="N585" s="399">
        <v>78.588999999999999</v>
      </c>
      <c r="O585" s="399">
        <v>1.8419459429173066</v>
      </c>
      <c r="P585" s="399">
        <v>1406.2624104523331</v>
      </c>
      <c r="Q585" s="400">
        <v>110.51675657503841</v>
      </c>
    </row>
    <row r="586" spans="1:17" ht="12.75" customHeight="1">
      <c r="A586" s="125"/>
      <c r="B586" s="21" t="s">
        <v>758</v>
      </c>
      <c r="C586" s="376" t="s">
        <v>741</v>
      </c>
      <c r="D586" s="17">
        <v>70</v>
      </c>
      <c r="E586" s="17">
        <v>1963</v>
      </c>
      <c r="F586" s="377">
        <v>77.256</v>
      </c>
      <c r="G586" s="377">
        <v>5.399</v>
      </c>
      <c r="H586" s="377">
        <v>0.7</v>
      </c>
      <c r="I586" s="377">
        <f>F586-G586-H586</f>
        <v>71.156999999999996</v>
      </c>
      <c r="J586" s="28">
        <v>3023.47</v>
      </c>
      <c r="K586" s="377">
        <v>71.156999999999996</v>
      </c>
      <c r="L586" s="27">
        <v>3023.47</v>
      </c>
      <c r="M586" s="378">
        <f>K586/L586</f>
        <v>2.3534878798202066E-2</v>
      </c>
      <c r="N586" s="19">
        <v>53.41</v>
      </c>
      <c r="O586" s="47">
        <f>M586*N586</f>
        <v>1.2569978766119723</v>
      </c>
      <c r="P586" s="47">
        <f>M586*60*1000</f>
        <v>1412.092727892124</v>
      </c>
      <c r="Q586" s="61">
        <f>P586*N586/1000</f>
        <v>75.419872596718335</v>
      </c>
    </row>
    <row r="587" spans="1:17" ht="12.75" customHeight="1">
      <c r="A587" s="125"/>
      <c r="B587" s="21" t="s">
        <v>97</v>
      </c>
      <c r="C587" s="360" t="s">
        <v>90</v>
      </c>
      <c r="D587" s="361">
        <v>20</v>
      </c>
      <c r="E587" s="361">
        <v>1985</v>
      </c>
      <c r="F587" s="362">
        <v>28.326000000000001</v>
      </c>
      <c r="G587" s="362">
        <v>0.45905099999999999</v>
      </c>
      <c r="H587" s="362">
        <v>3.2</v>
      </c>
      <c r="I587" s="362">
        <v>24.666948999999999</v>
      </c>
      <c r="J587" s="363">
        <v>1047.19</v>
      </c>
      <c r="K587" s="362">
        <v>24.666948999999999</v>
      </c>
      <c r="L587" s="364">
        <v>1047.19</v>
      </c>
      <c r="M587" s="365">
        <v>2.3555371040594349E-2</v>
      </c>
      <c r="N587" s="366">
        <v>76.18010000000001</v>
      </c>
      <c r="O587" s="366">
        <v>1.7944505214095818</v>
      </c>
      <c r="P587" s="366">
        <v>1413.3222624356611</v>
      </c>
      <c r="Q587" s="367">
        <v>107.66703128457492</v>
      </c>
    </row>
    <row r="588" spans="1:17" ht="12.75" customHeight="1">
      <c r="A588" s="125"/>
      <c r="B588" s="21" t="s">
        <v>569</v>
      </c>
      <c r="C588" s="128" t="s">
        <v>557</v>
      </c>
      <c r="D588" s="15">
        <v>60</v>
      </c>
      <c r="E588" s="15">
        <v>1985</v>
      </c>
      <c r="F588" s="379">
        <v>106.63</v>
      </c>
      <c r="G588" s="379">
        <v>4.6305399999999999</v>
      </c>
      <c r="H588" s="379">
        <v>9.36</v>
      </c>
      <c r="I588" s="379">
        <v>92.63946</v>
      </c>
      <c r="J588" s="26">
        <v>3912.05</v>
      </c>
      <c r="K588" s="379">
        <v>92.63946</v>
      </c>
      <c r="L588" s="25">
        <v>3912.05</v>
      </c>
      <c r="M588" s="380">
        <f>K588/L588</f>
        <v>2.3680540892882247E-2</v>
      </c>
      <c r="N588" s="20">
        <v>64.855000000000004</v>
      </c>
      <c r="O588" s="20">
        <f>K588*N588/J588</f>
        <v>1.5358014796078783</v>
      </c>
      <c r="P588" s="20">
        <f>M588*60*1000</f>
        <v>1420.8324535729348</v>
      </c>
      <c r="Q588" s="62">
        <f>O588*60</f>
        <v>92.14808877647269</v>
      </c>
    </row>
    <row r="589" spans="1:17" ht="12.75" customHeight="1">
      <c r="A589" s="125"/>
      <c r="B589" s="15" t="s">
        <v>699</v>
      </c>
      <c r="C589" s="129" t="s">
        <v>697</v>
      </c>
      <c r="D589" s="17">
        <v>45</v>
      </c>
      <c r="E589" s="17">
        <v>1985</v>
      </c>
      <c r="F589" s="377">
        <v>19.100000000000001</v>
      </c>
      <c r="G589" s="377">
        <v>1.19</v>
      </c>
      <c r="H589" s="377">
        <v>1.92</v>
      </c>
      <c r="I589" s="377">
        <v>15.99</v>
      </c>
      <c r="J589" s="28">
        <v>672.3</v>
      </c>
      <c r="K589" s="377">
        <v>15.99</v>
      </c>
      <c r="L589" s="27">
        <v>672.3</v>
      </c>
      <c r="M589" s="378">
        <f>K589/L589</f>
        <v>2.3784024988844268E-2</v>
      </c>
      <c r="N589" s="19">
        <v>85.129000000000005</v>
      </c>
      <c r="O589" s="47">
        <f>M589*N589</f>
        <v>2.024710263275324</v>
      </c>
      <c r="P589" s="47">
        <f>M589*60*1000</f>
        <v>1427.0414993306561</v>
      </c>
      <c r="Q589" s="61">
        <f>P589*N589/1000</f>
        <v>121.48261579651943</v>
      </c>
    </row>
    <row r="590" spans="1:17" ht="12.75" customHeight="1">
      <c r="A590" s="125"/>
      <c r="B590" s="15" t="s">
        <v>79</v>
      </c>
      <c r="C590" s="128" t="s">
        <v>66</v>
      </c>
      <c r="D590" s="15">
        <v>47</v>
      </c>
      <c r="E590" s="15">
        <v>1979</v>
      </c>
      <c r="F590" s="379">
        <v>84.73</v>
      </c>
      <c r="G590" s="379">
        <v>6.09</v>
      </c>
      <c r="H590" s="379">
        <v>7.78</v>
      </c>
      <c r="I590" s="379">
        <f>F590-G590-H590</f>
        <v>70.86</v>
      </c>
      <c r="J590" s="26">
        <v>2974.87</v>
      </c>
      <c r="K590" s="379">
        <f>I590/J590*L590</f>
        <v>69.511576505864127</v>
      </c>
      <c r="L590" s="25">
        <v>2918.26</v>
      </c>
      <c r="M590" s="380">
        <f>K590/L590</f>
        <v>2.3819528248293202E-2</v>
      </c>
      <c r="N590" s="20">
        <v>71.613</v>
      </c>
      <c r="O590" s="20">
        <f>M590*N590</f>
        <v>1.7057878764450209</v>
      </c>
      <c r="P590" s="20">
        <f>M590*60*1000</f>
        <v>1429.171694897592</v>
      </c>
      <c r="Q590" s="62">
        <f>P590*N590/1000</f>
        <v>102.34727258670127</v>
      </c>
    </row>
    <row r="591" spans="1:17" ht="12.75" customHeight="1">
      <c r="A591" s="125"/>
      <c r="B591" s="21" t="s">
        <v>31</v>
      </c>
      <c r="C591" s="376" t="s">
        <v>400</v>
      </c>
      <c r="D591" s="17">
        <v>40</v>
      </c>
      <c r="E591" s="17">
        <v>1969</v>
      </c>
      <c r="F591" s="377">
        <v>56.1</v>
      </c>
      <c r="G591" s="377">
        <v>2.2400000000000002</v>
      </c>
      <c r="H591" s="377">
        <v>6.4</v>
      </c>
      <c r="I591" s="377">
        <v>47.46</v>
      </c>
      <c r="J591" s="28">
        <v>1992</v>
      </c>
      <c r="K591" s="377">
        <v>47.46</v>
      </c>
      <c r="L591" s="27">
        <v>1992</v>
      </c>
      <c r="M591" s="378">
        <f>K591/L591</f>
        <v>2.3825301204819276E-2</v>
      </c>
      <c r="N591" s="19">
        <v>56.03</v>
      </c>
      <c r="O591" s="47">
        <f>M591*N591</f>
        <v>1.334931626506024</v>
      </c>
      <c r="P591" s="47">
        <f>M591*60*1000</f>
        <v>1429.5180722891564</v>
      </c>
      <c r="Q591" s="61">
        <f>P591*N591/1000</f>
        <v>80.095897590361432</v>
      </c>
    </row>
    <row r="592" spans="1:17" ht="12.75" customHeight="1">
      <c r="A592" s="125"/>
      <c r="B592" s="15" t="s">
        <v>254</v>
      </c>
      <c r="C592" s="360" t="s">
        <v>235</v>
      </c>
      <c r="D592" s="361">
        <v>47</v>
      </c>
      <c r="E592" s="361" t="s">
        <v>35</v>
      </c>
      <c r="F592" s="362">
        <v>50.234000000000002</v>
      </c>
      <c r="G592" s="362">
        <v>5.3851250000000004</v>
      </c>
      <c r="H592" s="362">
        <v>0</v>
      </c>
      <c r="I592" s="362">
        <v>44.848877999999999</v>
      </c>
      <c r="J592" s="363">
        <v>1879.63</v>
      </c>
      <c r="K592" s="362">
        <v>44.848877999999999</v>
      </c>
      <c r="L592" s="364">
        <v>1879.63</v>
      </c>
      <c r="M592" s="365">
        <v>2.3860482116161156E-2</v>
      </c>
      <c r="N592" s="366">
        <v>69.389399999999995</v>
      </c>
      <c r="O592" s="366">
        <v>1.6556645377511527</v>
      </c>
      <c r="P592" s="366">
        <v>1431.6289269696695</v>
      </c>
      <c r="Q592" s="367">
        <v>99.339872265069175</v>
      </c>
    </row>
    <row r="593" spans="1:17" ht="12.75" customHeight="1">
      <c r="A593" s="125"/>
      <c r="B593" s="21" t="s">
        <v>171</v>
      </c>
      <c r="C593" s="401" t="s">
        <v>169</v>
      </c>
      <c r="D593" s="394">
        <v>45</v>
      </c>
      <c r="E593" s="394">
        <v>1972</v>
      </c>
      <c r="F593" s="395">
        <v>54.47</v>
      </c>
      <c r="G593" s="395">
        <v>3.3205079999999998</v>
      </c>
      <c r="H593" s="395">
        <v>7.2</v>
      </c>
      <c r="I593" s="395">
        <v>43.949492999999997</v>
      </c>
      <c r="J593" s="396">
        <v>1840.92</v>
      </c>
      <c r="K593" s="395">
        <v>43.949492999999997</v>
      </c>
      <c r="L593" s="397">
        <v>1840.92</v>
      </c>
      <c r="M593" s="398">
        <v>2.3873657193142557E-2</v>
      </c>
      <c r="N593" s="399">
        <v>70.087000000000003</v>
      </c>
      <c r="O593" s="399">
        <v>1.6732330116957825</v>
      </c>
      <c r="P593" s="399">
        <v>1432.4194315885534</v>
      </c>
      <c r="Q593" s="400">
        <v>100.39398070174694</v>
      </c>
    </row>
    <row r="594" spans="1:17" ht="12.75" customHeight="1">
      <c r="A594" s="125"/>
      <c r="B594" s="21" t="s">
        <v>30</v>
      </c>
      <c r="C594" s="376" t="s">
        <v>258</v>
      </c>
      <c r="D594" s="17">
        <v>22</v>
      </c>
      <c r="E594" s="17">
        <v>1987</v>
      </c>
      <c r="F594" s="377">
        <f>G594+H594+I594</f>
        <v>35.058999999999997</v>
      </c>
      <c r="G594" s="377">
        <v>2.4158360000000001</v>
      </c>
      <c r="H594" s="377">
        <v>3.80579</v>
      </c>
      <c r="I594" s="377">
        <v>28.837374000000001</v>
      </c>
      <c r="J594" s="28">
        <v>1206.54</v>
      </c>
      <c r="K594" s="377">
        <f>I594</f>
        <v>28.837374000000001</v>
      </c>
      <c r="L594" s="27">
        <f>J594</f>
        <v>1206.54</v>
      </c>
      <c r="M594" s="378">
        <f>K594/L594</f>
        <v>2.3900885175791937E-2</v>
      </c>
      <c r="N594" s="19">
        <v>80.400000000000006</v>
      </c>
      <c r="O594" s="47">
        <f>M594*N594</f>
        <v>1.9216311681336717</v>
      </c>
      <c r="P594" s="47">
        <f>M594*60*1000</f>
        <v>1434.0531105475163</v>
      </c>
      <c r="Q594" s="61">
        <f>P594*N594/1000</f>
        <v>115.29787008802033</v>
      </c>
    </row>
    <row r="595" spans="1:17" ht="12.75" customHeight="1">
      <c r="A595" s="125"/>
      <c r="B595" s="21" t="s">
        <v>790</v>
      </c>
      <c r="C595" s="128" t="s">
        <v>783</v>
      </c>
      <c r="D595" s="15">
        <v>24</v>
      </c>
      <c r="E595" s="15" t="s">
        <v>35</v>
      </c>
      <c r="F595" s="379">
        <v>13.7</v>
      </c>
      <c r="G595" s="379">
        <v>1.84</v>
      </c>
      <c r="H595" s="379">
        <v>0.23</v>
      </c>
      <c r="I595" s="379">
        <v>26.73</v>
      </c>
      <c r="J595" s="26">
        <v>1111.8599999999999</v>
      </c>
      <c r="K595" s="379">
        <v>23.44</v>
      </c>
      <c r="L595" s="25">
        <v>980.15</v>
      </c>
      <c r="M595" s="380">
        <f>K595/L595</f>
        <v>2.3914706932612356E-2</v>
      </c>
      <c r="N595" s="20">
        <v>57.5</v>
      </c>
      <c r="O595" s="20">
        <f>M595*N595</f>
        <v>1.3750956486252104</v>
      </c>
      <c r="P595" s="20">
        <f>M595*60*1000</f>
        <v>1434.8824159567414</v>
      </c>
      <c r="Q595" s="62">
        <f>O595*60</f>
        <v>82.505738917512616</v>
      </c>
    </row>
    <row r="596" spans="1:17" ht="12.75" customHeight="1">
      <c r="A596" s="125"/>
      <c r="B596" s="21" t="s">
        <v>569</v>
      </c>
      <c r="C596" s="128" t="s">
        <v>559</v>
      </c>
      <c r="D596" s="15">
        <v>85</v>
      </c>
      <c r="E596" s="15">
        <v>1970</v>
      </c>
      <c r="F596" s="379">
        <v>112.4</v>
      </c>
      <c r="G596" s="379">
        <v>6.8328699999999998</v>
      </c>
      <c r="H596" s="379">
        <v>13.6</v>
      </c>
      <c r="I596" s="379">
        <v>91.967129999999997</v>
      </c>
      <c r="J596" s="26">
        <v>3839.76</v>
      </c>
      <c r="K596" s="379">
        <v>91.967129999999997</v>
      </c>
      <c r="L596" s="25">
        <v>3839.76</v>
      </c>
      <c r="M596" s="380">
        <f>K596/L596</f>
        <v>2.3951270391899492E-2</v>
      </c>
      <c r="N596" s="20">
        <v>64.855000000000004</v>
      </c>
      <c r="O596" s="20">
        <f>K596*N596/J596</f>
        <v>1.5533596412666415</v>
      </c>
      <c r="P596" s="20">
        <f>M596*60*1000</f>
        <v>1437.0762235139696</v>
      </c>
      <c r="Q596" s="62">
        <f>O596*60</f>
        <v>93.201578475998488</v>
      </c>
    </row>
    <row r="597" spans="1:17" ht="12.75" customHeight="1">
      <c r="A597" s="125"/>
      <c r="B597" s="15" t="s">
        <v>79</v>
      </c>
      <c r="C597" s="128" t="s">
        <v>62</v>
      </c>
      <c r="D597" s="15">
        <v>57</v>
      </c>
      <c r="E597" s="15">
        <v>1982</v>
      </c>
      <c r="F597" s="379">
        <v>100.34</v>
      </c>
      <c r="G597" s="379">
        <v>8.1199999999999992</v>
      </c>
      <c r="H597" s="379">
        <v>8.64</v>
      </c>
      <c r="I597" s="379">
        <f>F597-G597-H597</f>
        <v>83.58</v>
      </c>
      <c r="J597" s="26">
        <v>3486.09</v>
      </c>
      <c r="K597" s="379">
        <f>I597/J597*L597</f>
        <v>83.58</v>
      </c>
      <c r="L597" s="25">
        <v>3486.09</v>
      </c>
      <c r="M597" s="380">
        <f>K597/L597</f>
        <v>2.3975284631205733E-2</v>
      </c>
      <c r="N597" s="20">
        <v>71.613</v>
      </c>
      <c r="O597" s="20">
        <f>M597*N597</f>
        <v>1.7169420582945361</v>
      </c>
      <c r="P597" s="20">
        <f>M597*60*1000</f>
        <v>1438.5170778723439</v>
      </c>
      <c r="Q597" s="62">
        <f>P597*N597/1000</f>
        <v>103.01652349767215</v>
      </c>
    </row>
    <row r="598" spans="1:17" ht="12.75" customHeight="1">
      <c r="A598" s="125"/>
      <c r="B598" s="15" t="s">
        <v>254</v>
      </c>
      <c r="C598" s="360" t="s">
        <v>239</v>
      </c>
      <c r="D598" s="361">
        <v>60</v>
      </c>
      <c r="E598" s="361">
        <v>1981</v>
      </c>
      <c r="F598" s="362">
        <v>97.138000000000005</v>
      </c>
      <c r="G598" s="362">
        <v>12.226694</v>
      </c>
      <c r="H598" s="362">
        <v>9.6</v>
      </c>
      <c r="I598" s="362">
        <v>75.311310000000006</v>
      </c>
      <c r="J598" s="363">
        <v>3139.2</v>
      </c>
      <c r="K598" s="362">
        <v>75.311310000000006</v>
      </c>
      <c r="L598" s="364">
        <v>3139.2</v>
      </c>
      <c r="M598" s="365">
        <v>2.3990605886850157E-2</v>
      </c>
      <c r="N598" s="366">
        <v>69.389399999999995</v>
      </c>
      <c r="O598" s="366">
        <v>1.6646937481250002</v>
      </c>
      <c r="P598" s="366">
        <v>1439.4363532110094</v>
      </c>
      <c r="Q598" s="367">
        <v>99.88162488750001</v>
      </c>
    </row>
    <row r="599" spans="1:17" ht="12.75" customHeight="1">
      <c r="A599" s="125"/>
      <c r="B599" s="15" t="s">
        <v>161</v>
      </c>
      <c r="C599" s="393" t="s">
        <v>351</v>
      </c>
      <c r="D599" s="394">
        <v>37</v>
      </c>
      <c r="E599" s="394">
        <v>1983</v>
      </c>
      <c r="F599" s="395">
        <v>58.472000000000001</v>
      </c>
      <c r="G599" s="395">
        <v>3.57</v>
      </c>
      <c r="H599" s="395">
        <v>6.08</v>
      </c>
      <c r="I599" s="395">
        <v>48.822004999999997</v>
      </c>
      <c r="J599" s="396">
        <v>2034.47</v>
      </c>
      <c r="K599" s="395">
        <v>48.822004999999997</v>
      </c>
      <c r="L599" s="397">
        <v>2034.47</v>
      </c>
      <c r="M599" s="398">
        <v>2.3997407187129817E-2</v>
      </c>
      <c r="N599" s="399">
        <v>78.588999999999999</v>
      </c>
      <c r="O599" s="399">
        <v>1.8859322334293451</v>
      </c>
      <c r="P599" s="399">
        <v>1439.8444312277888</v>
      </c>
      <c r="Q599" s="400">
        <v>113.15593400576068</v>
      </c>
    </row>
    <row r="600" spans="1:17" ht="12.75" customHeight="1">
      <c r="A600" s="125"/>
      <c r="B600" s="21" t="s">
        <v>31</v>
      </c>
      <c r="C600" s="376" t="s">
        <v>394</v>
      </c>
      <c r="D600" s="17">
        <v>28</v>
      </c>
      <c r="E600" s="17">
        <v>1974</v>
      </c>
      <c r="F600" s="377">
        <v>40.1</v>
      </c>
      <c r="G600" s="377">
        <v>1.91</v>
      </c>
      <c r="H600" s="377">
        <v>4.4800000000000004</v>
      </c>
      <c r="I600" s="377">
        <v>33.71</v>
      </c>
      <c r="J600" s="28">
        <v>1391</v>
      </c>
      <c r="K600" s="377">
        <v>33.71</v>
      </c>
      <c r="L600" s="27">
        <v>1391</v>
      </c>
      <c r="M600" s="378">
        <f>K600/L600</f>
        <v>2.4234363767074048E-2</v>
      </c>
      <c r="N600" s="19">
        <v>56.03</v>
      </c>
      <c r="O600" s="47">
        <f>M600*N600</f>
        <v>1.357851401869159</v>
      </c>
      <c r="P600" s="47">
        <f>M600*60*1000</f>
        <v>1454.0618260244428</v>
      </c>
      <c r="Q600" s="61">
        <f>P600*N600/1000</f>
        <v>81.471084112149526</v>
      </c>
    </row>
    <row r="601" spans="1:17" ht="12.75" customHeight="1">
      <c r="A601" s="125"/>
      <c r="B601" s="21" t="s">
        <v>30</v>
      </c>
      <c r="C601" s="376" t="s">
        <v>381</v>
      </c>
      <c r="D601" s="17">
        <v>9</v>
      </c>
      <c r="E601" s="17">
        <v>1992</v>
      </c>
      <c r="F601" s="377">
        <f>G601+H601+I601</f>
        <v>13.353999999999999</v>
      </c>
      <c r="G601" s="377">
        <v>0.64650600000000003</v>
      </c>
      <c r="H601" s="377">
        <v>1.44</v>
      </c>
      <c r="I601" s="377">
        <v>11.267493999999999</v>
      </c>
      <c r="J601" s="28">
        <v>464.07</v>
      </c>
      <c r="K601" s="377">
        <f>I601</f>
        <v>11.267493999999999</v>
      </c>
      <c r="L601" s="27">
        <f>J601</f>
        <v>464.07</v>
      </c>
      <c r="M601" s="378">
        <f>K601/L601</f>
        <v>2.4279729351175467E-2</v>
      </c>
      <c r="N601" s="19">
        <v>80.400000000000006</v>
      </c>
      <c r="O601" s="47">
        <f>M601*N601</f>
        <v>1.9520902398345077</v>
      </c>
      <c r="P601" s="47">
        <f>M601*60*1000</f>
        <v>1456.783761070528</v>
      </c>
      <c r="Q601" s="61">
        <f>P601*N601/1000</f>
        <v>117.12541439007046</v>
      </c>
    </row>
    <row r="602" spans="1:17" ht="12.75" customHeight="1">
      <c r="A602" s="125"/>
      <c r="B602" s="15" t="s">
        <v>254</v>
      </c>
      <c r="C602" s="360" t="s">
        <v>240</v>
      </c>
      <c r="D602" s="361">
        <v>24</v>
      </c>
      <c r="E602" s="361">
        <v>1959</v>
      </c>
      <c r="F602" s="362">
        <v>38.332000000000001</v>
      </c>
      <c r="G602" s="362">
        <v>6.2375639999999999</v>
      </c>
      <c r="H602" s="362">
        <v>0</v>
      </c>
      <c r="I602" s="362">
        <v>32.094437999999997</v>
      </c>
      <c r="J602" s="363">
        <v>1321.74</v>
      </c>
      <c r="K602" s="362">
        <v>32.094437999999997</v>
      </c>
      <c r="L602" s="364">
        <v>1321.74</v>
      </c>
      <c r="M602" s="365">
        <v>2.428196014344727E-2</v>
      </c>
      <c r="N602" s="366">
        <v>69.389399999999995</v>
      </c>
      <c r="O602" s="366">
        <v>1.6849106451777198</v>
      </c>
      <c r="P602" s="366">
        <v>1456.9176086068362</v>
      </c>
      <c r="Q602" s="367">
        <v>101.09463871066319</v>
      </c>
    </row>
    <row r="603" spans="1:17" ht="12.75" customHeight="1">
      <c r="A603" s="125"/>
      <c r="B603" s="21" t="s">
        <v>599</v>
      </c>
      <c r="C603" s="376" t="s">
        <v>580</v>
      </c>
      <c r="D603" s="17">
        <v>22</v>
      </c>
      <c r="E603" s="17" t="s">
        <v>35</v>
      </c>
      <c r="F603" s="377">
        <v>34.790999999999997</v>
      </c>
      <c r="G603" s="377">
        <v>2.78</v>
      </c>
      <c r="H603" s="377">
        <v>3.52</v>
      </c>
      <c r="I603" s="377">
        <v>28.491</v>
      </c>
      <c r="J603" s="28">
        <v>1169.72</v>
      </c>
      <c r="K603" s="377">
        <v>28.491</v>
      </c>
      <c r="L603" s="27">
        <v>1169.72</v>
      </c>
      <c r="M603" s="378">
        <v>2.435711110351195E-2</v>
      </c>
      <c r="N603" s="19">
        <v>97.45</v>
      </c>
      <c r="O603" s="47">
        <v>2.3736004770372396</v>
      </c>
      <c r="P603" s="47">
        <v>1461.426666210717</v>
      </c>
      <c r="Q603" s="61">
        <v>142.41602862223439</v>
      </c>
    </row>
    <row r="604" spans="1:17" ht="12.75" customHeight="1">
      <c r="A604" s="125"/>
      <c r="B604" s="21" t="s">
        <v>758</v>
      </c>
      <c r="C604" s="376" t="s">
        <v>742</v>
      </c>
      <c r="D604" s="17">
        <v>20</v>
      </c>
      <c r="E604" s="17">
        <v>1964</v>
      </c>
      <c r="F604" s="377">
        <v>24.777999999999999</v>
      </c>
      <c r="G604" s="377">
        <v>2.7448000000000001</v>
      </c>
      <c r="H604" s="377">
        <v>0.2</v>
      </c>
      <c r="I604" s="377">
        <f>F604-G604-H604</f>
        <v>21.833199999999998</v>
      </c>
      <c r="J604" s="28">
        <v>895.93</v>
      </c>
      <c r="K604" s="377">
        <v>21.832999999999998</v>
      </c>
      <c r="L604" s="27">
        <v>895.93</v>
      </c>
      <c r="M604" s="378">
        <f>K604/L604</f>
        <v>2.4369091335260568E-2</v>
      </c>
      <c r="N604" s="19">
        <v>53.41</v>
      </c>
      <c r="O604" s="47">
        <f>M604*N604</f>
        <v>1.3015531682162669</v>
      </c>
      <c r="P604" s="47">
        <f>M604*60*1000</f>
        <v>1462.1454801156342</v>
      </c>
      <c r="Q604" s="61">
        <f>P604*N604/1000</f>
        <v>78.093190092976016</v>
      </c>
    </row>
    <row r="605" spans="1:17" ht="12.75" customHeight="1">
      <c r="A605" s="125"/>
      <c r="B605" s="15" t="s">
        <v>254</v>
      </c>
      <c r="C605" s="360" t="s">
        <v>238</v>
      </c>
      <c r="D605" s="361">
        <v>108</v>
      </c>
      <c r="E605" s="361">
        <v>1990</v>
      </c>
      <c r="F605" s="362">
        <v>92.483000000000004</v>
      </c>
      <c r="G605" s="362">
        <v>10.806272999999999</v>
      </c>
      <c r="H605" s="362">
        <v>17.2</v>
      </c>
      <c r="I605" s="362">
        <v>64.476725000000002</v>
      </c>
      <c r="J605" s="363">
        <v>2642.7</v>
      </c>
      <c r="K605" s="362">
        <v>64.476725000000002</v>
      </c>
      <c r="L605" s="364">
        <v>2642.7</v>
      </c>
      <c r="M605" s="365">
        <v>2.439804934347448E-2</v>
      </c>
      <c r="N605" s="366">
        <v>69.389399999999995</v>
      </c>
      <c r="O605" s="366">
        <v>1.692966005114088</v>
      </c>
      <c r="P605" s="366">
        <v>1463.8829606084687</v>
      </c>
      <c r="Q605" s="367">
        <v>101.57796030684527</v>
      </c>
    </row>
    <row r="606" spans="1:17" ht="12.75" customHeight="1">
      <c r="A606" s="125"/>
      <c r="B606" s="21" t="s">
        <v>599</v>
      </c>
      <c r="C606" s="376" t="s">
        <v>581</v>
      </c>
      <c r="D606" s="17">
        <v>6</v>
      </c>
      <c r="E606" s="17" t="s">
        <v>35</v>
      </c>
      <c r="F606" s="377">
        <v>8.67</v>
      </c>
      <c r="G606" s="377">
        <v>0</v>
      </c>
      <c r="H606" s="377">
        <v>0</v>
      </c>
      <c r="I606" s="377">
        <v>8.67</v>
      </c>
      <c r="J606" s="28">
        <v>355.35</v>
      </c>
      <c r="K606" s="377">
        <v>8.67</v>
      </c>
      <c r="L606" s="27">
        <v>355.35</v>
      </c>
      <c r="M606" s="378">
        <v>2.4398480371464751E-2</v>
      </c>
      <c r="N606" s="19">
        <v>97.45</v>
      </c>
      <c r="O606" s="47">
        <v>2.3776319121992402</v>
      </c>
      <c r="P606" s="47">
        <v>1463.9088222878852</v>
      </c>
      <c r="Q606" s="61">
        <v>142.65791473195443</v>
      </c>
    </row>
    <row r="607" spans="1:17" ht="12.75" customHeight="1">
      <c r="A607" s="125"/>
      <c r="B607" s="15" t="s">
        <v>254</v>
      </c>
      <c r="C607" s="360" t="s">
        <v>236</v>
      </c>
      <c r="D607" s="361">
        <v>22</v>
      </c>
      <c r="E607" s="361">
        <v>1981</v>
      </c>
      <c r="F607" s="362">
        <v>34.523000000000003</v>
      </c>
      <c r="G607" s="362">
        <v>2.3378709999999998</v>
      </c>
      <c r="H607" s="362">
        <v>3.52</v>
      </c>
      <c r="I607" s="362">
        <v>28.665133000000001</v>
      </c>
      <c r="J607" s="363">
        <v>1167.51</v>
      </c>
      <c r="K607" s="362">
        <v>28.665133000000001</v>
      </c>
      <c r="L607" s="364">
        <v>1167.51</v>
      </c>
      <c r="M607" s="365">
        <v>2.4552366146756772E-2</v>
      </c>
      <c r="N607" s="366">
        <v>69.389399999999995</v>
      </c>
      <c r="O607" s="366">
        <v>1.7036739555037643</v>
      </c>
      <c r="P607" s="366">
        <v>1473.1419688054063</v>
      </c>
      <c r="Q607" s="367">
        <v>102.22043733022586</v>
      </c>
    </row>
    <row r="608" spans="1:17" ht="12.75" customHeight="1">
      <c r="A608" s="125"/>
      <c r="B608" s="21" t="s">
        <v>599</v>
      </c>
      <c r="C608" s="376" t="s">
        <v>582</v>
      </c>
      <c r="D608" s="17">
        <v>20</v>
      </c>
      <c r="E608" s="17" t="s">
        <v>35</v>
      </c>
      <c r="F608" s="377">
        <v>30.475999999999999</v>
      </c>
      <c r="G608" s="377">
        <v>1.39</v>
      </c>
      <c r="H608" s="377">
        <v>3.2</v>
      </c>
      <c r="I608" s="377">
        <v>25.885999999999999</v>
      </c>
      <c r="J608" s="28">
        <v>1054.08</v>
      </c>
      <c r="K608" s="377">
        <v>25.885999999999999</v>
      </c>
      <c r="L608" s="27">
        <v>1054.08</v>
      </c>
      <c r="M608" s="378">
        <v>2.4557908318154222E-2</v>
      </c>
      <c r="N608" s="19">
        <v>97.45</v>
      </c>
      <c r="O608" s="47">
        <v>2.3931681656041288</v>
      </c>
      <c r="P608" s="47">
        <v>1473.4744990892532</v>
      </c>
      <c r="Q608" s="61">
        <v>143.59008993624772</v>
      </c>
    </row>
    <row r="609" spans="1:17" ht="12.75" customHeight="1">
      <c r="A609" s="125"/>
      <c r="B609" s="21" t="s">
        <v>31</v>
      </c>
      <c r="C609" s="376" t="s">
        <v>398</v>
      </c>
      <c r="D609" s="17">
        <v>10</v>
      </c>
      <c r="E609" s="17">
        <v>1984</v>
      </c>
      <c r="F609" s="377">
        <v>15.6</v>
      </c>
      <c r="G609" s="377">
        <v>0.66</v>
      </c>
      <c r="H609" s="377">
        <v>1.6</v>
      </c>
      <c r="I609" s="377">
        <v>13.34</v>
      </c>
      <c r="J609" s="28">
        <v>541</v>
      </c>
      <c r="K609" s="377">
        <v>13.34</v>
      </c>
      <c r="L609" s="27">
        <v>541</v>
      </c>
      <c r="M609" s="378">
        <f>K609/L609</f>
        <v>2.465804066543438E-2</v>
      </c>
      <c r="N609" s="19">
        <v>56.03</v>
      </c>
      <c r="O609" s="47">
        <f>M609*N609</f>
        <v>1.3815900184842884</v>
      </c>
      <c r="P609" s="47">
        <f>M609*60*1000</f>
        <v>1479.4824399260629</v>
      </c>
      <c r="Q609" s="61">
        <f>P609*N609/1000</f>
        <v>82.895401109057303</v>
      </c>
    </row>
    <row r="610" spans="1:17" ht="12.75" customHeight="1">
      <c r="A610" s="125"/>
      <c r="B610" s="21" t="s">
        <v>97</v>
      </c>
      <c r="C610" s="360" t="s">
        <v>89</v>
      </c>
      <c r="D610" s="361">
        <v>8</v>
      </c>
      <c r="E610" s="361">
        <v>1976</v>
      </c>
      <c r="F610" s="362">
        <v>12.571999999999999</v>
      </c>
      <c r="G610" s="362">
        <v>1.224</v>
      </c>
      <c r="H610" s="362">
        <v>0.67</v>
      </c>
      <c r="I610" s="362">
        <v>10.677999</v>
      </c>
      <c r="J610" s="363">
        <v>432.82</v>
      </c>
      <c r="K610" s="362">
        <v>10.677999</v>
      </c>
      <c r="L610" s="364">
        <v>432.82</v>
      </c>
      <c r="M610" s="365">
        <v>2.467076151748995E-2</v>
      </c>
      <c r="N610" s="366">
        <v>76.18010000000001</v>
      </c>
      <c r="O610" s="366">
        <v>1.8794210794785364</v>
      </c>
      <c r="P610" s="366">
        <v>1480.245691049397</v>
      </c>
      <c r="Q610" s="367">
        <v>112.76526476871219</v>
      </c>
    </row>
    <row r="611" spans="1:17" ht="12.75" customHeight="1">
      <c r="A611" s="125"/>
      <c r="B611" s="21" t="s">
        <v>599</v>
      </c>
      <c r="C611" s="376" t="s">
        <v>583</v>
      </c>
      <c r="D611" s="17">
        <v>32</v>
      </c>
      <c r="E611" s="17" t="s">
        <v>35</v>
      </c>
      <c r="F611" s="377">
        <v>38.067</v>
      </c>
      <c r="G611" s="377">
        <v>2.403</v>
      </c>
      <c r="H611" s="377">
        <v>5.04</v>
      </c>
      <c r="I611" s="377">
        <v>30.623999999999999</v>
      </c>
      <c r="J611" s="28">
        <v>1224.3399999999999</v>
      </c>
      <c r="K611" s="377">
        <v>30.623999999999999</v>
      </c>
      <c r="L611" s="27">
        <v>1224.3399999999999</v>
      </c>
      <c r="M611" s="378">
        <v>2.5012659882058905E-2</v>
      </c>
      <c r="N611" s="19">
        <v>97.45</v>
      </c>
      <c r="O611" s="47">
        <v>2.4374837055066405</v>
      </c>
      <c r="P611" s="47">
        <v>1500.7595929235342</v>
      </c>
      <c r="Q611" s="61">
        <v>146.24902233039842</v>
      </c>
    </row>
    <row r="612" spans="1:17" ht="12.75" customHeight="1">
      <c r="A612" s="125"/>
      <c r="B612" s="21" t="s">
        <v>599</v>
      </c>
      <c r="C612" s="376" t="s">
        <v>584</v>
      </c>
      <c r="D612" s="17">
        <v>22</v>
      </c>
      <c r="E612" s="17" t="s">
        <v>35</v>
      </c>
      <c r="F612" s="377">
        <v>36.759</v>
      </c>
      <c r="G612" s="377">
        <v>2.2549999999999999</v>
      </c>
      <c r="H612" s="377">
        <v>3.52</v>
      </c>
      <c r="I612" s="377">
        <v>30.984000000000002</v>
      </c>
      <c r="J612" s="28">
        <v>1238.24</v>
      </c>
      <c r="K612" s="377">
        <v>30.984000000000002</v>
      </c>
      <c r="L612" s="27">
        <v>1238.24</v>
      </c>
      <c r="M612" s="378">
        <v>2.5022612740664169E-2</v>
      </c>
      <c r="N612" s="19">
        <v>97.45</v>
      </c>
      <c r="O612" s="47">
        <v>2.4384536115777231</v>
      </c>
      <c r="P612" s="47">
        <v>1501.3567644398499</v>
      </c>
      <c r="Q612" s="61">
        <v>146.3072166946634</v>
      </c>
    </row>
    <row r="613" spans="1:17" ht="12.75" customHeight="1">
      <c r="A613" s="125"/>
      <c r="B613" s="21" t="s">
        <v>599</v>
      </c>
      <c r="C613" s="376" t="s">
        <v>585</v>
      </c>
      <c r="D613" s="17">
        <v>18</v>
      </c>
      <c r="E613" s="17" t="s">
        <v>35</v>
      </c>
      <c r="F613" s="377">
        <v>29.823999999999998</v>
      </c>
      <c r="G613" s="377">
        <v>2.145</v>
      </c>
      <c r="H613" s="377">
        <v>2.88</v>
      </c>
      <c r="I613" s="377">
        <v>24.798999999999999</v>
      </c>
      <c r="J613" s="28">
        <v>986.57</v>
      </c>
      <c r="K613" s="377">
        <v>24.798999999999999</v>
      </c>
      <c r="L613" s="27">
        <v>986.57</v>
      </c>
      <c r="M613" s="378">
        <v>2.5136584327518571E-2</v>
      </c>
      <c r="N613" s="19">
        <v>97.45</v>
      </c>
      <c r="O613" s="47">
        <v>2.4495601427166847</v>
      </c>
      <c r="P613" s="47">
        <v>1508.1950596511142</v>
      </c>
      <c r="Q613" s="61">
        <v>146.97360856300108</v>
      </c>
    </row>
    <row r="614" spans="1:17" ht="12.75" customHeight="1">
      <c r="A614" s="125"/>
      <c r="B614" s="15" t="s">
        <v>696</v>
      </c>
      <c r="C614" s="376" t="s">
        <v>686</v>
      </c>
      <c r="D614" s="17">
        <v>29</v>
      </c>
      <c r="E614" s="17">
        <v>1986</v>
      </c>
      <c r="F614" s="377">
        <v>43.247999999999998</v>
      </c>
      <c r="G614" s="377">
        <v>1.5169999999999999</v>
      </c>
      <c r="H614" s="377">
        <v>4.32</v>
      </c>
      <c r="I614" s="377">
        <v>37.411000000000001</v>
      </c>
      <c r="J614" s="28">
        <v>1577.48</v>
      </c>
      <c r="K614" s="377">
        <v>36.930999999999997</v>
      </c>
      <c r="L614" s="27">
        <v>1464.93</v>
      </c>
      <c r="M614" s="378">
        <f>K614/L614</f>
        <v>2.5210078297256522E-2</v>
      </c>
      <c r="N614" s="19">
        <v>75.319000000000003</v>
      </c>
      <c r="O614" s="47">
        <f>M614*N614</f>
        <v>1.898797887271064</v>
      </c>
      <c r="P614" s="47">
        <f>M614*60*1000</f>
        <v>1512.6046978353913</v>
      </c>
      <c r="Q614" s="61">
        <f>P614*N614/1000</f>
        <v>113.92787323626384</v>
      </c>
    </row>
    <row r="615" spans="1:17" ht="12.75" customHeight="1">
      <c r="A615" s="125"/>
      <c r="B615" s="21" t="s">
        <v>662</v>
      </c>
      <c r="C615" s="128" t="s">
        <v>644</v>
      </c>
      <c r="D615" s="15">
        <v>10</v>
      </c>
      <c r="E615" s="15">
        <v>1968</v>
      </c>
      <c r="F615" s="379">
        <f>SUM(G615+H615+I615)</f>
        <v>19.100000000000001</v>
      </c>
      <c r="G615" s="379">
        <v>0.7</v>
      </c>
      <c r="H615" s="379">
        <v>1.6</v>
      </c>
      <c r="I615" s="379">
        <v>16.8</v>
      </c>
      <c r="J615" s="26">
        <v>665.8</v>
      </c>
      <c r="K615" s="379">
        <v>16.8</v>
      </c>
      <c r="L615" s="25">
        <v>665.81</v>
      </c>
      <c r="M615" s="380">
        <f>SUM(K615/L615)</f>
        <v>2.5232423664408768E-2</v>
      </c>
      <c r="N615" s="20">
        <v>58.6</v>
      </c>
      <c r="O615" s="20">
        <f>SUM(M615*N615)</f>
        <v>1.4786200267343539</v>
      </c>
      <c r="P615" s="20">
        <f>SUM(M615*60*1000)</f>
        <v>1513.9454198645262</v>
      </c>
      <c r="Q615" s="62">
        <f>SUM(O615*60)</f>
        <v>88.717201604061231</v>
      </c>
    </row>
    <row r="616" spans="1:17" ht="12.75" customHeight="1">
      <c r="A616" s="125"/>
      <c r="B616" s="21" t="s">
        <v>599</v>
      </c>
      <c r="C616" s="376" t="s">
        <v>586</v>
      </c>
      <c r="D616" s="17">
        <v>40</v>
      </c>
      <c r="E616" s="17" t="s">
        <v>35</v>
      </c>
      <c r="F616" s="377">
        <v>58.897999999999996</v>
      </c>
      <c r="G616" s="377">
        <v>3.5670000000000002</v>
      </c>
      <c r="H616" s="377">
        <v>6.4</v>
      </c>
      <c r="I616" s="377">
        <v>48.930999999999997</v>
      </c>
      <c r="J616" s="28">
        <v>1935.84</v>
      </c>
      <c r="K616" s="377">
        <v>47.320999999999998</v>
      </c>
      <c r="L616" s="27">
        <v>1871.86</v>
      </c>
      <c r="M616" s="378">
        <v>2.5280202579252724E-2</v>
      </c>
      <c r="N616" s="19">
        <v>97.45</v>
      </c>
      <c r="O616" s="47">
        <v>2.4635557413481779</v>
      </c>
      <c r="P616" s="47">
        <v>1516.8121547551634</v>
      </c>
      <c r="Q616" s="61">
        <v>147.81334448089069</v>
      </c>
    </row>
    <row r="617" spans="1:17" ht="12.75" customHeight="1">
      <c r="A617" s="125"/>
      <c r="B617" s="21" t="s">
        <v>758</v>
      </c>
      <c r="C617" s="376" t="s">
        <v>743</v>
      </c>
      <c r="D617" s="17">
        <v>12</v>
      </c>
      <c r="E617" s="17">
        <v>1954</v>
      </c>
      <c r="F617" s="377">
        <v>17.928999999999998</v>
      </c>
      <c r="G617" s="377">
        <v>1.425</v>
      </c>
      <c r="H617" s="377">
        <v>1.92</v>
      </c>
      <c r="I617" s="377">
        <f>F617-G617-H617</f>
        <v>14.583999999999998</v>
      </c>
      <c r="J617" s="28">
        <v>574.76</v>
      </c>
      <c r="K617" s="377">
        <v>14.583</v>
      </c>
      <c r="L617" s="27">
        <v>574.76</v>
      </c>
      <c r="M617" s="378">
        <f>K617/L617</f>
        <v>2.5372329320064026E-2</v>
      </c>
      <c r="N617" s="19">
        <v>53.41</v>
      </c>
      <c r="O617" s="47">
        <f>M617*N617</f>
        <v>1.3551361089846197</v>
      </c>
      <c r="P617" s="47">
        <f>M617*60*1000</f>
        <v>1522.3397592038416</v>
      </c>
      <c r="Q617" s="61">
        <f>P617*N617/1000</f>
        <v>81.308166539077178</v>
      </c>
    </row>
    <row r="618" spans="1:17" ht="12.75" customHeight="1">
      <c r="A618" s="125"/>
      <c r="B618" s="15" t="s">
        <v>79</v>
      </c>
      <c r="C618" s="128" t="s">
        <v>69</v>
      </c>
      <c r="D618" s="15">
        <v>92</v>
      </c>
      <c r="E618" s="15">
        <v>1991</v>
      </c>
      <c r="F618" s="379">
        <v>119.57</v>
      </c>
      <c r="G618" s="379">
        <v>9</v>
      </c>
      <c r="H618" s="379">
        <v>15.12</v>
      </c>
      <c r="I618" s="379">
        <f>F618-G618-H618</f>
        <v>95.449999999999989</v>
      </c>
      <c r="J618" s="26">
        <v>3722.7</v>
      </c>
      <c r="K618" s="379">
        <f>I618/J618*L618</f>
        <v>90.941976522416525</v>
      </c>
      <c r="L618" s="25">
        <v>3546.88</v>
      </c>
      <c r="M618" s="380">
        <f>K618/L618</f>
        <v>2.5639992478577376E-2</v>
      </c>
      <c r="N618" s="20">
        <v>71.613</v>
      </c>
      <c r="O618" s="20">
        <f>M618*N618</f>
        <v>1.8361567813683617</v>
      </c>
      <c r="P618" s="20">
        <f>M618*60*1000</f>
        <v>1538.3995487146424</v>
      </c>
      <c r="Q618" s="62">
        <f>P618*N618/1000</f>
        <v>110.16940688210168</v>
      </c>
    </row>
    <row r="619" spans="1:17" ht="12.75" customHeight="1">
      <c r="A619" s="125"/>
      <c r="B619" s="21" t="s">
        <v>599</v>
      </c>
      <c r="C619" s="376" t="s">
        <v>587</v>
      </c>
      <c r="D619" s="17">
        <v>20</v>
      </c>
      <c r="E619" s="17" t="s">
        <v>35</v>
      </c>
      <c r="F619" s="377">
        <v>32.528999999999996</v>
      </c>
      <c r="G619" s="377">
        <v>2.347</v>
      </c>
      <c r="H619" s="377">
        <v>3.2</v>
      </c>
      <c r="I619" s="377">
        <v>26.981999999999999</v>
      </c>
      <c r="J619" s="28">
        <v>1049.01</v>
      </c>
      <c r="K619" s="377">
        <v>26.981999999999999</v>
      </c>
      <c r="L619" s="27">
        <v>1049.01</v>
      </c>
      <c r="M619" s="378">
        <v>2.5721394457631479E-2</v>
      </c>
      <c r="N619" s="19">
        <v>97.45</v>
      </c>
      <c r="O619" s="47">
        <v>2.5065498898961875</v>
      </c>
      <c r="P619" s="47">
        <v>1543.2836674578887</v>
      </c>
      <c r="Q619" s="61">
        <v>150.39299339377126</v>
      </c>
    </row>
    <row r="620" spans="1:17" ht="12.75" customHeight="1">
      <c r="A620" s="125"/>
      <c r="B620" s="15" t="s">
        <v>696</v>
      </c>
      <c r="C620" s="376" t="s">
        <v>685</v>
      </c>
      <c r="D620" s="17">
        <v>12</v>
      </c>
      <c r="E620" s="17">
        <v>1965</v>
      </c>
      <c r="F620" s="377">
        <v>14.946999999999999</v>
      </c>
      <c r="G620" s="377">
        <v>1.1279999999999999</v>
      </c>
      <c r="H620" s="377">
        <v>0.192</v>
      </c>
      <c r="I620" s="377">
        <v>13.627000000000001</v>
      </c>
      <c r="J620" s="28">
        <v>529.58000000000004</v>
      </c>
      <c r="K620" s="377">
        <v>12.351000000000001</v>
      </c>
      <c r="L620" s="27">
        <v>479.98</v>
      </c>
      <c r="M620" s="378">
        <f>K620/L620</f>
        <v>2.5732322180090837E-2</v>
      </c>
      <c r="N620" s="19">
        <v>75.319000000000003</v>
      </c>
      <c r="O620" s="47">
        <f>M620*N620</f>
        <v>1.9381327742822618</v>
      </c>
      <c r="P620" s="47">
        <f>M620*60*1000</f>
        <v>1543.93933080545</v>
      </c>
      <c r="Q620" s="61">
        <f>P620*N620/1000</f>
        <v>116.28796645693569</v>
      </c>
    </row>
    <row r="621" spans="1:17" ht="12.75" customHeight="1">
      <c r="A621" s="125"/>
      <c r="B621" s="21" t="s">
        <v>599</v>
      </c>
      <c r="C621" s="376" t="s">
        <v>588</v>
      </c>
      <c r="D621" s="17">
        <v>22</v>
      </c>
      <c r="E621" s="17" t="s">
        <v>35</v>
      </c>
      <c r="F621" s="377">
        <v>33.459000000000003</v>
      </c>
      <c r="G621" s="377">
        <v>2.25</v>
      </c>
      <c r="H621" s="377">
        <v>3.52</v>
      </c>
      <c r="I621" s="377">
        <v>27.689</v>
      </c>
      <c r="J621" s="28">
        <v>1074.8900000000001</v>
      </c>
      <c r="K621" s="377">
        <v>27.689</v>
      </c>
      <c r="L621" s="27">
        <v>1074.8900000000001</v>
      </c>
      <c r="M621" s="378">
        <v>2.5759845193461653E-2</v>
      </c>
      <c r="N621" s="19">
        <v>97.45</v>
      </c>
      <c r="O621" s="47">
        <v>2.5102969141028382</v>
      </c>
      <c r="P621" s="47">
        <v>1545.5907116076992</v>
      </c>
      <c r="Q621" s="61">
        <v>150.61781484617029</v>
      </c>
    </row>
    <row r="622" spans="1:17" ht="12.75" customHeight="1">
      <c r="A622" s="125"/>
      <c r="B622" s="21" t="s">
        <v>599</v>
      </c>
      <c r="C622" s="376" t="s">
        <v>589</v>
      </c>
      <c r="D622" s="17">
        <v>7</v>
      </c>
      <c r="E622" s="17" t="s">
        <v>35</v>
      </c>
      <c r="F622" s="377">
        <v>9.9879999999999995</v>
      </c>
      <c r="G622" s="377">
        <v>0.66</v>
      </c>
      <c r="H622" s="377">
        <v>7.0000000000000007E-2</v>
      </c>
      <c r="I622" s="377">
        <v>9.2579999999999991</v>
      </c>
      <c r="J622" s="28">
        <v>358.82</v>
      </c>
      <c r="K622" s="377">
        <v>9.2579999999999991</v>
      </c>
      <c r="L622" s="27">
        <v>358.82</v>
      </c>
      <c r="M622" s="378">
        <v>2.580123738922022E-2</v>
      </c>
      <c r="N622" s="19">
        <v>97.45</v>
      </c>
      <c r="O622" s="47">
        <v>2.5143305835795107</v>
      </c>
      <c r="P622" s="47">
        <v>1548.074243353213</v>
      </c>
      <c r="Q622" s="61">
        <v>150.85983501477062</v>
      </c>
    </row>
    <row r="623" spans="1:17" ht="12.75" customHeight="1">
      <c r="A623" s="125"/>
      <c r="B623" s="15" t="s">
        <v>696</v>
      </c>
      <c r="C623" s="376" t="s">
        <v>684</v>
      </c>
      <c r="D623" s="17">
        <v>6</v>
      </c>
      <c r="E623" s="17">
        <v>1972</v>
      </c>
      <c r="F623" s="377">
        <v>5.5049999999999999</v>
      </c>
      <c r="G623" s="377">
        <v>0.78800000000000003</v>
      </c>
      <c r="H623" s="377">
        <v>0.08</v>
      </c>
      <c r="I623" s="377">
        <v>4.6369999999999996</v>
      </c>
      <c r="J623" s="28">
        <v>395.27</v>
      </c>
      <c r="K623" s="377">
        <v>4.0810000000000004</v>
      </c>
      <c r="L623" s="27">
        <v>158.16</v>
      </c>
      <c r="M623" s="378">
        <f>K623/L623</f>
        <v>2.580298431967628E-2</v>
      </c>
      <c r="N623" s="19">
        <v>75.319000000000003</v>
      </c>
      <c r="O623" s="47">
        <f>M623*N623</f>
        <v>1.9434549759736979</v>
      </c>
      <c r="P623" s="47">
        <f>M623*60*1000</f>
        <v>1548.1790591805768</v>
      </c>
      <c r="Q623" s="61">
        <f>P623*N623/1000</f>
        <v>116.60729855842187</v>
      </c>
    </row>
    <row r="624" spans="1:17" ht="12.75" customHeight="1">
      <c r="A624" s="125"/>
      <c r="B624" s="15" t="s">
        <v>699</v>
      </c>
      <c r="C624" s="129" t="s">
        <v>717</v>
      </c>
      <c r="D624" s="17">
        <v>30</v>
      </c>
      <c r="E624" s="17">
        <v>1980</v>
      </c>
      <c r="F624" s="377">
        <v>35.148000000000003</v>
      </c>
      <c r="G624" s="377">
        <v>2.89</v>
      </c>
      <c r="H624" s="377">
        <v>4.641</v>
      </c>
      <c r="I624" s="377">
        <v>27.617000000000001</v>
      </c>
      <c r="J624" s="28">
        <v>1516.79</v>
      </c>
      <c r="K624" s="377">
        <v>27.617000000000001</v>
      </c>
      <c r="L624" s="27">
        <v>1516.79</v>
      </c>
      <c r="M624" s="378">
        <f>K624/L624</f>
        <v>1.8207530376650689E-2</v>
      </c>
      <c r="N624" s="19">
        <v>85.13</v>
      </c>
      <c r="O624" s="47">
        <f>M624*N624</f>
        <v>1.5500070609642731</v>
      </c>
      <c r="P624" s="47">
        <f>M624*60*1000</f>
        <v>1092.4518225990414</v>
      </c>
      <c r="Q624" s="61">
        <f>P624*N624/1000</f>
        <v>93.000423657856388</v>
      </c>
    </row>
    <row r="625" spans="1:17" ht="12.75" customHeight="1">
      <c r="A625" s="125"/>
      <c r="B625" s="15" t="s">
        <v>152</v>
      </c>
      <c r="C625" s="360" t="s">
        <v>321</v>
      </c>
      <c r="D625" s="361">
        <v>12</v>
      </c>
      <c r="E625" s="361">
        <v>1980</v>
      </c>
      <c r="F625" s="362">
        <v>13.971</v>
      </c>
      <c r="G625" s="362">
        <v>1.377</v>
      </c>
      <c r="H625" s="362">
        <v>1.76</v>
      </c>
      <c r="I625" s="362">
        <v>10.834</v>
      </c>
      <c r="J625" s="363">
        <v>584.73</v>
      </c>
      <c r="K625" s="362">
        <v>10.834</v>
      </c>
      <c r="L625" s="364">
        <v>584.73</v>
      </c>
      <c r="M625" s="365">
        <v>1.8528209601012431E-2</v>
      </c>
      <c r="N625" s="366">
        <v>88.29</v>
      </c>
      <c r="O625" s="366">
        <v>1.6358556256733876</v>
      </c>
      <c r="P625" s="366">
        <v>1111.692576060746</v>
      </c>
      <c r="Q625" s="367">
        <v>98.151337540403276</v>
      </c>
    </row>
    <row r="626" spans="1:17" ht="12.75" customHeight="1">
      <c r="A626" s="125"/>
      <c r="B626" s="15" t="s">
        <v>699</v>
      </c>
      <c r="C626" s="129" t="s">
        <v>712</v>
      </c>
      <c r="D626" s="17">
        <v>20</v>
      </c>
      <c r="E626" s="17">
        <v>1985</v>
      </c>
      <c r="F626" s="377">
        <v>26.084</v>
      </c>
      <c r="G626" s="377">
        <v>1.8979999999999999</v>
      </c>
      <c r="H626" s="377">
        <v>3.04</v>
      </c>
      <c r="I626" s="377">
        <v>21.146000000000001</v>
      </c>
      <c r="J626" s="28">
        <v>1056.2</v>
      </c>
      <c r="K626" s="377">
        <v>21.146000000000001</v>
      </c>
      <c r="L626" s="27">
        <v>1056.2</v>
      </c>
      <c r="M626" s="378">
        <f>K626/L626</f>
        <v>2.0020829388373414E-2</v>
      </c>
      <c r="N626" s="19">
        <v>85.13</v>
      </c>
      <c r="O626" s="47">
        <f>M626*N626</f>
        <v>1.7043732058322285</v>
      </c>
      <c r="P626" s="47">
        <f>M626*60*1000</f>
        <v>1201.2497633024047</v>
      </c>
      <c r="Q626" s="61">
        <f>P626*N626/1000</f>
        <v>102.26239234993371</v>
      </c>
    </row>
    <row r="627" spans="1:17" ht="12.75" customHeight="1">
      <c r="A627" s="125"/>
      <c r="B627" s="15" t="s">
        <v>152</v>
      </c>
      <c r="C627" s="360" t="s">
        <v>145</v>
      </c>
      <c r="D627" s="361">
        <v>45</v>
      </c>
      <c r="E627" s="361">
        <v>1983</v>
      </c>
      <c r="F627" s="362">
        <v>54.707000000000001</v>
      </c>
      <c r="G627" s="362">
        <v>3.0089999999999999</v>
      </c>
      <c r="H627" s="362">
        <v>6.88</v>
      </c>
      <c r="I627" s="362">
        <v>44.818002</v>
      </c>
      <c r="J627" s="363">
        <v>2205.25</v>
      </c>
      <c r="K627" s="362">
        <v>44.818002</v>
      </c>
      <c r="L627" s="364">
        <v>2205.25</v>
      </c>
      <c r="M627" s="365">
        <v>2.0323320258474095E-2</v>
      </c>
      <c r="N627" s="366">
        <v>88.29</v>
      </c>
      <c r="O627" s="366">
        <v>1.7943459456206781</v>
      </c>
      <c r="P627" s="366">
        <v>1219.3992155084456</v>
      </c>
      <c r="Q627" s="367">
        <v>107.66075673724067</v>
      </c>
    </row>
    <row r="628" spans="1:17" ht="12.75" customHeight="1">
      <c r="A628" s="125"/>
      <c r="B628" s="15" t="s">
        <v>699</v>
      </c>
      <c r="C628" s="129" t="s">
        <v>711</v>
      </c>
      <c r="D628" s="17">
        <v>9</v>
      </c>
      <c r="E628" s="17">
        <v>1990</v>
      </c>
      <c r="F628" s="377">
        <v>13.121</v>
      </c>
      <c r="G628" s="377">
        <v>0.96299999999999997</v>
      </c>
      <c r="H628" s="377">
        <v>1.4410000000000001</v>
      </c>
      <c r="I628" s="377">
        <v>10.717000000000001</v>
      </c>
      <c r="J628" s="28">
        <v>513.4</v>
      </c>
      <c r="K628" s="377">
        <v>10.717000000000001</v>
      </c>
      <c r="L628" s="27">
        <v>513.4</v>
      </c>
      <c r="M628" s="378">
        <f>K628/L628</f>
        <v>2.0874561745227893E-2</v>
      </c>
      <c r="N628" s="19">
        <v>85.13</v>
      </c>
      <c r="O628" s="47">
        <f>M628*N628</f>
        <v>1.7770514413712504</v>
      </c>
      <c r="P628" s="47">
        <f>M628*60*1000</f>
        <v>1252.4737047136737</v>
      </c>
      <c r="Q628" s="61">
        <f>P628*N628/1000</f>
        <v>106.62308648227503</v>
      </c>
    </row>
    <row r="629" spans="1:17" ht="12.75" customHeight="1" thickBot="1">
      <c r="A629" s="126"/>
      <c r="B629" s="403" t="s">
        <v>699</v>
      </c>
      <c r="C629" s="404" t="s">
        <v>715</v>
      </c>
      <c r="D629" s="40">
        <v>20</v>
      </c>
      <c r="E629" s="40">
        <v>1978</v>
      </c>
      <c r="F629" s="405">
        <v>24.469000000000001</v>
      </c>
      <c r="G629" s="405">
        <v>2.153</v>
      </c>
      <c r="H629" s="405">
        <v>3.2010000000000001</v>
      </c>
      <c r="I629" s="405">
        <v>19.114999999999998</v>
      </c>
      <c r="J629" s="65">
        <v>910.7</v>
      </c>
      <c r="K629" s="405">
        <v>19.114999999999998</v>
      </c>
      <c r="L629" s="66">
        <v>910.7</v>
      </c>
      <c r="M629" s="406">
        <f>K629/L629</f>
        <v>2.0989348852531016E-2</v>
      </c>
      <c r="N629" s="67">
        <v>85.13</v>
      </c>
      <c r="O629" s="68">
        <f>M629*N629</f>
        <v>1.7868232678159652</v>
      </c>
      <c r="P629" s="68">
        <f>M629*60*1000</f>
        <v>1259.360931151861</v>
      </c>
      <c r="Q629" s="69">
        <f>P629*N629/1000</f>
        <v>107.20939606895793</v>
      </c>
    </row>
    <row r="630" spans="1:17" ht="12.75" customHeight="1">
      <c r="A630" s="115" t="s">
        <v>27</v>
      </c>
      <c r="B630" s="407" t="s">
        <v>529</v>
      </c>
      <c r="C630" s="408" t="s">
        <v>519</v>
      </c>
      <c r="D630" s="409">
        <v>20</v>
      </c>
      <c r="E630" s="410" t="s">
        <v>35</v>
      </c>
      <c r="F630" s="411">
        <v>28.32</v>
      </c>
      <c r="G630" s="411">
        <v>2.2400000000000002</v>
      </c>
      <c r="H630" s="412">
        <v>3.2</v>
      </c>
      <c r="I630" s="411">
        <v>22.88</v>
      </c>
      <c r="J630" s="413">
        <v>1079.8800000000001</v>
      </c>
      <c r="K630" s="411">
        <v>22.88</v>
      </c>
      <c r="L630" s="414">
        <v>1079.8800000000001</v>
      </c>
      <c r="M630" s="415">
        <f>K630/L630</f>
        <v>2.1187539356224763E-2</v>
      </c>
      <c r="N630" s="416">
        <v>65.900000000000006</v>
      </c>
      <c r="O630" s="417">
        <f>M630*N630</f>
        <v>1.3962588435752121</v>
      </c>
      <c r="P630" s="417">
        <f>M630*60*1000</f>
        <v>1271.2523613734859</v>
      </c>
      <c r="Q630" s="418">
        <f>P630*N630/1000</f>
        <v>83.775530614512732</v>
      </c>
    </row>
    <row r="631" spans="1:17" ht="12.75" customHeight="1">
      <c r="A631" s="116"/>
      <c r="B631" s="16" t="s">
        <v>699</v>
      </c>
      <c r="C631" s="331" t="s">
        <v>714</v>
      </c>
      <c r="D631" s="18">
        <v>20</v>
      </c>
      <c r="E631" s="18">
        <v>1974</v>
      </c>
      <c r="F631" s="326">
        <v>25.585999999999999</v>
      </c>
      <c r="G631" s="326">
        <v>1.53</v>
      </c>
      <c r="H631" s="326">
        <v>3.9369999999999998</v>
      </c>
      <c r="I631" s="326">
        <v>20.119</v>
      </c>
      <c r="J631" s="33">
        <v>948.5</v>
      </c>
      <c r="K631" s="326">
        <v>20.119</v>
      </c>
      <c r="L631" s="32">
        <v>948.5</v>
      </c>
      <c r="M631" s="327">
        <f>K631/L631</f>
        <v>2.1211386399578282E-2</v>
      </c>
      <c r="N631" s="23">
        <v>85.13</v>
      </c>
      <c r="O631" s="70">
        <f>M631*N631</f>
        <v>1.8057253241960991</v>
      </c>
      <c r="P631" s="70">
        <f>M631*60*1000</f>
        <v>1272.6831839746969</v>
      </c>
      <c r="Q631" s="84">
        <f>P631*N631/1000</f>
        <v>108.34351945176594</v>
      </c>
    </row>
    <row r="632" spans="1:17" ht="12.75" customHeight="1">
      <c r="A632" s="116"/>
      <c r="B632" s="22" t="s">
        <v>196</v>
      </c>
      <c r="C632" s="325" t="s">
        <v>190</v>
      </c>
      <c r="D632" s="34">
        <v>23</v>
      </c>
      <c r="E632" s="18" t="s">
        <v>35</v>
      </c>
      <c r="F632" s="326">
        <f>G632+H632+I632</f>
        <v>28.500001000000005</v>
      </c>
      <c r="G632" s="326">
        <v>2.754</v>
      </c>
      <c r="H632" s="326">
        <v>0.23</v>
      </c>
      <c r="I632" s="326">
        <v>25.516001000000003</v>
      </c>
      <c r="J632" s="33">
        <v>1196.19</v>
      </c>
      <c r="K632" s="326">
        <v>25.516001000000003</v>
      </c>
      <c r="L632" s="32">
        <v>1196.19</v>
      </c>
      <c r="M632" s="327">
        <f>K632/L632</f>
        <v>2.13310602830654E-2</v>
      </c>
      <c r="N632" s="23">
        <v>62.1</v>
      </c>
      <c r="O632" s="70">
        <f>M632*N632</f>
        <v>1.3246588435783613</v>
      </c>
      <c r="P632" s="70">
        <f>M632*60*1000</f>
        <v>1279.863616983924</v>
      </c>
      <c r="Q632" s="84">
        <f>P632*N632/1000</f>
        <v>79.479530614701687</v>
      </c>
    </row>
    <row r="633" spans="1:17" ht="12.75" customHeight="1">
      <c r="A633" s="116"/>
      <c r="B633" s="22" t="s">
        <v>196</v>
      </c>
      <c r="C633" s="325" t="s">
        <v>486</v>
      </c>
      <c r="D633" s="34">
        <v>38</v>
      </c>
      <c r="E633" s="18" t="s">
        <v>35</v>
      </c>
      <c r="F633" s="326">
        <f>G633+H633+I633</f>
        <v>47.340001000000001</v>
      </c>
      <c r="G633" s="326">
        <v>2.5500000000000003</v>
      </c>
      <c r="H633" s="326">
        <v>0.375</v>
      </c>
      <c r="I633" s="326">
        <v>44.415001000000004</v>
      </c>
      <c r="J633" s="33">
        <v>2071.98</v>
      </c>
      <c r="K633" s="326">
        <v>44.415001000000004</v>
      </c>
      <c r="L633" s="32">
        <v>2071.98</v>
      </c>
      <c r="M633" s="327">
        <f>K633/L633</f>
        <v>2.1436018204808928E-2</v>
      </c>
      <c r="N633" s="23">
        <v>62.1</v>
      </c>
      <c r="O633" s="70">
        <f>M633*N633</f>
        <v>1.3311767305186344</v>
      </c>
      <c r="P633" s="70">
        <f>M633*60*1000</f>
        <v>1286.1610922885357</v>
      </c>
      <c r="Q633" s="84">
        <f>P633*N633/1000</f>
        <v>79.870603831118061</v>
      </c>
    </row>
    <row r="634" spans="1:17" ht="12.75" customHeight="1">
      <c r="A634" s="116"/>
      <c r="B634" s="16" t="s">
        <v>699</v>
      </c>
      <c r="C634" s="331" t="s">
        <v>709</v>
      </c>
      <c r="D634" s="18">
        <v>20</v>
      </c>
      <c r="E634" s="18">
        <v>1975</v>
      </c>
      <c r="F634" s="326">
        <v>28.545999999999999</v>
      </c>
      <c r="G634" s="326">
        <v>3.1</v>
      </c>
      <c r="H634" s="326">
        <v>3.2</v>
      </c>
      <c r="I634" s="326">
        <v>22.245999999999999</v>
      </c>
      <c r="J634" s="33">
        <v>1032.3</v>
      </c>
      <c r="K634" s="326">
        <v>22.245999999999999</v>
      </c>
      <c r="L634" s="32">
        <v>1032.3</v>
      </c>
      <c r="M634" s="327">
        <f>K634/L634</f>
        <v>2.1549937033808E-2</v>
      </c>
      <c r="N634" s="23">
        <v>85.13</v>
      </c>
      <c r="O634" s="70">
        <f>M634*N634</f>
        <v>1.8345461396880749</v>
      </c>
      <c r="P634" s="70">
        <f>M634*60*1000</f>
        <v>1292.9962220284801</v>
      </c>
      <c r="Q634" s="84">
        <f>P634*N634/1000</f>
        <v>110.0727683812845</v>
      </c>
    </row>
    <row r="635" spans="1:17" ht="12.75" customHeight="1">
      <c r="A635" s="116"/>
      <c r="B635" s="22" t="s">
        <v>97</v>
      </c>
      <c r="C635" s="309" t="s">
        <v>93</v>
      </c>
      <c r="D635" s="310">
        <v>7</v>
      </c>
      <c r="E635" s="310">
        <v>1956</v>
      </c>
      <c r="F635" s="311">
        <v>8.6956000000000007</v>
      </c>
      <c r="G635" s="311">
        <v>0</v>
      </c>
      <c r="H635" s="311">
        <v>0</v>
      </c>
      <c r="I635" s="311">
        <v>8.6956009999999999</v>
      </c>
      <c r="J635" s="312">
        <v>402.24</v>
      </c>
      <c r="K635" s="311">
        <v>8.6956009999999999</v>
      </c>
      <c r="L635" s="313">
        <v>402.24</v>
      </c>
      <c r="M635" s="314">
        <v>2.1617942024661892E-2</v>
      </c>
      <c r="N635" s="315">
        <v>78.916000000000011</v>
      </c>
      <c r="O635" s="315">
        <v>1.706001512818218</v>
      </c>
      <c r="P635" s="315">
        <v>1297.0765214797136</v>
      </c>
      <c r="Q635" s="316">
        <v>102.36009076909309</v>
      </c>
    </row>
    <row r="636" spans="1:17" ht="12.75" customHeight="1">
      <c r="A636" s="116"/>
      <c r="B636" s="22" t="s">
        <v>196</v>
      </c>
      <c r="C636" s="325" t="s">
        <v>487</v>
      </c>
      <c r="D636" s="34">
        <v>11</v>
      </c>
      <c r="E636" s="18" t="s">
        <v>35</v>
      </c>
      <c r="F636" s="326">
        <f>G636+H636+I636</f>
        <v>26.830999000000002</v>
      </c>
      <c r="G636" s="326">
        <v>0</v>
      </c>
      <c r="H636" s="326">
        <v>0</v>
      </c>
      <c r="I636" s="326">
        <v>26.830999000000002</v>
      </c>
      <c r="J636" s="33">
        <v>1215.32</v>
      </c>
      <c r="K636" s="326">
        <v>26.830999000000002</v>
      </c>
      <c r="L636" s="32">
        <v>1215.32</v>
      </c>
      <c r="M636" s="327">
        <f>K636/L636</f>
        <v>2.2077312148240796E-2</v>
      </c>
      <c r="N636" s="23">
        <v>62.1</v>
      </c>
      <c r="O636" s="70">
        <f>M636*N636</f>
        <v>1.3710010844057534</v>
      </c>
      <c r="P636" s="70">
        <f>M636*60*1000</f>
        <v>1324.6387288944477</v>
      </c>
      <c r="Q636" s="84">
        <f>P636*N636/1000</f>
        <v>82.260065064345213</v>
      </c>
    </row>
    <row r="637" spans="1:17" ht="12.75" customHeight="1">
      <c r="A637" s="116"/>
      <c r="B637" s="22" t="s">
        <v>196</v>
      </c>
      <c r="C637" s="325" t="s">
        <v>186</v>
      </c>
      <c r="D637" s="34">
        <v>29</v>
      </c>
      <c r="E637" s="18" t="s">
        <v>35</v>
      </c>
      <c r="F637" s="326">
        <f>G637+H637+I637</f>
        <v>29.4</v>
      </c>
      <c r="G637" s="326">
        <v>0.60445199999999999</v>
      </c>
      <c r="H637" s="326">
        <v>0.28000000000000003</v>
      </c>
      <c r="I637" s="326">
        <v>28.515547999999999</v>
      </c>
      <c r="J637" s="33">
        <v>1288.78</v>
      </c>
      <c r="K637" s="326">
        <v>28.515547999999999</v>
      </c>
      <c r="L637" s="32">
        <v>1288.78</v>
      </c>
      <c r="M637" s="327">
        <f>K637/L637</f>
        <v>2.212600133459551E-2</v>
      </c>
      <c r="N637" s="23">
        <v>62.1</v>
      </c>
      <c r="O637" s="70">
        <f>M637*N637</f>
        <v>1.3740246828783813</v>
      </c>
      <c r="P637" s="70">
        <f>M637*60*1000</f>
        <v>1327.5600800757306</v>
      </c>
      <c r="Q637" s="84">
        <f>P637*N637/1000</f>
        <v>82.441480972702877</v>
      </c>
    </row>
    <row r="638" spans="1:17" ht="12.75" customHeight="1">
      <c r="A638" s="116"/>
      <c r="B638" s="16" t="s">
        <v>152</v>
      </c>
      <c r="C638" s="309" t="s">
        <v>146</v>
      </c>
      <c r="D638" s="310">
        <v>13</v>
      </c>
      <c r="E638" s="310">
        <v>1900</v>
      </c>
      <c r="F638" s="311">
        <v>13.286</v>
      </c>
      <c r="G638" s="311">
        <v>0.61199999999999999</v>
      </c>
      <c r="H638" s="311">
        <v>1.92</v>
      </c>
      <c r="I638" s="311">
        <v>10.754</v>
      </c>
      <c r="J638" s="312">
        <v>485.29</v>
      </c>
      <c r="K638" s="311">
        <v>10.754</v>
      </c>
      <c r="L638" s="313">
        <v>485.29</v>
      </c>
      <c r="M638" s="314">
        <v>2.2159945599538419E-2</v>
      </c>
      <c r="N638" s="315">
        <v>88.29</v>
      </c>
      <c r="O638" s="315">
        <v>1.9565015969832471</v>
      </c>
      <c r="P638" s="315">
        <v>1329.5967359723052</v>
      </c>
      <c r="Q638" s="316">
        <v>117.39009581899482</v>
      </c>
    </row>
    <row r="639" spans="1:17" ht="12.75" customHeight="1">
      <c r="A639" s="116"/>
      <c r="B639" s="22" t="s">
        <v>529</v>
      </c>
      <c r="C639" s="349" t="s">
        <v>520</v>
      </c>
      <c r="D639" s="71">
        <v>21</v>
      </c>
      <c r="E639" s="72" t="s">
        <v>35</v>
      </c>
      <c r="F639" s="335">
        <v>29.14</v>
      </c>
      <c r="G639" s="335">
        <v>1.45</v>
      </c>
      <c r="H639" s="336">
        <v>3.36</v>
      </c>
      <c r="I639" s="335">
        <v>24.33</v>
      </c>
      <c r="J639" s="73">
        <v>1088.6600000000001</v>
      </c>
      <c r="K639" s="335">
        <v>24.33</v>
      </c>
      <c r="L639" s="337">
        <v>1088.6600000000001</v>
      </c>
      <c r="M639" s="327">
        <f>K639/L639</f>
        <v>2.2348575312769823E-2</v>
      </c>
      <c r="N639" s="338">
        <v>65.900000000000006</v>
      </c>
      <c r="O639" s="70">
        <f>M639*N639</f>
        <v>1.4727711131115315</v>
      </c>
      <c r="P639" s="70">
        <f>M639*60*1000</f>
        <v>1340.9145187661893</v>
      </c>
      <c r="Q639" s="84">
        <f>P639*N639/1000</f>
        <v>88.366266786691881</v>
      </c>
    </row>
    <row r="640" spans="1:17" ht="12.75" customHeight="1">
      <c r="A640" s="116"/>
      <c r="B640" s="16" t="s">
        <v>152</v>
      </c>
      <c r="C640" s="309" t="s">
        <v>147</v>
      </c>
      <c r="D640" s="310">
        <v>7</v>
      </c>
      <c r="E640" s="310">
        <v>1989</v>
      </c>
      <c r="F640" s="311">
        <v>10.316000000000001</v>
      </c>
      <c r="G640" s="311">
        <v>0</v>
      </c>
      <c r="H640" s="311">
        <v>0</v>
      </c>
      <c r="I640" s="311">
        <v>10.316000000000001</v>
      </c>
      <c r="J640" s="312">
        <v>461.34</v>
      </c>
      <c r="K640" s="311">
        <v>10.316000000000001</v>
      </c>
      <c r="L640" s="313">
        <v>461.34</v>
      </c>
      <c r="M640" s="314">
        <v>2.2360948541206054E-2</v>
      </c>
      <c r="N640" s="315">
        <v>88.29</v>
      </c>
      <c r="O640" s="315">
        <v>1.9742481467030826</v>
      </c>
      <c r="P640" s="315">
        <v>1341.6569124723633</v>
      </c>
      <c r="Q640" s="316">
        <v>118.45488880218495</v>
      </c>
    </row>
    <row r="641" spans="1:17" ht="12.75" customHeight="1">
      <c r="A641" s="116"/>
      <c r="B641" s="22" t="s">
        <v>42</v>
      </c>
      <c r="C641" s="325" t="s">
        <v>458</v>
      </c>
      <c r="D641" s="18">
        <v>19</v>
      </c>
      <c r="E641" s="18" t="s">
        <v>40</v>
      </c>
      <c r="F641" s="326">
        <f>SUM(G641,H641,I641)</f>
        <v>25.792999999999999</v>
      </c>
      <c r="G641" s="326">
        <v>0.99099999999999999</v>
      </c>
      <c r="H641" s="326">
        <v>3.04</v>
      </c>
      <c r="I641" s="326">
        <v>21.762</v>
      </c>
      <c r="J641" s="33"/>
      <c r="K641" s="326">
        <f>I641</f>
        <v>21.762</v>
      </c>
      <c r="L641" s="32">
        <v>966.6</v>
      </c>
      <c r="M641" s="327">
        <f>K641/L641</f>
        <v>2.2513966480446929E-2</v>
      </c>
      <c r="N641" s="23">
        <v>65.727000000000004</v>
      </c>
      <c r="O641" s="70">
        <f>M641*N641</f>
        <v>1.4797754748603353</v>
      </c>
      <c r="P641" s="70">
        <f>M641*60*1000</f>
        <v>1350.8379888268157</v>
      </c>
      <c r="Q641" s="84">
        <f>P641*N641/1000</f>
        <v>88.786528491620118</v>
      </c>
    </row>
    <row r="642" spans="1:17" ht="12.75" customHeight="1">
      <c r="A642" s="116"/>
      <c r="B642" s="22" t="s">
        <v>339</v>
      </c>
      <c r="C642" s="317" t="s">
        <v>130</v>
      </c>
      <c r="D642" s="318">
        <v>11</v>
      </c>
      <c r="E642" s="318">
        <v>1976</v>
      </c>
      <c r="F642" s="319">
        <v>11.198</v>
      </c>
      <c r="G642" s="319">
        <v>0</v>
      </c>
      <c r="H642" s="319">
        <v>0</v>
      </c>
      <c r="I642" s="319">
        <v>11.198</v>
      </c>
      <c r="J642" s="320">
        <v>496.05</v>
      </c>
      <c r="K642" s="319">
        <v>11.198</v>
      </c>
      <c r="L642" s="321">
        <v>496.05</v>
      </c>
      <c r="M642" s="322">
        <v>2.2574337264388671E-2</v>
      </c>
      <c r="N642" s="323">
        <v>81.205000000000013</v>
      </c>
      <c r="O642" s="323">
        <v>1.8331490575546823</v>
      </c>
      <c r="P642" s="323">
        <v>1354.4602358633201</v>
      </c>
      <c r="Q642" s="324">
        <v>109.98894345328092</v>
      </c>
    </row>
    <row r="643" spans="1:17" ht="12.75" customHeight="1">
      <c r="A643" s="116"/>
      <c r="B643" s="22" t="s">
        <v>196</v>
      </c>
      <c r="C643" s="325" t="s">
        <v>189</v>
      </c>
      <c r="D643" s="34">
        <v>44</v>
      </c>
      <c r="E643" s="18" t="s">
        <v>35</v>
      </c>
      <c r="F643" s="326">
        <f>G643+H643+I643</f>
        <v>42.540005000000001</v>
      </c>
      <c r="G643" s="326">
        <v>0</v>
      </c>
      <c r="H643" s="326">
        <v>0</v>
      </c>
      <c r="I643" s="326">
        <v>42.540005000000001</v>
      </c>
      <c r="J643" s="33">
        <v>1876.15</v>
      </c>
      <c r="K643" s="326">
        <v>42.540005000000001</v>
      </c>
      <c r="L643" s="32">
        <v>1876.15</v>
      </c>
      <c r="M643" s="327">
        <f>K643/L643</f>
        <v>2.2674095887855447E-2</v>
      </c>
      <c r="N643" s="23">
        <v>62.1</v>
      </c>
      <c r="O643" s="70">
        <f>M643*N643</f>
        <v>1.4080613546358234</v>
      </c>
      <c r="P643" s="70">
        <f>M643*60*1000</f>
        <v>1360.4457532713268</v>
      </c>
      <c r="Q643" s="84">
        <f>P643*N643/1000</f>
        <v>84.48368127814939</v>
      </c>
    </row>
    <row r="644" spans="1:17" ht="12.75" customHeight="1">
      <c r="A644" s="116"/>
      <c r="B644" s="22" t="s">
        <v>42</v>
      </c>
      <c r="C644" s="325" t="s">
        <v>39</v>
      </c>
      <c r="D644" s="18">
        <v>20</v>
      </c>
      <c r="E644" s="18" t="s">
        <v>40</v>
      </c>
      <c r="F644" s="326">
        <f>SUM(G644,H644,I644)</f>
        <v>28.478000000000002</v>
      </c>
      <c r="G644" s="326">
        <v>0.8</v>
      </c>
      <c r="H644" s="326">
        <v>3.2</v>
      </c>
      <c r="I644" s="326">
        <v>24.478000000000002</v>
      </c>
      <c r="J644" s="33"/>
      <c r="K644" s="326">
        <f>I644</f>
        <v>24.478000000000002</v>
      </c>
      <c r="L644" s="32">
        <v>1061.52</v>
      </c>
      <c r="M644" s="327">
        <f>K644/L644</f>
        <v>2.3059386540055772E-2</v>
      </c>
      <c r="N644" s="23">
        <v>65.727000000000004</v>
      </c>
      <c r="O644" s="70">
        <f>M644*N644</f>
        <v>1.5156242991182458</v>
      </c>
      <c r="P644" s="70">
        <f>M644*60*1000</f>
        <v>1383.5631924033462</v>
      </c>
      <c r="Q644" s="84">
        <f>P644*N644/1000</f>
        <v>90.937457947094742</v>
      </c>
    </row>
    <row r="645" spans="1:17" ht="12.75" customHeight="1">
      <c r="A645" s="116"/>
      <c r="B645" s="22" t="s">
        <v>181</v>
      </c>
      <c r="C645" s="332" t="s">
        <v>179</v>
      </c>
      <c r="D645" s="74">
        <v>45</v>
      </c>
      <c r="E645" s="74">
        <v>1982</v>
      </c>
      <c r="F645" s="333">
        <v>40.576999999999998</v>
      </c>
      <c r="G645" s="333">
        <v>3.6844950000000001</v>
      </c>
      <c r="H645" s="333">
        <v>0.44500000000000001</v>
      </c>
      <c r="I645" s="333">
        <v>36.447507000000002</v>
      </c>
      <c r="J645" s="75">
        <v>1563.22</v>
      </c>
      <c r="K645" s="333">
        <v>36.447507000000002</v>
      </c>
      <c r="L645" s="76">
        <v>1563.22</v>
      </c>
      <c r="M645" s="334">
        <v>2.3315660623584651E-2</v>
      </c>
      <c r="N645" s="77">
        <v>77.248300000000015</v>
      </c>
      <c r="O645" s="77">
        <v>1.8010951465488545</v>
      </c>
      <c r="P645" s="77">
        <v>1398.939637415079</v>
      </c>
      <c r="Q645" s="86">
        <v>108.06570879293128</v>
      </c>
    </row>
    <row r="646" spans="1:17" ht="12.75" customHeight="1">
      <c r="A646" s="116"/>
      <c r="B646" s="22" t="s">
        <v>97</v>
      </c>
      <c r="C646" s="309" t="s">
        <v>287</v>
      </c>
      <c r="D646" s="310">
        <v>12</v>
      </c>
      <c r="E646" s="310">
        <v>1972</v>
      </c>
      <c r="F646" s="311">
        <v>12.47</v>
      </c>
      <c r="G646" s="311">
        <v>0</v>
      </c>
      <c r="H646" s="311">
        <v>0</v>
      </c>
      <c r="I646" s="311">
        <v>12.469999</v>
      </c>
      <c r="J646" s="312">
        <v>532.47</v>
      </c>
      <c r="K646" s="311">
        <v>12.469999</v>
      </c>
      <c r="L646" s="313">
        <v>532.47</v>
      </c>
      <c r="M646" s="314">
        <v>2.3419157886829304E-2</v>
      </c>
      <c r="N646" s="315">
        <v>76.18010000000001</v>
      </c>
      <c r="O646" s="315">
        <v>1.7840737897344452</v>
      </c>
      <c r="P646" s="315">
        <v>1405.1494732097583</v>
      </c>
      <c r="Q646" s="316">
        <v>107.04442738406672</v>
      </c>
    </row>
    <row r="647" spans="1:17" ht="12.75" customHeight="1">
      <c r="A647" s="116"/>
      <c r="B647" s="16" t="s">
        <v>696</v>
      </c>
      <c r="C647" s="419" t="s">
        <v>695</v>
      </c>
      <c r="D647" s="18">
        <v>5</v>
      </c>
      <c r="E647" s="18">
        <v>1948</v>
      </c>
      <c r="F647" s="326">
        <v>7.601</v>
      </c>
      <c r="G647" s="326">
        <v>0.34</v>
      </c>
      <c r="H647" s="326">
        <v>0.8</v>
      </c>
      <c r="I647" s="326">
        <v>6.4610000000000003</v>
      </c>
      <c r="J647" s="33">
        <v>301.55</v>
      </c>
      <c r="K647" s="420">
        <v>5.9</v>
      </c>
      <c r="L647" s="32">
        <v>250.99</v>
      </c>
      <c r="M647" s="327">
        <f>K647/L647</f>
        <v>2.3506912626001037E-2</v>
      </c>
      <c r="N647" s="23">
        <v>75.319999999999993</v>
      </c>
      <c r="O647" s="70">
        <f>M647*N647</f>
        <v>1.770540658990398</v>
      </c>
      <c r="P647" s="70">
        <f>M647*60*1000</f>
        <v>1410.4147575600623</v>
      </c>
      <c r="Q647" s="84">
        <f>P647*N647/1000</f>
        <v>106.23243953942388</v>
      </c>
    </row>
    <row r="648" spans="1:17" ht="12.75" customHeight="1">
      <c r="A648" s="116"/>
      <c r="B648" s="22" t="s">
        <v>790</v>
      </c>
      <c r="C648" s="328" t="s">
        <v>784</v>
      </c>
      <c r="D648" s="16">
        <v>14</v>
      </c>
      <c r="E648" s="16" t="s">
        <v>35</v>
      </c>
      <c r="F648" s="329">
        <f>G648+H648+I648</f>
        <v>15.469999999999999</v>
      </c>
      <c r="G648" s="329">
        <v>0.55000000000000004</v>
      </c>
      <c r="H648" s="329">
        <v>0.13</v>
      </c>
      <c r="I648" s="329">
        <v>14.79</v>
      </c>
      <c r="J648" s="31">
        <v>624.59</v>
      </c>
      <c r="K648" s="329">
        <v>14.79</v>
      </c>
      <c r="L648" s="30">
        <v>624.59</v>
      </c>
      <c r="M648" s="330">
        <f>K648/L648</f>
        <v>2.3679533774155843E-2</v>
      </c>
      <c r="N648" s="24">
        <v>57.5</v>
      </c>
      <c r="O648" s="24">
        <f>M648*N648</f>
        <v>1.3615731920139609</v>
      </c>
      <c r="P648" s="24">
        <f>M648*60*1000</f>
        <v>1420.7720264493507</v>
      </c>
      <c r="Q648" s="85">
        <f>O648*60</f>
        <v>81.694391520837655</v>
      </c>
    </row>
    <row r="649" spans="1:17" ht="12.75" customHeight="1">
      <c r="A649" s="116"/>
      <c r="B649" s="22" t="s">
        <v>662</v>
      </c>
      <c r="C649" s="328" t="s">
        <v>656</v>
      </c>
      <c r="D649" s="16">
        <v>34</v>
      </c>
      <c r="E649" s="16">
        <v>1964</v>
      </c>
      <c r="F649" s="329">
        <f>SUM(G649+H649+I649)</f>
        <v>27.9</v>
      </c>
      <c r="G649" s="329">
        <v>1.5</v>
      </c>
      <c r="H649" s="329">
        <v>0.2</v>
      </c>
      <c r="I649" s="329">
        <v>26.2</v>
      </c>
      <c r="J649" s="31">
        <v>1104.75</v>
      </c>
      <c r="K649" s="329">
        <v>26.2</v>
      </c>
      <c r="L649" s="30">
        <v>1104.8</v>
      </c>
      <c r="M649" s="330">
        <f>SUM(K649/L649)</f>
        <v>2.3714699493120928E-2</v>
      </c>
      <c r="N649" s="24">
        <v>58.6</v>
      </c>
      <c r="O649" s="24">
        <f>SUM(M649*N649)</f>
        <v>1.3896813902968865</v>
      </c>
      <c r="P649" s="24">
        <f>SUM(M649*60*1000)</f>
        <v>1422.8819695872558</v>
      </c>
      <c r="Q649" s="85">
        <f>SUM(O649*60)</f>
        <v>83.380883417813195</v>
      </c>
    </row>
    <row r="650" spans="1:17" ht="12.75" customHeight="1">
      <c r="A650" s="116"/>
      <c r="B650" s="16" t="s">
        <v>338</v>
      </c>
      <c r="C650" s="317" t="s">
        <v>131</v>
      </c>
      <c r="D650" s="318">
        <v>24</v>
      </c>
      <c r="E650" s="318">
        <v>1962</v>
      </c>
      <c r="F650" s="319">
        <v>28.082999999999998</v>
      </c>
      <c r="G650" s="319">
        <v>1.7304299999999999</v>
      </c>
      <c r="H650" s="319">
        <v>0</v>
      </c>
      <c r="I650" s="319">
        <v>26.35257</v>
      </c>
      <c r="J650" s="320">
        <v>1108.08</v>
      </c>
      <c r="K650" s="319">
        <v>26.35257</v>
      </c>
      <c r="L650" s="321">
        <v>1108.08</v>
      </c>
      <c r="M650" s="322">
        <v>2.3782190816547543E-2</v>
      </c>
      <c r="N650" s="323">
        <v>81.205000000000013</v>
      </c>
      <c r="O650" s="323">
        <v>1.9312328052577434</v>
      </c>
      <c r="P650" s="323">
        <v>1426.9314489928527</v>
      </c>
      <c r="Q650" s="324">
        <v>115.87396831546462</v>
      </c>
    </row>
    <row r="651" spans="1:17" ht="12.75" customHeight="1">
      <c r="A651" s="116"/>
      <c r="B651" s="16" t="s">
        <v>699</v>
      </c>
      <c r="C651" s="331" t="s">
        <v>713</v>
      </c>
      <c r="D651" s="18">
        <v>20</v>
      </c>
      <c r="E651" s="18">
        <v>1985</v>
      </c>
      <c r="F651" s="326">
        <v>29.542999999999999</v>
      </c>
      <c r="G651" s="326">
        <v>1.19</v>
      </c>
      <c r="H651" s="326">
        <v>3.2</v>
      </c>
      <c r="I651" s="326">
        <v>25.152999999999999</v>
      </c>
      <c r="J651" s="33">
        <v>1056.3</v>
      </c>
      <c r="K651" s="326">
        <v>25.152999999999999</v>
      </c>
      <c r="L651" s="32">
        <v>1056.3</v>
      </c>
      <c r="M651" s="327">
        <f>K651/L651</f>
        <v>2.3812363911767491E-2</v>
      </c>
      <c r="N651" s="23">
        <v>85.13</v>
      </c>
      <c r="O651" s="70">
        <f>M651*N651</f>
        <v>2.0271465398087662</v>
      </c>
      <c r="P651" s="70">
        <f>M651*60*1000</f>
        <v>1428.7418347060495</v>
      </c>
      <c r="Q651" s="84">
        <f>P651*N651/1000</f>
        <v>121.62879238852599</v>
      </c>
    </row>
    <row r="652" spans="1:17" ht="12.75" customHeight="1">
      <c r="A652" s="116"/>
      <c r="B652" s="22" t="s">
        <v>790</v>
      </c>
      <c r="C652" s="328" t="s">
        <v>785</v>
      </c>
      <c r="D652" s="16">
        <v>24</v>
      </c>
      <c r="E652" s="16" t="s">
        <v>35</v>
      </c>
      <c r="F652" s="329">
        <f>G652+H652+I652</f>
        <v>24.15</v>
      </c>
      <c r="G652" s="329">
        <v>1.81</v>
      </c>
      <c r="H652" s="329">
        <v>0.25</v>
      </c>
      <c r="I652" s="329">
        <v>22.09</v>
      </c>
      <c r="J652" s="31">
        <v>924.4</v>
      </c>
      <c r="K652" s="329">
        <v>22.09</v>
      </c>
      <c r="L652" s="30">
        <v>924.4</v>
      </c>
      <c r="M652" s="330">
        <f>K652/L652</f>
        <v>2.3896581566421462E-2</v>
      </c>
      <c r="N652" s="24">
        <v>57.5</v>
      </c>
      <c r="O652" s="24">
        <f>M652*N652</f>
        <v>1.3740534400692341</v>
      </c>
      <c r="P652" s="24">
        <f>M652*60*1000</f>
        <v>1433.7948939852879</v>
      </c>
      <c r="Q652" s="85">
        <f>O652*60</f>
        <v>82.443206404154054</v>
      </c>
    </row>
    <row r="653" spans="1:17" ht="12.75" customHeight="1">
      <c r="A653" s="116"/>
      <c r="B653" s="22" t="s">
        <v>529</v>
      </c>
      <c r="C653" s="339" t="s">
        <v>521</v>
      </c>
      <c r="D653" s="421">
        <v>12</v>
      </c>
      <c r="E653" s="72" t="s">
        <v>35</v>
      </c>
      <c r="F653" s="335">
        <v>18.41</v>
      </c>
      <c r="G653" s="335">
        <v>1.68</v>
      </c>
      <c r="H653" s="336">
        <v>1.92</v>
      </c>
      <c r="I653" s="335">
        <v>14.81</v>
      </c>
      <c r="J653" s="73">
        <v>617.34</v>
      </c>
      <c r="K653" s="335">
        <v>14.81</v>
      </c>
      <c r="L653" s="337">
        <v>617.34</v>
      </c>
      <c r="M653" s="327">
        <f>K653/L653</f>
        <v>2.3990021706029093E-2</v>
      </c>
      <c r="N653" s="338">
        <v>65.900000000000006</v>
      </c>
      <c r="O653" s="70">
        <f>M653*N653</f>
        <v>1.5809424304273174</v>
      </c>
      <c r="P653" s="70">
        <f>M653*60*1000</f>
        <v>1439.4013023617456</v>
      </c>
      <c r="Q653" s="84">
        <f>P653*N653/1000</f>
        <v>94.856545825639046</v>
      </c>
    </row>
    <row r="654" spans="1:17" ht="12.75" customHeight="1">
      <c r="A654" s="116"/>
      <c r="B654" s="16" t="s">
        <v>699</v>
      </c>
      <c r="C654" s="331" t="s">
        <v>698</v>
      </c>
      <c r="D654" s="18">
        <v>20</v>
      </c>
      <c r="E654" s="18">
        <v>1985</v>
      </c>
      <c r="F654" s="326">
        <v>30.9</v>
      </c>
      <c r="G654" s="326">
        <v>1.927</v>
      </c>
      <c r="H654" s="326">
        <v>3.2</v>
      </c>
      <c r="I654" s="326">
        <v>25.773</v>
      </c>
      <c r="J654" s="33">
        <v>1072.5999999999999</v>
      </c>
      <c r="K654" s="326">
        <v>25.773</v>
      </c>
      <c r="L654" s="32">
        <v>1072.5999999999999</v>
      </c>
      <c r="M654" s="327">
        <f>K654/L654</f>
        <v>2.4028528808502706E-2</v>
      </c>
      <c r="N654" s="23">
        <v>85.13</v>
      </c>
      <c r="O654" s="70">
        <f>M654*N654</f>
        <v>2.0455486574678354</v>
      </c>
      <c r="P654" s="70">
        <f>M654*60*1000</f>
        <v>1441.7117285101624</v>
      </c>
      <c r="Q654" s="84">
        <f>P654*N654/1000</f>
        <v>122.73291944807011</v>
      </c>
    </row>
    <row r="655" spans="1:17" ht="12.75" customHeight="1">
      <c r="A655" s="116"/>
      <c r="B655" s="16" t="s">
        <v>768</v>
      </c>
      <c r="C655" s="419" t="s">
        <v>767</v>
      </c>
      <c r="D655" s="18">
        <v>12</v>
      </c>
      <c r="E655" s="18">
        <v>1966</v>
      </c>
      <c r="F655" s="326">
        <v>17.079999999999998</v>
      </c>
      <c r="G655" s="326">
        <v>0.71399999999999997</v>
      </c>
      <c r="H655" s="326">
        <v>2.54</v>
      </c>
      <c r="I655" s="326">
        <v>14.3</v>
      </c>
      <c r="J655" s="33">
        <v>594.29</v>
      </c>
      <c r="K655" s="326">
        <v>14.3</v>
      </c>
      <c r="L655" s="32">
        <v>594.20000000000005</v>
      </c>
      <c r="M655" s="327">
        <f>K655/L655</f>
        <v>2.4065971053517335E-2</v>
      </c>
      <c r="N655" s="23">
        <v>54.3</v>
      </c>
      <c r="O655" s="70">
        <f>M655*N655</f>
        <v>1.3067822282059913</v>
      </c>
      <c r="P655" s="70">
        <f>M655*60*1000</f>
        <v>1443.95826321104</v>
      </c>
      <c r="Q655" s="84">
        <f>P655*N655/1000</f>
        <v>78.406933692359473</v>
      </c>
    </row>
    <row r="656" spans="1:17" ht="12.75" customHeight="1">
      <c r="A656" s="116"/>
      <c r="B656" s="16" t="s">
        <v>152</v>
      </c>
      <c r="C656" s="309" t="s">
        <v>148</v>
      </c>
      <c r="D656" s="310">
        <v>12</v>
      </c>
      <c r="E656" s="310">
        <v>1988</v>
      </c>
      <c r="F656" s="311">
        <v>17.488</v>
      </c>
      <c r="G656" s="311">
        <v>0.91800000000000004</v>
      </c>
      <c r="H656" s="311">
        <v>1.92</v>
      </c>
      <c r="I656" s="311">
        <v>14.649998999999999</v>
      </c>
      <c r="J656" s="312">
        <v>608.15</v>
      </c>
      <c r="K656" s="311">
        <v>14.649998999999999</v>
      </c>
      <c r="L656" s="313">
        <v>608.15</v>
      </c>
      <c r="M656" s="314">
        <v>2.4089449971224204E-2</v>
      </c>
      <c r="N656" s="315">
        <v>88.29</v>
      </c>
      <c r="O656" s="315">
        <v>2.1268575379593853</v>
      </c>
      <c r="P656" s="315">
        <v>1445.3669982734523</v>
      </c>
      <c r="Q656" s="316">
        <v>127.6114522775631</v>
      </c>
    </row>
    <row r="657" spans="1:17" ht="12.75" customHeight="1">
      <c r="A657" s="116"/>
      <c r="B657" s="16" t="s">
        <v>699</v>
      </c>
      <c r="C657" s="331" t="s">
        <v>716</v>
      </c>
      <c r="D657" s="18">
        <v>10</v>
      </c>
      <c r="E657" s="18">
        <v>1983</v>
      </c>
      <c r="F657" s="326">
        <v>18.997</v>
      </c>
      <c r="G657" s="326">
        <v>0.96299999999999997</v>
      </c>
      <c r="H657" s="326">
        <v>1.601</v>
      </c>
      <c r="I657" s="326">
        <v>16.433</v>
      </c>
      <c r="J657" s="33">
        <v>681.4</v>
      </c>
      <c r="K657" s="326">
        <v>16.433</v>
      </c>
      <c r="L657" s="32">
        <v>681.4</v>
      </c>
      <c r="M657" s="327">
        <f>K657/L657</f>
        <v>2.4116524801878488E-2</v>
      </c>
      <c r="N657" s="23">
        <v>85.13</v>
      </c>
      <c r="O657" s="70">
        <f>M657*N657</f>
        <v>2.0530397563839156</v>
      </c>
      <c r="P657" s="70">
        <f>M657*60*1000</f>
        <v>1446.9914881127092</v>
      </c>
      <c r="Q657" s="84">
        <f>P657*N657/1000</f>
        <v>123.18238538303493</v>
      </c>
    </row>
    <row r="658" spans="1:17" ht="12.75" customHeight="1">
      <c r="A658" s="116"/>
      <c r="B658" s="16" t="s">
        <v>923</v>
      </c>
      <c r="C658" s="332" t="s">
        <v>917</v>
      </c>
      <c r="D658" s="74">
        <v>14</v>
      </c>
      <c r="E658" s="74">
        <v>1983</v>
      </c>
      <c r="F658" s="333">
        <v>21.619</v>
      </c>
      <c r="G658" s="333">
        <v>0.56395499999999998</v>
      </c>
      <c r="H658" s="333">
        <v>2.08</v>
      </c>
      <c r="I658" s="333">
        <v>18.975044</v>
      </c>
      <c r="J658" s="75">
        <v>786.5</v>
      </c>
      <c r="K658" s="333">
        <v>18.975044</v>
      </c>
      <c r="L658" s="76">
        <v>786.5</v>
      </c>
      <c r="M658" s="334">
        <v>2.4125930069930069E-2</v>
      </c>
      <c r="N658" s="77">
        <v>79.548200000000008</v>
      </c>
      <c r="O658" s="77">
        <v>1.9191743103888113</v>
      </c>
      <c r="P658" s="77">
        <v>1447.5558041958041</v>
      </c>
      <c r="Q658" s="86">
        <v>115.15045862332867</v>
      </c>
    </row>
    <row r="659" spans="1:17" ht="12.75" customHeight="1">
      <c r="A659" s="116"/>
      <c r="B659" s="22" t="s">
        <v>181</v>
      </c>
      <c r="C659" s="332" t="s">
        <v>177</v>
      </c>
      <c r="D659" s="74">
        <v>29</v>
      </c>
      <c r="E659" s="74">
        <v>1960</v>
      </c>
      <c r="F659" s="333">
        <v>28.7</v>
      </c>
      <c r="G659" s="333">
        <v>0</v>
      </c>
      <c r="H659" s="333">
        <v>0</v>
      </c>
      <c r="I659" s="333">
        <v>28.699998999999998</v>
      </c>
      <c r="J659" s="75">
        <v>1187.67</v>
      </c>
      <c r="K659" s="333">
        <v>28.699998999999998</v>
      </c>
      <c r="L659" s="76">
        <v>1187.67</v>
      </c>
      <c r="M659" s="334">
        <v>2.4164960805610983E-2</v>
      </c>
      <c r="N659" s="77">
        <v>77.248300000000015</v>
      </c>
      <c r="O659" s="77">
        <v>1.8667021418000793</v>
      </c>
      <c r="P659" s="77">
        <v>1449.8976483366591</v>
      </c>
      <c r="Q659" s="86">
        <v>112.00212850800477</v>
      </c>
    </row>
    <row r="660" spans="1:17" ht="12.75" customHeight="1">
      <c r="A660" s="116"/>
      <c r="B660" s="22" t="s">
        <v>196</v>
      </c>
      <c r="C660" s="325" t="s">
        <v>193</v>
      </c>
      <c r="D660" s="34">
        <v>12</v>
      </c>
      <c r="E660" s="18" t="s">
        <v>35</v>
      </c>
      <c r="F660" s="326">
        <f>G660+H660+I660</f>
        <v>15.787999000000001</v>
      </c>
      <c r="G660" s="326">
        <v>0.76500000000000001</v>
      </c>
      <c r="H660" s="326">
        <v>1.92</v>
      </c>
      <c r="I660" s="326">
        <v>13.102999000000001</v>
      </c>
      <c r="J660" s="33">
        <v>540.32000000000005</v>
      </c>
      <c r="K660" s="326">
        <v>13.102999000000001</v>
      </c>
      <c r="L660" s="32">
        <v>540.32000000000005</v>
      </c>
      <c r="M660" s="327">
        <f>K660/L660</f>
        <v>2.4250442330470832E-2</v>
      </c>
      <c r="N660" s="23">
        <v>62.1</v>
      </c>
      <c r="O660" s="70">
        <f>M660*N660</f>
        <v>1.5059524687222388</v>
      </c>
      <c r="P660" s="70">
        <f>M660*60*1000</f>
        <v>1455.0265398282497</v>
      </c>
      <c r="Q660" s="84">
        <f>P660*N660/1000</f>
        <v>90.357148123334312</v>
      </c>
    </row>
    <row r="661" spans="1:17" ht="12.75" customHeight="1">
      <c r="A661" s="116"/>
      <c r="B661" s="16" t="s">
        <v>161</v>
      </c>
      <c r="C661" s="340" t="s">
        <v>160</v>
      </c>
      <c r="D661" s="341">
        <v>20</v>
      </c>
      <c r="E661" s="341">
        <v>0</v>
      </c>
      <c r="F661" s="342">
        <v>27.574999999999999</v>
      </c>
      <c r="G661" s="342">
        <v>0</v>
      </c>
      <c r="H661" s="342">
        <v>0</v>
      </c>
      <c r="I661" s="342">
        <v>27.575001</v>
      </c>
      <c r="J661" s="343">
        <v>1135.0999999999999</v>
      </c>
      <c r="K661" s="342">
        <v>27.575001</v>
      </c>
      <c r="L661" s="344">
        <v>1135.0999999999999</v>
      </c>
      <c r="M661" s="345">
        <v>2.4293014712360148E-2</v>
      </c>
      <c r="N661" s="346">
        <v>78.588999999999999</v>
      </c>
      <c r="O661" s="346">
        <v>1.9091637332296716</v>
      </c>
      <c r="P661" s="346">
        <v>1457.5808827416088</v>
      </c>
      <c r="Q661" s="347">
        <v>114.54982399378028</v>
      </c>
    </row>
    <row r="662" spans="1:17" ht="12.75" customHeight="1">
      <c r="A662" s="116"/>
      <c r="B662" s="16" t="s">
        <v>768</v>
      </c>
      <c r="C662" s="325" t="s">
        <v>762</v>
      </c>
      <c r="D662" s="18">
        <v>32</v>
      </c>
      <c r="E662" s="18">
        <v>1977</v>
      </c>
      <c r="F662" s="326">
        <v>49.436</v>
      </c>
      <c r="G662" s="326">
        <v>2.3445200000000002</v>
      </c>
      <c r="H662" s="326">
        <v>5.1965000000000003</v>
      </c>
      <c r="I662" s="326">
        <v>42.104999999999997</v>
      </c>
      <c r="J662" s="33">
        <v>1733.09</v>
      </c>
      <c r="K662" s="326">
        <v>42.104999999999997</v>
      </c>
      <c r="L662" s="32">
        <v>1733.1</v>
      </c>
      <c r="M662" s="327">
        <f>K662/L662</f>
        <v>2.4294616583001558E-2</v>
      </c>
      <c r="N662" s="23">
        <v>54.3</v>
      </c>
      <c r="O662" s="70">
        <f>M662*N662</f>
        <v>1.3191976804569845</v>
      </c>
      <c r="P662" s="70">
        <f>M662*60*1000</f>
        <v>1457.6769949800935</v>
      </c>
      <c r="Q662" s="84">
        <f>P662*N662/1000</f>
        <v>79.151860827419071</v>
      </c>
    </row>
    <row r="663" spans="1:17" ht="12.75" customHeight="1">
      <c r="A663" s="116"/>
      <c r="B663" s="22" t="s">
        <v>338</v>
      </c>
      <c r="C663" s="317" t="s">
        <v>136</v>
      </c>
      <c r="D663" s="318">
        <v>18</v>
      </c>
      <c r="E663" s="318">
        <v>1989</v>
      </c>
      <c r="F663" s="319">
        <v>23.899000000000001</v>
      </c>
      <c r="G663" s="319">
        <v>0.95676000000000005</v>
      </c>
      <c r="H663" s="319">
        <v>0</v>
      </c>
      <c r="I663" s="319">
        <v>22.942240000000002</v>
      </c>
      <c r="J663" s="320">
        <v>937.87</v>
      </c>
      <c r="K663" s="319">
        <v>22.942240000000002</v>
      </c>
      <c r="L663" s="321">
        <v>937.87</v>
      </c>
      <c r="M663" s="322">
        <v>2.4462068303709471E-2</v>
      </c>
      <c r="N663" s="323">
        <v>81.205000000000013</v>
      </c>
      <c r="O663" s="323">
        <v>1.9864422566027278</v>
      </c>
      <c r="P663" s="323">
        <v>1467.7240982225683</v>
      </c>
      <c r="Q663" s="324">
        <v>119.18653539616368</v>
      </c>
    </row>
    <row r="664" spans="1:17" ht="12.75" customHeight="1">
      <c r="A664" s="116"/>
      <c r="B664" s="22" t="s">
        <v>42</v>
      </c>
      <c r="C664" s="325" t="s">
        <v>459</v>
      </c>
      <c r="D664" s="18">
        <v>10</v>
      </c>
      <c r="E664" s="18" t="s">
        <v>40</v>
      </c>
      <c r="F664" s="326">
        <f>SUM(G664,H664,I664)</f>
        <v>11.052000000000001</v>
      </c>
      <c r="G664" s="326">
        <v>1.143</v>
      </c>
      <c r="H664" s="326">
        <v>0.08</v>
      </c>
      <c r="I664" s="326">
        <v>9.8290000000000006</v>
      </c>
      <c r="J664" s="33"/>
      <c r="K664" s="326">
        <f>I664</f>
        <v>9.8290000000000006</v>
      </c>
      <c r="L664" s="32">
        <v>400.21</v>
      </c>
      <c r="M664" s="327">
        <f>K664/L664</f>
        <v>2.4559606206741462E-2</v>
      </c>
      <c r="N664" s="23">
        <v>65.727000000000004</v>
      </c>
      <c r="O664" s="70">
        <f>M664*N664</f>
        <v>1.6142292371504963</v>
      </c>
      <c r="P664" s="70">
        <f>M664*60*1000</f>
        <v>1473.5763724044878</v>
      </c>
      <c r="Q664" s="84">
        <f>P664*N664/1000</f>
        <v>96.853754229029775</v>
      </c>
    </row>
    <row r="665" spans="1:17" ht="12.75" customHeight="1">
      <c r="A665" s="116"/>
      <c r="B665" s="22" t="s">
        <v>97</v>
      </c>
      <c r="C665" s="309" t="s">
        <v>94</v>
      </c>
      <c r="D665" s="310">
        <v>12</v>
      </c>
      <c r="E665" s="310">
        <v>1971</v>
      </c>
      <c r="F665" s="311">
        <v>13.233700000000001</v>
      </c>
      <c r="G665" s="311">
        <v>0</v>
      </c>
      <c r="H665" s="311">
        <v>0</v>
      </c>
      <c r="I665" s="311">
        <v>13.233701</v>
      </c>
      <c r="J665" s="312">
        <v>538.79999999999995</v>
      </c>
      <c r="K665" s="311">
        <v>13.233701</v>
      </c>
      <c r="L665" s="313">
        <v>538.79999999999995</v>
      </c>
      <c r="M665" s="314">
        <v>2.4561434669636232E-2</v>
      </c>
      <c r="N665" s="315">
        <v>76.18010000000001</v>
      </c>
      <c r="O665" s="315">
        <v>1.8710925492763553</v>
      </c>
      <c r="P665" s="315">
        <v>1473.6860801781738</v>
      </c>
      <c r="Q665" s="316">
        <v>112.26555295658132</v>
      </c>
    </row>
    <row r="666" spans="1:17" ht="12.75" customHeight="1">
      <c r="A666" s="116"/>
      <c r="B666" s="16" t="s">
        <v>768</v>
      </c>
      <c r="C666" s="325" t="s">
        <v>763</v>
      </c>
      <c r="D666" s="18">
        <v>30</v>
      </c>
      <c r="E666" s="18">
        <v>1990</v>
      </c>
      <c r="F666" s="326">
        <v>56.323999999999998</v>
      </c>
      <c r="G666" s="326">
        <v>2.4847000000000001</v>
      </c>
      <c r="H666" s="326">
        <v>4.8</v>
      </c>
      <c r="I666" s="326">
        <v>49.039285</v>
      </c>
      <c r="J666" s="33">
        <v>1996.3</v>
      </c>
      <c r="K666" s="326">
        <v>49.039000000000001</v>
      </c>
      <c r="L666" s="32">
        <v>1996.3</v>
      </c>
      <c r="M666" s="327">
        <f>K666/L666</f>
        <v>2.4564945148524774E-2</v>
      </c>
      <c r="N666" s="23">
        <v>54.3</v>
      </c>
      <c r="O666" s="70">
        <f>M666*N666</f>
        <v>1.3338765215648951</v>
      </c>
      <c r="P666" s="70">
        <f>M666*60*1000</f>
        <v>1473.8967089114865</v>
      </c>
      <c r="Q666" s="84">
        <f>P666*N666/1000</f>
        <v>80.032591293893717</v>
      </c>
    </row>
    <row r="667" spans="1:17" ht="12.75" customHeight="1">
      <c r="A667" s="116"/>
      <c r="B667" s="22" t="s">
        <v>181</v>
      </c>
      <c r="C667" s="332" t="s">
        <v>178</v>
      </c>
      <c r="D667" s="74">
        <v>32</v>
      </c>
      <c r="E667" s="74">
        <v>1965</v>
      </c>
      <c r="F667" s="333">
        <v>35.1</v>
      </c>
      <c r="G667" s="333">
        <v>0</v>
      </c>
      <c r="H667" s="333">
        <v>0</v>
      </c>
      <c r="I667" s="333">
        <v>35.100003000000001</v>
      </c>
      <c r="J667" s="75">
        <v>1419.59</v>
      </c>
      <c r="K667" s="333">
        <v>35.100003000000001</v>
      </c>
      <c r="L667" s="76">
        <v>1419.59</v>
      </c>
      <c r="M667" s="334">
        <v>2.4725451010503035E-2</v>
      </c>
      <c r="N667" s="77">
        <v>77.248300000000015</v>
      </c>
      <c r="O667" s="77">
        <v>1.9099990572946419</v>
      </c>
      <c r="P667" s="77">
        <v>1483.5270606301819</v>
      </c>
      <c r="Q667" s="86">
        <v>114.5999434376785</v>
      </c>
    </row>
    <row r="668" spans="1:17" ht="12.75" customHeight="1">
      <c r="A668" s="116"/>
      <c r="B668" s="22" t="s">
        <v>790</v>
      </c>
      <c r="C668" s="328" t="s">
        <v>786</v>
      </c>
      <c r="D668" s="16">
        <v>31</v>
      </c>
      <c r="E668" s="16" t="s">
        <v>35</v>
      </c>
      <c r="F668" s="329">
        <v>23.7</v>
      </c>
      <c r="G668" s="329">
        <v>1.97</v>
      </c>
      <c r="H668" s="329">
        <v>2.5299999999999998</v>
      </c>
      <c r="I668" s="329">
        <v>35.49</v>
      </c>
      <c r="J668" s="31">
        <v>1226.6400000000001</v>
      </c>
      <c r="K668" s="329">
        <v>29.74</v>
      </c>
      <c r="L668" s="30">
        <v>1202.5899999999999</v>
      </c>
      <c r="M668" s="330">
        <f>K668/L668</f>
        <v>2.4729957840993189E-2</v>
      </c>
      <c r="N668" s="24">
        <v>57.5</v>
      </c>
      <c r="O668" s="24">
        <f>M668*N668</f>
        <v>1.4219725758571085</v>
      </c>
      <c r="P668" s="24">
        <f>M668*60*1000</f>
        <v>1483.7974704595913</v>
      </c>
      <c r="Q668" s="85">
        <f>O668*60</f>
        <v>85.318354551426509</v>
      </c>
    </row>
    <row r="669" spans="1:17" ht="12.75" customHeight="1">
      <c r="A669" s="116"/>
      <c r="B669" s="16" t="s">
        <v>254</v>
      </c>
      <c r="C669" s="309" t="s">
        <v>243</v>
      </c>
      <c r="D669" s="310">
        <v>48</v>
      </c>
      <c r="E669" s="310">
        <v>1963</v>
      </c>
      <c r="F669" s="311">
        <v>54.338000000000001</v>
      </c>
      <c r="G669" s="311">
        <v>6.2951610000000002</v>
      </c>
      <c r="H669" s="311">
        <v>0.49</v>
      </c>
      <c r="I669" s="311">
        <v>47.552838000000001</v>
      </c>
      <c r="J669" s="312">
        <v>1913.87</v>
      </c>
      <c r="K669" s="311">
        <v>47.552838000000001</v>
      </c>
      <c r="L669" s="313">
        <v>1913.87</v>
      </c>
      <c r="M669" s="314">
        <v>2.4846430530809305E-2</v>
      </c>
      <c r="N669" s="315">
        <v>69.389399999999995</v>
      </c>
      <c r="O669" s="315">
        <v>1.724078906674539</v>
      </c>
      <c r="P669" s="315">
        <v>1490.7858318485582</v>
      </c>
      <c r="Q669" s="316">
        <v>103.44473440047234</v>
      </c>
    </row>
    <row r="670" spans="1:17" ht="12.75" customHeight="1">
      <c r="A670" s="116"/>
      <c r="B670" s="22" t="s">
        <v>38</v>
      </c>
      <c r="C670" s="325" t="s">
        <v>442</v>
      </c>
      <c r="D670" s="18">
        <v>72</v>
      </c>
      <c r="E670" s="18">
        <v>1982</v>
      </c>
      <c r="F670" s="326">
        <f>G670+H670+I670</f>
        <v>69.591999999999999</v>
      </c>
      <c r="G670" s="326">
        <v>5.3260400000000008</v>
      </c>
      <c r="H670" s="326">
        <v>11.52</v>
      </c>
      <c r="I670" s="326">
        <v>52.745959999999997</v>
      </c>
      <c r="J670" s="33">
        <v>2117.3200000000002</v>
      </c>
      <c r="K670" s="326">
        <v>52.745959999999997</v>
      </c>
      <c r="L670" s="32">
        <v>2117.3200000000002</v>
      </c>
      <c r="M670" s="327">
        <f>K670/L670</f>
        <v>2.4911661912228662E-2</v>
      </c>
      <c r="N670" s="23">
        <v>57.006999999999998</v>
      </c>
      <c r="O670" s="70">
        <f>M670*N670</f>
        <v>1.4201391106304193</v>
      </c>
      <c r="P670" s="70">
        <f>M670*60*1000</f>
        <v>1494.6997147337197</v>
      </c>
      <c r="Q670" s="84">
        <f>P670*N670/1000</f>
        <v>85.208346637825159</v>
      </c>
    </row>
    <row r="671" spans="1:17" ht="12.75" customHeight="1">
      <c r="A671" s="116"/>
      <c r="B671" s="16" t="s">
        <v>923</v>
      </c>
      <c r="C671" s="332" t="s">
        <v>918</v>
      </c>
      <c r="D671" s="74">
        <v>11</v>
      </c>
      <c r="E671" s="74">
        <v>1984</v>
      </c>
      <c r="F671" s="333">
        <v>16.521000000000001</v>
      </c>
      <c r="G671" s="333">
        <v>0.48338999999999999</v>
      </c>
      <c r="H671" s="333">
        <v>1.1399999999999999</v>
      </c>
      <c r="I671" s="333">
        <v>14.897612000000001</v>
      </c>
      <c r="J671" s="75">
        <v>597.67999999999995</v>
      </c>
      <c r="K671" s="333">
        <v>14.897612000000001</v>
      </c>
      <c r="L671" s="76">
        <v>597.67999999999995</v>
      </c>
      <c r="M671" s="334">
        <v>2.4925732833623346E-2</v>
      </c>
      <c r="N671" s="77">
        <v>79.548200000000008</v>
      </c>
      <c r="O671" s="77">
        <v>1.9827971805956368</v>
      </c>
      <c r="P671" s="77">
        <v>1495.5439700174006</v>
      </c>
      <c r="Q671" s="86">
        <v>118.9678308357382</v>
      </c>
    </row>
    <row r="672" spans="1:17" ht="12.75" customHeight="1">
      <c r="A672" s="116"/>
      <c r="B672" s="22" t="s">
        <v>38</v>
      </c>
      <c r="C672" s="325" t="s">
        <v>443</v>
      </c>
      <c r="D672" s="18">
        <v>45</v>
      </c>
      <c r="E672" s="18">
        <v>1986</v>
      </c>
      <c r="F672" s="326">
        <f>G672+H672+I672</f>
        <v>71.429999999999993</v>
      </c>
      <c r="G672" s="326">
        <v>5.9493</v>
      </c>
      <c r="H672" s="326">
        <v>7.2</v>
      </c>
      <c r="I672" s="326">
        <v>58.280699999999996</v>
      </c>
      <c r="J672" s="33">
        <v>2330.41</v>
      </c>
      <c r="K672" s="326">
        <v>58.280699999999996</v>
      </c>
      <c r="L672" s="32">
        <v>2330.41</v>
      </c>
      <c r="M672" s="327">
        <f>K672/L672</f>
        <v>2.5008775279886371E-2</v>
      </c>
      <c r="N672" s="23">
        <v>57.006999999999998</v>
      </c>
      <c r="O672" s="70">
        <f>M672*N672</f>
        <v>1.4256752523804823</v>
      </c>
      <c r="P672" s="70">
        <f>M672*60*1000</f>
        <v>1500.5265167931823</v>
      </c>
      <c r="Q672" s="84">
        <f>P672*N672/1000</f>
        <v>85.540515142828937</v>
      </c>
    </row>
    <row r="673" spans="1:17" ht="12.75" customHeight="1">
      <c r="A673" s="116"/>
      <c r="B673" s="22" t="s">
        <v>42</v>
      </c>
      <c r="C673" s="325" t="s">
        <v>460</v>
      </c>
      <c r="D673" s="18">
        <v>8</v>
      </c>
      <c r="E673" s="18" t="s">
        <v>40</v>
      </c>
      <c r="F673" s="326">
        <f>SUM(G673,H673,I673)</f>
        <v>9.5399999999999991</v>
      </c>
      <c r="G673" s="326">
        <v>0</v>
      </c>
      <c r="H673" s="326">
        <v>0</v>
      </c>
      <c r="I673" s="326">
        <v>9.5399999999999991</v>
      </c>
      <c r="J673" s="33"/>
      <c r="K673" s="326">
        <f>I673</f>
        <v>9.5399999999999991</v>
      </c>
      <c r="L673" s="32">
        <v>378.95</v>
      </c>
      <c r="M673" s="327">
        <f>K673/L673</f>
        <v>2.5174825174825173E-2</v>
      </c>
      <c r="N673" s="23">
        <v>65.727000000000004</v>
      </c>
      <c r="O673" s="70">
        <f>M673*N673</f>
        <v>1.6546657342657343</v>
      </c>
      <c r="P673" s="70">
        <f>M673*60*1000</f>
        <v>1510.4895104895104</v>
      </c>
      <c r="Q673" s="84">
        <f>P673*N673/1000</f>
        <v>99.279944055944057</v>
      </c>
    </row>
    <row r="674" spans="1:17" ht="12.75" customHeight="1">
      <c r="A674" s="116"/>
      <c r="B674" s="22" t="s">
        <v>38</v>
      </c>
      <c r="C674" s="325" t="s">
        <v>444</v>
      </c>
      <c r="D674" s="18">
        <v>4</v>
      </c>
      <c r="E674" s="18" t="s">
        <v>35</v>
      </c>
      <c r="F674" s="326">
        <f>G674+H674+I674</f>
        <v>7.95</v>
      </c>
      <c r="G674" s="326">
        <v>0</v>
      </c>
      <c r="H674" s="326">
        <v>0</v>
      </c>
      <c r="I674" s="326">
        <v>7.95</v>
      </c>
      <c r="J674" s="33">
        <v>314.31</v>
      </c>
      <c r="K674" s="326">
        <v>7.95</v>
      </c>
      <c r="L674" s="32">
        <v>314.31</v>
      </c>
      <c r="M674" s="327">
        <f>K674/L674</f>
        <v>2.5293500047723586E-2</v>
      </c>
      <c r="N674" s="23">
        <v>57.006999999999998</v>
      </c>
      <c r="O674" s="70">
        <f>M674*N674</f>
        <v>1.4419065572205785</v>
      </c>
      <c r="P674" s="70">
        <f>M674*60*1000</f>
        <v>1517.6100028634153</v>
      </c>
      <c r="Q674" s="84">
        <f>P674*N674/1000</f>
        <v>86.514393433234716</v>
      </c>
    </row>
    <row r="675" spans="1:17" ht="12.75" customHeight="1">
      <c r="A675" s="116"/>
      <c r="B675" s="22" t="s">
        <v>862</v>
      </c>
      <c r="C675" s="422" t="s">
        <v>852</v>
      </c>
      <c r="D675" s="78">
        <v>4</v>
      </c>
      <c r="E675" s="78" t="s">
        <v>35</v>
      </c>
      <c r="F675" s="423">
        <f>G675+H675+I675</f>
        <v>4.944</v>
      </c>
      <c r="G675" s="423">
        <v>0.32750000000000001</v>
      </c>
      <c r="H675" s="423">
        <v>0.64</v>
      </c>
      <c r="I675" s="423">
        <v>3.9765000000000001</v>
      </c>
      <c r="J675" s="79">
        <v>156.81</v>
      </c>
      <c r="K675" s="423">
        <f>I675</f>
        <v>3.9765000000000001</v>
      </c>
      <c r="L675" s="80">
        <f>J675</f>
        <v>156.81</v>
      </c>
      <c r="M675" s="424">
        <f>K675/L675</f>
        <v>2.5358714367706141E-2</v>
      </c>
      <c r="N675" s="81">
        <v>49.1</v>
      </c>
      <c r="O675" s="82">
        <f>M675*N675</f>
        <v>1.2451128754543717</v>
      </c>
      <c r="P675" s="82">
        <f>M675*60*1000</f>
        <v>1521.5228620623684</v>
      </c>
      <c r="Q675" s="87">
        <f>P675*N675/1000</f>
        <v>74.706772527262288</v>
      </c>
    </row>
    <row r="676" spans="1:17" ht="12.75" customHeight="1">
      <c r="A676" s="116"/>
      <c r="B676" s="16" t="s">
        <v>152</v>
      </c>
      <c r="C676" s="309" t="s">
        <v>149</v>
      </c>
      <c r="D676" s="310">
        <v>12</v>
      </c>
      <c r="E676" s="310">
        <v>1980</v>
      </c>
      <c r="F676" s="311">
        <v>14.292</v>
      </c>
      <c r="G676" s="311">
        <v>0.71399999999999997</v>
      </c>
      <c r="H676" s="311">
        <v>1.6</v>
      </c>
      <c r="I676" s="311">
        <v>11.978</v>
      </c>
      <c r="J676" s="312">
        <v>468.68</v>
      </c>
      <c r="K676" s="311">
        <v>11.978</v>
      </c>
      <c r="L676" s="313">
        <v>468.68</v>
      </c>
      <c r="M676" s="314">
        <v>2.5556883161218742E-2</v>
      </c>
      <c r="N676" s="315">
        <v>88.29</v>
      </c>
      <c r="O676" s="315">
        <v>2.2564172143040029</v>
      </c>
      <c r="P676" s="315">
        <v>1533.4129896731245</v>
      </c>
      <c r="Q676" s="316">
        <v>135.38503285824015</v>
      </c>
    </row>
    <row r="677" spans="1:17" ht="12.75" customHeight="1">
      <c r="A677" s="116"/>
      <c r="B677" s="16" t="s">
        <v>768</v>
      </c>
      <c r="C677" s="325" t="s">
        <v>759</v>
      </c>
      <c r="D677" s="18">
        <v>20</v>
      </c>
      <c r="E677" s="18">
        <v>1982</v>
      </c>
      <c r="F677" s="326">
        <v>31.849</v>
      </c>
      <c r="G677" s="326">
        <v>1.6830000000000001</v>
      </c>
      <c r="H677" s="326">
        <v>3.4910000000000001</v>
      </c>
      <c r="I677" s="326">
        <v>26.675000000000001</v>
      </c>
      <c r="J677" s="33">
        <v>1044.442</v>
      </c>
      <c r="K677" s="326">
        <v>26.7</v>
      </c>
      <c r="L677" s="32">
        <v>1044.4000000000001</v>
      </c>
      <c r="M677" s="327">
        <f>K677/L677</f>
        <v>2.5564917656070468E-2</v>
      </c>
      <c r="N677" s="23">
        <v>54.3</v>
      </c>
      <c r="O677" s="70">
        <f>M677*N677</f>
        <v>1.3881750287246264</v>
      </c>
      <c r="P677" s="70">
        <f>M677*60*1000</f>
        <v>1533.895059364228</v>
      </c>
      <c r="Q677" s="84">
        <f>P677*N677/1000</f>
        <v>83.290501723477576</v>
      </c>
    </row>
    <row r="678" spans="1:17" ht="12.75" customHeight="1">
      <c r="A678" s="116"/>
      <c r="B678" s="22" t="s">
        <v>529</v>
      </c>
      <c r="C678" s="339" t="s">
        <v>522</v>
      </c>
      <c r="D678" s="71">
        <v>6</v>
      </c>
      <c r="E678" s="72" t="s">
        <v>35</v>
      </c>
      <c r="F678" s="335">
        <v>9.2899999999999991</v>
      </c>
      <c r="G678" s="335">
        <v>0.51</v>
      </c>
      <c r="H678" s="336">
        <v>0.96</v>
      </c>
      <c r="I678" s="335">
        <v>7.82</v>
      </c>
      <c r="J678" s="73">
        <v>305.61</v>
      </c>
      <c r="K678" s="335">
        <v>7.82</v>
      </c>
      <c r="L678" s="337">
        <v>305.61</v>
      </c>
      <c r="M678" s="327">
        <f>K678/L678</f>
        <v>2.5588167926442196E-2</v>
      </c>
      <c r="N678" s="338">
        <v>65.900000000000006</v>
      </c>
      <c r="O678" s="70">
        <f>M678*N678</f>
        <v>1.6862602663525408</v>
      </c>
      <c r="P678" s="70">
        <f>M678*60*1000</f>
        <v>1535.2900755865317</v>
      </c>
      <c r="Q678" s="84">
        <f>P678*N678/1000</f>
        <v>101.17561598115245</v>
      </c>
    </row>
    <row r="679" spans="1:17" ht="12.75" customHeight="1">
      <c r="A679" s="116"/>
      <c r="B679" s="22" t="s">
        <v>196</v>
      </c>
      <c r="C679" s="325" t="s">
        <v>191</v>
      </c>
      <c r="D679" s="34">
        <v>8</v>
      </c>
      <c r="E679" s="18" t="s">
        <v>35</v>
      </c>
      <c r="F679" s="326">
        <f>G679+H679+I679</f>
        <v>10.6</v>
      </c>
      <c r="G679" s="326">
        <v>0.35700000000000004</v>
      </c>
      <c r="H679" s="326">
        <v>0.08</v>
      </c>
      <c r="I679" s="326">
        <v>10.163</v>
      </c>
      <c r="J679" s="33">
        <v>396.8</v>
      </c>
      <c r="K679" s="326">
        <v>10.163</v>
      </c>
      <c r="L679" s="32">
        <v>396.8</v>
      </c>
      <c r="M679" s="327">
        <f>K679/L679</f>
        <v>2.5612399193548387E-2</v>
      </c>
      <c r="N679" s="23">
        <v>62.1</v>
      </c>
      <c r="O679" s="70">
        <f>M679*N679</f>
        <v>1.5905299899193548</v>
      </c>
      <c r="P679" s="70">
        <f>M679*60*1000</f>
        <v>1536.7439516129032</v>
      </c>
      <c r="Q679" s="84">
        <f>P679*N679/1000</f>
        <v>95.431799395161292</v>
      </c>
    </row>
    <row r="680" spans="1:17" ht="12.75" customHeight="1">
      <c r="A680" s="116"/>
      <c r="B680" s="22" t="s">
        <v>38</v>
      </c>
      <c r="C680" s="325" t="s">
        <v>36</v>
      </c>
      <c r="D680" s="18">
        <v>18</v>
      </c>
      <c r="E680" s="18">
        <v>1989</v>
      </c>
      <c r="F680" s="326">
        <f>G680+H680+I680</f>
        <v>30.888999999999996</v>
      </c>
      <c r="G680" s="326">
        <v>2.3797200000000003</v>
      </c>
      <c r="H680" s="326">
        <v>2.88</v>
      </c>
      <c r="I680" s="326">
        <v>25.629279999999998</v>
      </c>
      <c r="J680" s="33">
        <v>999.98</v>
      </c>
      <c r="K680" s="326">
        <v>25.629279999999998</v>
      </c>
      <c r="L680" s="32">
        <v>999.98</v>
      </c>
      <c r="M680" s="327">
        <f>K680/L680</f>
        <v>2.5629792595851915E-2</v>
      </c>
      <c r="N680" s="23">
        <v>57.006999999999998</v>
      </c>
      <c r="O680" s="70">
        <f>M680*N680</f>
        <v>1.46107758651173</v>
      </c>
      <c r="P680" s="70">
        <f>M680*60*1000</f>
        <v>1537.787555751115</v>
      </c>
      <c r="Q680" s="84">
        <f>P680*N680/1000</f>
        <v>87.664655190703812</v>
      </c>
    </row>
    <row r="681" spans="1:17" ht="12.75" customHeight="1">
      <c r="A681" s="116"/>
      <c r="B681" s="16" t="s">
        <v>254</v>
      </c>
      <c r="C681" s="309" t="s">
        <v>237</v>
      </c>
      <c r="D681" s="310">
        <v>33</v>
      </c>
      <c r="E681" s="310">
        <v>1958</v>
      </c>
      <c r="F681" s="311">
        <v>34.896999999999998</v>
      </c>
      <c r="G681" s="311">
        <v>3.1645430000000001</v>
      </c>
      <c r="H681" s="311">
        <v>0</v>
      </c>
      <c r="I681" s="311">
        <v>31.732455999999999</v>
      </c>
      <c r="J681" s="312">
        <v>1237.47</v>
      </c>
      <c r="K681" s="311">
        <v>31.732455999999999</v>
      </c>
      <c r="L681" s="313">
        <v>1237.47</v>
      </c>
      <c r="M681" s="314">
        <v>2.5643010335604094E-2</v>
      </c>
      <c r="N681" s="315">
        <v>69.389399999999995</v>
      </c>
      <c r="O681" s="315">
        <v>1.7793531013813666</v>
      </c>
      <c r="P681" s="315">
        <v>1538.5806201362454</v>
      </c>
      <c r="Q681" s="316">
        <v>106.76118608288198</v>
      </c>
    </row>
    <row r="682" spans="1:17" ht="12.75" customHeight="1">
      <c r="A682" s="116"/>
      <c r="B682" s="22" t="s">
        <v>97</v>
      </c>
      <c r="C682" s="309" t="s">
        <v>286</v>
      </c>
      <c r="D682" s="310">
        <v>6</v>
      </c>
      <c r="E682" s="310">
        <v>1959</v>
      </c>
      <c r="F682" s="311">
        <v>9.7219999999999995</v>
      </c>
      <c r="G682" s="311">
        <v>0.72720899999999999</v>
      </c>
      <c r="H682" s="311">
        <v>0.96</v>
      </c>
      <c r="I682" s="311">
        <v>8.0347910000000002</v>
      </c>
      <c r="J682" s="312">
        <v>313.25</v>
      </c>
      <c r="K682" s="311">
        <v>8.0347910000000002</v>
      </c>
      <c r="L682" s="313">
        <v>313.25</v>
      </c>
      <c r="M682" s="314">
        <v>2.5649771747805267E-2</v>
      </c>
      <c r="N682" s="315">
        <v>76.18010000000001</v>
      </c>
      <c r="O682" s="315">
        <v>1.9540021767249802</v>
      </c>
      <c r="P682" s="315">
        <v>1538.9863048683162</v>
      </c>
      <c r="Q682" s="316">
        <v>117.24013060349884</v>
      </c>
    </row>
    <row r="683" spans="1:17" ht="12.75" customHeight="1">
      <c r="A683" s="116"/>
      <c r="B683" s="22" t="s">
        <v>529</v>
      </c>
      <c r="C683" s="339" t="s">
        <v>523</v>
      </c>
      <c r="D683" s="71">
        <v>19</v>
      </c>
      <c r="E683" s="72" t="s">
        <v>35</v>
      </c>
      <c r="F683" s="335">
        <v>19.03</v>
      </c>
      <c r="G683" s="335">
        <v>1.32</v>
      </c>
      <c r="H683" s="336">
        <v>0.49</v>
      </c>
      <c r="I683" s="335">
        <v>17.22</v>
      </c>
      <c r="J683" s="73">
        <v>670.33</v>
      </c>
      <c r="K683" s="335">
        <v>17.22</v>
      </c>
      <c r="L683" s="337">
        <v>670.33</v>
      </c>
      <c r="M683" s="327">
        <f>K683/L683</f>
        <v>2.568883982516074E-2</v>
      </c>
      <c r="N683" s="338">
        <v>65.900000000000006</v>
      </c>
      <c r="O683" s="70">
        <f>M683*N683</f>
        <v>1.692894544478093</v>
      </c>
      <c r="P683" s="70">
        <f>M683*60*1000</f>
        <v>1541.3303895096444</v>
      </c>
      <c r="Q683" s="84">
        <f>P683*N683/1000</f>
        <v>101.57367266868557</v>
      </c>
    </row>
    <row r="684" spans="1:17" ht="12.75" customHeight="1">
      <c r="A684" s="116"/>
      <c r="B684" s="22" t="s">
        <v>97</v>
      </c>
      <c r="C684" s="309" t="s">
        <v>96</v>
      </c>
      <c r="D684" s="310">
        <v>8</v>
      </c>
      <c r="E684" s="310">
        <v>1969</v>
      </c>
      <c r="F684" s="311">
        <v>10.729699999999999</v>
      </c>
      <c r="G684" s="311">
        <v>0</v>
      </c>
      <c r="H684" s="311">
        <v>0</v>
      </c>
      <c r="I684" s="311">
        <v>10.729699</v>
      </c>
      <c r="J684" s="312">
        <v>416.7</v>
      </c>
      <c r="K684" s="311">
        <v>10.729699</v>
      </c>
      <c r="L684" s="313">
        <v>416.7</v>
      </c>
      <c r="M684" s="314">
        <v>2.5749217662586994E-2</v>
      </c>
      <c r="N684" s="315">
        <v>78.916000000000011</v>
      </c>
      <c r="O684" s="315">
        <v>2.0320252610607157</v>
      </c>
      <c r="P684" s="315">
        <v>1544.9530597552198</v>
      </c>
      <c r="Q684" s="316">
        <v>121.92151566364295</v>
      </c>
    </row>
    <row r="685" spans="1:17" ht="12.75" customHeight="1">
      <c r="A685" s="116"/>
      <c r="B685" s="16" t="s">
        <v>254</v>
      </c>
      <c r="C685" s="309" t="s">
        <v>241</v>
      </c>
      <c r="D685" s="310">
        <v>25</v>
      </c>
      <c r="E685" s="310">
        <v>1940</v>
      </c>
      <c r="F685" s="311">
        <v>46.503</v>
      </c>
      <c r="G685" s="311">
        <v>3.1591749999999998</v>
      </c>
      <c r="H685" s="311">
        <v>3.52</v>
      </c>
      <c r="I685" s="311">
        <v>39.823827000000001</v>
      </c>
      <c r="J685" s="312">
        <v>1544.26</v>
      </c>
      <c r="K685" s="311">
        <v>39.823827000000001</v>
      </c>
      <c r="L685" s="313">
        <v>1544.26</v>
      </c>
      <c r="M685" s="314">
        <v>2.578829147941409E-2</v>
      </c>
      <c r="N685" s="315">
        <v>69.389399999999995</v>
      </c>
      <c r="O685" s="315">
        <v>1.789434072781656</v>
      </c>
      <c r="P685" s="315">
        <v>1547.2974887648454</v>
      </c>
      <c r="Q685" s="316">
        <v>107.36604436689936</v>
      </c>
    </row>
    <row r="686" spans="1:17" ht="12.75" customHeight="1">
      <c r="A686" s="116"/>
      <c r="B686" s="22" t="s">
        <v>196</v>
      </c>
      <c r="C686" s="325" t="s">
        <v>192</v>
      </c>
      <c r="D686" s="34">
        <v>109</v>
      </c>
      <c r="E686" s="18" t="s">
        <v>35</v>
      </c>
      <c r="F686" s="326">
        <f>G686+H686+I686</f>
        <v>86.890000999999998</v>
      </c>
      <c r="G686" s="326">
        <v>4.2330000000000005</v>
      </c>
      <c r="H686" s="326">
        <v>16.38</v>
      </c>
      <c r="I686" s="326">
        <v>66.277000999999998</v>
      </c>
      <c r="J686" s="33">
        <v>2560.75</v>
      </c>
      <c r="K686" s="326">
        <v>66.277000999999998</v>
      </c>
      <c r="L686" s="32">
        <v>2560.75</v>
      </c>
      <c r="M686" s="327">
        <f>K686/L686</f>
        <v>2.5881870936249145E-2</v>
      </c>
      <c r="N686" s="23">
        <v>62.1</v>
      </c>
      <c r="O686" s="70">
        <f>M686*N686</f>
        <v>1.6072641851410721</v>
      </c>
      <c r="P686" s="70">
        <f>M686*60*1000</f>
        <v>1552.9122561749487</v>
      </c>
      <c r="Q686" s="84">
        <f>P686*N686/1000</f>
        <v>96.435851108464306</v>
      </c>
    </row>
    <row r="687" spans="1:17" ht="12.75" customHeight="1">
      <c r="A687" s="116"/>
      <c r="B687" s="22" t="s">
        <v>97</v>
      </c>
      <c r="C687" s="309" t="s">
        <v>92</v>
      </c>
      <c r="D687" s="310">
        <v>20</v>
      </c>
      <c r="E687" s="310">
        <v>1982</v>
      </c>
      <c r="F687" s="311">
        <v>33.665999999999997</v>
      </c>
      <c r="G687" s="311">
        <v>2.0923500000000002</v>
      </c>
      <c r="H687" s="311">
        <v>3.2</v>
      </c>
      <c r="I687" s="311">
        <v>28.373650000000001</v>
      </c>
      <c r="J687" s="312">
        <v>1095.8499999999999</v>
      </c>
      <c r="K687" s="311">
        <v>28.373650000000001</v>
      </c>
      <c r="L687" s="313">
        <v>1095.8499999999999</v>
      </c>
      <c r="M687" s="314">
        <v>2.5891910389195603E-2</v>
      </c>
      <c r="N687" s="315">
        <v>71.613000000000014</v>
      </c>
      <c r="O687" s="315">
        <v>1.8541973787014652</v>
      </c>
      <c r="P687" s="315">
        <v>1553.5146233517362</v>
      </c>
      <c r="Q687" s="316">
        <v>111.25184272208791</v>
      </c>
    </row>
    <row r="688" spans="1:17" ht="12.75" customHeight="1">
      <c r="A688" s="116"/>
      <c r="B688" s="16" t="s">
        <v>161</v>
      </c>
      <c r="C688" s="340" t="s">
        <v>354</v>
      </c>
      <c r="D688" s="341">
        <v>12</v>
      </c>
      <c r="E688" s="341">
        <v>1972</v>
      </c>
      <c r="F688" s="342">
        <v>15.7105</v>
      </c>
      <c r="G688" s="342">
        <v>1.734</v>
      </c>
      <c r="H688" s="342">
        <v>0</v>
      </c>
      <c r="I688" s="342">
        <v>13.9765</v>
      </c>
      <c r="J688" s="343">
        <v>538.39</v>
      </c>
      <c r="K688" s="342">
        <v>13.9765</v>
      </c>
      <c r="L688" s="344">
        <v>538.39</v>
      </c>
      <c r="M688" s="345">
        <v>2.5959806088523191E-2</v>
      </c>
      <c r="N688" s="346">
        <v>78.588999999999999</v>
      </c>
      <c r="O688" s="346">
        <v>2.0401552006909491</v>
      </c>
      <c r="P688" s="346">
        <v>1557.5883653113913</v>
      </c>
      <c r="Q688" s="347">
        <v>122.40931204145693</v>
      </c>
    </row>
    <row r="689" spans="1:17" ht="12.75" customHeight="1">
      <c r="A689" s="116"/>
      <c r="B689" s="16" t="s">
        <v>768</v>
      </c>
      <c r="C689" s="325" t="s">
        <v>760</v>
      </c>
      <c r="D689" s="18">
        <v>20</v>
      </c>
      <c r="E689" s="18">
        <v>1986</v>
      </c>
      <c r="F689" s="326">
        <v>31.754999999999999</v>
      </c>
      <c r="G689" s="326">
        <v>1.6319999999999999</v>
      </c>
      <c r="H689" s="326">
        <v>3.36</v>
      </c>
      <c r="I689" s="326">
        <v>2.7629999999999999</v>
      </c>
      <c r="J689" s="33">
        <v>1028.26</v>
      </c>
      <c r="K689" s="326">
        <v>26.763000000000002</v>
      </c>
      <c r="L689" s="32">
        <v>1028.3</v>
      </c>
      <c r="M689" s="327">
        <f>K689/L689</f>
        <v>2.6026451424681515E-2</v>
      </c>
      <c r="N689" s="23">
        <v>54.3</v>
      </c>
      <c r="O689" s="70">
        <f>M689*N689</f>
        <v>1.4132363123602061</v>
      </c>
      <c r="P689" s="70">
        <f>M689*60*1000</f>
        <v>1561.5870854808909</v>
      </c>
      <c r="Q689" s="84">
        <f>P689*N689/1000</f>
        <v>84.79417874161237</v>
      </c>
    </row>
    <row r="690" spans="1:17" ht="12.75" customHeight="1">
      <c r="A690" s="116"/>
      <c r="B690" s="16" t="s">
        <v>696</v>
      </c>
      <c r="C690" s="325" t="s">
        <v>683</v>
      </c>
      <c r="D690" s="18">
        <v>12</v>
      </c>
      <c r="E690" s="18">
        <v>1960</v>
      </c>
      <c r="F690" s="326">
        <v>17.399000000000001</v>
      </c>
      <c r="G690" s="326">
        <v>0.94399999999999995</v>
      </c>
      <c r="H690" s="326">
        <v>1.92</v>
      </c>
      <c r="I690" s="326">
        <v>14.535</v>
      </c>
      <c r="J690" s="33">
        <v>557.91</v>
      </c>
      <c r="K690" s="326">
        <v>11.004</v>
      </c>
      <c r="L690" s="32">
        <v>422.39</v>
      </c>
      <c r="M690" s="327">
        <f>K690/L690</f>
        <v>2.6051753119155283E-2</v>
      </c>
      <c r="N690" s="23">
        <v>75.319000000000003</v>
      </c>
      <c r="O690" s="70">
        <f>M690*N690</f>
        <v>1.9621919931816569</v>
      </c>
      <c r="P690" s="70">
        <f>M690*60*1000</f>
        <v>1563.1051871493169</v>
      </c>
      <c r="Q690" s="84">
        <f>P690*N690/1000</f>
        <v>117.73151959089941</v>
      </c>
    </row>
    <row r="691" spans="1:17" ht="12.75" customHeight="1">
      <c r="A691" s="116"/>
      <c r="B691" s="22" t="s">
        <v>569</v>
      </c>
      <c r="C691" s="328" t="s">
        <v>568</v>
      </c>
      <c r="D691" s="16">
        <v>8</v>
      </c>
      <c r="E691" s="16">
        <v>1960</v>
      </c>
      <c r="F691" s="329">
        <v>7.53</v>
      </c>
      <c r="G691" s="329"/>
      <c r="H691" s="329"/>
      <c r="I691" s="329">
        <v>7.53</v>
      </c>
      <c r="J691" s="31">
        <v>288.58</v>
      </c>
      <c r="K691" s="329">
        <v>7.53</v>
      </c>
      <c r="L691" s="30">
        <v>288.58</v>
      </c>
      <c r="M691" s="330">
        <f>K691/L691</f>
        <v>2.6093284357890361E-2</v>
      </c>
      <c r="N691" s="24">
        <v>64.855000000000004</v>
      </c>
      <c r="O691" s="24">
        <f>K691*N691/J691</f>
        <v>1.6922799570309794</v>
      </c>
      <c r="P691" s="24">
        <f>M691*60*1000</f>
        <v>1565.5970614734215</v>
      </c>
      <c r="Q691" s="85">
        <f>O691*60</f>
        <v>101.53679742185876</v>
      </c>
    </row>
    <row r="692" spans="1:17" ht="12.75" customHeight="1">
      <c r="A692" s="116"/>
      <c r="B692" s="22" t="s">
        <v>34</v>
      </c>
      <c r="C692" s="325" t="s">
        <v>418</v>
      </c>
      <c r="D692" s="18">
        <v>15</v>
      </c>
      <c r="E692" s="18">
        <v>1983</v>
      </c>
      <c r="F692" s="326">
        <v>19.783999999999999</v>
      </c>
      <c r="G692" s="326">
        <v>1.1220000000000001</v>
      </c>
      <c r="H692" s="326">
        <v>2.4</v>
      </c>
      <c r="I692" s="326">
        <v>16.262</v>
      </c>
      <c r="J692" s="33">
        <v>622.54</v>
      </c>
      <c r="K692" s="326">
        <v>16.262</v>
      </c>
      <c r="L692" s="32">
        <v>622.54</v>
      </c>
      <c r="M692" s="327">
        <f>K692/L692</f>
        <v>2.6122016255983555E-2</v>
      </c>
      <c r="N692" s="23">
        <v>60.1</v>
      </c>
      <c r="O692" s="70">
        <f>M692*N692</f>
        <v>1.5699331769846117</v>
      </c>
      <c r="P692" s="70">
        <f>M692*60*1000</f>
        <v>1567.3209753590133</v>
      </c>
      <c r="Q692" s="84">
        <f>P692*N692/1000</f>
        <v>94.19599061907671</v>
      </c>
    </row>
    <row r="693" spans="1:17" ht="12.75" customHeight="1">
      <c r="A693" s="116"/>
      <c r="B693" s="16" t="s">
        <v>338</v>
      </c>
      <c r="C693" s="317" t="s">
        <v>133</v>
      </c>
      <c r="D693" s="318">
        <v>17</v>
      </c>
      <c r="E693" s="318">
        <v>1983</v>
      </c>
      <c r="F693" s="319">
        <v>34.225000000000001</v>
      </c>
      <c r="G693" s="319">
        <v>1.1369940000000001</v>
      </c>
      <c r="H693" s="319">
        <v>2.88</v>
      </c>
      <c r="I693" s="319">
        <v>30.208006999999998</v>
      </c>
      <c r="J693" s="320">
        <v>1153.81</v>
      </c>
      <c r="K693" s="319">
        <v>30.208006999999998</v>
      </c>
      <c r="L693" s="321">
        <v>1153.81</v>
      </c>
      <c r="M693" s="322">
        <v>2.6181093074249661E-2</v>
      </c>
      <c r="N693" s="323">
        <v>81.205000000000013</v>
      </c>
      <c r="O693" s="323">
        <v>2.1260356630944441</v>
      </c>
      <c r="P693" s="323">
        <v>1570.8655844549796</v>
      </c>
      <c r="Q693" s="324">
        <v>127.56213978566664</v>
      </c>
    </row>
    <row r="694" spans="1:17" ht="12.75" customHeight="1">
      <c r="A694" s="116"/>
      <c r="B694" s="22" t="s">
        <v>171</v>
      </c>
      <c r="C694" s="425" t="s">
        <v>297</v>
      </c>
      <c r="D694" s="341">
        <v>24</v>
      </c>
      <c r="E694" s="341">
        <v>1968</v>
      </c>
      <c r="F694" s="342">
        <v>21.741</v>
      </c>
      <c r="G694" s="342">
        <v>0</v>
      </c>
      <c r="H694" s="342">
        <v>0</v>
      </c>
      <c r="I694" s="342">
        <v>21.740999000000002</v>
      </c>
      <c r="J694" s="343">
        <v>828.47</v>
      </c>
      <c r="K694" s="342">
        <v>21.740999000000002</v>
      </c>
      <c r="L694" s="344">
        <v>828.47</v>
      </c>
      <c r="M694" s="345">
        <v>2.6242349149637283E-2</v>
      </c>
      <c r="N694" s="346">
        <v>70.087000000000003</v>
      </c>
      <c r="O694" s="346">
        <v>1.8392475248506284</v>
      </c>
      <c r="P694" s="346">
        <v>1574.5409489782369</v>
      </c>
      <c r="Q694" s="347">
        <v>110.35485149103769</v>
      </c>
    </row>
    <row r="695" spans="1:17" ht="12.75" customHeight="1">
      <c r="A695" s="116"/>
      <c r="B695" s="22" t="s">
        <v>97</v>
      </c>
      <c r="C695" s="309" t="s">
        <v>311</v>
      </c>
      <c r="D695" s="310">
        <v>8</v>
      </c>
      <c r="E695" s="310">
        <v>1966</v>
      </c>
      <c r="F695" s="311">
        <v>10.364000000000001</v>
      </c>
      <c r="G695" s="311">
        <v>0</v>
      </c>
      <c r="H695" s="311">
        <v>0</v>
      </c>
      <c r="I695" s="311">
        <v>10.364001999999999</v>
      </c>
      <c r="J695" s="312">
        <v>393.89</v>
      </c>
      <c r="K695" s="311">
        <v>10.364001999999999</v>
      </c>
      <c r="L695" s="313">
        <v>393.89</v>
      </c>
      <c r="M695" s="314">
        <v>2.6311919571453957E-2</v>
      </c>
      <c r="N695" s="315">
        <v>78.916000000000011</v>
      </c>
      <c r="O695" s="315">
        <v>2.0764314449008605</v>
      </c>
      <c r="P695" s="315">
        <v>1578.7151742872375</v>
      </c>
      <c r="Q695" s="316">
        <v>124.58588669405165</v>
      </c>
    </row>
    <row r="696" spans="1:17" ht="12.75" customHeight="1">
      <c r="A696" s="116"/>
      <c r="B696" s="22" t="s">
        <v>821</v>
      </c>
      <c r="C696" s="325" t="s">
        <v>811</v>
      </c>
      <c r="D696" s="18">
        <v>12</v>
      </c>
      <c r="E696" s="18">
        <v>1965</v>
      </c>
      <c r="F696" s="326">
        <v>13.4</v>
      </c>
      <c r="G696" s="326">
        <v>1.1100000000000001</v>
      </c>
      <c r="H696" s="326">
        <v>0.108</v>
      </c>
      <c r="I696" s="326">
        <v>12.17</v>
      </c>
      <c r="J696" s="33">
        <v>461.73</v>
      </c>
      <c r="K696" s="326">
        <v>12.17</v>
      </c>
      <c r="L696" s="32">
        <v>461.73</v>
      </c>
      <c r="M696" s="327">
        <f>K696/L696</f>
        <v>2.6357395014402357E-2</v>
      </c>
      <c r="N696" s="23">
        <v>89.7</v>
      </c>
      <c r="O696" s="70">
        <f>M696*N696</f>
        <v>2.3642583327918913</v>
      </c>
      <c r="P696" s="70">
        <f>M696*60*1000</f>
        <v>1581.4437008641414</v>
      </c>
      <c r="Q696" s="84">
        <f>P696*N696/1000</f>
        <v>141.85549996751348</v>
      </c>
    </row>
    <row r="697" spans="1:17" ht="12.75" customHeight="1">
      <c r="A697" s="116"/>
      <c r="B697" s="16" t="s">
        <v>254</v>
      </c>
      <c r="C697" s="309" t="s">
        <v>244</v>
      </c>
      <c r="D697" s="310">
        <v>32</v>
      </c>
      <c r="E697" s="310">
        <v>1960</v>
      </c>
      <c r="F697" s="311">
        <v>35.664000000000001</v>
      </c>
      <c r="G697" s="311">
        <v>3.3176399999999999</v>
      </c>
      <c r="H697" s="311">
        <v>0.32</v>
      </c>
      <c r="I697" s="311">
        <v>32.026361000000001</v>
      </c>
      <c r="J697" s="312">
        <v>1214.6199999999999</v>
      </c>
      <c r="K697" s="311">
        <v>32.026361000000001</v>
      </c>
      <c r="L697" s="313">
        <v>1214.6199999999999</v>
      </c>
      <c r="M697" s="314">
        <v>2.6367391447530919E-2</v>
      </c>
      <c r="N697" s="315">
        <v>69.389399999999995</v>
      </c>
      <c r="O697" s="315">
        <v>1.8296174721093019</v>
      </c>
      <c r="P697" s="315">
        <v>1582.0434868518551</v>
      </c>
      <c r="Q697" s="316">
        <v>109.7770483265581</v>
      </c>
    </row>
    <row r="698" spans="1:17" ht="12.75" customHeight="1">
      <c r="A698" s="116"/>
      <c r="B698" s="22" t="s">
        <v>862</v>
      </c>
      <c r="C698" s="422" t="s">
        <v>853</v>
      </c>
      <c r="D698" s="78">
        <v>18</v>
      </c>
      <c r="E698" s="78" t="s">
        <v>35</v>
      </c>
      <c r="F698" s="423">
        <f>G698+H698+I698</f>
        <v>22.3</v>
      </c>
      <c r="G698" s="423">
        <v>1.4845999999999999</v>
      </c>
      <c r="H698" s="423">
        <v>0</v>
      </c>
      <c r="I698" s="423">
        <v>20.8154</v>
      </c>
      <c r="J698" s="79">
        <v>788.29</v>
      </c>
      <c r="K698" s="423">
        <f>I698</f>
        <v>20.8154</v>
      </c>
      <c r="L698" s="80">
        <f>J698</f>
        <v>788.29</v>
      </c>
      <c r="M698" s="424">
        <f>K698/L698</f>
        <v>2.6405764376054498E-2</v>
      </c>
      <c r="N698" s="81">
        <v>49.1</v>
      </c>
      <c r="O698" s="82">
        <f>M698*N698</f>
        <v>1.2965230308642759</v>
      </c>
      <c r="P698" s="82">
        <f>M698*60*1000</f>
        <v>1584.3458625632697</v>
      </c>
      <c r="Q698" s="87">
        <f>P698*N698/1000</f>
        <v>77.791381851856556</v>
      </c>
    </row>
    <row r="699" spans="1:17" ht="12.75" customHeight="1">
      <c r="A699" s="116"/>
      <c r="B699" s="22" t="s">
        <v>38</v>
      </c>
      <c r="C699" s="325" t="s">
        <v>445</v>
      </c>
      <c r="D699" s="18">
        <v>9</v>
      </c>
      <c r="E699" s="18" t="s">
        <v>35</v>
      </c>
      <c r="F699" s="326">
        <f>G699+H699+I699</f>
        <v>13.592000000000001</v>
      </c>
      <c r="G699" s="326">
        <v>0</v>
      </c>
      <c r="H699" s="326">
        <v>0</v>
      </c>
      <c r="I699" s="326">
        <v>13.592000000000001</v>
      </c>
      <c r="J699" s="33">
        <v>513.61</v>
      </c>
      <c r="K699" s="326">
        <v>13.592000000000001</v>
      </c>
      <c r="L699" s="32">
        <v>513.61</v>
      </c>
      <c r="M699" s="327">
        <f>K699/L699</f>
        <v>2.6463659196666732E-2</v>
      </c>
      <c r="N699" s="23">
        <v>57.006999999999998</v>
      </c>
      <c r="O699" s="70">
        <f>M699*N699</f>
        <v>1.5086138198243804</v>
      </c>
      <c r="P699" s="70">
        <f>M699*60*1000</f>
        <v>1587.8195518000041</v>
      </c>
      <c r="Q699" s="84">
        <f>P699*N699/1000</f>
        <v>90.51682918946284</v>
      </c>
    </row>
    <row r="700" spans="1:17" ht="12.75" customHeight="1">
      <c r="A700" s="116"/>
      <c r="B700" s="22" t="s">
        <v>758</v>
      </c>
      <c r="C700" s="325" t="s">
        <v>744</v>
      </c>
      <c r="D700" s="18">
        <v>8</v>
      </c>
      <c r="E700" s="18">
        <v>1961</v>
      </c>
      <c r="F700" s="326">
        <v>11.478999999999999</v>
      </c>
      <c r="G700" s="326">
        <v>0.61099999999999999</v>
      </c>
      <c r="H700" s="326">
        <v>1.28</v>
      </c>
      <c r="I700" s="326">
        <f>F700-G700-H700</f>
        <v>9.5879999999999992</v>
      </c>
      <c r="J700" s="33">
        <v>361.4</v>
      </c>
      <c r="K700" s="326">
        <v>9.5879999999999992</v>
      </c>
      <c r="L700" s="32">
        <v>361.4</v>
      </c>
      <c r="M700" s="327">
        <f>K700/L700</f>
        <v>2.6530160486995018E-2</v>
      </c>
      <c r="N700" s="23">
        <v>53.41</v>
      </c>
      <c r="O700" s="70">
        <f>M700*N700</f>
        <v>1.4169758716104037</v>
      </c>
      <c r="P700" s="70">
        <f>M700*60*1000</f>
        <v>1591.809629219701</v>
      </c>
      <c r="Q700" s="84">
        <f>P700*N700/1000</f>
        <v>85.018552296624222</v>
      </c>
    </row>
    <row r="701" spans="1:17" ht="12.75" customHeight="1">
      <c r="A701" s="116"/>
      <c r="B701" s="16" t="s">
        <v>768</v>
      </c>
      <c r="C701" s="325" t="s">
        <v>761</v>
      </c>
      <c r="D701" s="18">
        <v>20</v>
      </c>
      <c r="E701" s="18">
        <v>1977</v>
      </c>
      <c r="F701" s="326">
        <v>32.253</v>
      </c>
      <c r="G701" s="326">
        <v>1.2749999999999999</v>
      </c>
      <c r="H701" s="326">
        <v>3.2</v>
      </c>
      <c r="I701" s="326">
        <v>27.777999999999999</v>
      </c>
      <c r="J701" s="33">
        <v>1044.6099999999999</v>
      </c>
      <c r="K701" s="326">
        <v>27.777999999999999</v>
      </c>
      <c r="L701" s="32">
        <v>1044.5999999999999</v>
      </c>
      <c r="M701" s="327">
        <f>K701/L701</f>
        <v>2.659199693662646E-2</v>
      </c>
      <c r="N701" s="23">
        <v>54.3</v>
      </c>
      <c r="O701" s="70">
        <f>M701*N701</f>
        <v>1.4439454336588167</v>
      </c>
      <c r="P701" s="70">
        <f>M701*60*1000</f>
        <v>1595.5198161975877</v>
      </c>
      <c r="Q701" s="84">
        <f>P701*N701/1000</f>
        <v>86.636726019529021</v>
      </c>
    </row>
    <row r="702" spans="1:17" ht="12.75" customHeight="1">
      <c r="A702" s="116"/>
      <c r="B702" s="22" t="s">
        <v>42</v>
      </c>
      <c r="C702" s="419" t="s">
        <v>464</v>
      </c>
      <c r="D702" s="18">
        <v>12</v>
      </c>
      <c r="E702" s="18" t="s">
        <v>40</v>
      </c>
      <c r="F702" s="326">
        <f>SUM(G702,H702,I702)</f>
        <v>16.920999999999999</v>
      </c>
      <c r="G702" s="326">
        <v>0.8</v>
      </c>
      <c r="H702" s="326">
        <v>1.92</v>
      </c>
      <c r="I702" s="326">
        <v>14.201000000000001</v>
      </c>
      <c r="J702" s="33"/>
      <c r="K702" s="326">
        <f>I702</f>
        <v>14.201000000000001</v>
      </c>
      <c r="L702" s="32">
        <v>533.79999999999995</v>
      </c>
      <c r="M702" s="327">
        <f>K702/L702</f>
        <v>2.6603596852753843E-2</v>
      </c>
      <c r="N702" s="23">
        <v>65.727000000000004</v>
      </c>
      <c r="O702" s="70">
        <f>M702*N702</f>
        <v>1.7485746103409521</v>
      </c>
      <c r="P702" s="70">
        <f>M702*60*1000</f>
        <v>1596.2158111652307</v>
      </c>
      <c r="Q702" s="84">
        <f>P702*N702/1000</f>
        <v>104.91447662045712</v>
      </c>
    </row>
    <row r="703" spans="1:17" ht="12.75" customHeight="1">
      <c r="A703" s="116"/>
      <c r="B703" s="16" t="s">
        <v>696</v>
      </c>
      <c r="C703" s="325" t="s">
        <v>682</v>
      </c>
      <c r="D703" s="18">
        <v>4</v>
      </c>
      <c r="E703" s="18">
        <v>1950</v>
      </c>
      <c r="F703" s="326">
        <v>6.69</v>
      </c>
      <c r="G703" s="326">
        <v>0.90700000000000003</v>
      </c>
      <c r="H703" s="326">
        <v>0.64</v>
      </c>
      <c r="I703" s="326">
        <v>5.1429999999999998</v>
      </c>
      <c r="J703" s="33">
        <v>193.31</v>
      </c>
      <c r="K703" s="326">
        <v>5.1429999999999998</v>
      </c>
      <c r="L703" s="32">
        <v>193.31</v>
      </c>
      <c r="M703" s="327">
        <f>K703/L703</f>
        <v>2.6604935078371528E-2</v>
      </c>
      <c r="N703" s="23">
        <v>75.319000000000003</v>
      </c>
      <c r="O703" s="70">
        <f>M703*N703</f>
        <v>2.0038571051678651</v>
      </c>
      <c r="P703" s="70">
        <f>M703*60*1000</f>
        <v>1596.2961047022916</v>
      </c>
      <c r="Q703" s="84">
        <f>P703*N703/1000</f>
        <v>120.23142631007191</v>
      </c>
    </row>
    <row r="704" spans="1:17" ht="12.75" customHeight="1">
      <c r="A704" s="116"/>
      <c r="B704" s="16" t="s">
        <v>254</v>
      </c>
      <c r="C704" s="309" t="s">
        <v>242</v>
      </c>
      <c r="D704" s="310">
        <v>87</v>
      </c>
      <c r="E704" s="310">
        <v>1983</v>
      </c>
      <c r="F704" s="311">
        <v>113.468</v>
      </c>
      <c r="G704" s="311">
        <v>9.3707560000000001</v>
      </c>
      <c r="H704" s="311">
        <v>14.08</v>
      </c>
      <c r="I704" s="311">
        <v>90.017242999999993</v>
      </c>
      <c r="J704" s="312">
        <v>3382.64</v>
      </c>
      <c r="K704" s="311">
        <v>90.017242999999993</v>
      </c>
      <c r="L704" s="313">
        <v>3382.64</v>
      </c>
      <c r="M704" s="314">
        <v>2.6611535073197266E-2</v>
      </c>
      <c r="N704" s="315">
        <v>69.389399999999995</v>
      </c>
      <c r="O704" s="315">
        <v>1.8465584518081142</v>
      </c>
      <c r="P704" s="315">
        <v>1596.692104391836</v>
      </c>
      <c r="Q704" s="316">
        <v>110.79350710848685</v>
      </c>
    </row>
    <row r="705" spans="1:17" ht="12.75" customHeight="1">
      <c r="A705" s="116"/>
      <c r="B705" s="22" t="s">
        <v>30</v>
      </c>
      <c r="C705" s="325" t="s">
        <v>385</v>
      </c>
      <c r="D705" s="18">
        <v>8</v>
      </c>
      <c r="E705" s="18">
        <v>1988</v>
      </c>
      <c r="F705" s="326">
        <f>G705+H705+I705</f>
        <v>15.802001000000001</v>
      </c>
      <c r="G705" s="326">
        <v>0.55103199999999997</v>
      </c>
      <c r="H705" s="326">
        <v>1.28</v>
      </c>
      <c r="I705" s="326">
        <v>13.970969</v>
      </c>
      <c r="J705" s="33">
        <v>524.35</v>
      </c>
      <c r="K705" s="326">
        <f>I705</f>
        <v>13.970969</v>
      </c>
      <c r="L705" s="32">
        <f>J705</f>
        <v>524.35</v>
      </c>
      <c r="M705" s="327">
        <f>K705/L705</f>
        <v>2.664435777629446E-2</v>
      </c>
      <c r="N705" s="23">
        <v>80.400000000000006</v>
      </c>
      <c r="O705" s="70">
        <f>M705*N705</f>
        <v>2.1422063652140748</v>
      </c>
      <c r="P705" s="70">
        <f>M705*60*1000</f>
        <v>1598.6614665776674</v>
      </c>
      <c r="Q705" s="84">
        <f>P705*N705/1000</f>
        <v>128.53238191284447</v>
      </c>
    </row>
    <row r="706" spans="1:17" ht="12.75" customHeight="1">
      <c r="A706" s="116"/>
      <c r="B706" s="16" t="s">
        <v>923</v>
      </c>
      <c r="C706" s="332" t="s">
        <v>919</v>
      </c>
      <c r="D706" s="74">
        <v>14</v>
      </c>
      <c r="E706" s="74">
        <v>1984</v>
      </c>
      <c r="F706" s="333">
        <v>22.95</v>
      </c>
      <c r="G706" s="333">
        <v>0.95872400000000002</v>
      </c>
      <c r="H706" s="333">
        <v>2.0680000000000001</v>
      </c>
      <c r="I706" s="333">
        <v>19.923276999999999</v>
      </c>
      <c r="J706" s="75">
        <v>744.57</v>
      </c>
      <c r="K706" s="333">
        <v>19.923276999999999</v>
      </c>
      <c r="L706" s="76">
        <v>744.57</v>
      </c>
      <c r="M706" s="334">
        <v>2.6758097962582425E-2</v>
      </c>
      <c r="N706" s="77">
        <v>79.548200000000008</v>
      </c>
      <c r="O706" s="77">
        <v>2.1285585283470994</v>
      </c>
      <c r="P706" s="77">
        <v>1605.4858777549455</v>
      </c>
      <c r="Q706" s="86">
        <v>127.71351170082598</v>
      </c>
    </row>
    <row r="707" spans="1:17" ht="12.75" customHeight="1">
      <c r="A707" s="116"/>
      <c r="B707" s="16" t="s">
        <v>161</v>
      </c>
      <c r="C707" s="340" t="s">
        <v>157</v>
      </c>
      <c r="D707" s="341">
        <v>8</v>
      </c>
      <c r="E707" s="341">
        <v>1970</v>
      </c>
      <c r="F707" s="342">
        <v>11.061</v>
      </c>
      <c r="G707" s="342">
        <v>0.64770000000000005</v>
      </c>
      <c r="H707" s="342">
        <v>0</v>
      </c>
      <c r="I707" s="342">
        <v>10.4133</v>
      </c>
      <c r="J707" s="343">
        <v>389.07</v>
      </c>
      <c r="K707" s="342">
        <v>10.4133</v>
      </c>
      <c r="L707" s="344">
        <v>389.07</v>
      </c>
      <c r="M707" s="345">
        <v>2.6764592489783329E-2</v>
      </c>
      <c r="N707" s="346">
        <v>78.588999999999999</v>
      </c>
      <c r="O707" s="346">
        <v>2.1034025591795822</v>
      </c>
      <c r="P707" s="346">
        <v>1605.8755493869996</v>
      </c>
      <c r="Q707" s="347">
        <v>126.2041535507749</v>
      </c>
    </row>
    <row r="708" spans="1:17" ht="12.75" customHeight="1">
      <c r="A708" s="116"/>
      <c r="B708" s="22" t="s">
        <v>31</v>
      </c>
      <c r="C708" s="325" t="s">
        <v>396</v>
      </c>
      <c r="D708" s="18">
        <v>28</v>
      </c>
      <c r="E708" s="18">
        <v>1971</v>
      </c>
      <c r="F708" s="326">
        <v>44</v>
      </c>
      <c r="G708" s="326">
        <v>2.2799999999999998</v>
      </c>
      <c r="H708" s="326">
        <v>4.4800000000000004</v>
      </c>
      <c r="I708" s="326">
        <v>37.229999999999997</v>
      </c>
      <c r="J708" s="33">
        <v>1389</v>
      </c>
      <c r="K708" s="326">
        <v>37.200000000000003</v>
      </c>
      <c r="L708" s="32">
        <v>1389</v>
      </c>
      <c r="M708" s="327">
        <f>K708/L708</f>
        <v>2.6781857451403889E-2</v>
      </c>
      <c r="N708" s="23">
        <v>56.03</v>
      </c>
      <c r="O708" s="70">
        <f>M708*N708</f>
        <v>1.50058747300216</v>
      </c>
      <c r="P708" s="70">
        <f>M708*60*1000</f>
        <v>1606.9114470842335</v>
      </c>
      <c r="Q708" s="84">
        <f>P708*N708/1000</f>
        <v>90.035248380129602</v>
      </c>
    </row>
    <row r="709" spans="1:17" ht="12.75" customHeight="1">
      <c r="A709" s="116"/>
      <c r="B709" s="22" t="s">
        <v>181</v>
      </c>
      <c r="C709" s="332" t="s">
        <v>180</v>
      </c>
      <c r="D709" s="74">
        <v>6</v>
      </c>
      <c r="E709" s="74">
        <v>1956</v>
      </c>
      <c r="F709" s="333">
        <v>10.49</v>
      </c>
      <c r="G709" s="333">
        <v>0.76311300000000004</v>
      </c>
      <c r="H709" s="333">
        <v>0.96</v>
      </c>
      <c r="I709" s="333">
        <v>8.7668870000000005</v>
      </c>
      <c r="J709" s="75">
        <v>327.26</v>
      </c>
      <c r="K709" s="333">
        <v>8.7668870000000005</v>
      </c>
      <c r="L709" s="76">
        <v>327.26</v>
      </c>
      <c r="M709" s="334">
        <v>2.6788752062580214E-2</v>
      </c>
      <c r="N709" s="77">
        <v>77.248300000000015</v>
      </c>
      <c r="O709" s="77">
        <v>2.0693855559558156</v>
      </c>
      <c r="P709" s="77">
        <v>1607.3251237548129</v>
      </c>
      <c r="Q709" s="86">
        <v>124.16313335734894</v>
      </c>
    </row>
    <row r="710" spans="1:17" ht="12.75" customHeight="1">
      <c r="A710" s="116"/>
      <c r="B710" s="22" t="s">
        <v>790</v>
      </c>
      <c r="C710" s="328" t="s">
        <v>787</v>
      </c>
      <c r="D710" s="16">
        <v>42</v>
      </c>
      <c r="E710" s="16" t="s">
        <v>35</v>
      </c>
      <c r="F710" s="329">
        <f>G710+H710+I710</f>
        <v>35.470000000000006</v>
      </c>
      <c r="G710" s="329">
        <v>2.08</v>
      </c>
      <c r="H710" s="329">
        <v>0.37</v>
      </c>
      <c r="I710" s="329">
        <v>33.020000000000003</v>
      </c>
      <c r="J710" s="31">
        <v>1469.95</v>
      </c>
      <c r="K710" s="329">
        <v>28.91</v>
      </c>
      <c r="L710" s="30">
        <v>1078.77</v>
      </c>
      <c r="M710" s="330">
        <f>K710/L710</f>
        <v>2.6799039647005387E-2</v>
      </c>
      <c r="N710" s="24">
        <v>57.5</v>
      </c>
      <c r="O710" s="24">
        <f>M710*N710</f>
        <v>1.5409447797028097</v>
      </c>
      <c r="P710" s="24">
        <f>M710*60*1000</f>
        <v>1607.9423788203233</v>
      </c>
      <c r="Q710" s="85">
        <f>O710*60</f>
        <v>92.456686782168589</v>
      </c>
    </row>
    <row r="711" spans="1:17" ht="12.75" customHeight="1">
      <c r="A711" s="116"/>
      <c r="B711" s="22" t="s">
        <v>97</v>
      </c>
      <c r="C711" s="309" t="s">
        <v>95</v>
      </c>
      <c r="D711" s="310">
        <v>8</v>
      </c>
      <c r="E711" s="310">
        <v>1956</v>
      </c>
      <c r="F711" s="311">
        <v>12.653</v>
      </c>
      <c r="G711" s="311">
        <v>0</v>
      </c>
      <c r="H711" s="311">
        <v>0</v>
      </c>
      <c r="I711" s="311">
        <v>12.653</v>
      </c>
      <c r="J711" s="312">
        <v>469.85</v>
      </c>
      <c r="K711" s="311">
        <v>12.653</v>
      </c>
      <c r="L711" s="313">
        <v>469.85</v>
      </c>
      <c r="M711" s="314">
        <v>2.6929871235500693E-2</v>
      </c>
      <c r="N711" s="315">
        <v>76.18010000000001</v>
      </c>
      <c r="O711" s="315">
        <v>2.0515202837075668</v>
      </c>
      <c r="P711" s="315">
        <v>1615.7922741300417</v>
      </c>
      <c r="Q711" s="316">
        <v>123.091217022454</v>
      </c>
    </row>
    <row r="712" spans="1:17" ht="12.75" customHeight="1">
      <c r="A712" s="116"/>
      <c r="B712" s="16" t="s">
        <v>696</v>
      </c>
      <c r="C712" s="325" t="s">
        <v>680</v>
      </c>
      <c r="D712" s="18">
        <v>12</v>
      </c>
      <c r="E712" s="18">
        <v>1963</v>
      </c>
      <c r="F712" s="326">
        <v>17.768999999999998</v>
      </c>
      <c r="G712" s="326">
        <v>1.339</v>
      </c>
      <c r="H712" s="326">
        <v>1.92</v>
      </c>
      <c r="I712" s="326">
        <v>14.51</v>
      </c>
      <c r="J712" s="33">
        <v>538.22</v>
      </c>
      <c r="K712" s="326">
        <v>13.407999999999999</v>
      </c>
      <c r="L712" s="32">
        <v>497.34</v>
      </c>
      <c r="M712" s="327">
        <f>K712/L712</f>
        <v>2.6959424136405678E-2</v>
      </c>
      <c r="N712" s="23">
        <v>75.319000000000003</v>
      </c>
      <c r="O712" s="70">
        <f>M712*N712</f>
        <v>2.0305568665299392</v>
      </c>
      <c r="P712" s="70">
        <f>M712*60*1000</f>
        <v>1617.5654481843408</v>
      </c>
      <c r="Q712" s="84">
        <f>P712*N712/1000</f>
        <v>121.83341199179637</v>
      </c>
    </row>
    <row r="713" spans="1:17" ht="12.75" customHeight="1">
      <c r="A713" s="116"/>
      <c r="B713" s="22" t="s">
        <v>529</v>
      </c>
      <c r="C713" s="349" t="s">
        <v>524</v>
      </c>
      <c r="D713" s="71">
        <v>39</v>
      </c>
      <c r="E713" s="72" t="s">
        <v>35</v>
      </c>
      <c r="F713" s="335">
        <v>39.020000000000003</v>
      </c>
      <c r="G713" s="335">
        <v>2.2400000000000002</v>
      </c>
      <c r="H713" s="336">
        <v>4.84</v>
      </c>
      <c r="I713" s="335">
        <v>31.94</v>
      </c>
      <c r="J713" s="426">
        <v>1183.53</v>
      </c>
      <c r="K713" s="335">
        <v>31.94</v>
      </c>
      <c r="L713" s="427">
        <v>1183.53</v>
      </c>
      <c r="M713" s="327">
        <f>K713/L713</f>
        <v>2.6987064121737517E-2</v>
      </c>
      <c r="N713" s="338">
        <v>65.900000000000006</v>
      </c>
      <c r="O713" s="70">
        <f>M713*N713</f>
        <v>1.7784475256225025</v>
      </c>
      <c r="P713" s="70">
        <f>M713*60*1000</f>
        <v>1619.223847304251</v>
      </c>
      <c r="Q713" s="84">
        <f>P713*N713/1000</f>
        <v>106.70685153735015</v>
      </c>
    </row>
    <row r="714" spans="1:17" ht="12.75" customHeight="1">
      <c r="A714" s="116"/>
      <c r="B714" s="22" t="s">
        <v>821</v>
      </c>
      <c r="C714" s="325" t="s">
        <v>812</v>
      </c>
      <c r="D714" s="18">
        <v>19</v>
      </c>
      <c r="E714" s="18">
        <v>1962</v>
      </c>
      <c r="F714" s="326">
        <v>25.41</v>
      </c>
      <c r="G714" s="326">
        <v>1.34</v>
      </c>
      <c r="H714" s="326">
        <v>2.3199999999999998</v>
      </c>
      <c r="I714" s="326">
        <v>21.74</v>
      </c>
      <c r="J714" s="33">
        <v>804.41</v>
      </c>
      <c r="K714" s="326">
        <v>21.74</v>
      </c>
      <c r="L714" s="32">
        <v>804.41</v>
      </c>
      <c r="M714" s="327">
        <f>K714/L714</f>
        <v>2.70260190698773E-2</v>
      </c>
      <c r="N714" s="23">
        <v>89.7</v>
      </c>
      <c r="O714" s="70">
        <f>M714*N714</f>
        <v>2.424233910567994</v>
      </c>
      <c r="P714" s="70">
        <f>M714*60*1000</f>
        <v>1621.561144192638</v>
      </c>
      <c r="Q714" s="84">
        <f>P714*N714/1000</f>
        <v>145.45403463407965</v>
      </c>
    </row>
    <row r="715" spans="1:17" ht="12.75" customHeight="1">
      <c r="A715" s="116"/>
      <c r="B715" s="22" t="s">
        <v>662</v>
      </c>
      <c r="C715" s="328" t="s">
        <v>660</v>
      </c>
      <c r="D715" s="16">
        <v>9</v>
      </c>
      <c r="E715" s="16" t="s">
        <v>659</v>
      </c>
      <c r="F715" s="329">
        <f>SUM(G715+H715+I715)</f>
        <v>6.9</v>
      </c>
      <c r="G715" s="329"/>
      <c r="H715" s="329">
        <v>0</v>
      </c>
      <c r="I715" s="329">
        <v>6.9</v>
      </c>
      <c r="J715" s="31">
        <v>255.12</v>
      </c>
      <c r="K715" s="329">
        <v>6.9</v>
      </c>
      <c r="L715" s="30">
        <v>255.1</v>
      </c>
      <c r="M715" s="330">
        <f>SUM(K715/L715)</f>
        <v>2.7048216385731089E-2</v>
      </c>
      <c r="N715" s="24">
        <v>58.6</v>
      </c>
      <c r="O715" s="24">
        <f>SUM(M715*N715)</f>
        <v>1.5850254802038419</v>
      </c>
      <c r="P715" s="24">
        <f>SUM(M715*60*1000)</f>
        <v>1622.8929831438654</v>
      </c>
      <c r="Q715" s="85">
        <f>SUM(O715*60)</f>
        <v>95.101528812230512</v>
      </c>
    </row>
    <row r="716" spans="1:17" ht="12.75" customHeight="1">
      <c r="A716" s="116"/>
      <c r="B716" s="22" t="s">
        <v>599</v>
      </c>
      <c r="C716" s="325" t="s">
        <v>590</v>
      </c>
      <c r="D716" s="18">
        <v>6</v>
      </c>
      <c r="E716" s="18" t="s">
        <v>35</v>
      </c>
      <c r="F716" s="326">
        <v>9.58</v>
      </c>
      <c r="G716" s="326">
        <v>0</v>
      </c>
      <c r="H716" s="326">
        <v>0</v>
      </c>
      <c r="I716" s="326">
        <v>9.58</v>
      </c>
      <c r="J716" s="33">
        <v>354.04</v>
      </c>
      <c r="K716" s="326">
        <v>9.58</v>
      </c>
      <c r="L716" s="32">
        <v>354.04</v>
      </c>
      <c r="M716" s="327">
        <v>2.7059089368432945E-2</v>
      </c>
      <c r="N716" s="23">
        <v>97.45</v>
      </c>
      <c r="O716" s="70">
        <v>2.6369082589537904</v>
      </c>
      <c r="P716" s="70">
        <v>1623.5453621059767</v>
      </c>
      <c r="Q716" s="84">
        <v>158.21449553722744</v>
      </c>
    </row>
    <row r="717" spans="1:17" ht="12.75" customHeight="1">
      <c r="A717" s="116"/>
      <c r="B717" s="22" t="s">
        <v>599</v>
      </c>
      <c r="C717" s="325" t="s">
        <v>591</v>
      </c>
      <c r="D717" s="18">
        <v>22</v>
      </c>
      <c r="E717" s="18" t="s">
        <v>35</v>
      </c>
      <c r="F717" s="326">
        <v>37.243000000000002</v>
      </c>
      <c r="G717" s="326">
        <v>2.4750000000000001</v>
      </c>
      <c r="H717" s="326">
        <v>3.52</v>
      </c>
      <c r="I717" s="326">
        <v>31.248000000000001</v>
      </c>
      <c r="J717" s="33">
        <v>1153.5899999999999</v>
      </c>
      <c r="K717" s="326">
        <v>31.248000000000001</v>
      </c>
      <c r="L717" s="32">
        <v>1153.5899999999999</v>
      </c>
      <c r="M717" s="327">
        <v>2.7087613450185944E-2</v>
      </c>
      <c r="N717" s="23">
        <v>97.45</v>
      </c>
      <c r="O717" s="70">
        <v>2.6396879307206205</v>
      </c>
      <c r="P717" s="70">
        <v>1625.2568070111565</v>
      </c>
      <c r="Q717" s="84">
        <v>158.3812758432372</v>
      </c>
    </row>
    <row r="718" spans="1:17" ht="12.75" customHeight="1">
      <c r="A718" s="116"/>
      <c r="B718" s="16" t="s">
        <v>696</v>
      </c>
      <c r="C718" s="325" t="s">
        <v>679</v>
      </c>
      <c r="D718" s="18">
        <v>46</v>
      </c>
      <c r="E718" s="18">
        <v>1975</v>
      </c>
      <c r="F718" s="326">
        <v>51.005000000000003</v>
      </c>
      <c r="G718" s="326">
        <v>2.512</v>
      </c>
      <c r="H718" s="326">
        <v>0.72</v>
      </c>
      <c r="I718" s="326">
        <v>47.773000000000003</v>
      </c>
      <c r="J718" s="33">
        <v>1810.77</v>
      </c>
      <c r="K718" s="326">
        <v>41.84</v>
      </c>
      <c r="L718" s="32">
        <v>1543.92</v>
      </c>
      <c r="M718" s="327">
        <f>K718/L718</f>
        <v>2.7099849733146796E-2</v>
      </c>
      <c r="N718" s="23">
        <v>75.319000000000003</v>
      </c>
      <c r="O718" s="70">
        <f>M718*N718</f>
        <v>2.0411335820508834</v>
      </c>
      <c r="P718" s="70">
        <f>M718*60*1000</f>
        <v>1625.9909839888078</v>
      </c>
      <c r="Q718" s="84">
        <f>P718*N718/1000</f>
        <v>122.46801492305302</v>
      </c>
    </row>
    <row r="719" spans="1:17" ht="12.75" customHeight="1">
      <c r="A719" s="116"/>
      <c r="B719" s="22" t="s">
        <v>97</v>
      </c>
      <c r="C719" s="309" t="s">
        <v>310</v>
      </c>
      <c r="D719" s="310">
        <v>8</v>
      </c>
      <c r="E719" s="310">
        <v>1962</v>
      </c>
      <c r="F719" s="311">
        <v>11.663</v>
      </c>
      <c r="G719" s="311">
        <v>0.71399999999999997</v>
      </c>
      <c r="H719" s="311">
        <v>0.97</v>
      </c>
      <c r="I719" s="311">
        <v>9.9789999999999992</v>
      </c>
      <c r="J719" s="312">
        <v>366.73</v>
      </c>
      <c r="K719" s="311">
        <v>9.9789999999999992</v>
      </c>
      <c r="L719" s="313">
        <v>366.73</v>
      </c>
      <c r="M719" s="314">
        <v>2.7210754506039863E-2</v>
      </c>
      <c r="N719" s="315">
        <v>76.18010000000001</v>
      </c>
      <c r="O719" s="315">
        <v>2.0729179993455675</v>
      </c>
      <c r="P719" s="315">
        <v>1632.6452703623918</v>
      </c>
      <c r="Q719" s="316">
        <v>124.37507996073406</v>
      </c>
    </row>
    <row r="720" spans="1:17" ht="12.75" customHeight="1">
      <c r="A720" s="116"/>
      <c r="B720" s="16" t="s">
        <v>161</v>
      </c>
      <c r="C720" s="340" t="s">
        <v>352</v>
      </c>
      <c r="D720" s="341">
        <v>33</v>
      </c>
      <c r="E720" s="341">
        <v>1978</v>
      </c>
      <c r="F720" s="342">
        <v>32.115000000000002</v>
      </c>
      <c r="G720" s="342">
        <v>1.9379999999999999</v>
      </c>
      <c r="H720" s="342">
        <v>0.27</v>
      </c>
      <c r="I720" s="342">
        <v>29.907001999999999</v>
      </c>
      <c r="J720" s="343">
        <v>1095.47</v>
      </c>
      <c r="K720" s="342">
        <v>29.907001999999999</v>
      </c>
      <c r="L720" s="344">
        <v>1095.47</v>
      </c>
      <c r="M720" s="345">
        <v>2.7300612522478934E-2</v>
      </c>
      <c r="N720" s="346">
        <v>78.588999999999999</v>
      </c>
      <c r="O720" s="346">
        <v>2.1455278375290967</v>
      </c>
      <c r="P720" s="346">
        <v>1638.0367513487358</v>
      </c>
      <c r="Q720" s="347">
        <v>128.73167025174581</v>
      </c>
    </row>
    <row r="721" spans="1:17" ht="12.75" customHeight="1">
      <c r="A721" s="116"/>
      <c r="B721" s="22" t="s">
        <v>34</v>
      </c>
      <c r="C721" s="325" t="s">
        <v>419</v>
      </c>
      <c r="D721" s="18">
        <v>24</v>
      </c>
      <c r="E721" s="18">
        <v>1981</v>
      </c>
      <c r="F721" s="326">
        <v>32.061999999999998</v>
      </c>
      <c r="G721" s="326">
        <v>0.96199999999999997</v>
      </c>
      <c r="H721" s="326">
        <v>3.84</v>
      </c>
      <c r="I721" s="326">
        <v>27.26</v>
      </c>
      <c r="J721" s="33">
        <v>996.81</v>
      </c>
      <c r="K721" s="326">
        <v>27.26</v>
      </c>
      <c r="L721" s="32">
        <v>996.81</v>
      </c>
      <c r="M721" s="327">
        <f>K721/L721</f>
        <v>2.7347237688225442E-2</v>
      </c>
      <c r="N721" s="23">
        <v>60.1</v>
      </c>
      <c r="O721" s="70">
        <f>M721*N721</f>
        <v>1.6435689850623492</v>
      </c>
      <c r="P721" s="70">
        <f>M721*60*1000</f>
        <v>1640.8342612935264</v>
      </c>
      <c r="Q721" s="84">
        <f>P721*N721/1000</f>
        <v>98.614139103740939</v>
      </c>
    </row>
    <row r="722" spans="1:17" ht="12.75" customHeight="1">
      <c r="A722" s="116"/>
      <c r="B722" s="16" t="s">
        <v>79</v>
      </c>
      <c r="C722" s="328" t="s">
        <v>60</v>
      </c>
      <c r="D722" s="16">
        <v>108</v>
      </c>
      <c r="E722" s="16">
        <v>1968</v>
      </c>
      <c r="F722" s="329">
        <v>95.52</v>
      </c>
      <c r="G722" s="329">
        <v>8.11</v>
      </c>
      <c r="H722" s="329">
        <v>17.2</v>
      </c>
      <c r="I722" s="329">
        <f>F722-G722-H722</f>
        <v>70.209999999999994</v>
      </c>
      <c r="J722" s="31">
        <v>2558.44</v>
      </c>
      <c r="K722" s="329">
        <f>I722/J722*L722</f>
        <v>70.209999999999994</v>
      </c>
      <c r="L722" s="30">
        <v>2558.44</v>
      </c>
      <c r="M722" s="330">
        <f>K722/L722</f>
        <v>2.7442504025890775E-2</v>
      </c>
      <c r="N722" s="24">
        <v>71.613</v>
      </c>
      <c r="O722" s="24">
        <f>M722*N722</f>
        <v>1.9652400408061161</v>
      </c>
      <c r="P722" s="24">
        <f>M722*60*1000</f>
        <v>1646.5502415534465</v>
      </c>
      <c r="Q722" s="85">
        <f>P722*N722/1000</f>
        <v>117.91440244836696</v>
      </c>
    </row>
    <row r="723" spans="1:17" ht="12.75" customHeight="1">
      <c r="A723" s="116"/>
      <c r="B723" s="22" t="s">
        <v>171</v>
      </c>
      <c r="C723" s="348" t="s">
        <v>296</v>
      </c>
      <c r="D723" s="341">
        <v>51</v>
      </c>
      <c r="E723" s="341">
        <v>1984</v>
      </c>
      <c r="F723" s="342">
        <v>54.084000000000003</v>
      </c>
      <c r="G723" s="342">
        <v>3.720348</v>
      </c>
      <c r="H723" s="342">
        <v>0.5</v>
      </c>
      <c r="I723" s="342">
        <v>49.863649000000002</v>
      </c>
      <c r="J723" s="343">
        <v>1816.15</v>
      </c>
      <c r="K723" s="342">
        <v>49.863649000000002</v>
      </c>
      <c r="L723" s="344">
        <v>1816.15</v>
      </c>
      <c r="M723" s="345">
        <v>2.7455688682102249E-2</v>
      </c>
      <c r="N723" s="346">
        <v>70.087000000000003</v>
      </c>
      <c r="O723" s="346">
        <v>1.9242868526625003</v>
      </c>
      <c r="P723" s="346">
        <v>1647.341320926135</v>
      </c>
      <c r="Q723" s="347">
        <v>115.45721115975003</v>
      </c>
    </row>
    <row r="724" spans="1:17" ht="12.75" customHeight="1">
      <c r="A724" s="116"/>
      <c r="B724" s="16" t="s">
        <v>635</v>
      </c>
      <c r="C724" s="325" t="s">
        <v>624</v>
      </c>
      <c r="D724" s="18">
        <v>139</v>
      </c>
      <c r="E724" s="18">
        <v>1978</v>
      </c>
      <c r="F724" s="326">
        <f>G724+H724+I724</f>
        <v>94.105998999999997</v>
      </c>
      <c r="G724" s="326">
        <v>4.7966100000000003</v>
      </c>
      <c r="H724" s="326">
        <v>1.296</v>
      </c>
      <c r="I724" s="326">
        <v>88.013389000000004</v>
      </c>
      <c r="J724" s="33">
        <v>3203.03</v>
      </c>
      <c r="K724" s="326">
        <f>I724</f>
        <v>88.013389000000004</v>
      </c>
      <c r="L724" s="32">
        <f>J724</f>
        <v>3203.03</v>
      </c>
      <c r="M724" s="327">
        <f>K724/L724</f>
        <v>2.7478165674377074E-2</v>
      </c>
      <c r="N724" s="23">
        <v>58.750999999999998</v>
      </c>
      <c r="O724" s="70">
        <f>M724*N724</f>
        <v>1.6143697115353275</v>
      </c>
      <c r="P724" s="70">
        <f>M724*60*1000</f>
        <v>1648.6899404626245</v>
      </c>
      <c r="Q724" s="84">
        <f>P724*N724/1000</f>
        <v>96.862182692119646</v>
      </c>
    </row>
    <row r="725" spans="1:17" ht="12.75" customHeight="1">
      <c r="A725" s="116"/>
      <c r="B725" s="22" t="s">
        <v>599</v>
      </c>
      <c r="C725" s="325" t="s">
        <v>592</v>
      </c>
      <c r="D725" s="18">
        <v>22</v>
      </c>
      <c r="E725" s="18" t="s">
        <v>35</v>
      </c>
      <c r="F725" s="326">
        <v>38.095000000000006</v>
      </c>
      <c r="G725" s="326">
        <v>1.43</v>
      </c>
      <c r="H725" s="326">
        <v>3.52</v>
      </c>
      <c r="I725" s="326">
        <v>33.145000000000003</v>
      </c>
      <c r="J725" s="33">
        <v>1204.6500000000001</v>
      </c>
      <c r="K725" s="326">
        <v>33.145000000000003</v>
      </c>
      <c r="L725" s="32">
        <v>1204.6500000000001</v>
      </c>
      <c r="M725" s="327">
        <v>2.7514215747312498E-2</v>
      </c>
      <c r="N725" s="23">
        <v>97.45</v>
      </c>
      <c r="O725" s="70">
        <v>2.6812603245756028</v>
      </c>
      <c r="P725" s="70">
        <v>1650.8529448387499</v>
      </c>
      <c r="Q725" s="84">
        <v>160.87561947453619</v>
      </c>
    </row>
    <row r="726" spans="1:17" ht="12.75" customHeight="1">
      <c r="A726" s="116"/>
      <c r="B726" s="16" t="s">
        <v>696</v>
      </c>
      <c r="C726" s="325" t="s">
        <v>678</v>
      </c>
      <c r="D726" s="18">
        <v>40</v>
      </c>
      <c r="E726" s="18">
        <v>1984</v>
      </c>
      <c r="F726" s="326">
        <v>64.233000000000004</v>
      </c>
      <c r="G726" s="326">
        <v>2.8260000000000001</v>
      </c>
      <c r="H726" s="326">
        <v>5.76</v>
      </c>
      <c r="I726" s="326">
        <v>55.646999999999998</v>
      </c>
      <c r="J726" s="33">
        <v>2237.98</v>
      </c>
      <c r="K726" s="326">
        <v>54.63</v>
      </c>
      <c r="L726" s="32">
        <v>1982.29</v>
      </c>
      <c r="M726" s="327">
        <f>K726/L726</f>
        <v>2.7559035257202529E-2</v>
      </c>
      <c r="N726" s="23">
        <v>75.319000000000003</v>
      </c>
      <c r="O726" s="70">
        <f>M726*N726</f>
        <v>2.0757189765372375</v>
      </c>
      <c r="P726" s="70">
        <f>M726*60*1000</f>
        <v>1653.5421154321516</v>
      </c>
      <c r="Q726" s="84">
        <f>P726*N726/1000</f>
        <v>124.54313859223423</v>
      </c>
    </row>
    <row r="727" spans="1:17" ht="12.75" customHeight="1">
      <c r="A727" s="116"/>
      <c r="B727" s="16" t="s">
        <v>340</v>
      </c>
      <c r="C727" s="317" t="s">
        <v>132</v>
      </c>
      <c r="D727" s="318">
        <v>8</v>
      </c>
      <c r="E727" s="318">
        <v>1972</v>
      </c>
      <c r="F727" s="319">
        <v>13.255000000000001</v>
      </c>
      <c r="G727" s="319">
        <v>0.43344899999999997</v>
      </c>
      <c r="H727" s="319">
        <v>0.67</v>
      </c>
      <c r="I727" s="319">
        <v>12.151551</v>
      </c>
      <c r="J727" s="320">
        <v>440.39</v>
      </c>
      <c r="K727" s="319">
        <v>12.151551</v>
      </c>
      <c r="L727" s="321">
        <v>440.39</v>
      </c>
      <c r="M727" s="322">
        <v>2.7592704194009856E-2</v>
      </c>
      <c r="N727" s="323">
        <v>81.205000000000013</v>
      </c>
      <c r="O727" s="323">
        <v>2.2406655440745706</v>
      </c>
      <c r="P727" s="323">
        <v>1655.5622516405915</v>
      </c>
      <c r="Q727" s="324">
        <v>134.43993264447425</v>
      </c>
    </row>
    <row r="728" spans="1:17" ht="12.75" customHeight="1">
      <c r="A728" s="116"/>
      <c r="B728" s="22" t="s">
        <v>758</v>
      </c>
      <c r="C728" s="325" t="s">
        <v>745</v>
      </c>
      <c r="D728" s="18">
        <v>20</v>
      </c>
      <c r="E728" s="18">
        <v>1961</v>
      </c>
      <c r="F728" s="326">
        <v>25.943999999999999</v>
      </c>
      <c r="G728" s="326">
        <v>1.3029999999999999</v>
      </c>
      <c r="H728" s="326">
        <v>0.2</v>
      </c>
      <c r="I728" s="326">
        <f>F728-G728-H728</f>
        <v>24.440999999999999</v>
      </c>
      <c r="J728" s="33">
        <v>885.04</v>
      </c>
      <c r="K728" s="326">
        <v>24.440999999999999</v>
      </c>
      <c r="L728" s="32">
        <v>885.04</v>
      </c>
      <c r="M728" s="327">
        <f>K728/L728</f>
        <v>2.7615700985266202E-2</v>
      </c>
      <c r="N728" s="23">
        <v>53.41</v>
      </c>
      <c r="O728" s="70">
        <f>M728*N728</f>
        <v>1.4749545896230678</v>
      </c>
      <c r="P728" s="70">
        <f>M728*60*1000</f>
        <v>1656.9420591159721</v>
      </c>
      <c r="Q728" s="84">
        <f>P728*N728/1000</f>
        <v>88.497275377384071</v>
      </c>
    </row>
    <row r="729" spans="1:17" ht="12.75" customHeight="1">
      <c r="A729" s="116"/>
      <c r="B729" s="16" t="s">
        <v>635</v>
      </c>
      <c r="C729" s="325" t="s">
        <v>625</v>
      </c>
      <c r="D729" s="18">
        <v>14</v>
      </c>
      <c r="E729" s="18">
        <v>1961</v>
      </c>
      <c r="F729" s="326">
        <f>G729+H729+I729</f>
        <v>18.303998</v>
      </c>
      <c r="G729" s="326">
        <v>1.00149</v>
      </c>
      <c r="H729" s="326">
        <v>0.14000000000000001</v>
      </c>
      <c r="I729" s="326">
        <v>17.162507999999999</v>
      </c>
      <c r="J729" s="33">
        <v>620.24</v>
      </c>
      <c r="K729" s="326">
        <f>I729</f>
        <v>17.162507999999999</v>
      </c>
      <c r="L729" s="32">
        <f>J729</f>
        <v>620.24</v>
      </c>
      <c r="M729" s="327">
        <f>K729/L729</f>
        <v>2.7670753256803817E-2</v>
      </c>
      <c r="N729" s="23">
        <v>58.750999999999998</v>
      </c>
      <c r="O729" s="70">
        <f>M729*N729</f>
        <v>1.6256844245904809</v>
      </c>
      <c r="P729" s="70">
        <f>M729*60*1000</f>
        <v>1660.2451954082292</v>
      </c>
      <c r="Q729" s="84">
        <f>P729*N729/1000</f>
        <v>97.541065475428866</v>
      </c>
    </row>
    <row r="730" spans="1:17" ht="12.75" customHeight="1">
      <c r="A730" s="116"/>
      <c r="B730" s="16" t="s">
        <v>635</v>
      </c>
      <c r="C730" s="325" t="s">
        <v>626</v>
      </c>
      <c r="D730" s="18" t="s">
        <v>627</v>
      </c>
      <c r="E730" s="18">
        <v>1953</v>
      </c>
      <c r="F730" s="326">
        <f>G730+H730+I730</f>
        <v>13.461001</v>
      </c>
      <c r="G730" s="326">
        <v>0.42168</v>
      </c>
      <c r="H730" s="326">
        <v>0.09</v>
      </c>
      <c r="I730" s="326">
        <v>12.949320999999999</v>
      </c>
      <c r="J730" s="33">
        <v>467.09</v>
      </c>
      <c r="K730" s="326">
        <f>I730</f>
        <v>12.949320999999999</v>
      </c>
      <c r="L730" s="32">
        <f>J730</f>
        <v>467.09</v>
      </c>
      <c r="M730" s="327">
        <f>K730/L730</f>
        <v>2.7723395919415958E-2</v>
      </c>
      <c r="N730" s="23">
        <v>58.750999999999998</v>
      </c>
      <c r="O730" s="70">
        <f>M730*N730</f>
        <v>1.6287772336616069</v>
      </c>
      <c r="P730" s="70">
        <f>M730*60*1000</f>
        <v>1663.4037551649574</v>
      </c>
      <c r="Q730" s="84">
        <f>P730*N730/1000</f>
        <v>97.726634019696405</v>
      </c>
    </row>
    <row r="731" spans="1:17" ht="12.75" customHeight="1">
      <c r="A731" s="116"/>
      <c r="B731" s="22" t="s">
        <v>569</v>
      </c>
      <c r="C731" s="328" t="s">
        <v>562</v>
      </c>
      <c r="D731" s="16">
        <v>8</v>
      </c>
      <c r="E731" s="16">
        <v>1976</v>
      </c>
      <c r="F731" s="329">
        <v>11.22</v>
      </c>
      <c r="G731" s="329"/>
      <c r="H731" s="329"/>
      <c r="I731" s="329">
        <v>11.22</v>
      </c>
      <c r="J731" s="31">
        <v>404.24</v>
      </c>
      <c r="K731" s="329">
        <v>11.22</v>
      </c>
      <c r="L731" s="30">
        <v>404.24</v>
      </c>
      <c r="M731" s="330">
        <f>K731/L731</f>
        <v>2.7755788640411637E-2</v>
      </c>
      <c r="N731" s="24">
        <v>64.855000000000004</v>
      </c>
      <c r="O731" s="24">
        <f>K731*N731/J731</f>
        <v>1.8001016722738969</v>
      </c>
      <c r="P731" s="24">
        <f>M731*60*1000</f>
        <v>1665.3473184246982</v>
      </c>
      <c r="Q731" s="85">
        <f>O731*60</f>
        <v>108.00610033643382</v>
      </c>
    </row>
    <row r="732" spans="1:17" ht="12.75" customHeight="1">
      <c r="A732" s="116"/>
      <c r="B732" s="22" t="s">
        <v>862</v>
      </c>
      <c r="C732" s="422" t="s">
        <v>854</v>
      </c>
      <c r="D732" s="78">
        <v>7</v>
      </c>
      <c r="E732" s="78" t="s">
        <v>35</v>
      </c>
      <c r="F732" s="423">
        <f>G732+H732+I732</f>
        <v>10.7</v>
      </c>
      <c r="G732" s="423">
        <v>0.60040000000000004</v>
      </c>
      <c r="H732" s="423">
        <v>0.96</v>
      </c>
      <c r="I732" s="423">
        <v>9.1395999999999997</v>
      </c>
      <c r="J732" s="79">
        <v>328.92</v>
      </c>
      <c r="K732" s="423">
        <f>I732</f>
        <v>9.1395999999999997</v>
      </c>
      <c r="L732" s="80">
        <f>J732</f>
        <v>328.92</v>
      </c>
      <c r="M732" s="424">
        <f>K732/L732</f>
        <v>2.7786695853094977E-2</v>
      </c>
      <c r="N732" s="81">
        <v>49.1</v>
      </c>
      <c r="O732" s="82">
        <f>M732*N732</f>
        <v>1.3643267663869634</v>
      </c>
      <c r="P732" s="82">
        <f>M732*60*1000</f>
        <v>1667.2017511856986</v>
      </c>
      <c r="Q732" s="87">
        <f>P732*N732/1000</f>
        <v>81.859605983217804</v>
      </c>
    </row>
    <row r="733" spans="1:17" ht="12.75" customHeight="1">
      <c r="A733" s="116"/>
      <c r="B733" s="16" t="s">
        <v>696</v>
      </c>
      <c r="C733" s="325" t="s">
        <v>694</v>
      </c>
      <c r="D733" s="18">
        <v>6</v>
      </c>
      <c r="E733" s="18">
        <v>1985</v>
      </c>
      <c r="F733" s="326">
        <v>7.5490000000000004</v>
      </c>
      <c r="G733" s="326">
        <v>0.182</v>
      </c>
      <c r="H733" s="326">
        <v>0.96</v>
      </c>
      <c r="I733" s="326">
        <v>6.407</v>
      </c>
      <c r="J733" s="33">
        <v>230.55</v>
      </c>
      <c r="K733" s="326">
        <v>6.407</v>
      </c>
      <c r="L733" s="32">
        <v>230.55</v>
      </c>
      <c r="M733" s="327">
        <f>K733/L733</f>
        <v>2.7790067230535676E-2</v>
      </c>
      <c r="N733" s="23">
        <v>75.319999999999993</v>
      </c>
      <c r="O733" s="70">
        <f>M733*N733</f>
        <v>2.0931478638039467</v>
      </c>
      <c r="P733" s="70">
        <f>M733*60*1000</f>
        <v>1667.4040338321406</v>
      </c>
      <c r="Q733" s="84">
        <f>P733*N733/1000</f>
        <v>125.58887182823682</v>
      </c>
    </row>
    <row r="734" spans="1:17" ht="12.75" customHeight="1">
      <c r="A734" s="116"/>
      <c r="B734" s="16" t="s">
        <v>696</v>
      </c>
      <c r="C734" s="325" t="s">
        <v>693</v>
      </c>
      <c r="D734" s="18">
        <v>8</v>
      </c>
      <c r="E734" s="18">
        <v>1936</v>
      </c>
      <c r="F734" s="326">
        <v>6.3140000000000001</v>
      </c>
      <c r="G734" s="326">
        <v>0.377</v>
      </c>
      <c r="H734" s="326">
        <v>0.27200000000000002</v>
      </c>
      <c r="I734" s="326">
        <v>5.665</v>
      </c>
      <c r="J734" s="33">
        <v>203.07</v>
      </c>
      <c r="K734" s="326">
        <v>5.665</v>
      </c>
      <c r="L734" s="32">
        <v>203.07</v>
      </c>
      <c r="M734" s="327">
        <f>K734/L734</f>
        <v>2.7896784360072882E-2</v>
      </c>
      <c r="N734" s="23">
        <v>75.319999999999993</v>
      </c>
      <c r="O734" s="70">
        <f>M734*N734</f>
        <v>2.1011857980006892</v>
      </c>
      <c r="P734" s="70">
        <f>M734*60*1000</f>
        <v>1673.8070616043731</v>
      </c>
      <c r="Q734" s="84">
        <f>P734*N734/1000</f>
        <v>126.07114788004138</v>
      </c>
    </row>
    <row r="735" spans="1:17" ht="12.75" customHeight="1">
      <c r="A735" s="116"/>
      <c r="B735" s="22" t="s">
        <v>662</v>
      </c>
      <c r="C735" s="328" t="s">
        <v>661</v>
      </c>
      <c r="D735" s="16">
        <v>12</v>
      </c>
      <c r="E735" s="16">
        <v>1963</v>
      </c>
      <c r="F735" s="329">
        <f>SUM(G735+H735+I735)</f>
        <v>17.399999999999999</v>
      </c>
      <c r="G735" s="329">
        <v>0.8</v>
      </c>
      <c r="H735" s="329">
        <v>1.7</v>
      </c>
      <c r="I735" s="329">
        <v>14.9</v>
      </c>
      <c r="J735" s="31">
        <v>533.91999999999996</v>
      </c>
      <c r="K735" s="329">
        <v>14.9</v>
      </c>
      <c r="L735" s="30">
        <v>533.9</v>
      </c>
      <c r="M735" s="330">
        <f>SUM(K735/L735)</f>
        <v>2.7907847911593932E-2</v>
      </c>
      <c r="N735" s="24">
        <v>58.6</v>
      </c>
      <c r="O735" s="24">
        <f>SUM(M735*N735)</f>
        <v>1.6353998876194045</v>
      </c>
      <c r="P735" s="24">
        <f>SUM(M735*60*1000)</f>
        <v>1674.4708746956358</v>
      </c>
      <c r="Q735" s="85">
        <f>SUM(O735*60)</f>
        <v>98.123993257164273</v>
      </c>
    </row>
    <row r="736" spans="1:17" ht="12.75" customHeight="1">
      <c r="A736" s="116"/>
      <c r="B736" s="22" t="s">
        <v>38</v>
      </c>
      <c r="C736" s="325" t="s">
        <v>446</v>
      </c>
      <c r="D736" s="18">
        <v>18</v>
      </c>
      <c r="E736" s="18" t="s">
        <v>35</v>
      </c>
      <c r="F736" s="326">
        <f>G736+H736+I736</f>
        <v>15.145999999999999</v>
      </c>
      <c r="G736" s="326">
        <v>0</v>
      </c>
      <c r="H736" s="326">
        <v>0</v>
      </c>
      <c r="I736" s="326">
        <v>15.145999999999999</v>
      </c>
      <c r="J736" s="33">
        <v>542.22</v>
      </c>
      <c r="K736" s="326">
        <v>15.145999999999999</v>
      </c>
      <c r="L736" s="32">
        <v>542.22</v>
      </c>
      <c r="M736" s="327">
        <f>K736/L736</f>
        <v>2.7933311202095086E-2</v>
      </c>
      <c r="N736" s="23">
        <v>57.006999999999998</v>
      </c>
      <c r="O736" s="70">
        <f>M736*N736</f>
        <v>1.5923942716978345</v>
      </c>
      <c r="P736" s="70">
        <f>M736*60*1000</f>
        <v>1675.9986721257053</v>
      </c>
      <c r="Q736" s="84">
        <f>P736*N736/1000</f>
        <v>95.543656301870087</v>
      </c>
    </row>
    <row r="737" spans="1:17" ht="12.75" customHeight="1">
      <c r="A737" s="116"/>
      <c r="B737" s="16" t="s">
        <v>79</v>
      </c>
      <c r="C737" s="328" t="s">
        <v>32</v>
      </c>
      <c r="D737" s="16">
        <v>55</v>
      </c>
      <c r="E737" s="16">
        <v>1977</v>
      </c>
      <c r="F737" s="329">
        <v>75.69</v>
      </c>
      <c r="G737" s="329">
        <v>5.16</v>
      </c>
      <c r="H737" s="329">
        <v>8.56</v>
      </c>
      <c r="I737" s="329">
        <f>F737-G737-H737</f>
        <v>61.97</v>
      </c>
      <c r="J737" s="31">
        <v>2217.3200000000002</v>
      </c>
      <c r="K737" s="329">
        <f>I737/J737*L737</f>
        <v>61.97</v>
      </c>
      <c r="L737" s="30">
        <v>2217.3200000000002</v>
      </c>
      <c r="M737" s="330">
        <f>K737/L737</f>
        <v>2.7948153626900941E-2</v>
      </c>
      <c r="N737" s="24">
        <v>71.613</v>
      </c>
      <c r="O737" s="24">
        <f>M737*N737</f>
        <v>2.001451125683257</v>
      </c>
      <c r="P737" s="24">
        <f>M737*60*1000</f>
        <v>1676.8892176140564</v>
      </c>
      <c r="Q737" s="85">
        <f>P737*N737/1000</f>
        <v>120.08706754099543</v>
      </c>
    </row>
    <row r="738" spans="1:17" ht="12.75" customHeight="1">
      <c r="A738" s="116"/>
      <c r="B738" s="22" t="s">
        <v>821</v>
      </c>
      <c r="C738" s="325" t="s">
        <v>813</v>
      </c>
      <c r="D738" s="18">
        <v>9</v>
      </c>
      <c r="E738" s="18">
        <v>1979</v>
      </c>
      <c r="F738" s="326">
        <v>16.2</v>
      </c>
      <c r="G738" s="326">
        <v>0.42</v>
      </c>
      <c r="H738" s="326">
        <v>1.42</v>
      </c>
      <c r="I738" s="326">
        <v>14.35</v>
      </c>
      <c r="J738" s="33">
        <v>513.1</v>
      </c>
      <c r="K738" s="326">
        <v>14.35</v>
      </c>
      <c r="L738" s="32">
        <v>513.1</v>
      </c>
      <c r="M738" s="327">
        <f>K738/L738</f>
        <v>2.796725784447476E-2</v>
      </c>
      <c r="N738" s="23">
        <v>89.7</v>
      </c>
      <c r="O738" s="70">
        <f>M738*N738</f>
        <v>2.5086630286493858</v>
      </c>
      <c r="P738" s="70">
        <f>M738*60*1000</f>
        <v>1678.0354706684857</v>
      </c>
      <c r="Q738" s="84">
        <f>P738*N738/1000</f>
        <v>150.51978171896317</v>
      </c>
    </row>
    <row r="739" spans="1:17" ht="12.75" customHeight="1">
      <c r="A739" s="116"/>
      <c r="B739" s="22" t="s">
        <v>599</v>
      </c>
      <c r="C739" s="325" t="s">
        <v>593</v>
      </c>
      <c r="D739" s="18">
        <v>22</v>
      </c>
      <c r="E739" s="18" t="s">
        <v>35</v>
      </c>
      <c r="F739" s="326">
        <v>38.798999999999999</v>
      </c>
      <c r="G739" s="326">
        <v>2.5569999999999999</v>
      </c>
      <c r="H739" s="326">
        <v>3.52</v>
      </c>
      <c r="I739" s="326">
        <v>32.722000000000001</v>
      </c>
      <c r="J739" s="33">
        <v>1169.51</v>
      </c>
      <c r="K739" s="326">
        <v>32.722000000000001</v>
      </c>
      <c r="L739" s="32">
        <v>1169.51</v>
      </c>
      <c r="M739" s="327">
        <v>2.7979239168540671E-2</v>
      </c>
      <c r="N739" s="23">
        <v>97.45</v>
      </c>
      <c r="O739" s="70">
        <v>2.7265768569742885</v>
      </c>
      <c r="P739" s="70">
        <v>1678.7543501124403</v>
      </c>
      <c r="Q739" s="84">
        <v>163.59461141845733</v>
      </c>
    </row>
    <row r="740" spans="1:17" ht="12.75" customHeight="1">
      <c r="A740" s="116"/>
      <c r="B740" s="16" t="s">
        <v>161</v>
      </c>
      <c r="C740" s="340" t="s">
        <v>159</v>
      </c>
      <c r="D740" s="341">
        <v>12</v>
      </c>
      <c r="E740" s="341">
        <v>1967</v>
      </c>
      <c r="F740" s="342">
        <v>16.556999999999999</v>
      </c>
      <c r="G740" s="342">
        <v>1.734</v>
      </c>
      <c r="H740" s="342">
        <v>0</v>
      </c>
      <c r="I740" s="342">
        <v>14.822998</v>
      </c>
      <c r="J740" s="343">
        <v>529.73</v>
      </c>
      <c r="K740" s="342">
        <v>14.822998</v>
      </c>
      <c r="L740" s="344">
        <v>529.73</v>
      </c>
      <c r="M740" s="345">
        <v>2.7982175825420497E-2</v>
      </c>
      <c r="N740" s="346">
        <v>78.588999999999999</v>
      </c>
      <c r="O740" s="346">
        <v>2.1990912159439713</v>
      </c>
      <c r="P740" s="346">
        <v>1678.9305495252297</v>
      </c>
      <c r="Q740" s="347">
        <v>131.9454729566383</v>
      </c>
    </row>
    <row r="741" spans="1:17" ht="12.75" customHeight="1">
      <c r="A741" s="116"/>
      <c r="B741" s="16" t="s">
        <v>161</v>
      </c>
      <c r="C741" s="340" t="s">
        <v>353</v>
      </c>
      <c r="D741" s="341">
        <v>51</v>
      </c>
      <c r="E741" s="341">
        <v>1986</v>
      </c>
      <c r="F741" s="342">
        <v>62.72</v>
      </c>
      <c r="G741" s="342">
        <v>4.2534000000000001</v>
      </c>
      <c r="H741" s="342">
        <v>6.79</v>
      </c>
      <c r="I741" s="342">
        <v>51.676594999999999</v>
      </c>
      <c r="J741" s="343">
        <v>1842.82</v>
      </c>
      <c r="K741" s="342">
        <v>51.676594999999999</v>
      </c>
      <c r="L741" s="344">
        <v>1842.82</v>
      </c>
      <c r="M741" s="345">
        <v>2.8042128368478744E-2</v>
      </c>
      <c r="N741" s="346">
        <v>78.588999999999999</v>
      </c>
      <c r="O741" s="346">
        <v>2.2038028263503757</v>
      </c>
      <c r="P741" s="346">
        <v>1682.5277021087245</v>
      </c>
      <c r="Q741" s="347">
        <v>132.22816958102254</v>
      </c>
    </row>
    <row r="742" spans="1:17" ht="12.75" customHeight="1">
      <c r="A742" s="116"/>
      <c r="B742" s="22" t="s">
        <v>599</v>
      </c>
      <c r="C742" s="325" t="s">
        <v>594</v>
      </c>
      <c r="D742" s="18">
        <v>8</v>
      </c>
      <c r="E742" s="18" t="s">
        <v>35</v>
      </c>
      <c r="F742" s="326">
        <v>12</v>
      </c>
      <c r="G742" s="326">
        <v>0.60499999999999998</v>
      </c>
      <c r="H742" s="326">
        <v>1.2</v>
      </c>
      <c r="I742" s="326">
        <v>10.195</v>
      </c>
      <c r="J742" s="33">
        <v>362.86</v>
      </c>
      <c r="K742" s="326">
        <v>8.8480000000000008</v>
      </c>
      <c r="L742" s="32">
        <v>314.87</v>
      </c>
      <c r="M742" s="327">
        <v>2.810048591482199E-2</v>
      </c>
      <c r="N742" s="23">
        <v>97.45</v>
      </c>
      <c r="O742" s="70">
        <v>2.7383923523994032</v>
      </c>
      <c r="P742" s="70">
        <v>1686.0291548893194</v>
      </c>
      <c r="Q742" s="84">
        <v>164.3035411439642</v>
      </c>
    </row>
    <row r="743" spans="1:17" ht="12.75" customHeight="1">
      <c r="A743" s="116"/>
      <c r="B743" s="22" t="s">
        <v>662</v>
      </c>
      <c r="C743" s="328" t="s">
        <v>657</v>
      </c>
      <c r="D743" s="16">
        <v>8</v>
      </c>
      <c r="E743" s="16">
        <v>1962</v>
      </c>
      <c r="F743" s="329">
        <f>SUM(G743+H743+I743)</f>
        <v>11.9</v>
      </c>
      <c r="G743" s="329">
        <v>0.7</v>
      </c>
      <c r="H743" s="329">
        <v>1.3</v>
      </c>
      <c r="I743" s="329">
        <v>9.9</v>
      </c>
      <c r="J743" s="31">
        <v>354.74</v>
      </c>
      <c r="K743" s="329">
        <v>8.6</v>
      </c>
      <c r="L743" s="30">
        <v>305.78699999999998</v>
      </c>
      <c r="M743" s="330">
        <f>SUM(K743/L743)</f>
        <v>2.81241517788526E-2</v>
      </c>
      <c r="N743" s="24">
        <v>58.6</v>
      </c>
      <c r="O743" s="24">
        <f>SUM(M743*N743)</f>
        <v>1.6480752942407624</v>
      </c>
      <c r="P743" s="24">
        <f>SUM(M743*60*1000)</f>
        <v>1687.449106731156</v>
      </c>
      <c r="Q743" s="85">
        <f>SUM(O743*60)</f>
        <v>98.884517654445744</v>
      </c>
    </row>
    <row r="744" spans="1:17" ht="12.75" customHeight="1">
      <c r="A744" s="116"/>
      <c r="B744" s="22" t="s">
        <v>42</v>
      </c>
      <c r="C744" s="325" t="s">
        <v>463</v>
      </c>
      <c r="D744" s="18">
        <v>12</v>
      </c>
      <c r="E744" s="18" t="s">
        <v>40</v>
      </c>
      <c r="F744" s="326">
        <f>SUM(G744,H744,I744)</f>
        <v>18.971</v>
      </c>
      <c r="G744" s="326">
        <v>0</v>
      </c>
      <c r="H744" s="326">
        <v>0</v>
      </c>
      <c r="I744" s="326">
        <v>18.971</v>
      </c>
      <c r="J744" s="33"/>
      <c r="K744" s="326">
        <f>I744</f>
        <v>18.971</v>
      </c>
      <c r="L744" s="32">
        <v>673.93</v>
      </c>
      <c r="M744" s="327">
        <f>K744/L744</f>
        <v>2.8149807843544584E-2</v>
      </c>
      <c r="N744" s="23">
        <v>65.727000000000004</v>
      </c>
      <c r="O744" s="70">
        <f>M744*N744</f>
        <v>1.850202420132655</v>
      </c>
      <c r="P744" s="70">
        <f>M744*60*1000</f>
        <v>1688.988470612675</v>
      </c>
      <c r="Q744" s="84">
        <f>P744*N744/1000</f>
        <v>111.01214520795931</v>
      </c>
    </row>
    <row r="745" spans="1:17" ht="12.75" customHeight="1">
      <c r="A745" s="116"/>
      <c r="B745" s="16" t="s">
        <v>901</v>
      </c>
      <c r="C745" s="325" t="s">
        <v>897</v>
      </c>
      <c r="D745" s="18">
        <v>18</v>
      </c>
      <c r="E745" s="18"/>
      <c r="F745" s="326">
        <f>SUM(G745+H745+I745)</f>
        <v>36.582999999999998</v>
      </c>
      <c r="G745" s="326">
        <v>1.9379999999999999</v>
      </c>
      <c r="H745" s="326">
        <v>2.88</v>
      </c>
      <c r="I745" s="326">
        <v>31.765000000000001</v>
      </c>
      <c r="J745" s="33">
        <v>1127.8800000000001</v>
      </c>
      <c r="K745" s="326">
        <v>31.765000000000001</v>
      </c>
      <c r="L745" s="32">
        <v>1127.8800000000001</v>
      </c>
      <c r="M745" s="327">
        <f>K745/L745</f>
        <v>2.8163457105365816E-2</v>
      </c>
      <c r="N745" s="23">
        <v>58.72</v>
      </c>
      <c r="O745" s="70">
        <f>M745*N745</f>
        <v>1.6537582012270806</v>
      </c>
      <c r="P745" s="70">
        <f>M745*60*1000</f>
        <v>1689.8074263219489</v>
      </c>
      <c r="Q745" s="84">
        <f>P745*N745/1000</f>
        <v>99.225492073624849</v>
      </c>
    </row>
    <row r="746" spans="1:17" ht="12.75" customHeight="1">
      <c r="A746" s="116"/>
      <c r="B746" s="16" t="s">
        <v>696</v>
      </c>
      <c r="C746" s="325" t="s">
        <v>692</v>
      </c>
      <c r="D746" s="18">
        <v>3</v>
      </c>
      <c r="E746" s="18">
        <v>1988</v>
      </c>
      <c r="F746" s="326">
        <v>5.3150000000000004</v>
      </c>
      <c r="G746" s="326">
        <v>0.11899999999999999</v>
      </c>
      <c r="H746" s="326">
        <v>0.48</v>
      </c>
      <c r="I746" s="326">
        <v>4.7160000000000002</v>
      </c>
      <c r="J746" s="33">
        <v>167.31</v>
      </c>
      <c r="K746" s="326">
        <v>4.7160000000000002</v>
      </c>
      <c r="L746" s="32">
        <v>167.31</v>
      </c>
      <c r="M746" s="327">
        <f>K746/L746</f>
        <v>2.8187197417966648E-2</v>
      </c>
      <c r="N746" s="23">
        <v>75.319999999999993</v>
      </c>
      <c r="O746" s="70">
        <f>M746*N746</f>
        <v>2.1230597095212476</v>
      </c>
      <c r="P746" s="70">
        <f>M746*60*1000</f>
        <v>1691.2318450779987</v>
      </c>
      <c r="Q746" s="84">
        <f>P746*N746/1000</f>
        <v>127.38358257127484</v>
      </c>
    </row>
    <row r="747" spans="1:17" ht="12.75" customHeight="1">
      <c r="A747" s="116"/>
      <c r="B747" s="16" t="s">
        <v>338</v>
      </c>
      <c r="C747" s="317" t="s">
        <v>134</v>
      </c>
      <c r="D747" s="318">
        <v>12</v>
      </c>
      <c r="E747" s="318">
        <v>1968</v>
      </c>
      <c r="F747" s="319">
        <v>15.736000000000001</v>
      </c>
      <c r="G747" s="319">
        <v>0.476136</v>
      </c>
      <c r="H747" s="319">
        <v>0.12</v>
      </c>
      <c r="I747" s="319">
        <v>15.139865</v>
      </c>
      <c r="J747" s="320">
        <v>536.53</v>
      </c>
      <c r="K747" s="319">
        <v>15.139865</v>
      </c>
      <c r="L747" s="321">
        <v>536.53</v>
      </c>
      <c r="M747" s="322">
        <v>2.8218114550910483E-2</v>
      </c>
      <c r="N747" s="323">
        <v>81.205000000000013</v>
      </c>
      <c r="O747" s="323">
        <v>2.291451992106686</v>
      </c>
      <c r="P747" s="323">
        <v>1693.086873054629</v>
      </c>
      <c r="Q747" s="324">
        <v>137.48711952640116</v>
      </c>
    </row>
    <row r="748" spans="1:17" ht="12.75" customHeight="1">
      <c r="A748" s="116"/>
      <c r="B748" s="16" t="s">
        <v>696</v>
      </c>
      <c r="C748" s="325" t="s">
        <v>691</v>
      </c>
      <c r="D748" s="18">
        <v>12</v>
      </c>
      <c r="E748" s="18">
        <v>1965</v>
      </c>
      <c r="F748" s="326">
        <v>16.428000000000001</v>
      </c>
      <c r="G748" s="326">
        <v>1.026</v>
      </c>
      <c r="H748" s="326">
        <v>0.192</v>
      </c>
      <c r="I748" s="326">
        <v>15.21</v>
      </c>
      <c r="J748" s="33">
        <v>537.54999999999995</v>
      </c>
      <c r="K748" s="326">
        <v>14.012</v>
      </c>
      <c r="L748" s="32">
        <v>495.2</v>
      </c>
      <c r="M748" s="327">
        <f>K748/L748</f>
        <v>2.8295638126009694E-2</v>
      </c>
      <c r="N748" s="23">
        <v>75.319999999999993</v>
      </c>
      <c r="O748" s="70">
        <f>M748*N748</f>
        <v>2.13122746365105</v>
      </c>
      <c r="P748" s="70">
        <f>M748*60*1000</f>
        <v>1697.7382875605815</v>
      </c>
      <c r="Q748" s="84">
        <f>P748*N748/1000</f>
        <v>127.87364781906298</v>
      </c>
    </row>
    <row r="749" spans="1:17" ht="12.75" customHeight="1">
      <c r="A749" s="116"/>
      <c r="B749" s="22" t="s">
        <v>821</v>
      </c>
      <c r="C749" s="325" t="s">
        <v>814</v>
      </c>
      <c r="D749" s="18">
        <v>29</v>
      </c>
      <c r="E749" s="18">
        <v>1957</v>
      </c>
      <c r="F749" s="326">
        <v>41.7</v>
      </c>
      <c r="G749" s="326">
        <v>0</v>
      </c>
      <c r="H749" s="326">
        <v>0</v>
      </c>
      <c r="I749" s="326">
        <v>41.7</v>
      </c>
      <c r="J749" s="33">
        <v>1472.41</v>
      </c>
      <c r="K749" s="326">
        <v>41.7</v>
      </c>
      <c r="L749" s="32">
        <v>1472.41</v>
      </c>
      <c r="M749" s="327">
        <f>K749/L749</f>
        <v>2.8320916049198255E-2</v>
      </c>
      <c r="N749" s="23">
        <v>89.7</v>
      </c>
      <c r="O749" s="70">
        <f>M749*N749</f>
        <v>2.5403861696130834</v>
      </c>
      <c r="P749" s="70">
        <f>M749*60*1000</f>
        <v>1699.2549629518953</v>
      </c>
      <c r="Q749" s="84">
        <f>P749*N749/1000</f>
        <v>152.42317017678499</v>
      </c>
    </row>
    <row r="750" spans="1:17" ht="12.75" customHeight="1">
      <c r="A750" s="116"/>
      <c r="B750" s="16" t="s">
        <v>635</v>
      </c>
      <c r="C750" s="325" t="s">
        <v>628</v>
      </c>
      <c r="D750" s="18">
        <v>8</v>
      </c>
      <c r="E750" s="18">
        <v>1959</v>
      </c>
      <c r="F750" s="326">
        <f>G750+H750+I750</f>
        <v>10.200001</v>
      </c>
      <c r="G750" s="326">
        <v>0</v>
      </c>
      <c r="H750" s="326">
        <v>0</v>
      </c>
      <c r="I750" s="326">
        <v>10.200001</v>
      </c>
      <c r="J750" s="33">
        <v>359.86</v>
      </c>
      <c r="K750" s="326">
        <f>I750</f>
        <v>10.200001</v>
      </c>
      <c r="L750" s="32">
        <f>J750</f>
        <v>359.86</v>
      </c>
      <c r="M750" s="327">
        <f>K750/L750</f>
        <v>2.834435891735675E-2</v>
      </c>
      <c r="N750" s="23">
        <v>58.750999999999998</v>
      </c>
      <c r="O750" s="70">
        <f>M750*N750</f>
        <v>1.6652594307536264</v>
      </c>
      <c r="P750" s="70">
        <f>M750*60*1000</f>
        <v>1700.6615350414049</v>
      </c>
      <c r="Q750" s="84">
        <f>P750*N750/1000</f>
        <v>99.915565845217571</v>
      </c>
    </row>
    <row r="751" spans="1:17" ht="12.75" customHeight="1">
      <c r="A751" s="116"/>
      <c r="B751" s="16" t="s">
        <v>339</v>
      </c>
      <c r="C751" s="317" t="s">
        <v>135</v>
      </c>
      <c r="D751" s="318">
        <v>5</v>
      </c>
      <c r="E751" s="318">
        <v>1961</v>
      </c>
      <c r="F751" s="319">
        <v>6.3559999999999999</v>
      </c>
      <c r="G751" s="319">
        <v>0</v>
      </c>
      <c r="H751" s="319">
        <v>0</v>
      </c>
      <c r="I751" s="319">
        <v>6.3559990000000006</v>
      </c>
      <c r="J751" s="320">
        <v>223.64</v>
      </c>
      <c r="K751" s="319">
        <v>6.3559990000000006</v>
      </c>
      <c r="L751" s="321">
        <v>223.64</v>
      </c>
      <c r="M751" s="322">
        <v>2.8420671615095695E-2</v>
      </c>
      <c r="N751" s="323">
        <v>81.205000000000013</v>
      </c>
      <c r="O751" s="323">
        <v>2.3079006385038463</v>
      </c>
      <c r="P751" s="323">
        <v>1705.2402969057416</v>
      </c>
      <c r="Q751" s="324">
        <v>138.47403831023078</v>
      </c>
    </row>
    <row r="752" spans="1:17" ht="12.75" customHeight="1">
      <c r="A752" s="116"/>
      <c r="B752" s="22" t="s">
        <v>196</v>
      </c>
      <c r="C752" s="419" t="s">
        <v>194</v>
      </c>
      <c r="D752" s="34">
        <v>12</v>
      </c>
      <c r="E752" s="18" t="s">
        <v>35</v>
      </c>
      <c r="F752" s="326">
        <f>G752+H752+I752</f>
        <v>17.200002000000001</v>
      </c>
      <c r="G752" s="326">
        <v>0</v>
      </c>
      <c r="H752" s="326">
        <v>0.12</v>
      </c>
      <c r="I752" s="326">
        <v>17.080002</v>
      </c>
      <c r="J752" s="33">
        <v>600.89</v>
      </c>
      <c r="K752" s="326">
        <v>17.080002</v>
      </c>
      <c r="L752" s="32">
        <v>600.89</v>
      </c>
      <c r="M752" s="327">
        <f>K752/L752</f>
        <v>2.8424506981311055E-2</v>
      </c>
      <c r="N752" s="23">
        <v>62.1</v>
      </c>
      <c r="O752" s="70">
        <f>M752*N752</f>
        <v>1.7651618835394165</v>
      </c>
      <c r="P752" s="70">
        <f>M752*60*1000</f>
        <v>1705.4704188786634</v>
      </c>
      <c r="Q752" s="84">
        <f>P752*N752/1000</f>
        <v>105.909713012365</v>
      </c>
    </row>
    <row r="753" spans="1:17" ht="12.75" customHeight="1">
      <c r="A753" s="116"/>
      <c r="B753" s="22" t="s">
        <v>862</v>
      </c>
      <c r="C753" s="422" t="s">
        <v>855</v>
      </c>
      <c r="D753" s="78">
        <v>4</v>
      </c>
      <c r="E753" s="78" t="s">
        <v>35</v>
      </c>
      <c r="F753" s="423">
        <f>G753+H753+I753</f>
        <v>7.4269999999999996</v>
      </c>
      <c r="G753" s="423">
        <v>0.27289999999999998</v>
      </c>
      <c r="H753" s="423">
        <v>0.64</v>
      </c>
      <c r="I753" s="423">
        <v>6.5141</v>
      </c>
      <c r="J753" s="79">
        <v>228.92</v>
      </c>
      <c r="K753" s="423">
        <f>I753</f>
        <v>6.5141</v>
      </c>
      <c r="L753" s="80">
        <f>J753</f>
        <v>228.92</v>
      </c>
      <c r="M753" s="424">
        <f>K753/L753</f>
        <v>2.8455792416564742E-2</v>
      </c>
      <c r="N753" s="81">
        <v>49.1</v>
      </c>
      <c r="O753" s="82">
        <f>M753*N753</f>
        <v>1.3971794076533288</v>
      </c>
      <c r="P753" s="82">
        <f>M753*60*1000</f>
        <v>1707.3475449938844</v>
      </c>
      <c r="Q753" s="87">
        <f>P753*N753/1000</f>
        <v>83.830764459199727</v>
      </c>
    </row>
    <row r="754" spans="1:17" ht="12.75" customHeight="1">
      <c r="A754" s="116"/>
      <c r="B754" s="16" t="s">
        <v>901</v>
      </c>
      <c r="C754" s="325" t="s">
        <v>895</v>
      </c>
      <c r="D754" s="18">
        <v>13</v>
      </c>
      <c r="E754" s="18"/>
      <c r="F754" s="326">
        <f>SUM(G754+H754+I754)</f>
        <v>17.18</v>
      </c>
      <c r="G754" s="326">
        <v>1.476</v>
      </c>
      <c r="H754" s="326">
        <v>0</v>
      </c>
      <c r="I754" s="326">
        <v>15.704000000000001</v>
      </c>
      <c r="J754" s="33">
        <v>551.79</v>
      </c>
      <c r="K754" s="326">
        <v>15.704000000000001</v>
      </c>
      <c r="L754" s="32">
        <v>551.79</v>
      </c>
      <c r="M754" s="327">
        <f>K754/L754</f>
        <v>2.8460102575255081E-2</v>
      </c>
      <c r="N754" s="23">
        <v>58.72</v>
      </c>
      <c r="O754" s="70">
        <f>M754*N754</f>
        <v>1.6711772232189783</v>
      </c>
      <c r="P754" s="70">
        <f>M754*60*1000</f>
        <v>1707.6061545153048</v>
      </c>
      <c r="Q754" s="84">
        <f>P754*N754/1000</f>
        <v>100.2706333931387</v>
      </c>
    </row>
    <row r="755" spans="1:17" ht="12.75" customHeight="1">
      <c r="A755" s="116"/>
      <c r="B755" s="16" t="s">
        <v>161</v>
      </c>
      <c r="C755" s="340" t="s">
        <v>158</v>
      </c>
      <c r="D755" s="341">
        <v>8</v>
      </c>
      <c r="E755" s="341">
        <v>1980</v>
      </c>
      <c r="F755" s="342">
        <v>20.129000000000001</v>
      </c>
      <c r="G755" s="342">
        <v>0.96899999999999997</v>
      </c>
      <c r="H755" s="342">
        <v>1.28</v>
      </c>
      <c r="I755" s="342">
        <v>17.879999000000002</v>
      </c>
      <c r="J755" s="343">
        <v>627.78</v>
      </c>
      <c r="K755" s="342">
        <v>17.879999000000002</v>
      </c>
      <c r="L755" s="344">
        <v>627.78</v>
      </c>
      <c r="M755" s="345">
        <v>2.8481313517474276E-2</v>
      </c>
      <c r="N755" s="346">
        <v>78.588999999999999</v>
      </c>
      <c r="O755" s="346">
        <v>2.2383179480247857</v>
      </c>
      <c r="P755" s="346">
        <v>1708.8788110484566</v>
      </c>
      <c r="Q755" s="347">
        <v>134.29907688148717</v>
      </c>
    </row>
    <row r="756" spans="1:17" ht="12.75" customHeight="1">
      <c r="A756" s="116"/>
      <c r="B756" s="22" t="s">
        <v>599</v>
      </c>
      <c r="C756" s="325" t="s">
        <v>595</v>
      </c>
      <c r="D756" s="18">
        <v>12</v>
      </c>
      <c r="E756" s="18" t="s">
        <v>35</v>
      </c>
      <c r="F756" s="326">
        <v>16.818000000000001</v>
      </c>
      <c r="G756" s="326">
        <v>0.44</v>
      </c>
      <c r="H756" s="326">
        <v>1.76</v>
      </c>
      <c r="I756" s="326">
        <v>14.618</v>
      </c>
      <c r="J756" s="33">
        <v>555.41</v>
      </c>
      <c r="K756" s="326">
        <v>14.372</v>
      </c>
      <c r="L756" s="32">
        <v>503.56</v>
      </c>
      <c r="M756" s="327">
        <v>2.8540789578203194E-2</v>
      </c>
      <c r="N756" s="23">
        <v>97.45</v>
      </c>
      <c r="O756" s="70">
        <v>2.7812999443959012</v>
      </c>
      <c r="P756" s="70">
        <v>1712.4473746921915</v>
      </c>
      <c r="Q756" s="84">
        <v>166.87799666375409</v>
      </c>
    </row>
    <row r="757" spans="1:17" ht="12.75" customHeight="1">
      <c r="A757" s="116"/>
      <c r="B757" s="16" t="s">
        <v>339</v>
      </c>
      <c r="C757" s="317" t="s">
        <v>137</v>
      </c>
      <c r="D757" s="318">
        <v>6</v>
      </c>
      <c r="E757" s="318">
        <v>1968</v>
      </c>
      <c r="F757" s="319">
        <v>7.2</v>
      </c>
      <c r="G757" s="319">
        <v>0</v>
      </c>
      <c r="H757" s="319">
        <v>0</v>
      </c>
      <c r="I757" s="319">
        <v>7.2000010000000003</v>
      </c>
      <c r="J757" s="320">
        <v>252.14</v>
      </c>
      <c r="K757" s="319">
        <v>7.2000010000000003</v>
      </c>
      <c r="L757" s="321">
        <v>252.14</v>
      </c>
      <c r="M757" s="322">
        <v>2.8555568335051958E-2</v>
      </c>
      <c r="N757" s="323">
        <v>81.205000000000013</v>
      </c>
      <c r="O757" s="323">
        <v>2.3188549266478948</v>
      </c>
      <c r="P757" s="323">
        <v>1713.3341001031174</v>
      </c>
      <c r="Q757" s="324">
        <v>139.13129559887366</v>
      </c>
    </row>
    <row r="758" spans="1:17" ht="12.75" customHeight="1">
      <c r="A758" s="116"/>
      <c r="B758" s="16" t="s">
        <v>152</v>
      </c>
      <c r="C758" s="309" t="s">
        <v>322</v>
      </c>
      <c r="D758" s="310">
        <v>6</v>
      </c>
      <c r="E758" s="310">
        <v>1930</v>
      </c>
      <c r="F758" s="311">
        <v>8.4250000000000007</v>
      </c>
      <c r="G758" s="311">
        <v>0</v>
      </c>
      <c r="H758" s="311">
        <v>0.8</v>
      </c>
      <c r="I758" s="311">
        <v>7.6249989999999999</v>
      </c>
      <c r="J758" s="312">
        <v>266.7</v>
      </c>
      <c r="K758" s="311">
        <v>7.6249989999999999</v>
      </c>
      <c r="L758" s="313">
        <v>266.7</v>
      </c>
      <c r="M758" s="314">
        <v>2.8590172478440194E-2</v>
      </c>
      <c r="N758" s="315">
        <v>88.29</v>
      </c>
      <c r="O758" s="315">
        <v>2.5242263281214847</v>
      </c>
      <c r="P758" s="315">
        <v>1715.4103487064117</v>
      </c>
      <c r="Q758" s="316">
        <v>151.45357968728911</v>
      </c>
    </row>
    <row r="759" spans="1:17" ht="12.75" customHeight="1">
      <c r="A759" s="116"/>
      <c r="B759" s="22" t="s">
        <v>758</v>
      </c>
      <c r="C759" s="325" t="s">
        <v>746</v>
      </c>
      <c r="D759" s="18">
        <v>8</v>
      </c>
      <c r="E759" s="18">
        <v>1953</v>
      </c>
      <c r="F759" s="326">
        <v>9.0760000000000005</v>
      </c>
      <c r="G759" s="326">
        <v>1.1160000000000001</v>
      </c>
      <c r="H759" s="326">
        <v>0.08</v>
      </c>
      <c r="I759" s="326">
        <f>F759-G759-H759</f>
        <v>7.8800000000000008</v>
      </c>
      <c r="J759" s="33">
        <v>273.27999999999997</v>
      </c>
      <c r="K759" s="326">
        <v>5.9189999999999996</v>
      </c>
      <c r="L759" s="32">
        <v>205.31</v>
      </c>
      <c r="M759" s="327">
        <f>K759/L759</f>
        <v>2.8829574789342942E-2</v>
      </c>
      <c r="N759" s="23">
        <v>53.41</v>
      </c>
      <c r="O759" s="70">
        <f>M759*N759</f>
        <v>1.5397875894988065</v>
      </c>
      <c r="P759" s="70">
        <f>M759*60*1000</f>
        <v>1729.7744873605766</v>
      </c>
      <c r="Q759" s="84">
        <f>P759*N759/1000</f>
        <v>92.387255369928383</v>
      </c>
    </row>
    <row r="760" spans="1:17" ht="12.75" customHeight="1">
      <c r="A760" s="116"/>
      <c r="B760" s="16" t="s">
        <v>79</v>
      </c>
      <c r="C760" s="328" t="s">
        <v>71</v>
      </c>
      <c r="D760" s="16">
        <v>103</v>
      </c>
      <c r="E760" s="16">
        <v>1972</v>
      </c>
      <c r="F760" s="329">
        <v>97.21</v>
      </c>
      <c r="G760" s="329">
        <v>7.18</v>
      </c>
      <c r="H760" s="329">
        <v>15.98</v>
      </c>
      <c r="I760" s="329">
        <f>F760-G760-H760</f>
        <v>74.05</v>
      </c>
      <c r="J760" s="31">
        <v>2560.65</v>
      </c>
      <c r="K760" s="329">
        <f>I760/J760*L760</f>
        <v>72.003442094780624</v>
      </c>
      <c r="L760" s="30">
        <v>2489.88</v>
      </c>
      <c r="M760" s="330">
        <f>K760/L760</f>
        <v>2.8918438677679494E-2</v>
      </c>
      <c r="N760" s="24">
        <v>71.613</v>
      </c>
      <c r="O760" s="24">
        <f>M760*N760</f>
        <v>2.0709361490246616</v>
      </c>
      <c r="P760" s="24">
        <f>M760*60*1000</f>
        <v>1735.1063206607696</v>
      </c>
      <c r="Q760" s="85">
        <f>P760*N760/1000</f>
        <v>124.25616894147969</v>
      </c>
    </row>
    <row r="761" spans="1:17" ht="12.75" customHeight="1">
      <c r="A761" s="116"/>
      <c r="B761" s="16" t="s">
        <v>152</v>
      </c>
      <c r="C761" s="309" t="s">
        <v>150</v>
      </c>
      <c r="D761" s="310">
        <v>6</v>
      </c>
      <c r="E761" s="310">
        <v>1910</v>
      </c>
      <c r="F761" s="311">
        <v>10.077</v>
      </c>
      <c r="G761" s="311">
        <v>0.30599999999999999</v>
      </c>
      <c r="H761" s="311">
        <v>0.96</v>
      </c>
      <c r="I761" s="311">
        <v>8.8110009999999992</v>
      </c>
      <c r="J761" s="312">
        <v>303.89999999999998</v>
      </c>
      <c r="K761" s="311">
        <v>8.8110009999999992</v>
      </c>
      <c r="L761" s="313">
        <v>303.89999999999998</v>
      </c>
      <c r="M761" s="314">
        <v>2.8993093122737741E-2</v>
      </c>
      <c r="N761" s="315">
        <v>88.29</v>
      </c>
      <c r="O761" s="315">
        <v>2.5598001918065152</v>
      </c>
      <c r="P761" s="315">
        <v>1739.5855873642645</v>
      </c>
      <c r="Q761" s="316">
        <v>153.58801150839091</v>
      </c>
    </row>
    <row r="762" spans="1:17" ht="12.75" customHeight="1">
      <c r="A762" s="116"/>
      <c r="B762" s="22" t="s">
        <v>42</v>
      </c>
      <c r="C762" s="325" t="s">
        <v>41</v>
      </c>
      <c r="D762" s="18">
        <v>35</v>
      </c>
      <c r="E762" s="18" t="s">
        <v>40</v>
      </c>
      <c r="F762" s="326">
        <f>SUM(G762,H762,I762)</f>
        <v>35.64</v>
      </c>
      <c r="G762" s="326">
        <v>0</v>
      </c>
      <c r="H762" s="326">
        <v>0</v>
      </c>
      <c r="I762" s="326">
        <v>35.64</v>
      </c>
      <c r="J762" s="33"/>
      <c r="K762" s="326">
        <f>I762</f>
        <v>35.64</v>
      </c>
      <c r="L762" s="32">
        <v>1228.48</v>
      </c>
      <c r="M762" s="327">
        <f>K762/L762</f>
        <v>2.9011461318051577E-2</v>
      </c>
      <c r="N762" s="23">
        <v>65.727000000000004</v>
      </c>
      <c r="O762" s="70">
        <f>M762*N762</f>
        <v>1.9068363180515762</v>
      </c>
      <c r="P762" s="70">
        <f>M762*60*1000</f>
        <v>1740.6876790830945</v>
      </c>
      <c r="Q762" s="84">
        <f>P762*N762/1000</f>
        <v>114.41017908309455</v>
      </c>
    </row>
    <row r="763" spans="1:17" ht="12.75" customHeight="1">
      <c r="A763" s="116"/>
      <c r="B763" s="16" t="s">
        <v>696</v>
      </c>
      <c r="C763" s="325" t="s">
        <v>690</v>
      </c>
      <c r="D763" s="18">
        <v>8</v>
      </c>
      <c r="E763" s="18">
        <v>1965</v>
      </c>
      <c r="F763" s="326">
        <v>12.84</v>
      </c>
      <c r="G763" s="326">
        <v>0.85</v>
      </c>
      <c r="H763" s="326">
        <v>0.128</v>
      </c>
      <c r="I763" s="326">
        <v>11.862</v>
      </c>
      <c r="J763" s="33">
        <v>406.23</v>
      </c>
      <c r="K763" s="326">
        <v>10.471</v>
      </c>
      <c r="L763" s="32">
        <v>358.6</v>
      </c>
      <c r="M763" s="327">
        <f>K763/L763</f>
        <v>2.9199665365309536E-2</v>
      </c>
      <c r="N763" s="23">
        <v>75.319999999999993</v>
      </c>
      <c r="O763" s="70">
        <f>M763*N763</f>
        <v>2.1993187953151141</v>
      </c>
      <c r="P763" s="70">
        <f>M763*60*1000</f>
        <v>1751.979921918572</v>
      </c>
      <c r="Q763" s="84">
        <f>P763*N763/1000</f>
        <v>131.95912771890681</v>
      </c>
    </row>
    <row r="764" spans="1:17" ht="12.75" customHeight="1">
      <c r="A764" s="116"/>
      <c r="B764" s="16" t="s">
        <v>635</v>
      </c>
      <c r="C764" s="325" t="s">
        <v>629</v>
      </c>
      <c r="D764" s="18">
        <v>8</v>
      </c>
      <c r="E764" s="18">
        <v>1961</v>
      </c>
      <c r="F764" s="326">
        <f>G764+H764+I764</f>
        <v>10.583</v>
      </c>
      <c r="G764" s="326">
        <v>0</v>
      </c>
      <c r="H764" s="326">
        <v>0</v>
      </c>
      <c r="I764" s="326">
        <v>10.583</v>
      </c>
      <c r="J764" s="33">
        <v>360.49</v>
      </c>
      <c r="K764" s="326">
        <f>I764</f>
        <v>10.583</v>
      </c>
      <c r="L764" s="32">
        <f>J764</f>
        <v>360.49</v>
      </c>
      <c r="M764" s="327">
        <f>K764/L764</f>
        <v>2.9357263724375155E-2</v>
      </c>
      <c r="N764" s="23">
        <v>58.750999999999998</v>
      </c>
      <c r="O764" s="70">
        <f>M764*N764</f>
        <v>1.7247686010707646</v>
      </c>
      <c r="P764" s="70">
        <f>M764*60*1000</f>
        <v>1761.4358234625095</v>
      </c>
      <c r="Q764" s="84">
        <f>P764*N764/1000</f>
        <v>103.48611606424589</v>
      </c>
    </row>
    <row r="765" spans="1:17" ht="12.75" customHeight="1">
      <c r="A765" s="116"/>
      <c r="B765" s="22" t="s">
        <v>42</v>
      </c>
      <c r="C765" s="325" t="s">
        <v>462</v>
      </c>
      <c r="D765" s="18">
        <v>8</v>
      </c>
      <c r="E765" s="18" t="s">
        <v>40</v>
      </c>
      <c r="F765" s="326">
        <f>SUM(G765,H765,I765)</f>
        <v>10.077</v>
      </c>
      <c r="G765" s="326">
        <v>0</v>
      </c>
      <c r="H765" s="326">
        <v>0</v>
      </c>
      <c r="I765" s="326">
        <v>10.077</v>
      </c>
      <c r="J765" s="33"/>
      <c r="K765" s="326">
        <f>I765</f>
        <v>10.077</v>
      </c>
      <c r="L765" s="32">
        <v>342.1</v>
      </c>
      <c r="M765" s="327">
        <f>K765/L765</f>
        <v>2.9456299327681963E-2</v>
      </c>
      <c r="N765" s="23">
        <v>65.727000000000004</v>
      </c>
      <c r="O765" s="70">
        <f>M765*N765</f>
        <v>1.9360741859105526</v>
      </c>
      <c r="P765" s="70">
        <f>M765*60*1000</f>
        <v>1767.3779596609179</v>
      </c>
      <c r="Q765" s="84">
        <f>P765*N765/1000</f>
        <v>116.16445115463317</v>
      </c>
    </row>
    <row r="766" spans="1:17" ht="12.75" customHeight="1">
      <c r="A766" s="116"/>
      <c r="B766" s="22" t="s">
        <v>599</v>
      </c>
      <c r="C766" s="325" t="s">
        <v>596</v>
      </c>
      <c r="D766" s="18">
        <v>16</v>
      </c>
      <c r="E766" s="18" t="s">
        <v>35</v>
      </c>
      <c r="F766" s="326">
        <v>23.408000000000001</v>
      </c>
      <c r="G766" s="326">
        <v>1.375</v>
      </c>
      <c r="H766" s="326">
        <v>2.25</v>
      </c>
      <c r="I766" s="326">
        <v>19.783000000000001</v>
      </c>
      <c r="J766" s="33">
        <v>880.52</v>
      </c>
      <c r="K766" s="326">
        <v>15.45</v>
      </c>
      <c r="L766" s="32">
        <v>522.48</v>
      </c>
      <c r="M766" s="327">
        <v>2.9570509875976113E-2</v>
      </c>
      <c r="N766" s="23">
        <v>97.45</v>
      </c>
      <c r="O766" s="70">
        <v>2.8816461874138724</v>
      </c>
      <c r="P766" s="70">
        <v>1774.230592558567</v>
      </c>
      <c r="Q766" s="84">
        <v>172.89877124483235</v>
      </c>
    </row>
    <row r="767" spans="1:17" ht="12.75" customHeight="1">
      <c r="A767" s="116"/>
      <c r="B767" s="22" t="s">
        <v>529</v>
      </c>
      <c r="C767" s="339" t="s">
        <v>525</v>
      </c>
      <c r="D767" s="421">
        <v>16</v>
      </c>
      <c r="E767" s="72" t="s">
        <v>35</v>
      </c>
      <c r="F767" s="335">
        <v>31.8</v>
      </c>
      <c r="G767" s="335">
        <v>1.65</v>
      </c>
      <c r="H767" s="336">
        <v>2.3199999999999998</v>
      </c>
      <c r="I767" s="335">
        <v>27.83</v>
      </c>
      <c r="J767" s="73">
        <v>939.96</v>
      </c>
      <c r="K767" s="335">
        <v>27.83</v>
      </c>
      <c r="L767" s="337">
        <v>939.96</v>
      </c>
      <c r="M767" s="327">
        <f>K767/L767</f>
        <v>2.9607642878420354E-2</v>
      </c>
      <c r="N767" s="338">
        <v>65.900000000000006</v>
      </c>
      <c r="O767" s="70">
        <f>M767*N767</f>
        <v>1.9511436656879015</v>
      </c>
      <c r="P767" s="70">
        <f>M767*60*1000</f>
        <v>1776.4585727052213</v>
      </c>
      <c r="Q767" s="84">
        <f>P767*N767/1000</f>
        <v>117.06861994127409</v>
      </c>
    </row>
    <row r="768" spans="1:17" ht="12.75" customHeight="1">
      <c r="A768" s="116"/>
      <c r="B768" s="22" t="s">
        <v>38</v>
      </c>
      <c r="C768" s="325" t="s">
        <v>447</v>
      </c>
      <c r="D768" s="18">
        <v>4</v>
      </c>
      <c r="E768" s="18">
        <v>1982</v>
      </c>
      <c r="F768" s="326">
        <f>G768+H768+I768</f>
        <v>15.428000000000001</v>
      </c>
      <c r="G768" s="326">
        <v>1.4563890000000002</v>
      </c>
      <c r="H768" s="326">
        <v>1.28</v>
      </c>
      <c r="I768" s="326">
        <v>12.691611</v>
      </c>
      <c r="J768" s="33">
        <v>427.72</v>
      </c>
      <c r="K768" s="326">
        <v>12.691611</v>
      </c>
      <c r="L768" s="32">
        <v>427.72</v>
      </c>
      <c r="M768" s="327">
        <f>K768/L768</f>
        <v>2.9672708781445803E-2</v>
      </c>
      <c r="N768" s="23">
        <v>57.006999999999998</v>
      </c>
      <c r="O768" s="70">
        <f>M768*N768</f>
        <v>1.6915521095038808</v>
      </c>
      <c r="P768" s="70">
        <f>M768*60*1000</f>
        <v>1780.3625268867481</v>
      </c>
      <c r="Q768" s="84">
        <f>P768*N768/1000</f>
        <v>101.49312657023285</v>
      </c>
    </row>
    <row r="769" spans="1:17" ht="12.75" customHeight="1">
      <c r="A769" s="116"/>
      <c r="B769" s="22" t="s">
        <v>758</v>
      </c>
      <c r="C769" s="325" t="s">
        <v>747</v>
      </c>
      <c r="D769" s="18">
        <v>15</v>
      </c>
      <c r="E769" s="18">
        <v>1950</v>
      </c>
      <c r="F769" s="326">
        <v>14.461</v>
      </c>
      <c r="G769" s="326"/>
      <c r="H769" s="326"/>
      <c r="I769" s="326">
        <f>F769-G769-H769</f>
        <v>14.461</v>
      </c>
      <c r="J769" s="33">
        <v>486.52</v>
      </c>
      <c r="K769" s="326">
        <v>14.461</v>
      </c>
      <c r="L769" s="32">
        <v>486.52</v>
      </c>
      <c r="M769" s="327">
        <f>K769/L769</f>
        <v>2.9723341280933981E-2</v>
      </c>
      <c r="N769" s="23">
        <v>53.41</v>
      </c>
      <c r="O769" s="70">
        <f>M769*N769</f>
        <v>1.5875236578146839</v>
      </c>
      <c r="P769" s="70">
        <f>M769*60*1000</f>
        <v>1783.4004768560389</v>
      </c>
      <c r="Q769" s="84">
        <f>P769*N769/1000</f>
        <v>95.251419468881039</v>
      </c>
    </row>
    <row r="770" spans="1:17" ht="12.75" customHeight="1">
      <c r="A770" s="116"/>
      <c r="B770" s="22" t="s">
        <v>38</v>
      </c>
      <c r="C770" s="325" t="s">
        <v>448</v>
      </c>
      <c r="D770" s="18">
        <v>18</v>
      </c>
      <c r="E770" s="18">
        <v>1959</v>
      </c>
      <c r="F770" s="326">
        <f>G770+H770+I770</f>
        <v>23.377099999999999</v>
      </c>
      <c r="G770" s="326">
        <v>0.90656000000000003</v>
      </c>
      <c r="H770" s="326">
        <v>0.18</v>
      </c>
      <c r="I770" s="326">
        <v>22.29054</v>
      </c>
      <c r="J770" s="33">
        <v>749.42</v>
      </c>
      <c r="K770" s="326">
        <v>22.29054</v>
      </c>
      <c r="L770" s="32">
        <v>749.42</v>
      </c>
      <c r="M770" s="327">
        <f>K770/L770</f>
        <v>2.9743721811534254E-2</v>
      </c>
      <c r="N770" s="23">
        <v>57.006999999999998</v>
      </c>
      <c r="O770" s="70">
        <f>M770*N770</f>
        <v>1.695600349310133</v>
      </c>
      <c r="P770" s="70">
        <f>M770*60*1000</f>
        <v>1784.6233086920554</v>
      </c>
      <c r="Q770" s="84">
        <f>P770*N770/1000</f>
        <v>101.73602095860801</v>
      </c>
    </row>
    <row r="771" spans="1:17" ht="12.75" customHeight="1">
      <c r="A771" s="116"/>
      <c r="B771" s="16" t="s">
        <v>699</v>
      </c>
      <c r="C771" s="331" t="s">
        <v>710</v>
      </c>
      <c r="D771" s="18">
        <v>18</v>
      </c>
      <c r="E771" s="18">
        <v>1987</v>
      </c>
      <c r="F771" s="326">
        <v>23.245999999999999</v>
      </c>
      <c r="G771" s="326">
        <v>1.4730000000000001</v>
      </c>
      <c r="H771" s="326">
        <v>2.4009999999999998</v>
      </c>
      <c r="I771" s="326">
        <v>19.372</v>
      </c>
      <c r="J771" s="33">
        <v>650.79999999999995</v>
      </c>
      <c r="K771" s="326">
        <v>19.372</v>
      </c>
      <c r="L771" s="32">
        <v>650.79999999999995</v>
      </c>
      <c r="M771" s="327">
        <f>K771/L771</f>
        <v>2.9766441303011679E-2</v>
      </c>
      <c r="N771" s="23">
        <v>85.13</v>
      </c>
      <c r="O771" s="70">
        <f>M771*N771</f>
        <v>2.5340171481253839</v>
      </c>
      <c r="P771" s="70">
        <f>M771*60*1000</f>
        <v>1785.9864781807007</v>
      </c>
      <c r="Q771" s="84">
        <f>P771*N771/1000</f>
        <v>152.04102888752305</v>
      </c>
    </row>
    <row r="772" spans="1:17" ht="12.75" customHeight="1">
      <c r="A772" s="116"/>
      <c r="B772" s="16" t="s">
        <v>635</v>
      </c>
      <c r="C772" s="325" t="s">
        <v>630</v>
      </c>
      <c r="D772" s="18">
        <v>24</v>
      </c>
      <c r="E772" s="18">
        <v>1966</v>
      </c>
      <c r="F772" s="326">
        <f>G772+H772+I772</f>
        <v>39.808999999999997</v>
      </c>
      <c r="G772" s="326">
        <v>1.73943</v>
      </c>
      <c r="H772" s="326">
        <v>0.28999999999999998</v>
      </c>
      <c r="I772" s="326">
        <v>37.77957</v>
      </c>
      <c r="J772" s="33">
        <v>1267.43</v>
      </c>
      <c r="K772" s="326">
        <f>I772</f>
        <v>37.77957</v>
      </c>
      <c r="L772" s="32">
        <f>J772</f>
        <v>1267.43</v>
      </c>
      <c r="M772" s="327">
        <f>K772/L772</f>
        <v>2.9808013065810338E-2</v>
      </c>
      <c r="N772" s="23">
        <v>58.750999999999998</v>
      </c>
      <c r="O772" s="70">
        <f>M772*N772</f>
        <v>1.751250575629423</v>
      </c>
      <c r="P772" s="70">
        <f>M772*60*1000</f>
        <v>1788.4807839486202</v>
      </c>
      <c r="Q772" s="84">
        <f>P772*N772/1000</f>
        <v>105.07503453776539</v>
      </c>
    </row>
    <row r="773" spans="1:17" ht="12.75" customHeight="1">
      <c r="A773" s="116"/>
      <c r="B773" s="16" t="s">
        <v>79</v>
      </c>
      <c r="C773" s="328" t="s">
        <v>70</v>
      </c>
      <c r="D773" s="16">
        <v>28</v>
      </c>
      <c r="E773" s="16">
        <v>1957</v>
      </c>
      <c r="F773" s="329">
        <v>43.58</v>
      </c>
      <c r="G773" s="329">
        <v>0</v>
      </c>
      <c r="H773" s="329">
        <v>0</v>
      </c>
      <c r="I773" s="329">
        <f>F773-G773-H773</f>
        <v>43.58</v>
      </c>
      <c r="J773" s="31">
        <v>1461.6</v>
      </c>
      <c r="K773" s="329">
        <f>I773/J773*L773</f>
        <v>38.765805418719218</v>
      </c>
      <c r="L773" s="30">
        <v>1300.1400000000001</v>
      </c>
      <c r="M773" s="330">
        <f>K773/L773</f>
        <v>2.9816639299397922E-2</v>
      </c>
      <c r="N773" s="24">
        <v>71.613</v>
      </c>
      <c r="O773" s="24">
        <f>M773*N773</f>
        <v>2.1352589901477832</v>
      </c>
      <c r="P773" s="24">
        <f>M773*60*1000</f>
        <v>1788.9983579638754</v>
      </c>
      <c r="Q773" s="85">
        <f>P773*N773/1000</f>
        <v>128.11553940886699</v>
      </c>
    </row>
    <row r="774" spans="1:17" ht="12.75" customHeight="1">
      <c r="A774" s="116"/>
      <c r="B774" s="16" t="s">
        <v>901</v>
      </c>
      <c r="C774" s="325" t="s">
        <v>898</v>
      </c>
      <c r="D774" s="18">
        <v>8</v>
      </c>
      <c r="E774" s="18">
        <v>1960</v>
      </c>
      <c r="F774" s="326">
        <f>SUM(G774+H774+I774)</f>
        <v>12.737</v>
      </c>
      <c r="G774" s="326">
        <v>0.76500000000000001</v>
      </c>
      <c r="H774" s="326">
        <v>1.28</v>
      </c>
      <c r="I774" s="326">
        <v>10.692</v>
      </c>
      <c r="J774" s="33">
        <v>358.27</v>
      </c>
      <c r="K774" s="326">
        <v>9.4440000000000008</v>
      </c>
      <c r="L774" s="32">
        <v>316.48</v>
      </c>
      <c r="M774" s="327">
        <f>K774/L774</f>
        <v>2.9840748230535896E-2</v>
      </c>
      <c r="N774" s="23">
        <v>58.72</v>
      </c>
      <c r="O774" s="70">
        <f>M774*N774</f>
        <v>1.7522487360970678</v>
      </c>
      <c r="P774" s="70">
        <f>M774*60*1000</f>
        <v>1790.4448938321539</v>
      </c>
      <c r="Q774" s="84">
        <f>P774*N774/1000</f>
        <v>105.13492416582407</v>
      </c>
    </row>
    <row r="775" spans="1:17" ht="12.75" customHeight="1">
      <c r="A775" s="116"/>
      <c r="B775" s="22" t="s">
        <v>42</v>
      </c>
      <c r="C775" s="325" t="s">
        <v>461</v>
      </c>
      <c r="D775" s="18">
        <v>8</v>
      </c>
      <c r="E775" s="18" t="s">
        <v>40</v>
      </c>
      <c r="F775" s="326">
        <f>SUM(G775,H775,I775)</f>
        <v>11.691999999999998</v>
      </c>
      <c r="G775" s="326">
        <v>5.3999999999999999E-2</v>
      </c>
      <c r="H775" s="326">
        <v>2E-3</v>
      </c>
      <c r="I775" s="326">
        <v>11.635999999999999</v>
      </c>
      <c r="J775" s="33"/>
      <c r="K775" s="326">
        <f>I775</f>
        <v>11.635999999999999</v>
      </c>
      <c r="L775" s="32">
        <v>389.52</v>
      </c>
      <c r="M775" s="327">
        <f>K775/L775</f>
        <v>2.9872663791332923E-2</v>
      </c>
      <c r="N775" s="23">
        <v>65.727000000000004</v>
      </c>
      <c r="O775" s="70">
        <f>M775*N775</f>
        <v>1.9634405730129392</v>
      </c>
      <c r="P775" s="70">
        <f>M775*60*1000</f>
        <v>1792.3598274799754</v>
      </c>
      <c r="Q775" s="84">
        <f>P775*N775/1000</f>
        <v>117.80643438077635</v>
      </c>
    </row>
    <row r="776" spans="1:17" ht="12.75" customHeight="1">
      <c r="A776" s="116"/>
      <c r="B776" s="22" t="s">
        <v>662</v>
      </c>
      <c r="C776" s="328" t="s">
        <v>655</v>
      </c>
      <c r="D776" s="16">
        <v>12</v>
      </c>
      <c r="E776" s="16">
        <v>1962</v>
      </c>
      <c r="F776" s="329">
        <f>SUM(G776+H776+I776)</f>
        <v>18.8</v>
      </c>
      <c r="G776" s="329">
        <v>1</v>
      </c>
      <c r="H776" s="329">
        <v>1.8</v>
      </c>
      <c r="I776" s="329">
        <v>16</v>
      </c>
      <c r="J776" s="31">
        <v>538</v>
      </c>
      <c r="K776" s="329">
        <v>13.5</v>
      </c>
      <c r="L776" s="30">
        <v>451.7</v>
      </c>
      <c r="M776" s="330">
        <f>SUM(K776/L776)</f>
        <v>2.9887093203453622E-2</v>
      </c>
      <c r="N776" s="24">
        <v>58.6</v>
      </c>
      <c r="O776" s="24">
        <f>SUM(M776*N776)</f>
        <v>1.7513836617223824</v>
      </c>
      <c r="P776" s="24">
        <f>SUM(M776*60*1000)</f>
        <v>1793.2255922072172</v>
      </c>
      <c r="Q776" s="85">
        <f>SUM(O776*60)</f>
        <v>105.08301970334294</v>
      </c>
    </row>
    <row r="777" spans="1:17" ht="12.75" customHeight="1">
      <c r="A777" s="116"/>
      <c r="B777" s="22" t="s">
        <v>599</v>
      </c>
      <c r="C777" s="325" t="s">
        <v>597</v>
      </c>
      <c r="D777" s="18">
        <v>22</v>
      </c>
      <c r="E777" s="18" t="s">
        <v>35</v>
      </c>
      <c r="F777" s="326">
        <v>40.948999999999998</v>
      </c>
      <c r="G777" s="326">
        <v>2.3820000000000001</v>
      </c>
      <c r="H777" s="326">
        <v>3.52</v>
      </c>
      <c r="I777" s="326">
        <v>35.046999999999997</v>
      </c>
      <c r="J777" s="33">
        <v>1170.98</v>
      </c>
      <c r="K777" s="326">
        <v>35.046999999999997</v>
      </c>
      <c r="L777" s="32">
        <v>1170.98</v>
      </c>
      <c r="M777" s="327">
        <v>2.9929631590633485E-2</v>
      </c>
      <c r="N777" s="23">
        <v>97.45</v>
      </c>
      <c r="O777" s="70">
        <v>2.9166425985072331</v>
      </c>
      <c r="P777" s="70">
        <v>1795.777895438009</v>
      </c>
      <c r="Q777" s="84">
        <v>174.99855591043399</v>
      </c>
    </row>
    <row r="778" spans="1:17" ht="12.75" customHeight="1">
      <c r="A778" s="116"/>
      <c r="B778" s="16" t="s">
        <v>635</v>
      </c>
      <c r="C778" s="325" t="s">
        <v>631</v>
      </c>
      <c r="D778" s="18">
        <v>6</v>
      </c>
      <c r="E778" s="18">
        <v>1908</v>
      </c>
      <c r="F778" s="326">
        <f>G778+H778+I778</f>
        <v>7.7859990000000003</v>
      </c>
      <c r="G778" s="326">
        <v>0</v>
      </c>
      <c r="H778" s="326">
        <v>0</v>
      </c>
      <c r="I778" s="326">
        <v>7.7859990000000003</v>
      </c>
      <c r="J778" s="33">
        <v>259.76</v>
      </c>
      <c r="K778" s="326">
        <f>I778</f>
        <v>7.7859990000000003</v>
      </c>
      <c r="L778" s="32">
        <f>J778</f>
        <v>259.76</v>
      </c>
      <c r="M778" s="327">
        <f>K778/L778</f>
        <v>2.9973818139821376E-2</v>
      </c>
      <c r="N778" s="23">
        <v>58.750999999999998</v>
      </c>
      <c r="O778" s="70">
        <f>M778*N778</f>
        <v>1.7609917895326457</v>
      </c>
      <c r="P778" s="70">
        <f>M778*60*1000</f>
        <v>1798.4290883892827</v>
      </c>
      <c r="Q778" s="84">
        <f>P778*N778/1000</f>
        <v>105.65950737195874</v>
      </c>
    </row>
    <row r="779" spans="1:17" ht="12.75" customHeight="1">
      <c r="A779" s="116"/>
      <c r="B779" s="22" t="s">
        <v>821</v>
      </c>
      <c r="C779" s="325" t="s">
        <v>815</v>
      </c>
      <c r="D779" s="18">
        <v>6</v>
      </c>
      <c r="E779" s="18">
        <v>1986</v>
      </c>
      <c r="F779" s="326">
        <v>12.97</v>
      </c>
      <c r="G779" s="326">
        <v>0.74</v>
      </c>
      <c r="H779" s="326">
        <v>0.88</v>
      </c>
      <c r="I779" s="326">
        <v>11.35</v>
      </c>
      <c r="J779" s="33">
        <v>378.43</v>
      </c>
      <c r="K779" s="326">
        <v>11.35</v>
      </c>
      <c r="L779" s="32">
        <v>378.43</v>
      </c>
      <c r="M779" s="327">
        <f>K779/L779</f>
        <v>2.999233675977063E-2</v>
      </c>
      <c r="N779" s="23">
        <v>89.7</v>
      </c>
      <c r="O779" s="70">
        <f>M779*N779</f>
        <v>2.6903126073514256</v>
      </c>
      <c r="P779" s="70">
        <f>M779*60*1000</f>
        <v>1799.5402055862378</v>
      </c>
      <c r="Q779" s="84">
        <f>P779*N779/1000</f>
        <v>161.41875644108555</v>
      </c>
    </row>
    <row r="780" spans="1:17" ht="12.75" customHeight="1">
      <c r="A780" s="116"/>
      <c r="B780" s="16" t="s">
        <v>768</v>
      </c>
      <c r="C780" s="419" t="s">
        <v>766</v>
      </c>
      <c r="D780" s="18">
        <v>8</v>
      </c>
      <c r="E780" s="18">
        <v>1968</v>
      </c>
      <c r="F780" s="326">
        <v>13.53</v>
      </c>
      <c r="G780" s="326">
        <v>0.5</v>
      </c>
      <c r="H780" s="326">
        <v>1.28</v>
      </c>
      <c r="I780" s="326">
        <v>11.7</v>
      </c>
      <c r="J780" s="33">
        <v>390.08</v>
      </c>
      <c r="K780" s="326">
        <v>11.7</v>
      </c>
      <c r="L780" s="32">
        <v>390</v>
      </c>
      <c r="M780" s="327">
        <f>K780/L780</f>
        <v>0.03</v>
      </c>
      <c r="N780" s="23">
        <v>54.3</v>
      </c>
      <c r="O780" s="70">
        <f>M780*N780</f>
        <v>1.6289999999999998</v>
      </c>
      <c r="P780" s="70">
        <f>M780*60*1000</f>
        <v>1799.9999999999998</v>
      </c>
      <c r="Q780" s="84">
        <f>P780*N780/1000</f>
        <v>97.739999999999981</v>
      </c>
    </row>
    <row r="781" spans="1:17" ht="12.75" customHeight="1">
      <c r="A781" s="116"/>
      <c r="B781" s="22" t="s">
        <v>821</v>
      </c>
      <c r="C781" s="325" t="s">
        <v>816</v>
      </c>
      <c r="D781" s="18">
        <v>10</v>
      </c>
      <c r="E781" s="18">
        <v>1977</v>
      </c>
      <c r="F781" s="326">
        <v>15.6</v>
      </c>
      <c r="G781" s="326">
        <v>0.33400000000000002</v>
      </c>
      <c r="H781" s="326">
        <v>1.44</v>
      </c>
      <c r="I781" s="326">
        <v>13.8</v>
      </c>
      <c r="J781" s="33">
        <v>460.02</v>
      </c>
      <c r="K781" s="326">
        <v>13.82</v>
      </c>
      <c r="L781" s="32">
        <v>460.02</v>
      </c>
      <c r="M781" s="327">
        <f>K781/L781</f>
        <v>3.0042172079474808E-2</v>
      </c>
      <c r="N781" s="23">
        <v>89.7</v>
      </c>
      <c r="O781" s="70">
        <f>M781*N781</f>
        <v>2.6947828355288905</v>
      </c>
      <c r="P781" s="70">
        <f>M781*60*1000</f>
        <v>1802.5303247684885</v>
      </c>
      <c r="Q781" s="84">
        <f>P781*N781/1000</f>
        <v>161.68697013173343</v>
      </c>
    </row>
    <row r="782" spans="1:17" ht="12.75" customHeight="1">
      <c r="A782" s="116"/>
      <c r="B782" s="16" t="s">
        <v>768</v>
      </c>
      <c r="C782" s="325" t="s">
        <v>765</v>
      </c>
      <c r="D782" s="18">
        <v>8</v>
      </c>
      <c r="E782" s="18">
        <v>1968</v>
      </c>
      <c r="F782" s="326">
        <v>14.315</v>
      </c>
      <c r="G782" s="326">
        <v>0.96899999999999997</v>
      </c>
      <c r="H782" s="326">
        <v>1.4430000000000001</v>
      </c>
      <c r="I782" s="326">
        <v>11.903</v>
      </c>
      <c r="J782" s="33">
        <v>396.13</v>
      </c>
      <c r="K782" s="326">
        <v>11.903</v>
      </c>
      <c r="L782" s="32">
        <v>396.1</v>
      </c>
      <c r="M782" s="327">
        <f>K782/L782</f>
        <v>3.0050492299924261E-2</v>
      </c>
      <c r="N782" s="23">
        <v>54.3</v>
      </c>
      <c r="O782" s="70">
        <f>M782*N782</f>
        <v>1.6317417318858873</v>
      </c>
      <c r="P782" s="70">
        <f>M782*60*1000</f>
        <v>1803.0295379954557</v>
      </c>
      <c r="Q782" s="84">
        <f>P782*N782/1000</f>
        <v>97.904503913153235</v>
      </c>
    </row>
    <row r="783" spans="1:17" ht="12.75" customHeight="1">
      <c r="A783" s="116"/>
      <c r="B783" s="16" t="s">
        <v>161</v>
      </c>
      <c r="C783" s="340" t="s">
        <v>355</v>
      </c>
      <c r="D783" s="341">
        <v>45</v>
      </c>
      <c r="E783" s="341">
        <v>1973</v>
      </c>
      <c r="F783" s="342">
        <v>35.448</v>
      </c>
      <c r="G783" s="342">
        <v>0</v>
      </c>
      <c r="H783" s="342">
        <v>0</v>
      </c>
      <c r="I783" s="342">
        <v>35.448</v>
      </c>
      <c r="J783" s="343">
        <v>1179.28</v>
      </c>
      <c r="K783" s="342">
        <v>35.448</v>
      </c>
      <c r="L783" s="344">
        <v>1179.28</v>
      </c>
      <c r="M783" s="345">
        <v>3.0059019062478803E-2</v>
      </c>
      <c r="N783" s="346">
        <v>78.588999999999999</v>
      </c>
      <c r="O783" s="346">
        <v>2.3623082491011465</v>
      </c>
      <c r="P783" s="346">
        <v>1803.541143748728</v>
      </c>
      <c r="Q783" s="347">
        <v>141.73849494606878</v>
      </c>
    </row>
    <row r="784" spans="1:17" ht="12.75" customHeight="1">
      <c r="A784" s="116"/>
      <c r="B784" s="22" t="s">
        <v>97</v>
      </c>
      <c r="C784" s="309" t="s">
        <v>288</v>
      </c>
      <c r="D784" s="310">
        <v>5</v>
      </c>
      <c r="E784" s="310">
        <v>1935</v>
      </c>
      <c r="F784" s="311">
        <v>10.412000000000001</v>
      </c>
      <c r="G784" s="311">
        <v>0.40799999999999997</v>
      </c>
      <c r="H784" s="311">
        <v>0.32</v>
      </c>
      <c r="I784" s="311">
        <v>9.6840000000000011</v>
      </c>
      <c r="J784" s="312">
        <v>321.79000000000002</v>
      </c>
      <c r="K784" s="311">
        <v>9.6840000000000011</v>
      </c>
      <c r="L784" s="313">
        <v>321.79000000000002</v>
      </c>
      <c r="M784" s="314">
        <v>3.0094160788091615E-2</v>
      </c>
      <c r="N784" s="315">
        <v>76.18010000000001</v>
      </c>
      <c r="O784" s="315">
        <v>2.2925761782528982</v>
      </c>
      <c r="P784" s="315">
        <v>1805.6496472854967</v>
      </c>
      <c r="Q784" s="316">
        <v>137.55457069517391</v>
      </c>
    </row>
    <row r="785" spans="1:17" ht="12.75" customHeight="1">
      <c r="A785" s="116"/>
      <c r="B785" s="16" t="s">
        <v>696</v>
      </c>
      <c r="C785" s="325" t="s">
        <v>689</v>
      </c>
      <c r="D785" s="18">
        <v>40</v>
      </c>
      <c r="E785" s="18">
        <v>1980</v>
      </c>
      <c r="F785" s="326">
        <v>64.983999999999995</v>
      </c>
      <c r="G785" s="326">
        <v>3.34</v>
      </c>
      <c r="H785" s="326">
        <v>6.24</v>
      </c>
      <c r="I785" s="326">
        <v>55.404000000000003</v>
      </c>
      <c r="J785" s="33">
        <v>1888.23</v>
      </c>
      <c r="K785" s="326">
        <v>55.179000000000002</v>
      </c>
      <c r="L785" s="32">
        <v>1833.49</v>
      </c>
      <c r="M785" s="327">
        <f>K785/L785</f>
        <v>3.009506460357024E-2</v>
      </c>
      <c r="N785" s="23">
        <v>75.319999999999993</v>
      </c>
      <c r="O785" s="70">
        <f>M785*N785</f>
        <v>2.2667602659409103</v>
      </c>
      <c r="P785" s="70">
        <f>M785*60*1000</f>
        <v>1805.7038762142145</v>
      </c>
      <c r="Q785" s="84">
        <f>P785*N785/1000</f>
        <v>136.00561595645462</v>
      </c>
    </row>
    <row r="786" spans="1:17" ht="12.75" customHeight="1">
      <c r="A786" s="116"/>
      <c r="B786" s="16" t="s">
        <v>635</v>
      </c>
      <c r="C786" s="325" t="s">
        <v>632</v>
      </c>
      <c r="D786" s="18">
        <v>7</v>
      </c>
      <c r="E786" s="18">
        <v>1955</v>
      </c>
      <c r="F786" s="326">
        <f>G786+H786+I786</f>
        <v>8.0069990000000004</v>
      </c>
      <c r="G786" s="326">
        <v>0</v>
      </c>
      <c r="H786" s="326">
        <v>0</v>
      </c>
      <c r="I786" s="326">
        <v>8.0069990000000004</v>
      </c>
      <c r="J786" s="33">
        <v>265.27999999999997</v>
      </c>
      <c r="K786" s="326">
        <f>I786</f>
        <v>8.0069990000000004</v>
      </c>
      <c r="L786" s="32">
        <f>J786</f>
        <v>265.27999999999997</v>
      </c>
      <c r="M786" s="327">
        <f>K786/L786</f>
        <v>3.0183198884197834E-2</v>
      </c>
      <c r="N786" s="23">
        <v>58.750999999999998</v>
      </c>
      <c r="O786" s="70">
        <f>M786*N786</f>
        <v>1.7732931176455069</v>
      </c>
      <c r="P786" s="70">
        <f>M786*60*1000</f>
        <v>1810.9919330518701</v>
      </c>
      <c r="Q786" s="84">
        <f>P786*N786/1000</f>
        <v>106.39758705873041</v>
      </c>
    </row>
    <row r="787" spans="1:17" ht="12.75" customHeight="1">
      <c r="A787" s="116"/>
      <c r="B787" s="16" t="s">
        <v>152</v>
      </c>
      <c r="C787" s="309" t="s">
        <v>151</v>
      </c>
      <c r="D787" s="310">
        <v>5</v>
      </c>
      <c r="E787" s="310">
        <v>1962</v>
      </c>
      <c r="F787" s="311">
        <v>5.6520000000000001</v>
      </c>
      <c r="G787" s="311">
        <v>0</v>
      </c>
      <c r="H787" s="311">
        <v>0</v>
      </c>
      <c r="I787" s="311">
        <v>5.6520000000000001</v>
      </c>
      <c r="J787" s="312">
        <v>187.09</v>
      </c>
      <c r="K787" s="311">
        <v>5.6520000000000001</v>
      </c>
      <c r="L787" s="313">
        <v>187.09</v>
      </c>
      <c r="M787" s="314">
        <v>3.0210059329734352E-2</v>
      </c>
      <c r="N787" s="315">
        <v>88.29</v>
      </c>
      <c r="O787" s="315">
        <v>2.6672461382222461</v>
      </c>
      <c r="P787" s="315">
        <v>1812.603559784061</v>
      </c>
      <c r="Q787" s="316">
        <v>160.03476829333476</v>
      </c>
    </row>
    <row r="788" spans="1:17" ht="12.75" customHeight="1">
      <c r="A788" s="116"/>
      <c r="B788" s="22" t="s">
        <v>862</v>
      </c>
      <c r="C788" s="422" t="s">
        <v>858</v>
      </c>
      <c r="D788" s="78">
        <v>6</v>
      </c>
      <c r="E788" s="78" t="s">
        <v>35</v>
      </c>
      <c r="F788" s="423">
        <f>G788+H788+I788</f>
        <v>11.1</v>
      </c>
      <c r="G788" s="423">
        <v>0.49669999999999997</v>
      </c>
      <c r="H788" s="423">
        <v>0.8</v>
      </c>
      <c r="I788" s="423">
        <v>9.8033000000000001</v>
      </c>
      <c r="J788" s="79">
        <v>323.73</v>
      </c>
      <c r="K788" s="423">
        <f>I788</f>
        <v>9.8033000000000001</v>
      </c>
      <c r="L788" s="80">
        <f>J788</f>
        <v>323.73</v>
      </c>
      <c r="M788" s="424">
        <f>K788/L788</f>
        <v>3.0282334043801932E-2</v>
      </c>
      <c r="N788" s="81">
        <v>49.1</v>
      </c>
      <c r="O788" s="82">
        <f>M788*N788</f>
        <v>1.486862601550675</v>
      </c>
      <c r="P788" s="82">
        <f>M788*60*1000</f>
        <v>1816.9400426281159</v>
      </c>
      <c r="Q788" s="87">
        <f>P788*N788/1000</f>
        <v>89.211756093040492</v>
      </c>
    </row>
    <row r="789" spans="1:17" ht="12.75" customHeight="1">
      <c r="A789" s="116"/>
      <c r="B789" s="22" t="s">
        <v>862</v>
      </c>
      <c r="C789" s="422" t="s">
        <v>856</v>
      </c>
      <c r="D789" s="78">
        <v>17</v>
      </c>
      <c r="E789" s="78" t="s">
        <v>35</v>
      </c>
      <c r="F789" s="423">
        <f>G789+H789+I789</f>
        <v>25.299999999999997</v>
      </c>
      <c r="G789" s="423">
        <v>1.5828</v>
      </c>
      <c r="H789" s="423">
        <v>0</v>
      </c>
      <c r="I789" s="423">
        <v>23.717199999999998</v>
      </c>
      <c r="J789" s="79">
        <v>781.98</v>
      </c>
      <c r="K789" s="423">
        <f>I789</f>
        <v>23.717199999999998</v>
      </c>
      <c r="L789" s="80">
        <f>J789</f>
        <v>781.98</v>
      </c>
      <c r="M789" s="424">
        <f>K789/L789</f>
        <v>3.0329675950791578E-2</v>
      </c>
      <c r="N789" s="81">
        <v>49.1</v>
      </c>
      <c r="O789" s="82">
        <f>M789*N789</f>
        <v>1.4891870891838666</v>
      </c>
      <c r="P789" s="82">
        <f>M789*60*1000</f>
        <v>1819.7805570474948</v>
      </c>
      <c r="Q789" s="87">
        <f>P789*N789/1000</f>
        <v>89.351225351031999</v>
      </c>
    </row>
    <row r="790" spans="1:17" ht="12.75" customHeight="1">
      <c r="A790" s="116"/>
      <c r="B790" s="22" t="s">
        <v>862</v>
      </c>
      <c r="C790" s="422" t="s">
        <v>857</v>
      </c>
      <c r="D790" s="78">
        <v>5</v>
      </c>
      <c r="E790" s="78" t="s">
        <v>35</v>
      </c>
      <c r="F790" s="423">
        <f>G790+H790+I790</f>
        <v>7</v>
      </c>
      <c r="G790" s="423">
        <v>0.3548</v>
      </c>
      <c r="H790" s="423">
        <v>0.8</v>
      </c>
      <c r="I790" s="423">
        <v>5.8452000000000002</v>
      </c>
      <c r="J790" s="79">
        <v>192.6</v>
      </c>
      <c r="K790" s="423">
        <f>I790</f>
        <v>5.8452000000000002</v>
      </c>
      <c r="L790" s="80">
        <f>J790</f>
        <v>192.6</v>
      </c>
      <c r="M790" s="424">
        <f>K790/L790</f>
        <v>3.0348909657320875E-2</v>
      </c>
      <c r="N790" s="81">
        <v>49.1</v>
      </c>
      <c r="O790" s="82">
        <f>M790*N790</f>
        <v>1.490131464174455</v>
      </c>
      <c r="P790" s="82">
        <f>M790*60*1000</f>
        <v>1820.9345794392525</v>
      </c>
      <c r="Q790" s="87">
        <f>P790*N790/1000</f>
        <v>89.407887850467304</v>
      </c>
    </row>
    <row r="791" spans="1:17" ht="12.75" customHeight="1">
      <c r="A791" s="116"/>
      <c r="B791" s="22" t="s">
        <v>821</v>
      </c>
      <c r="C791" s="325" t="s">
        <v>817</v>
      </c>
      <c r="D791" s="18">
        <v>8</v>
      </c>
      <c r="E791" s="18">
        <v>1955</v>
      </c>
      <c r="F791" s="326">
        <v>14</v>
      </c>
      <c r="G791" s="326">
        <v>0.74</v>
      </c>
      <c r="H791" s="326">
        <v>1.2</v>
      </c>
      <c r="I791" s="326">
        <v>11.85</v>
      </c>
      <c r="J791" s="33">
        <v>390.37</v>
      </c>
      <c r="K791" s="326">
        <v>11.85</v>
      </c>
      <c r="L791" s="32">
        <v>390.37</v>
      </c>
      <c r="M791" s="327">
        <f>K791/L791</f>
        <v>3.0355816276865538E-2</v>
      </c>
      <c r="N791" s="23">
        <v>89.7</v>
      </c>
      <c r="O791" s="70">
        <f>M791*N791</f>
        <v>2.722916720034839</v>
      </c>
      <c r="P791" s="70">
        <f>M791*60*1000</f>
        <v>1821.3489766119321</v>
      </c>
      <c r="Q791" s="84">
        <f>P791*N791/1000</f>
        <v>163.37500320209034</v>
      </c>
    </row>
    <row r="792" spans="1:17" ht="12.75" customHeight="1">
      <c r="A792" s="116"/>
      <c r="B792" s="22" t="s">
        <v>42</v>
      </c>
      <c r="C792" s="419" t="s">
        <v>270</v>
      </c>
      <c r="D792" s="18">
        <v>42</v>
      </c>
      <c r="E792" s="18" t="s">
        <v>40</v>
      </c>
      <c r="F792" s="326">
        <f>SUM(G792,H792,I792)</f>
        <v>32.76</v>
      </c>
      <c r="G792" s="326">
        <v>0</v>
      </c>
      <c r="H792" s="326">
        <v>0</v>
      </c>
      <c r="I792" s="326">
        <v>32.76</v>
      </c>
      <c r="J792" s="33"/>
      <c r="K792" s="326">
        <f>I792</f>
        <v>32.76</v>
      </c>
      <c r="L792" s="32">
        <v>1067.17</v>
      </c>
      <c r="M792" s="327">
        <f>K792/L792</f>
        <v>3.0698014374467043E-2</v>
      </c>
      <c r="N792" s="23">
        <v>65.727000000000004</v>
      </c>
      <c r="O792" s="70">
        <f>M792*N792</f>
        <v>2.0176883907905956</v>
      </c>
      <c r="P792" s="70">
        <f>M792*60*1000</f>
        <v>1841.8808624680225</v>
      </c>
      <c r="Q792" s="84">
        <f>P792*N792/1000</f>
        <v>121.06130344743573</v>
      </c>
    </row>
    <row r="793" spans="1:17" ht="12.75" customHeight="1">
      <c r="A793" s="116"/>
      <c r="B793" s="16" t="s">
        <v>635</v>
      </c>
      <c r="C793" s="419" t="s">
        <v>633</v>
      </c>
      <c r="D793" s="18">
        <v>8</v>
      </c>
      <c r="E793" s="18">
        <v>1961</v>
      </c>
      <c r="F793" s="326">
        <f>G793+H793+I793</f>
        <v>11.108999000000001</v>
      </c>
      <c r="G793" s="326">
        <v>0.47438999999999998</v>
      </c>
      <c r="H793" s="326">
        <v>0.91900000000000004</v>
      </c>
      <c r="I793" s="326">
        <v>9.7156090000000006</v>
      </c>
      <c r="J793" s="33">
        <v>316.22000000000003</v>
      </c>
      <c r="K793" s="326">
        <f>I793</f>
        <v>9.7156090000000006</v>
      </c>
      <c r="L793" s="32">
        <f>J793</f>
        <v>316.22000000000003</v>
      </c>
      <c r="M793" s="327">
        <f>K793/L793</f>
        <v>3.0724207829991777E-2</v>
      </c>
      <c r="N793" s="23">
        <v>58.750999999999998</v>
      </c>
      <c r="O793" s="70">
        <f>M793*N793</f>
        <v>1.8050779342198469</v>
      </c>
      <c r="P793" s="70">
        <f>M793*60*1000</f>
        <v>1843.4524697995064</v>
      </c>
      <c r="Q793" s="84">
        <f>P793*N793/1000</f>
        <v>108.30467605319079</v>
      </c>
    </row>
    <row r="794" spans="1:17" ht="12.75" customHeight="1">
      <c r="A794" s="116"/>
      <c r="B794" s="22" t="s">
        <v>529</v>
      </c>
      <c r="C794" s="339" t="s">
        <v>526</v>
      </c>
      <c r="D794" s="71">
        <v>4</v>
      </c>
      <c r="E794" s="72" t="s">
        <v>35</v>
      </c>
      <c r="F794" s="335">
        <v>7.68</v>
      </c>
      <c r="G794" s="335">
        <v>0.4</v>
      </c>
      <c r="H794" s="336">
        <v>0.64</v>
      </c>
      <c r="I794" s="335">
        <v>6.64</v>
      </c>
      <c r="J794" s="73">
        <v>215.91</v>
      </c>
      <c r="K794" s="335">
        <v>6.64</v>
      </c>
      <c r="L794" s="337">
        <v>215.91</v>
      </c>
      <c r="M794" s="327">
        <f>K794/L794</f>
        <v>3.0753554721874854E-2</v>
      </c>
      <c r="N794" s="338">
        <v>65.900000000000006</v>
      </c>
      <c r="O794" s="70">
        <f>M794*N794</f>
        <v>2.0266592561715528</v>
      </c>
      <c r="P794" s="70">
        <f>M794*60*1000</f>
        <v>1845.2132833124913</v>
      </c>
      <c r="Q794" s="84">
        <f>P794*N794/1000</f>
        <v>121.59955537029317</v>
      </c>
    </row>
    <row r="795" spans="1:17" ht="12.75" customHeight="1">
      <c r="A795" s="116"/>
      <c r="B795" s="22" t="s">
        <v>171</v>
      </c>
      <c r="C795" s="425" t="s">
        <v>298</v>
      </c>
      <c r="D795" s="428">
        <v>24</v>
      </c>
      <c r="E795" s="428">
        <v>1964</v>
      </c>
      <c r="F795" s="342">
        <v>32.438000000000002</v>
      </c>
      <c r="G795" s="342">
        <v>0.77239500000000005</v>
      </c>
      <c r="H795" s="342">
        <v>3.84</v>
      </c>
      <c r="I795" s="342">
        <v>27.825604999999999</v>
      </c>
      <c r="J795" s="343">
        <v>1114.29</v>
      </c>
      <c r="K795" s="342">
        <v>27.825604999999999</v>
      </c>
      <c r="L795" s="344">
        <v>900.28</v>
      </c>
      <c r="M795" s="345">
        <v>3.0907723152796909E-2</v>
      </c>
      <c r="N795" s="346">
        <v>70.087000000000003</v>
      </c>
      <c r="O795" s="346">
        <v>2.166229592610077</v>
      </c>
      <c r="P795" s="346">
        <v>1854.4633891678145</v>
      </c>
      <c r="Q795" s="347">
        <v>129.97377555660464</v>
      </c>
    </row>
    <row r="796" spans="1:17" ht="12.75" customHeight="1">
      <c r="A796" s="116"/>
      <c r="B796" s="22" t="s">
        <v>758</v>
      </c>
      <c r="C796" s="325" t="s">
        <v>748</v>
      </c>
      <c r="D796" s="18">
        <v>9</v>
      </c>
      <c r="E796" s="18">
        <v>1958</v>
      </c>
      <c r="F796" s="326">
        <v>17.882999999999999</v>
      </c>
      <c r="G796" s="326">
        <v>0.79764000000000002</v>
      </c>
      <c r="H796" s="326">
        <v>0.56000000000000005</v>
      </c>
      <c r="I796" s="326">
        <f>F796-G796-H796</f>
        <v>16.525359999999999</v>
      </c>
      <c r="J796" s="33">
        <v>533.41</v>
      </c>
      <c r="K796" s="326">
        <v>8.4335400000000007</v>
      </c>
      <c r="L796" s="32">
        <v>272.22000000000003</v>
      </c>
      <c r="M796" s="327">
        <f>K796/L796</f>
        <v>3.0980603923297333E-2</v>
      </c>
      <c r="N796" s="23">
        <v>53.41</v>
      </c>
      <c r="O796" s="70">
        <f>M796*N796</f>
        <v>1.6546740555433104</v>
      </c>
      <c r="P796" s="70">
        <f>M796*60*1000</f>
        <v>1858.83623539784</v>
      </c>
      <c r="Q796" s="84">
        <f>P796*N796/1000</f>
        <v>99.280443332598637</v>
      </c>
    </row>
    <row r="797" spans="1:17" ht="12.75" customHeight="1">
      <c r="A797" s="116"/>
      <c r="B797" s="22" t="s">
        <v>34</v>
      </c>
      <c r="C797" s="325" t="s">
        <v>420</v>
      </c>
      <c r="D797" s="18">
        <v>8</v>
      </c>
      <c r="E797" s="18">
        <v>1992</v>
      </c>
      <c r="F797" s="326">
        <v>12.510999999999999</v>
      </c>
      <c r="G797" s="326">
        <v>0.32</v>
      </c>
      <c r="H797" s="326">
        <v>0.08</v>
      </c>
      <c r="I797" s="326">
        <v>12.11</v>
      </c>
      <c r="J797" s="33">
        <v>390.46</v>
      </c>
      <c r="K797" s="326">
        <v>12.11</v>
      </c>
      <c r="L797" s="32">
        <v>390.46</v>
      </c>
      <c r="M797" s="327">
        <f>K797/L797</f>
        <v>3.1014700609537468E-2</v>
      </c>
      <c r="N797" s="23">
        <v>60.1</v>
      </c>
      <c r="O797" s="70">
        <f>M797*N797</f>
        <v>1.8639835066332018</v>
      </c>
      <c r="P797" s="70">
        <f>M797*60*1000</f>
        <v>1860.8820365722481</v>
      </c>
      <c r="Q797" s="84">
        <f>P797*N797/1000</f>
        <v>111.83901039799211</v>
      </c>
    </row>
    <row r="798" spans="1:17" ht="12.75" customHeight="1">
      <c r="A798" s="116"/>
      <c r="B798" s="16" t="s">
        <v>901</v>
      </c>
      <c r="C798" s="325" t="s">
        <v>899</v>
      </c>
      <c r="D798" s="18">
        <v>3</v>
      </c>
      <c r="E798" s="18"/>
      <c r="F798" s="326">
        <f>SUM(G798+H798+I798)</f>
        <v>5.6829999999999998</v>
      </c>
      <c r="G798" s="326">
        <v>0</v>
      </c>
      <c r="H798" s="326">
        <v>0</v>
      </c>
      <c r="I798" s="326">
        <v>5.6829999999999998</v>
      </c>
      <c r="J798" s="33">
        <v>182.98</v>
      </c>
      <c r="K798" s="326">
        <v>5.6829999999999998</v>
      </c>
      <c r="L798" s="32">
        <v>182.98</v>
      </c>
      <c r="M798" s="327">
        <f>K798/L798</f>
        <v>3.105803912995956E-2</v>
      </c>
      <c r="N798" s="23">
        <v>58.72</v>
      </c>
      <c r="O798" s="70">
        <f>M798*N798</f>
        <v>1.8237280577112254</v>
      </c>
      <c r="P798" s="70">
        <f>M798*60*1000</f>
        <v>1863.4823477975735</v>
      </c>
      <c r="Q798" s="84">
        <f>P798*N798/1000</f>
        <v>109.42368346267352</v>
      </c>
    </row>
    <row r="799" spans="1:17" ht="12.75" customHeight="1">
      <c r="A799" s="116"/>
      <c r="B799" s="16" t="s">
        <v>768</v>
      </c>
      <c r="C799" s="325" t="s">
        <v>764</v>
      </c>
      <c r="D799" s="18">
        <v>8</v>
      </c>
      <c r="E799" s="18">
        <v>1967</v>
      </c>
      <c r="F799" s="326">
        <v>12.007999999999999</v>
      </c>
      <c r="G799" s="326">
        <v>0.40799999999999997</v>
      </c>
      <c r="H799" s="326">
        <v>1.17</v>
      </c>
      <c r="I799" s="326">
        <v>10.429456</v>
      </c>
      <c r="J799" s="33">
        <v>335.29</v>
      </c>
      <c r="K799" s="326">
        <v>10.429456</v>
      </c>
      <c r="L799" s="32">
        <v>335.3</v>
      </c>
      <c r="M799" s="327">
        <f>K799/L799</f>
        <v>3.1104849388607216E-2</v>
      </c>
      <c r="N799" s="23">
        <v>54.3</v>
      </c>
      <c r="O799" s="70">
        <f>M799*N799</f>
        <v>1.6889933218013717</v>
      </c>
      <c r="P799" s="70">
        <f>M799*60*1000</f>
        <v>1866.2909633164331</v>
      </c>
      <c r="Q799" s="84">
        <f>P799*N799/1000</f>
        <v>101.33959930808231</v>
      </c>
    </row>
    <row r="800" spans="1:17" ht="12.75" customHeight="1">
      <c r="A800" s="116"/>
      <c r="B800" s="22" t="s">
        <v>758</v>
      </c>
      <c r="C800" s="325" t="s">
        <v>749</v>
      </c>
      <c r="D800" s="18">
        <v>20</v>
      </c>
      <c r="E800" s="18">
        <v>1962</v>
      </c>
      <c r="F800" s="326">
        <v>30.994</v>
      </c>
      <c r="G800" s="326">
        <v>1.8879999999999999</v>
      </c>
      <c r="H800" s="326">
        <v>0.2</v>
      </c>
      <c r="I800" s="326">
        <f>F800-G800-H800</f>
        <v>28.906000000000002</v>
      </c>
      <c r="J800" s="33">
        <v>927.86</v>
      </c>
      <c r="K800" s="326">
        <v>28.905999999999999</v>
      </c>
      <c r="L800" s="32">
        <v>927.86</v>
      </c>
      <c r="M800" s="327">
        <f>K800/L800</f>
        <v>3.1153406763951456E-2</v>
      </c>
      <c r="N800" s="23">
        <v>53.41</v>
      </c>
      <c r="O800" s="70">
        <f>M800*N800</f>
        <v>1.663903455262647</v>
      </c>
      <c r="P800" s="70">
        <f>M800*60*1000</f>
        <v>1869.2044058370873</v>
      </c>
      <c r="Q800" s="84">
        <f>P800*N800/1000</f>
        <v>99.834207315758832</v>
      </c>
    </row>
    <row r="801" spans="1:17" ht="12.75" customHeight="1">
      <c r="A801" s="116"/>
      <c r="B801" s="22" t="s">
        <v>821</v>
      </c>
      <c r="C801" s="325" t="s">
        <v>818</v>
      </c>
      <c r="D801" s="18">
        <v>8</v>
      </c>
      <c r="E801" s="18">
        <v>1955</v>
      </c>
      <c r="F801" s="326">
        <v>12.2</v>
      </c>
      <c r="G801" s="326">
        <v>0</v>
      </c>
      <c r="H801" s="326">
        <v>0</v>
      </c>
      <c r="I801" s="326">
        <v>12.2</v>
      </c>
      <c r="J801" s="33">
        <v>391.58</v>
      </c>
      <c r="K801" s="326">
        <v>12.2</v>
      </c>
      <c r="L801" s="32">
        <v>391.58</v>
      </c>
      <c r="M801" s="327">
        <f>K801/L801</f>
        <v>3.1155830226262834E-2</v>
      </c>
      <c r="N801" s="23">
        <v>89.7</v>
      </c>
      <c r="O801" s="70">
        <f>M801*N801</f>
        <v>2.7946779712957763</v>
      </c>
      <c r="P801" s="70">
        <f>M801*60*1000</f>
        <v>1869.34981357577</v>
      </c>
      <c r="Q801" s="84">
        <f>P801*N801/1000</f>
        <v>167.68067827774658</v>
      </c>
    </row>
    <row r="802" spans="1:17" ht="12.75" customHeight="1">
      <c r="A802" s="116"/>
      <c r="B802" s="22" t="s">
        <v>758</v>
      </c>
      <c r="C802" s="325" t="s">
        <v>750</v>
      </c>
      <c r="D802" s="18">
        <v>6</v>
      </c>
      <c r="E802" s="18">
        <v>1959</v>
      </c>
      <c r="F802" s="326">
        <v>6.6</v>
      </c>
      <c r="G802" s="326">
        <v>0.47888999999999998</v>
      </c>
      <c r="H802" s="326">
        <v>0.06</v>
      </c>
      <c r="I802" s="326">
        <f>F802-G802-H802</f>
        <v>6.0611100000000002</v>
      </c>
      <c r="J802" s="33">
        <v>225.56</v>
      </c>
      <c r="K802" s="326">
        <v>4.6890900000000002</v>
      </c>
      <c r="L802" s="32">
        <v>149.31</v>
      </c>
      <c r="M802" s="327">
        <f>K802/L802</f>
        <v>3.1405063291139242E-2</v>
      </c>
      <c r="N802" s="23">
        <v>53.41</v>
      </c>
      <c r="O802" s="70">
        <f>M802*N802</f>
        <v>1.6773444303797469</v>
      </c>
      <c r="P802" s="70">
        <f>M802*60*1000</f>
        <v>1884.3037974683546</v>
      </c>
      <c r="Q802" s="84">
        <f>P802*N802/1000</f>
        <v>100.64066582278481</v>
      </c>
    </row>
    <row r="803" spans="1:17" ht="12.75" customHeight="1">
      <c r="A803" s="116"/>
      <c r="B803" s="22" t="s">
        <v>862</v>
      </c>
      <c r="C803" s="422" t="s">
        <v>859</v>
      </c>
      <c r="D803" s="78">
        <v>12</v>
      </c>
      <c r="E803" s="78" t="s">
        <v>35</v>
      </c>
      <c r="F803" s="423">
        <f>G803+H803+I803</f>
        <v>18.2</v>
      </c>
      <c r="G803" s="423">
        <v>1.5391999999999999</v>
      </c>
      <c r="H803" s="423">
        <v>0</v>
      </c>
      <c r="I803" s="423">
        <v>16.660799999999998</v>
      </c>
      <c r="J803" s="79">
        <v>529.6</v>
      </c>
      <c r="K803" s="423">
        <f>I803</f>
        <v>16.660799999999998</v>
      </c>
      <c r="L803" s="80">
        <f>J803</f>
        <v>529.6</v>
      </c>
      <c r="M803" s="424">
        <f>K803/L803</f>
        <v>3.1459214501510568E-2</v>
      </c>
      <c r="N803" s="81">
        <v>49.1</v>
      </c>
      <c r="O803" s="82">
        <f>M803*N803</f>
        <v>1.544647432024169</v>
      </c>
      <c r="P803" s="82">
        <f>M803*60*1000</f>
        <v>1887.5528700906341</v>
      </c>
      <c r="Q803" s="87">
        <f>P803*N803/1000</f>
        <v>92.678845921450133</v>
      </c>
    </row>
    <row r="804" spans="1:17" ht="12.75" customHeight="1">
      <c r="A804" s="116"/>
      <c r="B804" s="22" t="s">
        <v>38</v>
      </c>
      <c r="C804" s="419" t="s">
        <v>37</v>
      </c>
      <c r="D804" s="18">
        <v>60</v>
      </c>
      <c r="E804" s="18">
        <v>1981</v>
      </c>
      <c r="F804" s="326">
        <f>G804+H804+I804</f>
        <v>54.651000000000003</v>
      </c>
      <c r="G804" s="326">
        <v>0</v>
      </c>
      <c r="H804" s="326">
        <v>0</v>
      </c>
      <c r="I804" s="326">
        <v>54.651000000000003</v>
      </c>
      <c r="J804" s="33">
        <v>1720.92</v>
      </c>
      <c r="K804" s="326">
        <v>54.651000000000003</v>
      </c>
      <c r="L804" s="32">
        <v>1720.92</v>
      </c>
      <c r="M804" s="327">
        <f>K804/L804</f>
        <v>3.1756850986681545E-2</v>
      </c>
      <c r="N804" s="23">
        <v>57.006999999999998</v>
      </c>
      <c r="O804" s="70">
        <f>M804*N804</f>
        <v>1.8103628041977549</v>
      </c>
      <c r="P804" s="70">
        <f>M804*60*1000</f>
        <v>1905.4110592008926</v>
      </c>
      <c r="Q804" s="84">
        <f>P804*N804/1000</f>
        <v>108.62176825186529</v>
      </c>
    </row>
    <row r="805" spans="1:17" ht="12.75" customHeight="1">
      <c r="A805" s="116"/>
      <c r="B805" s="22" t="s">
        <v>569</v>
      </c>
      <c r="C805" s="328" t="s">
        <v>566</v>
      </c>
      <c r="D805" s="16">
        <v>24</v>
      </c>
      <c r="E805" s="16">
        <v>1961</v>
      </c>
      <c r="F805" s="329">
        <v>28.9</v>
      </c>
      <c r="G805" s="329"/>
      <c r="H805" s="329"/>
      <c r="I805" s="329">
        <v>28.9</v>
      </c>
      <c r="J805" s="31">
        <v>909.58</v>
      </c>
      <c r="K805" s="329">
        <v>28.9</v>
      </c>
      <c r="L805" s="30">
        <v>909.58</v>
      </c>
      <c r="M805" s="330">
        <f>K805/L805</f>
        <v>3.1772906176477052E-2</v>
      </c>
      <c r="N805" s="24">
        <v>64.855000000000004</v>
      </c>
      <c r="O805" s="24">
        <f>K805*N805/J805</f>
        <v>2.0606318300754194</v>
      </c>
      <c r="P805" s="24">
        <f>M805*60*1000</f>
        <v>1906.3743705886232</v>
      </c>
      <c r="Q805" s="85">
        <f>O805*60</f>
        <v>123.63790980452517</v>
      </c>
    </row>
    <row r="806" spans="1:17" ht="12.75" customHeight="1">
      <c r="A806" s="116"/>
      <c r="B806" s="16" t="s">
        <v>79</v>
      </c>
      <c r="C806" s="328" t="s">
        <v>75</v>
      </c>
      <c r="D806" s="16">
        <v>20</v>
      </c>
      <c r="E806" s="16">
        <v>1959</v>
      </c>
      <c r="F806" s="329">
        <v>36.04</v>
      </c>
      <c r="G806" s="329">
        <v>4.3099999999999996</v>
      </c>
      <c r="H806" s="329">
        <v>0</v>
      </c>
      <c r="I806" s="329">
        <f>F806-G806-H806</f>
        <v>31.73</v>
      </c>
      <c r="J806" s="31">
        <v>985.37</v>
      </c>
      <c r="K806" s="329">
        <f>I806/J806*L806</f>
        <v>31.729999999999997</v>
      </c>
      <c r="L806" s="30">
        <v>985.37</v>
      </c>
      <c r="M806" s="330">
        <f>K806/L806</f>
        <v>3.2201102124075218E-2</v>
      </c>
      <c r="N806" s="24">
        <v>71.613</v>
      </c>
      <c r="O806" s="24">
        <f>M806*N806</f>
        <v>2.3060175264113987</v>
      </c>
      <c r="P806" s="24">
        <f>M806*60*1000</f>
        <v>1932.0661274445131</v>
      </c>
      <c r="Q806" s="85">
        <f>P806*N806/1000</f>
        <v>138.36105158468391</v>
      </c>
    </row>
    <row r="807" spans="1:17" ht="12.75" customHeight="1">
      <c r="A807" s="116"/>
      <c r="B807" s="22" t="s">
        <v>569</v>
      </c>
      <c r="C807" s="328" t="s">
        <v>561</v>
      </c>
      <c r="D807" s="16">
        <v>7</v>
      </c>
      <c r="E807" s="16">
        <v>1955</v>
      </c>
      <c r="F807" s="329">
        <v>10.51</v>
      </c>
      <c r="G807" s="329"/>
      <c r="H807" s="329"/>
      <c r="I807" s="329">
        <v>10.51</v>
      </c>
      <c r="J807" s="31">
        <v>326.22000000000003</v>
      </c>
      <c r="K807" s="329">
        <v>10.51</v>
      </c>
      <c r="L807" s="30">
        <v>326.22000000000003</v>
      </c>
      <c r="M807" s="330">
        <f>K807/L807</f>
        <v>3.2217521917724229E-2</v>
      </c>
      <c r="N807" s="24">
        <v>64.855000000000004</v>
      </c>
      <c r="O807" s="24">
        <f>K807*N807/J807</f>
        <v>2.0894673839740054</v>
      </c>
      <c r="P807" s="24">
        <f>M807*60*1000</f>
        <v>1933.0513150634538</v>
      </c>
      <c r="Q807" s="85">
        <f>O807*60</f>
        <v>125.36804303844033</v>
      </c>
    </row>
    <row r="808" spans="1:17" ht="12.75" customHeight="1">
      <c r="A808" s="116"/>
      <c r="B808" s="22" t="s">
        <v>758</v>
      </c>
      <c r="C808" s="325" t="s">
        <v>751</v>
      </c>
      <c r="D808" s="18">
        <v>7</v>
      </c>
      <c r="E808" s="18">
        <v>1925</v>
      </c>
      <c r="F808" s="326">
        <v>12.077</v>
      </c>
      <c r="G808" s="326">
        <v>0.10659</v>
      </c>
      <c r="H808" s="326">
        <v>0.06</v>
      </c>
      <c r="I808" s="326">
        <f>F808-G808-H808</f>
        <v>11.910409999999999</v>
      </c>
      <c r="J808" s="33">
        <v>368.39</v>
      </c>
      <c r="K808" s="326">
        <v>4.0439600000000002</v>
      </c>
      <c r="L808" s="32">
        <v>125.08</v>
      </c>
      <c r="M808" s="327">
        <f>K808/L808</f>
        <v>3.2330988167572752E-2</v>
      </c>
      <c r="N808" s="23">
        <v>53.41</v>
      </c>
      <c r="O808" s="70">
        <f>M808*N808</f>
        <v>1.7267980780300607</v>
      </c>
      <c r="P808" s="70">
        <f>M808*60*1000</f>
        <v>1939.8592900543651</v>
      </c>
      <c r="Q808" s="84">
        <f>P808*N808/1000</f>
        <v>103.60788468180364</v>
      </c>
    </row>
    <row r="809" spans="1:17" ht="12.75" customHeight="1">
      <c r="A809" s="116"/>
      <c r="B809" s="16" t="s">
        <v>79</v>
      </c>
      <c r="C809" s="328" t="s">
        <v>77</v>
      </c>
      <c r="D809" s="16">
        <v>19</v>
      </c>
      <c r="E809" s="16">
        <v>1959</v>
      </c>
      <c r="F809" s="329">
        <v>35.4</v>
      </c>
      <c r="G809" s="329">
        <v>2.85</v>
      </c>
      <c r="H809" s="329">
        <v>0</v>
      </c>
      <c r="I809" s="329">
        <f>F809-G809-H809</f>
        <v>32.549999999999997</v>
      </c>
      <c r="J809" s="31">
        <v>1005.84</v>
      </c>
      <c r="K809" s="329">
        <f>I809/J809*L809</f>
        <v>32.549999999999997</v>
      </c>
      <c r="L809" s="30">
        <v>1005.84</v>
      </c>
      <c r="M809" s="330">
        <f>K809/L809</f>
        <v>3.236101169172035E-2</v>
      </c>
      <c r="N809" s="24">
        <v>71.613</v>
      </c>
      <c r="O809" s="24">
        <f>M809*N809</f>
        <v>2.3174691302791692</v>
      </c>
      <c r="P809" s="24">
        <f>M809*60*1000</f>
        <v>1941.6607015032209</v>
      </c>
      <c r="Q809" s="85">
        <f>P809*N809/1000</f>
        <v>139.04814781675017</v>
      </c>
    </row>
    <row r="810" spans="1:17" ht="12.75" customHeight="1">
      <c r="A810" s="116"/>
      <c r="B810" s="22" t="s">
        <v>31</v>
      </c>
      <c r="C810" s="325" t="s">
        <v>402</v>
      </c>
      <c r="D810" s="18">
        <v>12</v>
      </c>
      <c r="E810" s="18">
        <v>1986</v>
      </c>
      <c r="F810" s="326">
        <v>20.399999999999999</v>
      </c>
      <c r="G810" s="326">
        <v>0.92</v>
      </c>
      <c r="H810" s="326">
        <v>1.92</v>
      </c>
      <c r="I810" s="326">
        <v>17.559999999999999</v>
      </c>
      <c r="J810" s="33">
        <v>540</v>
      </c>
      <c r="K810" s="326">
        <v>17.559999999999999</v>
      </c>
      <c r="L810" s="32">
        <v>540</v>
      </c>
      <c r="M810" s="327">
        <f>K810/L810</f>
        <v>3.2518518518518516E-2</v>
      </c>
      <c r="N810" s="23">
        <v>56.03</v>
      </c>
      <c r="O810" s="70">
        <f>M810*N810</f>
        <v>1.8220125925925925</v>
      </c>
      <c r="P810" s="70">
        <f>M810*60*1000</f>
        <v>1951.1111111111111</v>
      </c>
      <c r="Q810" s="84">
        <f>P810*N810/1000</f>
        <v>109.32075555555556</v>
      </c>
    </row>
    <row r="811" spans="1:17" ht="12.75" customHeight="1">
      <c r="A811" s="116"/>
      <c r="B811" s="22" t="s">
        <v>569</v>
      </c>
      <c r="C811" s="328" t="s">
        <v>565</v>
      </c>
      <c r="D811" s="16">
        <v>24</v>
      </c>
      <c r="E811" s="16">
        <v>1960</v>
      </c>
      <c r="F811" s="329">
        <v>29.84</v>
      </c>
      <c r="G811" s="329"/>
      <c r="H811" s="329"/>
      <c r="I811" s="329">
        <v>29.84</v>
      </c>
      <c r="J811" s="31">
        <v>914.41</v>
      </c>
      <c r="K811" s="329">
        <v>29.84</v>
      </c>
      <c r="L811" s="30">
        <v>914.41</v>
      </c>
      <c r="M811" s="330">
        <f>K811/L811</f>
        <v>3.2633063942870265E-2</v>
      </c>
      <c r="N811" s="24">
        <v>64.855000000000004</v>
      </c>
      <c r="O811" s="24">
        <f>K811*N811/J811</f>
        <v>2.1164173620148512</v>
      </c>
      <c r="P811" s="24">
        <f>M811*60*1000</f>
        <v>1957.983836572216</v>
      </c>
      <c r="Q811" s="85">
        <f>O811*60</f>
        <v>126.98504172089108</v>
      </c>
    </row>
    <row r="812" spans="1:17" ht="12.75" customHeight="1">
      <c r="A812" s="116"/>
      <c r="B812" s="16" t="s">
        <v>901</v>
      </c>
      <c r="C812" s="325" t="s">
        <v>900</v>
      </c>
      <c r="D812" s="18">
        <v>9</v>
      </c>
      <c r="E812" s="18"/>
      <c r="F812" s="326">
        <f>SUM(G812+H812+I812)</f>
        <v>9.4359999999999999</v>
      </c>
      <c r="G812" s="326">
        <v>0.66300000000000003</v>
      </c>
      <c r="H812" s="326">
        <v>0</v>
      </c>
      <c r="I812" s="326">
        <v>8.7729999999999997</v>
      </c>
      <c r="J812" s="33">
        <v>268.74</v>
      </c>
      <c r="K812" s="326">
        <v>8.7729999999999997</v>
      </c>
      <c r="L812" s="32">
        <v>268.74</v>
      </c>
      <c r="M812" s="327">
        <f>K812/L812</f>
        <v>3.2644935625511642E-2</v>
      </c>
      <c r="N812" s="23">
        <v>58.72</v>
      </c>
      <c r="O812" s="70">
        <f>M812*N812</f>
        <v>1.9169106199300436</v>
      </c>
      <c r="P812" s="70">
        <f>M812*60*1000</f>
        <v>1958.6961375306987</v>
      </c>
      <c r="Q812" s="84">
        <f>P812*N812/1000</f>
        <v>115.01463719580264</v>
      </c>
    </row>
    <row r="813" spans="1:17" ht="12.75" customHeight="1">
      <c r="A813" s="116"/>
      <c r="B813" s="16" t="s">
        <v>79</v>
      </c>
      <c r="C813" s="328" t="s">
        <v>74</v>
      </c>
      <c r="D813" s="16">
        <v>25</v>
      </c>
      <c r="E813" s="16">
        <v>1957</v>
      </c>
      <c r="F813" s="329">
        <v>50.99</v>
      </c>
      <c r="G813" s="329">
        <v>0</v>
      </c>
      <c r="H813" s="329">
        <v>0</v>
      </c>
      <c r="I813" s="329">
        <f>F813-G813-H813</f>
        <v>50.99</v>
      </c>
      <c r="J813" s="31">
        <v>1561.46</v>
      </c>
      <c r="K813" s="329">
        <f>I813/J813*L813</f>
        <v>50.989999999999995</v>
      </c>
      <c r="L813" s="30">
        <v>1561.46</v>
      </c>
      <c r="M813" s="330">
        <f>K813/L813</f>
        <v>3.2655335391236405E-2</v>
      </c>
      <c r="N813" s="24">
        <v>71.613</v>
      </c>
      <c r="O813" s="24">
        <f>M813*N813</f>
        <v>2.3385465333726128</v>
      </c>
      <c r="P813" s="24">
        <f>M813*60*1000</f>
        <v>1959.3201234741844</v>
      </c>
      <c r="Q813" s="85">
        <f>P813*N813/1000</f>
        <v>140.31279200235676</v>
      </c>
    </row>
    <row r="814" spans="1:17" ht="12.75" customHeight="1">
      <c r="A814" s="116"/>
      <c r="B814" s="16" t="s">
        <v>696</v>
      </c>
      <c r="C814" s="325" t="s">
        <v>688</v>
      </c>
      <c r="D814" s="18">
        <v>6</v>
      </c>
      <c r="E814" s="18">
        <v>1934</v>
      </c>
      <c r="F814" s="326">
        <v>7.7590000000000003</v>
      </c>
      <c r="G814" s="326">
        <v>0.17</v>
      </c>
      <c r="H814" s="326">
        <v>9.6000000000000002E-2</v>
      </c>
      <c r="I814" s="326">
        <v>7.4930000000000003</v>
      </c>
      <c r="J814" s="33">
        <v>229.18</v>
      </c>
      <c r="K814" s="326">
        <v>7.4930000000000003</v>
      </c>
      <c r="L814" s="32">
        <v>229.18</v>
      </c>
      <c r="M814" s="327">
        <f>K814/L814</f>
        <v>3.269482502836199E-2</v>
      </c>
      <c r="N814" s="23">
        <v>75.319999999999993</v>
      </c>
      <c r="O814" s="70">
        <f>M814*N814</f>
        <v>2.4625742211362249</v>
      </c>
      <c r="P814" s="70">
        <f>M814*60*1000</f>
        <v>1961.6895017017196</v>
      </c>
      <c r="Q814" s="84">
        <f>P814*N814/1000</f>
        <v>147.75445326817351</v>
      </c>
    </row>
    <row r="815" spans="1:17" ht="12.75" customHeight="1">
      <c r="A815" s="116"/>
      <c r="B815" s="22" t="s">
        <v>862</v>
      </c>
      <c r="C815" s="422" t="s">
        <v>860</v>
      </c>
      <c r="D815" s="78">
        <v>4</v>
      </c>
      <c r="E815" s="78" t="s">
        <v>35</v>
      </c>
      <c r="F815" s="423">
        <f>G815+H815+I815</f>
        <v>6.1999999999999993</v>
      </c>
      <c r="G815" s="423">
        <v>0.27289999999999998</v>
      </c>
      <c r="H815" s="423">
        <v>0.56000000000000005</v>
      </c>
      <c r="I815" s="423">
        <v>5.3670999999999998</v>
      </c>
      <c r="J815" s="79">
        <v>162.94</v>
      </c>
      <c r="K815" s="423">
        <f>I815</f>
        <v>5.3670999999999998</v>
      </c>
      <c r="L815" s="80">
        <f>J815</f>
        <v>162.94</v>
      </c>
      <c r="M815" s="424">
        <f>K815/L815</f>
        <v>3.2939118693997786E-2</v>
      </c>
      <c r="N815" s="81">
        <v>49.1</v>
      </c>
      <c r="O815" s="82">
        <f>M815*N815</f>
        <v>1.6173107278752914</v>
      </c>
      <c r="P815" s="82">
        <f>M815*60*1000</f>
        <v>1976.3471216398671</v>
      </c>
      <c r="Q815" s="87">
        <f>P815*N815/1000</f>
        <v>97.038643672517466</v>
      </c>
    </row>
    <row r="816" spans="1:17" ht="12.75" customHeight="1">
      <c r="A816" s="116"/>
      <c r="B816" s="22" t="s">
        <v>599</v>
      </c>
      <c r="C816" s="419" t="s">
        <v>595</v>
      </c>
      <c r="D816" s="18">
        <v>8</v>
      </c>
      <c r="E816" s="18" t="s">
        <v>35</v>
      </c>
      <c r="F816" s="326">
        <v>13.321</v>
      </c>
      <c r="G816" s="326">
        <v>0.27500000000000002</v>
      </c>
      <c r="H816" s="326">
        <v>1.28</v>
      </c>
      <c r="I816" s="326">
        <v>11.766</v>
      </c>
      <c r="J816" s="33">
        <v>354.78</v>
      </c>
      <c r="K816" s="326">
        <v>11.766</v>
      </c>
      <c r="L816" s="32">
        <v>354.78</v>
      </c>
      <c r="M816" s="327">
        <v>3.3164214442753255E-2</v>
      </c>
      <c r="N816" s="23">
        <v>97.45</v>
      </c>
      <c r="O816" s="70">
        <v>3.2318526974463047</v>
      </c>
      <c r="P816" s="70">
        <v>1989.8528665651954</v>
      </c>
      <c r="Q816" s="84">
        <v>193.9111618467783</v>
      </c>
    </row>
    <row r="817" spans="1:17" ht="12.75" customHeight="1">
      <c r="A817" s="116"/>
      <c r="B817" s="22" t="s">
        <v>758</v>
      </c>
      <c r="C817" s="325" t="s">
        <v>752</v>
      </c>
      <c r="D817" s="18">
        <v>81</v>
      </c>
      <c r="E817" s="18">
        <v>1961</v>
      </c>
      <c r="F817" s="326">
        <v>49.372999999999998</v>
      </c>
      <c r="G817" s="326">
        <v>3.7179000000000002</v>
      </c>
      <c r="H817" s="326">
        <v>0.8</v>
      </c>
      <c r="I817" s="326">
        <f>F817-G817-H817</f>
        <v>44.8551</v>
      </c>
      <c r="J817" s="33">
        <v>1344.76</v>
      </c>
      <c r="K817" s="326">
        <v>44.854999999999997</v>
      </c>
      <c r="L817" s="32">
        <v>1344.76</v>
      </c>
      <c r="M817" s="327">
        <f>K817/L817</f>
        <v>3.3355394271096697E-2</v>
      </c>
      <c r="N817" s="23">
        <v>53.41</v>
      </c>
      <c r="O817" s="70">
        <f>M817*N817</f>
        <v>1.7815116080192746</v>
      </c>
      <c r="P817" s="70">
        <f>M817*60*1000</f>
        <v>2001.3236562658019</v>
      </c>
      <c r="Q817" s="84">
        <f>P817*N817/1000</f>
        <v>106.89069648115647</v>
      </c>
    </row>
    <row r="818" spans="1:17" ht="12.75" customHeight="1">
      <c r="A818" s="116"/>
      <c r="B818" s="16" t="s">
        <v>339</v>
      </c>
      <c r="C818" s="317" t="s">
        <v>138</v>
      </c>
      <c r="D818" s="318">
        <v>6</v>
      </c>
      <c r="E818" s="318">
        <v>1961</v>
      </c>
      <c r="F818" s="319">
        <v>12.096</v>
      </c>
      <c r="G818" s="319">
        <v>0</v>
      </c>
      <c r="H818" s="319">
        <v>0</v>
      </c>
      <c r="I818" s="319">
        <v>12.096</v>
      </c>
      <c r="J818" s="320">
        <v>362.24</v>
      </c>
      <c r="K818" s="319">
        <v>12.096</v>
      </c>
      <c r="L818" s="321">
        <v>362.24</v>
      </c>
      <c r="M818" s="322">
        <v>3.3392226148409893E-2</v>
      </c>
      <c r="N818" s="323">
        <v>81.205000000000013</v>
      </c>
      <c r="O818" s="323">
        <v>2.7116157243816259</v>
      </c>
      <c r="P818" s="323">
        <v>2003.5335689045937</v>
      </c>
      <c r="Q818" s="324">
        <v>162.69694346289756</v>
      </c>
    </row>
    <row r="819" spans="1:17" ht="12.75" customHeight="1">
      <c r="A819" s="116"/>
      <c r="B819" s="16" t="s">
        <v>923</v>
      </c>
      <c r="C819" s="332" t="s">
        <v>920</v>
      </c>
      <c r="D819" s="74">
        <v>9</v>
      </c>
      <c r="E819" s="74">
        <v>1959</v>
      </c>
      <c r="F819" s="333">
        <v>11.222</v>
      </c>
      <c r="G819" s="333">
        <v>0.42968000000000001</v>
      </c>
      <c r="H819" s="333">
        <v>0</v>
      </c>
      <c r="I819" s="333">
        <v>10.792319000000001</v>
      </c>
      <c r="J819" s="75">
        <v>321.39999999999998</v>
      </c>
      <c r="K819" s="333">
        <v>10.792319000000001</v>
      </c>
      <c r="L819" s="76">
        <v>321.39999999999998</v>
      </c>
      <c r="M819" s="334">
        <v>3.3579088363410087E-2</v>
      </c>
      <c r="N819" s="77">
        <v>79.548200000000008</v>
      </c>
      <c r="O819" s="77">
        <v>2.6711560369502187</v>
      </c>
      <c r="P819" s="77">
        <v>2014.7453018046053</v>
      </c>
      <c r="Q819" s="86">
        <v>160.26936221701311</v>
      </c>
    </row>
    <row r="820" spans="1:17" ht="12.75" customHeight="1">
      <c r="A820" s="116"/>
      <c r="B820" s="22" t="s">
        <v>758</v>
      </c>
      <c r="C820" s="325" t="s">
        <v>753</v>
      </c>
      <c r="D820" s="18">
        <v>6</v>
      </c>
      <c r="E820" s="18">
        <v>1955</v>
      </c>
      <c r="F820" s="326">
        <v>8.6940000000000008</v>
      </c>
      <c r="G820" s="326">
        <v>0.21267</v>
      </c>
      <c r="H820" s="326">
        <v>0.06</v>
      </c>
      <c r="I820" s="326">
        <f>F820-G820-H820</f>
        <v>8.4213300000000011</v>
      </c>
      <c r="J820" s="33">
        <v>249.66</v>
      </c>
      <c r="K820" s="326">
        <v>6.9648199999999996</v>
      </c>
      <c r="L820" s="32">
        <v>206.48</v>
      </c>
      <c r="M820" s="327">
        <f>K820/L820</f>
        <v>3.3731208833785352E-2</v>
      </c>
      <c r="N820" s="23">
        <v>53.41</v>
      </c>
      <c r="O820" s="70">
        <f>M820*N820</f>
        <v>1.8015838638124755</v>
      </c>
      <c r="P820" s="70">
        <f>M820*60*1000</f>
        <v>2023.8725300271212</v>
      </c>
      <c r="Q820" s="84">
        <f>P820*N820/1000</f>
        <v>108.09503182874855</v>
      </c>
    </row>
    <row r="821" spans="1:17" ht="12.75" customHeight="1">
      <c r="A821" s="116"/>
      <c r="B821" s="16" t="s">
        <v>79</v>
      </c>
      <c r="C821" s="328" t="s">
        <v>73</v>
      </c>
      <c r="D821" s="16">
        <v>18</v>
      </c>
      <c r="E821" s="16">
        <v>1959</v>
      </c>
      <c r="F821" s="329">
        <v>34.78</v>
      </c>
      <c r="G821" s="329">
        <v>1.99</v>
      </c>
      <c r="H821" s="329">
        <v>0</v>
      </c>
      <c r="I821" s="329">
        <f>F821-G821-H821</f>
        <v>32.79</v>
      </c>
      <c r="J821" s="31">
        <v>963.76</v>
      </c>
      <c r="K821" s="329">
        <f>I821/J821*L821</f>
        <v>32.79</v>
      </c>
      <c r="L821" s="30">
        <v>963.76</v>
      </c>
      <c r="M821" s="330">
        <f>K821/L821</f>
        <v>3.402299327633436E-2</v>
      </c>
      <c r="N821" s="24">
        <v>71.613</v>
      </c>
      <c r="O821" s="24">
        <f>M821*N821</f>
        <v>2.4364886174981324</v>
      </c>
      <c r="P821" s="24">
        <f>M821*60*1000</f>
        <v>2041.3795965800614</v>
      </c>
      <c r="Q821" s="85">
        <f>P821*N821/1000</f>
        <v>146.18931704988793</v>
      </c>
    </row>
    <row r="822" spans="1:17" ht="12.75" customHeight="1">
      <c r="A822" s="116"/>
      <c r="B822" s="22" t="s">
        <v>599</v>
      </c>
      <c r="C822" s="419" t="s">
        <v>598</v>
      </c>
      <c r="D822" s="18">
        <v>11</v>
      </c>
      <c r="E822" s="18" t="s">
        <v>35</v>
      </c>
      <c r="F822" s="326">
        <v>15.950000000000001</v>
      </c>
      <c r="G822" s="326">
        <v>0.495</v>
      </c>
      <c r="H822" s="326">
        <v>1.6</v>
      </c>
      <c r="I822" s="326">
        <v>13.855</v>
      </c>
      <c r="J822" s="33">
        <v>407.19</v>
      </c>
      <c r="K822" s="326">
        <v>12.127000000000001</v>
      </c>
      <c r="L822" s="32">
        <v>356.36</v>
      </c>
      <c r="M822" s="327">
        <v>3.4030194185654956E-2</v>
      </c>
      <c r="N822" s="23">
        <v>97.45</v>
      </c>
      <c r="O822" s="70">
        <v>3.3162424233920755</v>
      </c>
      <c r="P822" s="70">
        <v>2041.8116511392973</v>
      </c>
      <c r="Q822" s="84">
        <v>198.97454540352453</v>
      </c>
    </row>
    <row r="823" spans="1:17" ht="12.75" customHeight="1">
      <c r="A823" s="116"/>
      <c r="B823" s="22" t="s">
        <v>24</v>
      </c>
      <c r="C823" s="325" t="s">
        <v>380</v>
      </c>
      <c r="D823" s="18">
        <v>12</v>
      </c>
      <c r="E823" s="18">
        <v>529.87</v>
      </c>
      <c r="F823" s="326">
        <f>+G823+H823+I823</f>
        <v>19.643998999999997</v>
      </c>
      <c r="G823" s="326">
        <v>0.50468599999999997</v>
      </c>
      <c r="H823" s="326">
        <v>1.04</v>
      </c>
      <c r="I823" s="326">
        <v>18.099312999999999</v>
      </c>
      <c r="J823" s="33">
        <v>529.87</v>
      </c>
      <c r="K823" s="326">
        <v>18.099309999999999</v>
      </c>
      <c r="L823" s="32">
        <v>529.87</v>
      </c>
      <c r="M823" s="327">
        <f>K823/L823</f>
        <v>3.415801989167154E-2</v>
      </c>
      <c r="N823" s="23">
        <v>73.683999999999997</v>
      </c>
      <c r="O823" s="70">
        <f>M823*N823</f>
        <v>2.5168995376979257</v>
      </c>
      <c r="P823" s="70">
        <f>M823*60*1000</f>
        <v>2049.4811935002922</v>
      </c>
      <c r="Q823" s="84">
        <f>P823*N823/1000</f>
        <v>151.01397226187552</v>
      </c>
    </row>
    <row r="824" spans="1:17" ht="12.75" customHeight="1">
      <c r="A824" s="116"/>
      <c r="B824" s="22" t="s">
        <v>821</v>
      </c>
      <c r="C824" s="419" t="s">
        <v>819</v>
      </c>
      <c r="D824" s="18">
        <v>12</v>
      </c>
      <c r="E824" s="18">
        <v>1959</v>
      </c>
      <c r="F824" s="326">
        <v>19.2</v>
      </c>
      <c r="G824" s="326">
        <v>0.53</v>
      </c>
      <c r="H824" s="326">
        <v>0.61</v>
      </c>
      <c r="I824" s="326">
        <v>18.05</v>
      </c>
      <c r="J824" s="33">
        <v>527.71</v>
      </c>
      <c r="K824" s="326">
        <v>18.05</v>
      </c>
      <c r="L824" s="32">
        <v>527.71</v>
      </c>
      <c r="M824" s="327">
        <f>K824/L824</f>
        <v>3.4204392564097706E-2</v>
      </c>
      <c r="N824" s="23">
        <v>89.7</v>
      </c>
      <c r="O824" s="70">
        <f>M824*N824</f>
        <v>3.0681340129995642</v>
      </c>
      <c r="P824" s="70">
        <f>M824*60*1000</f>
        <v>2052.2635538458626</v>
      </c>
      <c r="Q824" s="84">
        <f>P824*N824/1000</f>
        <v>184.08804077997388</v>
      </c>
    </row>
    <row r="825" spans="1:17" ht="12.75" customHeight="1">
      <c r="A825" s="116"/>
      <c r="B825" s="22" t="s">
        <v>662</v>
      </c>
      <c r="C825" s="328" t="s">
        <v>652</v>
      </c>
      <c r="D825" s="16">
        <v>12</v>
      </c>
      <c r="E825" s="16">
        <v>1960</v>
      </c>
      <c r="F825" s="329">
        <f>SUM(G825+H825+I825)</f>
        <v>20.599999999999998</v>
      </c>
      <c r="G825" s="329">
        <v>0.5</v>
      </c>
      <c r="H825" s="329">
        <v>1.9</v>
      </c>
      <c r="I825" s="329">
        <v>18.2</v>
      </c>
      <c r="J825" s="31">
        <v>530.4</v>
      </c>
      <c r="K825" s="329">
        <v>16.7</v>
      </c>
      <c r="L825" s="30">
        <v>487.4</v>
      </c>
      <c r="M825" s="330">
        <f>SUM(K825/L825)</f>
        <v>3.4263438654082892E-2</v>
      </c>
      <c r="N825" s="24">
        <v>58.6</v>
      </c>
      <c r="O825" s="24">
        <f>SUM(M825*N825)</f>
        <v>2.0078375051292574</v>
      </c>
      <c r="P825" s="24">
        <f>SUM(M825*60*1000)</f>
        <v>2055.8063192449736</v>
      </c>
      <c r="Q825" s="85">
        <f>SUM(O825*60)</f>
        <v>120.47025030775545</v>
      </c>
    </row>
    <row r="826" spans="1:17" ht="12.75" customHeight="1">
      <c r="A826" s="116"/>
      <c r="B826" s="22" t="s">
        <v>662</v>
      </c>
      <c r="C826" s="328" t="s">
        <v>653</v>
      </c>
      <c r="D826" s="16">
        <v>8</v>
      </c>
      <c r="E826" s="16">
        <v>1975</v>
      </c>
      <c r="F826" s="329">
        <f>SUM(G826+H826+I826)</f>
        <v>13.9</v>
      </c>
      <c r="G826" s="329"/>
      <c r="H826" s="329">
        <v>0</v>
      </c>
      <c r="I826" s="329">
        <v>13.9</v>
      </c>
      <c r="J826" s="31">
        <v>402.69</v>
      </c>
      <c r="K826" s="329">
        <v>13.9</v>
      </c>
      <c r="L826" s="30">
        <v>402.69</v>
      </c>
      <c r="M826" s="330">
        <f>SUM(K826/L826)</f>
        <v>3.4517867342124219E-2</v>
      </c>
      <c r="N826" s="24">
        <v>58.6</v>
      </c>
      <c r="O826" s="24">
        <f>SUM(M826*N826)</f>
        <v>2.0227470262484792</v>
      </c>
      <c r="P826" s="24">
        <f>SUM(M826*60*1000)</f>
        <v>2071.0720405274528</v>
      </c>
      <c r="Q826" s="85">
        <f>SUM(O826*60)</f>
        <v>121.36482157490876</v>
      </c>
    </row>
    <row r="827" spans="1:17" ht="12.75" customHeight="1">
      <c r="A827" s="116"/>
      <c r="B827" s="22" t="s">
        <v>662</v>
      </c>
      <c r="C827" s="328" t="s">
        <v>658</v>
      </c>
      <c r="D827" s="16">
        <v>6</v>
      </c>
      <c r="E827" s="16" t="s">
        <v>659</v>
      </c>
      <c r="F827" s="329">
        <f>SUM(G827+H827+I827)</f>
        <v>9.8000000000000007</v>
      </c>
      <c r="G827" s="329">
        <v>0.1</v>
      </c>
      <c r="H827" s="329">
        <v>0.9</v>
      </c>
      <c r="I827" s="329">
        <v>8.8000000000000007</v>
      </c>
      <c r="J827" s="31">
        <v>252.5</v>
      </c>
      <c r="K827" s="329">
        <v>8.8000000000000007</v>
      </c>
      <c r="L827" s="30">
        <v>252.5</v>
      </c>
      <c r="M827" s="330">
        <f>SUM(K827/L827)</f>
        <v>3.4851485148514855E-2</v>
      </c>
      <c r="N827" s="24">
        <v>58.6</v>
      </c>
      <c r="O827" s="24">
        <f>SUM(M827*N827)</f>
        <v>2.0422970297029703</v>
      </c>
      <c r="P827" s="24">
        <f>SUM(M827*60*1000)</f>
        <v>2091.0891089108914</v>
      </c>
      <c r="Q827" s="85">
        <f>SUM(O827*60)</f>
        <v>122.53782178217821</v>
      </c>
    </row>
    <row r="828" spans="1:17" ht="12.75" customHeight="1">
      <c r="A828" s="116"/>
      <c r="B828" s="22" t="s">
        <v>569</v>
      </c>
      <c r="C828" s="328" t="s">
        <v>563</v>
      </c>
      <c r="D828" s="16">
        <v>9</v>
      </c>
      <c r="E828" s="16">
        <v>1961</v>
      </c>
      <c r="F828" s="329">
        <v>13.7</v>
      </c>
      <c r="G828" s="329"/>
      <c r="H828" s="329"/>
      <c r="I828" s="329">
        <v>13.7</v>
      </c>
      <c r="J828" s="31">
        <v>391.38</v>
      </c>
      <c r="K828" s="329">
        <v>13.7</v>
      </c>
      <c r="L828" s="30">
        <v>391.38</v>
      </c>
      <c r="M828" s="330">
        <f>K828/L828</f>
        <v>3.5004343604680868E-2</v>
      </c>
      <c r="N828" s="24">
        <v>64.855000000000004</v>
      </c>
      <c r="O828" s="24">
        <f>K828*N828/J828</f>
        <v>2.2702067044815779</v>
      </c>
      <c r="P828" s="24">
        <f>M828*60*1000</f>
        <v>2100.260616280852</v>
      </c>
      <c r="Q828" s="85">
        <f>O828*60</f>
        <v>136.21240226889466</v>
      </c>
    </row>
    <row r="829" spans="1:17" ht="12.75" customHeight="1">
      <c r="A829" s="116"/>
      <c r="B829" s="22" t="s">
        <v>569</v>
      </c>
      <c r="C829" s="328" t="s">
        <v>564</v>
      </c>
      <c r="D829" s="16">
        <v>16</v>
      </c>
      <c r="E829" s="16">
        <v>1964</v>
      </c>
      <c r="F829" s="329">
        <v>21.4</v>
      </c>
      <c r="G829" s="329"/>
      <c r="H829" s="329"/>
      <c r="I829" s="329">
        <v>21.4</v>
      </c>
      <c r="J829" s="31">
        <v>606.77</v>
      </c>
      <c r="K829" s="329">
        <v>21.4</v>
      </c>
      <c r="L829" s="30">
        <v>606.77</v>
      </c>
      <c r="M829" s="330">
        <f>K829/L829</f>
        <v>3.5268717965621241E-2</v>
      </c>
      <c r="N829" s="24">
        <v>64.855000000000004</v>
      </c>
      <c r="O829" s="24">
        <f>K829*N829/J829</f>
        <v>2.2873527036603654</v>
      </c>
      <c r="P829" s="24">
        <f>M829*60*1000</f>
        <v>2116.1230779372745</v>
      </c>
      <c r="Q829" s="85">
        <f>O829*60</f>
        <v>137.24116221962191</v>
      </c>
    </row>
    <row r="830" spans="1:17" ht="12.75" customHeight="1">
      <c r="A830" s="116"/>
      <c r="B830" s="16" t="s">
        <v>254</v>
      </c>
      <c r="C830" s="309" t="s">
        <v>246</v>
      </c>
      <c r="D830" s="310">
        <v>4</v>
      </c>
      <c r="E830" s="310">
        <v>1955</v>
      </c>
      <c r="F830" s="311">
        <v>7.6779999999999999</v>
      </c>
      <c r="G830" s="311">
        <v>0</v>
      </c>
      <c r="H830" s="311">
        <v>0</v>
      </c>
      <c r="I830" s="311">
        <v>7.6779999999999999</v>
      </c>
      <c r="J830" s="312">
        <v>214.32</v>
      </c>
      <c r="K830" s="311">
        <v>7.6779999999999999</v>
      </c>
      <c r="L830" s="313">
        <v>214.32</v>
      </c>
      <c r="M830" s="314">
        <v>3.5824934677118329E-2</v>
      </c>
      <c r="N830" s="315">
        <v>69.389399999999995</v>
      </c>
      <c r="O830" s="315">
        <v>2.4858707222844343</v>
      </c>
      <c r="P830" s="315">
        <v>2149.4960806270997</v>
      </c>
      <c r="Q830" s="316">
        <v>149.15224333706607</v>
      </c>
    </row>
    <row r="831" spans="1:17" ht="12.75" customHeight="1">
      <c r="A831" s="116"/>
      <c r="B831" s="22" t="s">
        <v>31</v>
      </c>
      <c r="C831" s="325" t="s">
        <v>405</v>
      </c>
      <c r="D831" s="18">
        <v>6</v>
      </c>
      <c r="E831" s="18">
        <v>1984</v>
      </c>
      <c r="F831" s="326">
        <v>14.7</v>
      </c>
      <c r="G831" s="326">
        <v>0.46</v>
      </c>
      <c r="H831" s="326">
        <v>0.96</v>
      </c>
      <c r="I831" s="326">
        <v>13.28</v>
      </c>
      <c r="J831" s="33">
        <v>368</v>
      </c>
      <c r="K831" s="326">
        <v>13.28</v>
      </c>
      <c r="L831" s="32">
        <v>368</v>
      </c>
      <c r="M831" s="327">
        <f>K831/L831</f>
        <v>3.6086956521739127E-2</v>
      </c>
      <c r="N831" s="23">
        <v>56.03</v>
      </c>
      <c r="O831" s="70">
        <f>M831*N831</f>
        <v>2.0219521739130433</v>
      </c>
      <c r="P831" s="70">
        <f>M831*60*1000</f>
        <v>2165.217391304348</v>
      </c>
      <c r="Q831" s="84">
        <f>P831*N831/1000</f>
        <v>121.31713043478263</v>
      </c>
    </row>
    <row r="832" spans="1:17" ht="12.75" customHeight="1">
      <c r="A832" s="116"/>
      <c r="B832" s="22" t="s">
        <v>662</v>
      </c>
      <c r="C832" s="328" t="s">
        <v>654</v>
      </c>
      <c r="D832" s="16">
        <v>8</v>
      </c>
      <c r="E832" s="16">
        <v>1959</v>
      </c>
      <c r="F832" s="329">
        <f>SUM(G832+H832+I832)</f>
        <v>11</v>
      </c>
      <c r="G832" s="329"/>
      <c r="H832" s="329">
        <v>0</v>
      </c>
      <c r="I832" s="329">
        <v>11</v>
      </c>
      <c r="J832" s="31">
        <v>303.83</v>
      </c>
      <c r="K832" s="329">
        <v>9.3000000000000007</v>
      </c>
      <c r="L832" s="30">
        <v>256.89999999999998</v>
      </c>
      <c r="M832" s="330">
        <f>SUM(K832/L832)</f>
        <v>3.6200856364344107E-2</v>
      </c>
      <c r="N832" s="24">
        <v>58.6</v>
      </c>
      <c r="O832" s="24">
        <f>SUM(M832*N832)</f>
        <v>2.1213701829505647</v>
      </c>
      <c r="P832" s="24">
        <f>SUM(M832*60*1000)</f>
        <v>2172.0513818606464</v>
      </c>
      <c r="Q832" s="85">
        <f>SUM(O832*60)</f>
        <v>127.28221097703388</v>
      </c>
    </row>
    <row r="833" spans="1:17" ht="12.75" customHeight="1">
      <c r="A833" s="116"/>
      <c r="B833" s="16" t="s">
        <v>923</v>
      </c>
      <c r="C833" s="332" t="s">
        <v>921</v>
      </c>
      <c r="D833" s="74">
        <v>6</v>
      </c>
      <c r="E833" s="74">
        <v>1961</v>
      </c>
      <c r="F833" s="333">
        <v>4.3609999999999998</v>
      </c>
      <c r="G833" s="333">
        <v>0</v>
      </c>
      <c r="H833" s="333">
        <v>0</v>
      </c>
      <c r="I833" s="333">
        <v>4.3609999999999998</v>
      </c>
      <c r="J833" s="75">
        <v>120.27</v>
      </c>
      <c r="K833" s="333">
        <v>4.3609999999999998</v>
      </c>
      <c r="L833" s="76">
        <v>120.27</v>
      </c>
      <c r="M833" s="334">
        <v>3.6260081483329175E-2</v>
      </c>
      <c r="N833" s="77">
        <v>79.548200000000008</v>
      </c>
      <c r="O833" s="77">
        <v>2.8844242138521663</v>
      </c>
      <c r="P833" s="77">
        <v>2175.6048889997505</v>
      </c>
      <c r="Q833" s="86">
        <v>173.06545283112999</v>
      </c>
    </row>
    <row r="834" spans="1:17" ht="12.75" customHeight="1">
      <c r="A834" s="116"/>
      <c r="B834" s="16" t="s">
        <v>923</v>
      </c>
      <c r="C834" s="332" t="s">
        <v>922</v>
      </c>
      <c r="D834" s="74">
        <v>6</v>
      </c>
      <c r="E834" s="74">
        <v>1977</v>
      </c>
      <c r="F834" s="333">
        <v>14.031000000000001</v>
      </c>
      <c r="G834" s="333">
        <v>0.48338999999999999</v>
      </c>
      <c r="H834" s="333">
        <v>0.05</v>
      </c>
      <c r="I834" s="333">
        <v>13.497609000000001</v>
      </c>
      <c r="J834" s="75">
        <v>371.33</v>
      </c>
      <c r="K834" s="333">
        <v>13.497609000000001</v>
      </c>
      <c r="L834" s="76">
        <v>371.33</v>
      </c>
      <c r="M834" s="334">
        <v>3.6349363100207366E-2</v>
      </c>
      <c r="N834" s="77">
        <v>79.548200000000008</v>
      </c>
      <c r="O834" s="77">
        <v>2.891526405767916</v>
      </c>
      <c r="P834" s="77">
        <v>2180.9617860124417</v>
      </c>
      <c r="Q834" s="86">
        <v>173.49158434607494</v>
      </c>
    </row>
    <row r="835" spans="1:17" ht="12.75" customHeight="1">
      <c r="A835" s="116"/>
      <c r="B835" s="22" t="s">
        <v>24</v>
      </c>
      <c r="C835" s="325" t="s">
        <v>379</v>
      </c>
      <c r="D835" s="18">
        <v>5</v>
      </c>
      <c r="E835" s="18">
        <v>224.51</v>
      </c>
      <c r="F835" s="326">
        <f>+G835+H835+I835</f>
        <v>8.2140000000000004</v>
      </c>
      <c r="G835" s="326">
        <v>0</v>
      </c>
      <c r="H835" s="326">
        <v>0</v>
      </c>
      <c r="I835" s="326">
        <v>8.2140000000000004</v>
      </c>
      <c r="J835" s="33">
        <v>224.51</v>
      </c>
      <c r="K835" s="326">
        <v>8.2140000000000004</v>
      </c>
      <c r="L835" s="32">
        <v>224.51</v>
      </c>
      <c r="M835" s="327">
        <f>K835/L835</f>
        <v>3.6586343592713025E-2</v>
      </c>
      <c r="N835" s="23">
        <v>73.683999999999997</v>
      </c>
      <c r="O835" s="70">
        <f>M835*N835</f>
        <v>2.6958281412854666</v>
      </c>
      <c r="P835" s="70">
        <f>M835*60*1000</f>
        <v>2195.1806155627814</v>
      </c>
      <c r="Q835" s="84">
        <f>P835*N835/1000</f>
        <v>161.74968847712799</v>
      </c>
    </row>
    <row r="836" spans="1:17" ht="12.75" customHeight="1">
      <c r="A836" s="116"/>
      <c r="B836" s="22" t="s">
        <v>529</v>
      </c>
      <c r="C836" s="339" t="s">
        <v>527</v>
      </c>
      <c r="D836" s="71">
        <v>4</v>
      </c>
      <c r="E836" s="72" t="s">
        <v>35</v>
      </c>
      <c r="F836" s="335">
        <v>5.91</v>
      </c>
      <c r="G836" s="335">
        <v>7.0000000000000007E-2</v>
      </c>
      <c r="H836" s="336">
        <v>0.04</v>
      </c>
      <c r="I836" s="335">
        <v>5.8</v>
      </c>
      <c r="J836" s="73">
        <v>158.1</v>
      </c>
      <c r="K836" s="335">
        <v>5.8</v>
      </c>
      <c r="L836" s="337">
        <v>158.1</v>
      </c>
      <c r="M836" s="327">
        <f>K836/L836</f>
        <v>3.6685641998734975E-2</v>
      </c>
      <c r="N836" s="338">
        <v>65.900000000000006</v>
      </c>
      <c r="O836" s="70">
        <f>M836*N836</f>
        <v>2.4175838077166349</v>
      </c>
      <c r="P836" s="70">
        <f>M836*60*1000</f>
        <v>2201.1385199240985</v>
      </c>
      <c r="Q836" s="84">
        <f>P836*N836/1000</f>
        <v>145.05502846299811</v>
      </c>
    </row>
    <row r="837" spans="1:17" ht="12.75" customHeight="1">
      <c r="A837" s="116"/>
      <c r="B837" s="22" t="s">
        <v>790</v>
      </c>
      <c r="C837" s="328" t="s">
        <v>788</v>
      </c>
      <c r="D837" s="16">
        <v>4</v>
      </c>
      <c r="E837" s="16" t="s">
        <v>35</v>
      </c>
      <c r="F837" s="329">
        <f>G837+H837+I837</f>
        <v>5.7</v>
      </c>
      <c r="G837" s="329">
        <v>0.05</v>
      </c>
      <c r="H837" s="329">
        <v>0.04</v>
      </c>
      <c r="I837" s="329">
        <v>5.61</v>
      </c>
      <c r="J837" s="31">
        <v>152.25</v>
      </c>
      <c r="K837" s="329">
        <v>5.61</v>
      </c>
      <c r="L837" s="30">
        <v>152.25</v>
      </c>
      <c r="M837" s="330">
        <f>K837/L837</f>
        <v>3.684729064039409E-2</v>
      </c>
      <c r="N837" s="24">
        <v>57.5</v>
      </c>
      <c r="O837" s="24">
        <f>M837*N837</f>
        <v>2.1187192118226603</v>
      </c>
      <c r="P837" s="24">
        <f>M837*60*1000</f>
        <v>2210.8374384236454</v>
      </c>
      <c r="Q837" s="85">
        <f>O837*60</f>
        <v>127.12315270935962</v>
      </c>
    </row>
    <row r="838" spans="1:17" ht="12.75" customHeight="1">
      <c r="A838" s="116"/>
      <c r="B838" s="22" t="s">
        <v>790</v>
      </c>
      <c r="C838" s="328" t="s">
        <v>789</v>
      </c>
      <c r="D838" s="16">
        <v>4</v>
      </c>
      <c r="E838" s="16" t="s">
        <v>35</v>
      </c>
      <c r="F838" s="329">
        <f>G838+H838+I838</f>
        <v>10.870000000000001</v>
      </c>
      <c r="G838" s="329">
        <v>0.66</v>
      </c>
      <c r="H838" s="329">
        <v>0.65</v>
      </c>
      <c r="I838" s="329">
        <v>9.56</v>
      </c>
      <c r="J838" s="31">
        <v>258.86</v>
      </c>
      <c r="K838" s="329">
        <v>9.56</v>
      </c>
      <c r="L838" s="30">
        <v>258.86</v>
      </c>
      <c r="M838" s="330">
        <f>K838/L838</f>
        <v>3.6931159700224057E-2</v>
      </c>
      <c r="N838" s="24">
        <v>57.5</v>
      </c>
      <c r="O838" s="24">
        <f>M838*N838</f>
        <v>2.1235416827628835</v>
      </c>
      <c r="P838" s="24">
        <f>M838*60*1000</f>
        <v>2215.8695820134435</v>
      </c>
      <c r="Q838" s="85">
        <f>O838*60</f>
        <v>127.41250096577301</v>
      </c>
    </row>
    <row r="839" spans="1:17" ht="12.75" customHeight="1">
      <c r="A839" s="116"/>
      <c r="B839" s="22" t="s">
        <v>31</v>
      </c>
      <c r="C839" s="325" t="s">
        <v>406</v>
      </c>
      <c r="D839" s="18">
        <v>6</v>
      </c>
      <c r="E839" s="18">
        <v>1984</v>
      </c>
      <c r="F839" s="326">
        <v>11.2</v>
      </c>
      <c r="G839" s="326">
        <v>0.2</v>
      </c>
      <c r="H839" s="326">
        <v>0.96</v>
      </c>
      <c r="I839" s="326">
        <v>10.039999999999999</v>
      </c>
      <c r="J839" s="33">
        <v>271</v>
      </c>
      <c r="K839" s="326">
        <v>10.039999999999999</v>
      </c>
      <c r="L839" s="32">
        <v>271</v>
      </c>
      <c r="M839" s="327">
        <f>K839/L839</f>
        <v>3.7047970479704796E-2</v>
      </c>
      <c r="N839" s="23">
        <v>56.03</v>
      </c>
      <c r="O839" s="70">
        <f>M839*N839</f>
        <v>2.0757977859778598</v>
      </c>
      <c r="P839" s="70">
        <f>M839*60*1000</f>
        <v>2222.8782287822878</v>
      </c>
      <c r="Q839" s="84">
        <f>P839*N839/1000</f>
        <v>124.54786715867159</v>
      </c>
    </row>
    <row r="840" spans="1:17" ht="12.75" customHeight="1">
      <c r="A840" s="116"/>
      <c r="B840" s="16" t="s">
        <v>696</v>
      </c>
      <c r="C840" s="325" t="s">
        <v>687</v>
      </c>
      <c r="D840" s="18">
        <v>6</v>
      </c>
      <c r="E840" s="18">
        <v>1957</v>
      </c>
      <c r="F840" s="326">
        <v>12.598000000000001</v>
      </c>
      <c r="G840" s="326">
        <v>0.66</v>
      </c>
      <c r="H840" s="326">
        <v>0.08</v>
      </c>
      <c r="I840" s="326">
        <v>11.858000000000001</v>
      </c>
      <c r="J840" s="33">
        <v>319.77999999999997</v>
      </c>
      <c r="K840" s="326">
        <v>11.858000000000001</v>
      </c>
      <c r="L840" s="32">
        <v>319.77999999999997</v>
      </c>
      <c r="M840" s="327">
        <f>K840/L840</f>
        <v>3.7081743698792927E-2</v>
      </c>
      <c r="N840" s="23">
        <v>75.319999999999993</v>
      </c>
      <c r="O840" s="70">
        <f>M840*N840</f>
        <v>2.792996935393083</v>
      </c>
      <c r="P840" s="70">
        <f>M840*60*1000</f>
        <v>2224.9046219275756</v>
      </c>
      <c r="Q840" s="84">
        <f>P840*N840/1000</f>
        <v>167.57981612358498</v>
      </c>
    </row>
    <row r="841" spans="1:17" ht="12.75" customHeight="1">
      <c r="A841" s="116"/>
      <c r="B841" s="22" t="s">
        <v>31</v>
      </c>
      <c r="C841" s="325" t="s">
        <v>408</v>
      </c>
      <c r="D841" s="18">
        <v>11</v>
      </c>
      <c r="E841" s="18">
        <v>1980</v>
      </c>
      <c r="F841" s="326">
        <v>24.4</v>
      </c>
      <c r="G841" s="326">
        <v>0.38</v>
      </c>
      <c r="H841" s="326">
        <v>1.76</v>
      </c>
      <c r="I841" s="326">
        <v>21.85</v>
      </c>
      <c r="J841" s="33">
        <v>587</v>
      </c>
      <c r="K841" s="326">
        <v>21.85</v>
      </c>
      <c r="L841" s="32">
        <v>587</v>
      </c>
      <c r="M841" s="327">
        <f>K841/L841</f>
        <v>3.7223168654173765E-2</v>
      </c>
      <c r="N841" s="23">
        <v>56.03</v>
      </c>
      <c r="O841" s="70">
        <f>M841*N841</f>
        <v>2.0856141396933561</v>
      </c>
      <c r="P841" s="70">
        <f>M841*60*1000</f>
        <v>2233.3901192504259</v>
      </c>
      <c r="Q841" s="84">
        <f>P841*N841/1000</f>
        <v>125.13684838160137</v>
      </c>
    </row>
    <row r="842" spans="1:17" ht="12.75" customHeight="1">
      <c r="A842" s="116"/>
      <c r="B842" s="16" t="s">
        <v>79</v>
      </c>
      <c r="C842" s="328" t="s">
        <v>72</v>
      </c>
      <c r="D842" s="16">
        <v>77</v>
      </c>
      <c r="E842" s="16">
        <v>1960</v>
      </c>
      <c r="F842" s="329">
        <v>54.26</v>
      </c>
      <c r="G842" s="329">
        <v>5.82</v>
      </c>
      <c r="H842" s="329">
        <v>1.1599999999999999</v>
      </c>
      <c r="I842" s="329">
        <f>F842-G842-H842</f>
        <v>47.28</v>
      </c>
      <c r="J842" s="31">
        <v>1264.19</v>
      </c>
      <c r="K842" s="329">
        <f>I842/J842*L842</f>
        <v>46.704422594704909</v>
      </c>
      <c r="L842" s="30">
        <v>1248.8</v>
      </c>
      <c r="M842" s="330">
        <f>K842/L842</f>
        <v>3.7399441539641982E-2</v>
      </c>
      <c r="N842" s="24">
        <v>71.613</v>
      </c>
      <c r="O842" s="24">
        <f>M842*N842</f>
        <v>2.6782862069783815</v>
      </c>
      <c r="P842" s="24">
        <f>M842*60*1000</f>
        <v>2243.9664923785185</v>
      </c>
      <c r="Q842" s="85">
        <f>P842*N842/1000</f>
        <v>160.69717241870285</v>
      </c>
    </row>
    <row r="843" spans="1:17" ht="12.75" customHeight="1">
      <c r="A843" s="116"/>
      <c r="B843" s="22" t="s">
        <v>862</v>
      </c>
      <c r="C843" s="422" t="s">
        <v>861</v>
      </c>
      <c r="D843" s="78">
        <v>10</v>
      </c>
      <c r="E843" s="78" t="s">
        <v>35</v>
      </c>
      <c r="F843" s="423">
        <f>G843+H843+I843</f>
        <v>12.559000000000001</v>
      </c>
      <c r="G843" s="423">
        <v>0.71399999999999997</v>
      </c>
      <c r="H843" s="423">
        <v>0</v>
      </c>
      <c r="I843" s="423">
        <v>11.845000000000001</v>
      </c>
      <c r="J843" s="79">
        <v>314.19</v>
      </c>
      <c r="K843" s="423">
        <f>I843</f>
        <v>11.845000000000001</v>
      </c>
      <c r="L843" s="80">
        <f>J843</f>
        <v>314.19</v>
      </c>
      <c r="M843" s="424">
        <f>K843/L843</f>
        <v>3.7700117763136955E-2</v>
      </c>
      <c r="N843" s="81">
        <v>49.1</v>
      </c>
      <c r="O843" s="82">
        <f>M843*N843</f>
        <v>1.8510757821700246</v>
      </c>
      <c r="P843" s="82">
        <f>M843*60*1000</f>
        <v>2262.007065788217</v>
      </c>
      <c r="Q843" s="87">
        <f>P843*N843/1000</f>
        <v>111.06454693020146</v>
      </c>
    </row>
    <row r="844" spans="1:17" ht="12.75" customHeight="1">
      <c r="A844" s="116"/>
      <c r="B844" s="16" t="s">
        <v>254</v>
      </c>
      <c r="C844" s="309" t="s">
        <v>250</v>
      </c>
      <c r="D844" s="310">
        <v>8</v>
      </c>
      <c r="E844" s="310">
        <v>1959</v>
      </c>
      <c r="F844" s="311">
        <v>13.666532</v>
      </c>
      <c r="G844" s="311">
        <v>0</v>
      </c>
      <c r="H844" s="311">
        <v>0</v>
      </c>
      <c r="I844" s="311">
        <v>13.666532</v>
      </c>
      <c r="J844" s="312">
        <v>361.06</v>
      </c>
      <c r="K844" s="311">
        <v>13.666532</v>
      </c>
      <c r="L844" s="313">
        <v>361.06</v>
      </c>
      <c r="M844" s="314">
        <v>3.7851138314961501E-2</v>
      </c>
      <c r="N844" s="315">
        <v>69.389399999999995</v>
      </c>
      <c r="O844" s="315">
        <v>2.6264677769921896</v>
      </c>
      <c r="P844" s="315">
        <v>2271.0682988976901</v>
      </c>
      <c r="Q844" s="316">
        <v>157.58806661953136</v>
      </c>
    </row>
    <row r="845" spans="1:17" ht="12.75" customHeight="1">
      <c r="A845" s="116"/>
      <c r="B845" s="22" t="s">
        <v>569</v>
      </c>
      <c r="C845" s="328" t="s">
        <v>567</v>
      </c>
      <c r="D845" s="16">
        <v>10</v>
      </c>
      <c r="E845" s="16">
        <v>1938</v>
      </c>
      <c r="F845" s="329">
        <v>11.6</v>
      </c>
      <c r="G845" s="329"/>
      <c r="H845" s="329"/>
      <c r="I845" s="329">
        <v>11.6</v>
      </c>
      <c r="J845" s="31">
        <v>304.82</v>
      </c>
      <c r="K845" s="329">
        <v>11.6</v>
      </c>
      <c r="L845" s="30">
        <v>304.82</v>
      </c>
      <c r="M845" s="330">
        <f>K845/L845</f>
        <v>3.8055245718784859E-2</v>
      </c>
      <c r="N845" s="24">
        <v>64.855000000000004</v>
      </c>
      <c r="O845" s="24">
        <f>K845*N845/J845</f>
        <v>2.4680729610917918</v>
      </c>
      <c r="P845" s="24">
        <f>M845*60*1000</f>
        <v>2283.3147431270918</v>
      </c>
      <c r="Q845" s="85">
        <f>O845*60</f>
        <v>148.0843776655075</v>
      </c>
    </row>
    <row r="846" spans="1:17" ht="12.75" customHeight="1">
      <c r="A846" s="116"/>
      <c r="B846" s="22" t="s">
        <v>758</v>
      </c>
      <c r="C846" s="325" t="s">
        <v>754</v>
      </c>
      <c r="D846" s="18">
        <v>6</v>
      </c>
      <c r="E846" s="18">
        <v>1959</v>
      </c>
      <c r="F846" s="326">
        <v>13.018000000000001</v>
      </c>
      <c r="G846" s="326">
        <v>0.45185999999999998</v>
      </c>
      <c r="H846" s="326">
        <v>0.66</v>
      </c>
      <c r="I846" s="326">
        <f>F846-G846-H846</f>
        <v>11.906140000000001</v>
      </c>
      <c r="J846" s="33">
        <v>311.52</v>
      </c>
      <c r="K846" s="326">
        <v>8.3019999999999996</v>
      </c>
      <c r="L846" s="32">
        <v>217.22</v>
      </c>
      <c r="M846" s="327">
        <f>K846/L846</f>
        <v>3.8219316821655462E-2</v>
      </c>
      <c r="N846" s="23">
        <v>53.41</v>
      </c>
      <c r="O846" s="70">
        <f>M846*N846</f>
        <v>2.0412937114446179</v>
      </c>
      <c r="P846" s="70">
        <f>M846*60*1000</f>
        <v>2293.1590092993279</v>
      </c>
      <c r="Q846" s="84">
        <f>P846*N846/1000</f>
        <v>122.47762268667709</v>
      </c>
    </row>
    <row r="847" spans="1:17" ht="12.75" customHeight="1">
      <c r="A847" s="116"/>
      <c r="B847" s="16" t="s">
        <v>635</v>
      </c>
      <c r="C847" s="419" t="s">
        <v>634</v>
      </c>
      <c r="D847" s="18">
        <v>4</v>
      </c>
      <c r="E847" s="18">
        <v>1961</v>
      </c>
      <c r="F847" s="326">
        <f>G847+H847+I847</f>
        <v>6.7889999999999997</v>
      </c>
      <c r="G847" s="326">
        <v>0</v>
      </c>
      <c r="H847" s="326">
        <v>0.57299999999999995</v>
      </c>
      <c r="I847" s="326">
        <v>6.2160000000000002</v>
      </c>
      <c r="J847" s="33">
        <v>161.66</v>
      </c>
      <c r="K847" s="326">
        <f>I847</f>
        <v>6.2160000000000002</v>
      </c>
      <c r="L847" s="32">
        <f>J847</f>
        <v>161.66</v>
      </c>
      <c r="M847" s="327">
        <f>K847/L847</f>
        <v>3.8451070147222571E-2</v>
      </c>
      <c r="N847" s="23">
        <v>58.750999999999998</v>
      </c>
      <c r="O847" s="70">
        <f>M847*N847</f>
        <v>2.2590388222194733</v>
      </c>
      <c r="P847" s="70">
        <f>M847*60*1000</f>
        <v>2307.0642088333543</v>
      </c>
      <c r="Q847" s="84">
        <f>P847*N847/1000</f>
        <v>135.5423293331684</v>
      </c>
    </row>
    <row r="848" spans="1:17" ht="12.75" customHeight="1">
      <c r="A848" s="116"/>
      <c r="B848" s="16" t="s">
        <v>254</v>
      </c>
      <c r="C848" s="309" t="s">
        <v>247</v>
      </c>
      <c r="D848" s="310">
        <v>6</v>
      </c>
      <c r="E848" s="310">
        <v>1959</v>
      </c>
      <c r="F848" s="311">
        <v>12.712999999999999</v>
      </c>
      <c r="G848" s="311">
        <v>0.58253500000000003</v>
      </c>
      <c r="H848" s="311">
        <v>0.06</v>
      </c>
      <c r="I848" s="311">
        <v>12.070465</v>
      </c>
      <c r="J848" s="312">
        <v>310.93</v>
      </c>
      <c r="K848" s="311">
        <v>12.070465</v>
      </c>
      <c r="L848" s="313">
        <v>310.93</v>
      </c>
      <c r="M848" s="314">
        <v>3.8820522304055576E-2</v>
      </c>
      <c r="N848" s="315">
        <v>69.389399999999995</v>
      </c>
      <c r="O848" s="315">
        <v>2.6937327503650339</v>
      </c>
      <c r="P848" s="315">
        <v>2329.2313382433349</v>
      </c>
      <c r="Q848" s="316">
        <v>161.62396502190205</v>
      </c>
    </row>
    <row r="849" spans="1:17" ht="12.75" customHeight="1">
      <c r="A849" s="116"/>
      <c r="B849" s="16" t="s">
        <v>901</v>
      </c>
      <c r="C849" s="325" t="s">
        <v>894</v>
      </c>
      <c r="D849" s="18">
        <v>4</v>
      </c>
      <c r="E849" s="18"/>
      <c r="F849" s="326">
        <f>SUM(G849+H849+I849)</f>
        <v>6.2249999999999996</v>
      </c>
      <c r="G849" s="326">
        <v>0</v>
      </c>
      <c r="H849" s="326">
        <v>0</v>
      </c>
      <c r="I849" s="326">
        <v>6.2249999999999996</v>
      </c>
      <c r="J849" s="33">
        <v>160.13</v>
      </c>
      <c r="K849" s="326">
        <v>6.2249999999999996</v>
      </c>
      <c r="L849" s="32">
        <v>160.13</v>
      </c>
      <c r="M849" s="327">
        <f>K849/L849</f>
        <v>3.8874664335227627E-2</v>
      </c>
      <c r="N849" s="23">
        <v>58.72</v>
      </c>
      <c r="O849" s="70">
        <f>M849*N849</f>
        <v>2.282720289764566</v>
      </c>
      <c r="P849" s="70">
        <f>M849*60*1000</f>
        <v>2332.4798601136577</v>
      </c>
      <c r="Q849" s="84">
        <f>P849*N849/1000</f>
        <v>136.96321738587397</v>
      </c>
    </row>
    <row r="850" spans="1:17" ht="12.75" customHeight="1">
      <c r="A850" s="116"/>
      <c r="B850" s="16" t="s">
        <v>254</v>
      </c>
      <c r="C850" s="309" t="s">
        <v>251</v>
      </c>
      <c r="D850" s="310">
        <v>4</v>
      </c>
      <c r="E850" s="310">
        <v>1952</v>
      </c>
      <c r="F850" s="311">
        <v>4.2047210000000002</v>
      </c>
      <c r="G850" s="311">
        <v>0</v>
      </c>
      <c r="H850" s="311">
        <v>0</v>
      </c>
      <c r="I850" s="311">
        <v>4.2047210000000002</v>
      </c>
      <c r="J850" s="312">
        <v>108</v>
      </c>
      <c r="K850" s="311">
        <v>4.2047210000000002</v>
      </c>
      <c r="L850" s="313">
        <v>108</v>
      </c>
      <c r="M850" s="314">
        <v>3.893260185185185E-2</v>
      </c>
      <c r="N850" s="315">
        <v>69.389399999999995</v>
      </c>
      <c r="O850" s="315">
        <v>2.7015098829388884</v>
      </c>
      <c r="P850" s="315">
        <v>2335.9561111111111</v>
      </c>
      <c r="Q850" s="316">
        <v>162.09059297633331</v>
      </c>
    </row>
    <row r="851" spans="1:17" ht="12.75" customHeight="1">
      <c r="A851" s="116"/>
      <c r="B851" s="16" t="s">
        <v>254</v>
      </c>
      <c r="C851" s="309" t="s">
        <v>249</v>
      </c>
      <c r="D851" s="310">
        <v>4</v>
      </c>
      <c r="E851" s="310">
        <v>1963</v>
      </c>
      <c r="F851" s="311">
        <v>6.2590000000000003</v>
      </c>
      <c r="G851" s="311">
        <v>0.305815</v>
      </c>
      <c r="H851" s="311">
        <v>0.04</v>
      </c>
      <c r="I851" s="311">
        <v>5.9131850000000004</v>
      </c>
      <c r="J851" s="312">
        <v>150.99</v>
      </c>
      <c r="K851" s="311">
        <v>5.9131850000000004</v>
      </c>
      <c r="L851" s="313">
        <v>150.99</v>
      </c>
      <c r="M851" s="314">
        <v>3.9162759123120734E-2</v>
      </c>
      <c r="N851" s="315">
        <v>69.389399999999995</v>
      </c>
      <c r="O851" s="315">
        <v>2.7174803578978737</v>
      </c>
      <c r="P851" s="315">
        <v>2349.7655473872442</v>
      </c>
      <c r="Q851" s="316">
        <v>163.04882147387244</v>
      </c>
    </row>
    <row r="852" spans="1:17" ht="12.75" customHeight="1">
      <c r="A852" s="116"/>
      <c r="B852" s="22" t="s">
        <v>31</v>
      </c>
      <c r="C852" s="325" t="s">
        <v>407</v>
      </c>
      <c r="D852" s="18">
        <v>6</v>
      </c>
      <c r="E852" s="18">
        <v>1980</v>
      </c>
      <c r="F852" s="326">
        <v>12.6</v>
      </c>
      <c r="G852" s="326">
        <v>0.71</v>
      </c>
      <c r="H852" s="326">
        <v>0.96</v>
      </c>
      <c r="I852" s="326">
        <v>10.93</v>
      </c>
      <c r="J852" s="33">
        <v>275</v>
      </c>
      <c r="K852" s="326">
        <v>10.93</v>
      </c>
      <c r="L852" s="32">
        <v>275</v>
      </c>
      <c r="M852" s="327">
        <f>K852/L852</f>
        <v>3.9745454545454542E-2</v>
      </c>
      <c r="N852" s="23">
        <v>56.03</v>
      </c>
      <c r="O852" s="70">
        <f>M852*N852</f>
        <v>2.2269378181818182</v>
      </c>
      <c r="P852" s="70">
        <f>M852*60*1000</f>
        <v>2384.7272727272725</v>
      </c>
      <c r="Q852" s="84">
        <f>P852*N852/1000</f>
        <v>133.61626909090907</v>
      </c>
    </row>
    <row r="853" spans="1:17" ht="12.75" customHeight="1">
      <c r="A853" s="116"/>
      <c r="B853" s="22" t="s">
        <v>758</v>
      </c>
      <c r="C853" s="325" t="s">
        <v>755</v>
      </c>
      <c r="D853" s="18">
        <v>9</v>
      </c>
      <c r="E853" s="18">
        <v>1925</v>
      </c>
      <c r="F853" s="326">
        <v>27.823</v>
      </c>
      <c r="G853" s="326"/>
      <c r="H853" s="326"/>
      <c r="I853" s="326">
        <f>F853-G853-H853</f>
        <v>27.823</v>
      </c>
      <c r="J853" s="33">
        <v>684.99</v>
      </c>
      <c r="K853" s="326">
        <v>11.561540000000001</v>
      </c>
      <c r="L853" s="32">
        <v>284.64</v>
      </c>
      <c r="M853" s="327">
        <f>K853/L853</f>
        <v>4.061811410905003E-2</v>
      </c>
      <c r="N853" s="23">
        <v>53.41</v>
      </c>
      <c r="O853" s="70">
        <f>M853*N853</f>
        <v>2.1694134745643621</v>
      </c>
      <c r="P853" s="70">
        <f>M853*60*1000</f>
        <v>2437.0868465430017</v>
      </c>
      <c r="Q853" s="84">
        <f>P853*N853/1000</f>
        <v>130.16480847386171</v>
      </c>
    </row>
    <row r="854" spans="1:17" ht="12.75" customHeight="1">
      <c r="A854" s="116"/>
      <c r="B854" s="16" t="s">
        <v>254</v>
      </c>
      <c r="C854" s="309" t="s">
        <v>248</v>
      </c>
      <c r="D854" s="310">
        <v>6</v>
      </c>
      <c r="E854" s="310">
        <v>1940</v>
      </c>
      <c r="F854" s="311">
        <v>10.417</v>
      </c>
      <c r="G854" s="311">
        <v>0.21471999999999999</v>
      </c>
      <c r="H854" s="311">
        <v>0</v>
      </c>
      <c r="I854" s="311">
        <v>10.202279000000001</v>
      </c>
      <c r="J854" s="312">
        <v>250.65</v>
      </c>
      <c r="K854" s="311">
        <v>10.202279000000001</v>
      </c>
      <c r="L854" s="313">
        <v>250.65</v>
      </c>
      <c r="M854" s="314">
        <v>4.070328745262318E-2</v>
      </c>
      <c r="N854" s="315">
        <v>69.389399999999995</v>
      </c>
      <c r="O854" s="315">
        <v>2.8243766943650508</v>
      </c>
      <c r="P854" s="315">
        <v>2442.1972471573908</v>
      </c>
      <c r="Q854" s="316">
        <v>169.46260166190305</v>
      </c>
    </row>
    <row r="855" spans="1:17" ht="12.75" customHeight="1">
      <c r="A855" s="116"/>
      <c r="B855" s="22" t="s">
        <v>31</v>
      </c>
      <c r="C855" s="325" t="s">
        <v>403</v>
      </c>
      <c r="D855" s="18">
        <v>6</v>
      </c>
      <c r="E855" s="18">
        <v>1925</v>
      </c>
      <c r="F855" s="326">
        <v>13</v>
      </c>
      <c r="G855" s="326">
        <v>0.35</v>
      </c>
      <c r="H855" s="326">
        <v>0.98</v>
      </c>
      <c r="I855" s="326">
        <v>11.67</v>
      </c>
      <c r="J855" s="33">
        <v>285</v>
      </c>
      <c r="K855" s="326">
        <v>11.67</v>
      </c>
      <c r="L855" s="32">
        <v>285</v>
      </c>
      <c r="M855" s="327">
        <f>K855/L855</f>
        <v>4.0947368421052628E-2</v>
      </c>
      <c r="N855" s="23">
        <v>56.03</v>
      </c>
      <c r="O855" s="70">
        <f>M855*N855</f>
        <v>2.2942810526315789</v>
      </c>
      <c r="P855" s="70">
        <f>M855*60*1000</f>
        <v>2456.8421052631579</v>
      </c>
      <c r="Q855" s="84">
        <f>P855*N855/1000</f>
        <v>137.65686315789475</v>
      </c>
    </row>
    <row r="856" spans="1:17" ht="12.75" customHeight="1">
      <c r="A856" s="116"/>
      <c r="B856" s="22" t="s">
        <v>24</v>
      </c>
      <c r="C856" s="325" t="s">
        <v>378</v>
      </c>
      <c r="D856" s="18">
        <v>4</v>
      </c>
      <c r="E856" s="18">
        <v>100.97</v>
      </c>
      <c r="F856" s="326">
        <f>+G856+H856+I856</f>
        <v>4.154325</v>
      </c>
      <c r="G856" s="326">
        <v>0</v>
      </c>
      <c r="H856" s="326">
        <v>0</v>
      </c>
      <c r="I856" s="326">
        <v>4.154325</v>
      </c>
      <c r="J856" s="33">
        <v>100.97</v>
      </c>
      <c r="K856" s="326">
        <v>4.154325</v>
      </c>
      <c r="L856" s="32">
        <v>100.97</v>
      </c>
      <c r="M856" s="327">
        <f>K856/L856</f>
        <v>4.1144151728236114E-2</v>
      </c>
      <c r="N856" s="23">
        <v>73.683999999999997</v>
      </c>
      <c r="O856" s="70">
        <f>M856*N856</f>
        <v>3.0316656759433496</v>
      </c>
      <c r="P856" s="70">
        <f>M856*60*1000</f>
        <v>2468.6491036941666</v>
      </c>
      <c r="Q856" s="84">
        <f>P856*N856/1000</f>
        <v>181.89994055660094</v>
      </c>
    </row>
    <row r="857" spans="1:17" ht="12.75" customHeight="1">
      <c r="A857" s="116"/>
      <c r="B857" s="16" t="s">
        <v>254</v>
      </c>
      <c r="C857" s="309" t="s">
        <v>252</v>
      </c>
      <c r="D857" s="310">
        <v>8</v>
      </c>
      <c r="E857" s="310" t="s">
        <v>35</v>
      </c>
      <c r="F857" s="311">
        <v>10.271000000000001</v>
      </c>
      <c r="G857" s="311">
        <v>0</v>
      </c>
      <c r="H857" s="311">
        <v>0</v>
      </c>
      <c r="I857" s="311">
        <v>10.270999</v>
      </c>
      <c r="J857" s="312">
        <v>248.01</v>
      </c>
      <c r="K857" s="311">
        <v>10.270999</v>
      </c>
      <c r="L857" s="313">
        <v>248.01</v>
      </c>
      <c r="M857" s="314">
        <v>4.1413648643199873E-2</v>
      </c>
      <c r="N857" s="315">
        <v>69.389399999999995</v>
      </c>
      <c r="O857" s="315">
        <v>2.8736682311624531</v>
      </c>
      <c r="P857" s="315">
        <v>2484.8189185919923</v>
      </c>
      <c r="Q857" s="316">
        <v>172.42009386974718</v>
      </c>
    </row>
    <row r="858" spans="1:17" ht="12.75" customHeight="1">
      <c r="A858" s="116"/>
      <c r="B858" s="22" t="s">
        <v>758</v>
      </c>
      <c r="C858" s="325" t="s">
        <v>756</v>
      </c>
      <c r="D858" s="18">
        <v>23</v>
      </c>
      <c r="E858" s="18">
        <v>1963</v>
      </c>
      <c r="F858" s="326">
        <v>20.853000000000002</v>
      </c>
      <c r="G858" s="326"/>
      <c r="H858" s="326"/>
      <c r="I858" s="326">
        <f>F858-G858-H858</f>
        <v>20.853000000000002</v>
      </c>
      <c r="J858" s="33">
        <v>502.6</v>
      </c>
      <c r="K858" s="326">
        <v>20.853000000000002</v>
      </c>
      <c r="L858" s="32">
        <v>502.6</v>
      </c>
      <c r="M858" s="327">
        <f>K858/L858</f>
        <v>4.1490250696378829E-2</v>
      </c>
      <c r="N858" s="23">
        <v>53.41</v>
      </c>
      <c r="O858" s="70">
        <f>M858*N858</f>
        <v>2.2159942896935929</v>
      </c>
      <c r="P858" s="70">
        <f>M858*60*1000</f>
        <v>2489.41504178273</v>
      </c>
      <c r="Q858" s="84">
        <f>P858*N858/1000</f>
        <v>132.95965738161561</v>
      </c>
    </row>
    <row r="859" spans="1:17" ht="12.75" customHeight="1">
      <c r="A859" s="116"/>
      <c r="B859" s="16" t="s">
        <v>254</v>
      </c>
      <c r="C859" s="309" t="s">
        <v>245</v>
      </c>
      <c r="D859" s="310">
        <v>4</v>
      </c>
      <c r="E859" s="310">
        <v>1940</v>
      </c>
      <c r="F859" s="311">
        <v>17.536000000000001</v>
      </c>
      <c r="G859" s="311">
        <v>1.4963839999999999</v>
      </c>
      <c r="H859" s="311">
        <v>0.04</v>
      </c>
      <c r="I859" s="311">
        <v>15.999617000000001</v>
      </c>
      <c r="J859" s="312">
        <v>383.02000000000004</v>
      </c>
      <c r="K859" s="311">
        <v>15.999617000000001</v>
      </c>
      <c r="L859" s="313">
        <v>383.02000000000004</v>
      </c>
      <c r="M859" s="314">
        <v>4.1772275599185421E-2</v>
      </c>
      <c r="N859" s="315">
        <v>69.389399999999995</v>
      </c>
      <c r="O859" s="315">
        <v>2.8985531404621168</v>
      </c>
      <c r="P859" s="315">
        <v>2506.3365359511254</v>
      </c>
      <c r="Q859" s="316">
        <v>173.91318842772699</v>
      </c>
    </row>
    <row r="860" spans="1:17" ht="12.75" customHeight="1">
      <c r="A860" s="116"/>
      <c r="B860" s="22" t="s">
        <v>24</v>
      </c>
      <c r="C860" s="325" t="s">
        <v>377</v>
      </c>
      <c r="D860" s="18">
        <v>5</v>
      </c>
      <c r="E860" s="18">
        <v>176.04</v>
      </c>
      <c r="F860" s="326">
        <f>+G860+H860+I860</f>
        <v>7.3840000000000003</v>
      </c>
      <c r="G860" s="326">
        <v>0</v>
      </c>
      <c r="H860" s="326">
        <v>0</v>
      </c>
      <c r="I860" s="326">
        <v>7.3840000000000003</v>
      </c>
      <c r="J860" s="33">
        <v>176.04</v>
      </c>
      <c r="K860" s="326">
        <v>7.3840000000000003</v>
      </c>
      <c r="L860" s="32">
        <v>176.04</v>
      </c>
      <c r="M860" s="327">
        <f>K860/L860</f>
        <v>4.1945012497159741E-2</v>
      </c>
      <c r="N860" s="23">
        <v>73.683999999999997</v>
      </c>
      <c r="O860" s="70">
        <f>M860*N860</f>
        <v>3.0906763008407183</v>
      </c>
      <c r="P860" s="70">
        <f>M860*60*1000</f>
        <v>2516.7007498295843</v>
      </c>
      <c r="Q860" s="84">
        <f>P860*N860/1000</f>
        <v>185.44057805044309</v>
      </c>
    </row>
    <row r="861" spans="1:17" ht="12.75" customHeight="1">
      <c r="A861" s="116"/>
      <c r="B861" s="22" t="s">
        <v>821</v>
      </c>
      <c r="C861" s="419" t="s">
        <v>820</v>
      </c>
      <c r="D861" s="18">
        <v>12</v>
      </c>
      <c r="E861" s="18">
        <v>1960</v>
      </c>
      <c r="F861" s="326">
        <v>24</v>
      </c>
      <c r="G861" s="326">
        <v>0.8</v>
      </c>
      <c r="H861" s="326">
        <v>0.09</v>
      </c>
      <c r="I861" s="326">
        <v>23.108000000000001</v>
      </c>
      <c r="J861" s="33">
        <v>550.28</v>
      </c>
      <c r="K861" s="326">
        <v>23.108000000000001</v>
      </c>
      <c r="L861" s="32">
        <v>550.28</v>
      </c>
      <c r="M861" s="327">
        <f>K861/L861</f>
        <v>4.1993167114923312E-2</v>
      </c>
      <c r="N861" s="23">
        <v>89.7</v>
      </c>
      <c r="O861" s="70">
        <f>M861*N861</f>
        <v>3.7667870902086213</v>
      </c>
      <c r="P861" s="70">
        <f>M861*60*1000</f>
        <v>2519.5900268953988</v>
      </c>
      <c r="Q861" s="84">
        <f>P861*N861/1000</f>
        <v>226.00722541251727</v>
      </c>
    </row>
    <row r="862" spans="1:17" ht="12.75" customHeight="1">
      <c r="A862" s="116"/>
      <c r="B862" s="22" t="s">
        <v>758</v>
      </c>
      <c r="C862" s="325" t="s">
        <v>757</v>
      </c>
      <c r="D862" s="18">
        <v>6</v>
      </c>
      <c r="E862" s="18">
        <v>1926</v>
      </c>
      <c r="F862" s="326">
        <v>11.881</v>
      </c>
      <c r="G862" s="326">
        <v>0.30854999999999999</v>
      </c>
      <c r="H862" s="326">
        <v>0.8</v>
      </c>
      <c r="I862" s="326">
        <f>F862-G862-H862</f>
        <v>10.772449999999999</v>
      </c>
      <c r="J862" s="33">
        <v>254.15</v>
      </c>
      <c r="K862" s="326">
        <v>8.2347900000000003</v>
      </c>
      <c r="L862" s="32">
        <v>194.28</v>
      </c>
      <c r="M862" s="327">
        <f>K862/L862</f>
        <v>4.2386195182211241E-2</v>
      </c>
      <c r="N862" s="23">
        <v>53.41</v>
      </c>
      <c r="O862" s="70">
        <f>M862*N862</f>
        <v>2.2638466846819023</v>
      </c>
      <c r="P862" s="70">
        <f>M862*60*1000</f>
        <v>2543.1717109326746</v>
      </c>
      <c r="Q862" s="84">
        <f>P862*N862/1000</f>
        <v>135.83080108091414</v>
      </c>
    </row>
    <row r="863" spans="1:17" ht="12.75" customHeight="1">
      <c r="A863" s="116"/>
      <c r="B863" s="16" t="s">
        <v>79</v>
      </c>
      <c r="C863" s="328" t="s">
        <v>78</v>
      </c>
      <c r="D863" s="16">
        <v>8</v>
      </c>
      <c r="E863" s="16">
        <v>1901</v>
      </c>
      <c r="F863" s="329">
        <v>14.089</v>
      </c>
      <c r="G863" s="329">
        <v>0</v>
      </c>
      <c r="H863" s="329">
        <v>0</v>
      </c>
      <c r="I863" s="329">
        <f>F863-G863-H863</f>
        <v>14.089</v>
      </c>
      <c r="J863" s="31">
        <v>330.14</v>
      </c>
      <c r="K863" s="329">
        <f>I863/J863*L863</f>
        <v>12.568033258617557</v>
      </c>
      <c r="L863" s="30">
        <v>294.5</v>
      </c>
      <c r="M863" s="330">
        <f>K863/L863</f>
        <v>4.2675834494456902E-2</v>
      </c>
      <c r="N863" s="24">
        <v>71.613</v>
      </c>
      <c r="O863" s="24">
        <f>M863*N863</f>
        <v>3.056144535651542</v>
      </c>
      <c r="P863" s="24">
        <f>M863*60*1000</f>
        <v>2560.5500696674144</v>
      </c>
      <c r="Q863" s="85">
        <f>P863*N863/1000</f>
        <v>183.36867213909255</v>
      </c>
    </row>
    <row r="864" spans="1:17" ht="12.75" customHeight="1">
      <c r="A864" s="116"/>
      <c r="B864" s="22" t="s">
        <v>24</v>
      </c>
      <c r="C864" s="325" t="s">
        <v>255</v>
      </c>
      <c r="D864" s="18">
        <v>6</v>
      </c>
      <c r="E864" s="18">
        <v>156.38999999999999</v>
      </c>
      <c r="F864" s="326">
        <f>+G864+H864+I864</f>
        <v>6.7169269999999992</v>
      </c>
      <c r="G864" s="326">
        <v>0</v>
      </c>
      <c r="H864" s="326">
        <v>0.02</v>
      </c>
      <c r="I864" s="326">
        <v>6.6969269999999996</v>
      </c>
      <c r="J864" s="33">
        <v>156.38999999999999</v>
      </c>
      <c r="K864" s="326">
        <v>6.6969269999999996</v>
      </c>
      <c r="L864" s="32">
        <v>156.38999999999999</v>
      </c>
      <c r="M864" s="327">
        <f>K864/L864</f>
        <v>4.2821964319969312E-2</v>
      </c>
      <c r="N864" s="23">
        <v>73.683999999999997</v>
      </c>
      <c r="O864" s="70">
        <f>M864*N864</f>
        <v>3.1552936189526188</v>
      </c>
      <c r="P864" s="70">
        <f>M864*60*1000</f>
        <v>2569.3178591981587</v>
      </c>
      <c r="Q864" s="84">
        <f>P864*N864/1000</f>
        <v>189.31761713715713</v>
      </c>
    </row>
    <row r="865" spans="1:17" ht="12.75" customHeight="1">
      <c r="A865" s="116"/>
      <c r="B865" s="16" t="s">
        <v>254</v>
      </c>
      <c r="C865" s="309" t="s">
        <v>253</v>
      </c>
      <c r="D865" s="310">
        <v>13</v>
      </c>
      <c r="E865" s="310" t="s">
        <v>35</v>
      </c>
      <c r="F865" s="311">
        <v>17.149000000000001</v>
      </c>
      <c r="G865" s="311">
        <v>0</v>
      </c>
      <c r="H865" s="311">
        <v>0</v>
      </c>
      <c r="I865" s="311">
        <v>17.149000000000001</v>
      </c>
      <c r="J865" s="312">
        <v>397.64</v>
      </c>
      <c r="K865" s="311">
        <v>17.149000000000001</v>
      </c>
      <c r="L865" s="313">
        <v>397.64</v>
      </c>
      <c r="M865" s="314">
        <v>4.3126948999094659E-2</v>
      </c>
      <c r="N865" s="315">
        <v>69.389399999999995</v>
      </c>
      <c r="O865" s="315">
        <v>2.9925531148777789</v>
      </c>
      <c r="P865" s="315">
        <v>2587.6169399456799</v>
      </c>
      <c r="Q865" s="316">
        <v>179.55318689266673</v>
      </c>
    </row>
    <row r="866" spans="1:17" ht="12.75" customHeight="1">
      <c r="A866" s="116"/>
      <c r="B866" s="22" t="s">
        <v>529</v>
      </c>
      <c r="C866" s="339" t="s">
        <v>528</v>
      </c>
      <c r="D866" s="71">
        <v>4</v>
      </c>
      <c r="E866" s="83" t="s">
        <v>35</v>
      </c>
      <c r="F866" s="335">
        <v>9.11</v>
      </c>
      <c r="G866" s="335">
        <v>0.21</v>
      </c>
      <c r="H866" s="336">
        <v>0.4</v>
      </c>
      <c r="I866" s="335">
        <v>8.5</v>
      </c>
      <c r="J866" s="73">
        <v>191.55</v>
      </c>
      <c r="K866" s="335">
        <v>8.5</v>
      </c>
      <c r="L866" s="337">
        <v>191.55</v>
      </c>
      <c r="M866" s="327">
        <f>K866/L866</f>
        <v>4.4374836857217437E-2</v>
      </c>
      <c r="N866" s="338">
        <v>65.900000000000006</v>
      </c>
      <c r="O866" s="70">
        <f>M866*N866</f>
        <v>2.9243017488906293</v>
      </c>
      <c r="P866" s="70">
        <f>M866*60*1000</f>
        <v>2662.4902114330462</v>
      </c>
      <c r="Q866" s="84">
        <f>P866*N866/1000</f>
        <v>175.45810493343774</v>
      </c>
    </row>
    <row r="867" spans="1:17" ht="12.75" customHeight="1">
      <c r="A867" s="116"/>
      <c r="B867" s="16" t="s">
        <v>79</v>
      </c>
      <c r="C867" s="328" t="s">
        <v>76</v>
      </c>
      <c r="D867" s="16">
        <v>63</v>
      </c>
      <c r="E867" s="16">
        <v>1960</v>
      </c>
      <c r="F867" s="329">
        <v>45.55</v>
      </c>
      <c r="G867" s="329">
        <v>3.99</v>
      </c>
      <c r="H867" s="329">
        <v>0</v>
      </c>
      <c r="I867" s="329">
        <f>F867-G867-H867</f>
        <v>41.559999999999995</v>
      </c>
      <c r="J867" s="31">
        <v>923.99</v>
      </c>
      <c r="K867" s="329">
        <f>I867/J867*L867</f>
        <v>41.559999999999995</v>
      </c>
      <c r="L867" s="30">
        <v>923.99</v>
      </c>
      <c r="M867" s="330">
        <f>K867/L867</f>
        <v>4.4978841762356732E-2</v>
      </c>
      <c r="N867" s="24">
        <v>71.613</v>
      </c>
      <c r="O867" s="24">
        <f>M867*N867</f>
        <v>3.2210697951276526</v>
      </c>
      <c r="P867" s="24">
        <f>M867*60*1000</f>
        <v>2698.7305057414037</v>
      </c>
      <c r="Q867" s="85">
        <f>P867*N867/1000</f>
        <v>193.26418770765915</v>
      </c>
    </row>
    <row r="868" spans="1:17" ht="12.75" customHeight="1">
      <c r="A868" s="116"/>
      <c r="B868" s="22" t="s">
        <v>196</v>
      </c>
      <c r="C868" s="419" t="s">
        <v>195</v>
      </c>
      <c r="D868" s="34">
        <v>4</v>
      </c>
      <c r="E868" s="18" t="s">
        <v>35</v>
      </c>
      <c r="F868" s="326">
        <f>G868+H868+I868</f>
        <v>6.1000009999999998</v>
      </c>
      <c r="G868" s="326">
        <v>0</v>
      </c>
      <c r="H868" s="326">
        <v>0</v>
      </c>
      <c r="I868" s="326">
        <v>6.1000009999999998</v>
      </c>
      <c r="J868" s="33">
        <v>135.59</v>
      </c>
      <c r="K868" s="326">
        <v>6.1000009999999998</v>
      </c>
      <c r="L868" s="32">
        <v>135.59</v>
      </c>
      <c r="M868" s="327">
        <f>K868/L868</f>
        <v>4.4988575853676521E-2</v>
      </c>
      <c r="N868" s="23">
        <v>62.1</v>
      </c>
      <c r="O868" s="70">
        <f>M868*N868</f>
        <v>2.7937905605133122</v>
      </c>
      <c r="P868" s="70">
        <f>M868*60*1000</f>
        <v>2699.3145512205911</v>
      </c>
      <c r="Q868" s="84">
        <f>P868*N868/1000</f>
        <v>167.62743363079872</v>
      </c>
    </row>
    <row r="869" spans="1:17" ht="12.75" customHeight="1">
      <c r="A869" s="116"/>
      <c r="B869" s="22" t="s">
        <v>31</v>
      </c>
      <c r="C869" s="325" t="s">
        <v>404</v>
      </c>
      <c r="D869" s="18">
        <v>9</v>
      </c>
      <c r="E869" s="18">
        <v>1986</v>
      </c>
      <c r="F869" s="326">
        <v>22.7</v>
      </c>
      <c r="G869" s="326">
        <v>0.41</v>
      </c>
      <c r="H869" s="326">
        <v>1.44</v>
      </c>
      <c r="I869" s="326">
        <v>20.85</v>
      </c>
      <c r="J869" s="33">
        <v>412</v>
      </c>
      <c r="K869" s="326">
        <v>20.85</v>
      </c>
      <c r="L869" s="32">
        <v>412</v>
      </c>
      <c r="M869" s="327">
        <f>K869/L869</f>
        <v>5.0606796116504857E-2</v>
      </c>
      <c r="N869" s="23">
        <v>56.03</v>
      </c>
      <c r="O869" s="70">
        <f>M869*N869</f>
        <v>2.8354987864077672</v>
      </c>
      <c r="P869" s="70">
        <f>M869*60*1000</f>
        <v>3036.4077669902913</v>
      </c>
      <c r="Q869" s="84">
        <f>P869*N869/1000</f>
        <v>170.129927184466</v>
      </c>
    </row>
    <row r="870" spans="1:17" ht="13.5" customHeight="1" thickBot="1">
      <c r="A870" s="117"/>
      <c r="B870" s="35" t="s">
        <v>901</v>
      </c>
      <c r="C870" s="429" t="s">
        <v>896</v>
      </c>
      <c r="D870" s="36">
        <v>3</v>
      </c>
      <c r="E870" s="36">
        <v>1940</v>
      </c>
      <c r="F870" s="350">
        <f>SUM(G870+H870+I870)</f>
        <v>6.3010000000000002</v>
      </c>
      <c r="G870" s="350">
        <v>0</v>
      </c>
      <c r="H870" s="350">
        <v>0</v>
      </c>
      <c r="I870" s="350">
        <v>6.3010000000000002</v>
      </c>
      <c r="J870" s="38">
        <v>112.26</v>
      </c>
      <c r="K870" s="350">
        <v>6.3010000000000002</v>
      </c>
      <c r="L870" s="37">
        <v>112.26</v>
      </c>
      <c r="M870" s="351">
        <f>K870/L870</f>
        <v>5.6128629966150007E-2</v>
      </c>
      <c r="N870" s="39">
        <v>58.72</v>
      </c>
      <c r="O870" s="88">
        <f>M870*N870</f>
        <v>3.2958731516123283</v>
      </c>
      <c r="P870" s="88">
        <f>M870*60*1000</f>
        <v>3367.7177979690005</v>
      </c>
      <c r="Q870" s="89">
        <f>P870*N870/1000</f>
        <v>197.75238909673971</v>
      </c>
    </row>
  </sheetData>
  <sortState ref="B624:R870">
    <sortCondition ref="M624:M870"/>
  </sortState>
  <mergeCells count="19">
    <mergeCell ref="D2:D3"/>
    <mergeCell ref="J2:J3"/>
    <mergeCell ref="K2:K3"/>
    <mergeCell ref="A6:A125"/>
    <mergeCell ref="A126:A342"/>
    <mergeCell ref="A343:A629"/>
    <mergeCell ref="A630:A870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sausis</vt:lpstr>
      <vt:lpstr>'2015 sausis'!Print_Titles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2015-02-19T09:19:39Z</dcterms:modified>
</cp:coreProperties>
</file>