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045" windowWidth="19320" windowHeight="6090"/>
  </bookViews>
  <sheets>
    <sheet name="2014 vasaris" sheetId="4" r:id="rId1"/>
  </sheets>
  <definedNames>
    <definedName name="_xlnm.Print_Titles" localSheetId="0">'2014 vasaris'!$3:$3</definedName>
  </definedNames>
  <calcPr calcId="125725"/>
</workbook>
</file>

<file path=xl/calcChain.xml><?xml version="1.0" encoding="utf-8"?>
<calcChain xmlns="http://schemas.openxmlformats.org/spreadsheetml/2006/main">
  <c r="L617" i="4"/>
  <c r="K617"/>
  <c r="M617" s="1"/>
  <c r="L690"/>
  <c r="K690"/>
  <c r="L624"/>
  <c r="K624"/>
  <c r="M624" s="1"/>
  <c r="L368"/>
  <c r="K368"/>
  <c r="L589"/>
  <c r="K589"/>
  <c r="M589" s="1"/>
  <c r="L489"/>
  <c r="K489"/>
  <c r="L420"/>
  <c r="K420"/>
  <c r="L597"/>
  <c r="K597"/>
  <c r="L550"/>
  <c r="K550"/>
  <c r="L523"/>
  <c r="K523"/>
  <c r="M930"/>
  <c r="O930" s="1"/>
  <c r="F930"/>
  <c r="M982"/>
  <c r="P982" s="1"/>
  <c r="Q982" s="1"/>
  <c r="F982"/>
  <c r="M953"/>
  <c r="O953" s="1"/>
  <c r="F953"/>
  <c r="M915"/>
  <c r="O915" s="1"/>
  <c r="F915"/>
  <c r="P865"/>
  <c r="Q865" s="1"/>
  <c r="O865"/>
  <c r="K865"/>
  <c r="F865"/>
  <c r="P888"/>
  <c r="Q888" s="1"/>
  <c r="O888"/>
  <c r="K888"/>
  <c r="F888"/>
  <c r="M1005"/>
  <c r="P1005" s="1"/>
  <c r="Q1005" s="1"/>
  <c r="F1005"/>
  <c r="M890"/>
  <c r="P890" s="1"/>
  <c r="Q890" s="1"/>
  <c r="F890"/>
  <c r="M910"/>
  <c r="O910" s="1"/>
  <c r="F910"/>
  <c r="M861"/>
  <c r="P861" s="1"/>
  <c r="Q861" s="1"/>
  <c r="F861"/>
  <c r="M703"/>
  <c r="P703" s="1"/>
  <c r="Q703" s="1"/>
  <c r="F703"/>
  <c r="M709"/>
  <c r="P709" s="1"/>
  <c r="Q709" s="1"/>
  <c r="F709"/>
  <c r="P825"/>
  <c r="Q825" s="1"/>
  <c r="O825"/>
  <c r="K825"/>
  <c r="F825"/>
  <c r="P712"/>
  <c r="Q712" s="1"/>
  <c r="O712"/>
  <c r="K712"/>
  <c r="F712"/>
  <c r="M719"/>
  <c r="P719" s="1"/>
  <c r="Q719" s="1"/>
  <c r="F719"/>
  <c r="M727"/>
  <c r="P727" s="1"/>
  <c r="Q727" s="1"/>
  <c r="F727"/>
  <c r="P704"/>
  <c r="Q704" s="1"/>
  <c r="O704"/>
  <c r="K704"/>
  <c r="F704"/>
  <c r="M716"/>
  <c r="P716" s="1"/>
  <c r="Q716" s="1"/>
  <c r="F716"/>
  <c r="M729"/>
  <c r="P729" s="1"/>
  <c r="Q729" s="1"/>
  <c r="F729"/>
  <c r="M855"/>
  <c r="P855" s="1"/>
  <c r="Q855" s="1"/>
  <c r="F855"/>
  <c r="M395"/>
  <c r="O395" s="1"/>
  <c r="F395"/>
  <c r="M354"/>
  <c r="P354" s="1"/>
  <c r="Q354" s="1"/>
  <c r="F354"/>
  <c r="M355"/>
  <c r="P355" s="1"/>
  <c r="Q355" s="1"/>
  <c r="F355"/>
  <c r="M398"/>
  <c r="P398" s="1"/>
  <c r="Q398" s="1"/>
  <c r="F398"/>
  <c r="M370"/>
  <c r="O370" s="1"/>
  <c r="F370"/>
  <c r="M380"/>
  <c r="P380" s="1"/>
  <c r="Q380" s="1"/>
  <c r="F380"/>
  <c r="M344"/>
  <c r="P344" s="1"/>
  <c r="Q344" s="1"/>
  <c r="F344"/>
  <c r="M392"/>
  <c r="P392" s="1"/>
  <c r="Q392" s="1"/>
  <c r="F392"/>
  <c r="M397"/>
  <c r="O397" s="1"/>
  <c r="F397"/>
  <c r="M375"/>
  <c r="P375" s="1"/>
  <c r="Q375" s="1"/>
  <c r="F375"/>
  <c r="P174"/>
  <c r="Q174" s="1"/>
  <c r="O174"/>
  <c r="K174"/>
  <c r="F174"/>
  <c r="M184"/>
  <c r="P184" s="1"/>
  <c r="Q184" s="1"/>
  <c r="F184"/>
  <c r="M81"/>
  <c r="O81" s="1"/>
  <c r="F81"/>
  <c r="P164"/>
  <c r="Q164" s="1"/>
  <c r="O164"/>
  <c r="K164"/>
  <c r="F164"/>
  <c r="M183"/>
  <c r="P183" s="1"/>
  <c r="Q183" s="1"/>
  <c r="F183"/>
  <c r="M179"/>
  <c r="P179" s="1"/>
  <c r="Q179" s="1"/>
  <c r="F179"/>
  <c r="M178"/>
  <c r="O178" s="1"/>
  <c r="F178"/>
  <c r="M182"/>
  <c r="P182" s="1"/>
  <c r="Q182" s="1"/>
  <c r="F182"/>
  <c r="M152"/>
  <c r="P152" s="1"/>
  <c r="Q152" s="1"/>
  <c r="F152"/>
  <c r="M130"/>
  <c r="P130" s="1"/>
  <c r="Q130" s="1"/>
  <c r="F130"/>
  <c r="L901"/>
  <c r="K901"/>
  <c r="F901"/>
  <c r="L896"/>
  <c r="K896"/>
  <c r="F896"/>
  <c r="L889"/>
  <c r="K889"/>
  <c r="F889"/>
  <c r="L864"/>
  <c r="K864"/>
  <c r="F864"/>
  <c r="L830"/>
  <c r="K830"/>
  <c r="F830"/>
  <c r="L804"/>
  <c r="K804"/>
  <c r="F804"/>
  <c r="L764"/>
  <c r="K764"/>
  <c r="F764"/>
  <c r="L746"/>
  <c r="K746"/>
  <c r="F746"/>
  <c r="L733"/>
  <c r="K733"/>
  <c r="F733"/>
  <c r="L731"/>
  <c r="K731"/>
  <c r="F731"/>
  <c r="L527"/>
  <c r="K527"/>
  <c r="F527"/>
  <c r="L526"/>
  <c r="K526"/>
  <c r="F526"/>
  <c r="L521"/>
  <c r="K521"/>
  <c r="F521"/>
  <c r="L518"/>
  <c r="K518"/>
  <c r="F518"/>
  <c r="L507"/>
  <c r="K507"/>
  <c r="F507"/>
  <c r="L499"/>
  <c r="K499"/>
  <c r="F499"/>
  <c r="L497"/>
  <c r="K497"/>
  <c r="F497"/>
  <c r="L496"/>
  <c r="K496"/>
  <c r="F496"/>
  <c r="L495"/>
  <c r="K495"/>
  <c r="F495"/>
  <c r="L487"/>
  <c r="K487"/>
  <c r="F487"/>
  <c r="L374"/>
  <c r="K374"/>
  <c r="F374"/>
  <c r="L373"/>
  <c r="K373"/>
  <c r="F373"/>
  <c r="L356"/>
  <c r="K356"/>
  <c r="F356"/>
  <c r="L343"/>
  <c r="K343"/>
  <c r="F343"/>
  <c r="L342"/>
  <c r="K342"/>
  <c r="F342"/>
  <c r="L339"/>
  <c r="K339"/>
  <c r="F339"/>
  <c r="L334"/>
  <c r="K334"/>
  <c r="F334"/>
  <c r="L329"/>
  <c r="K329"/>
  <c r="F329"/>
  <c r="L326"/>
  <c r="K326"/>
  <c r="F326"/>
  <c r="L325"/>
  <c r="K325"/>
  <c r="F325"/>
  <c r="L170"/>
  <c r="K170"/>
  <c r="F170"/>
  <c r="L169"/>
  <c r="K169"/>
  <c r="F169"/>
  <c r="L168"/>
  <c r="K168"/>
  <c r="F168"/>
  <c r="L166"/>
  <c r="K166"/>
  <c r="F166"/>
  <c r="L160"/>
  <c r="K160"/>
  <c r="F160"/>
  <c r="L149"/>
  <c r="K149"/>
  <c r="F149"/>
  <c r="L120"/>
  <c r="K120"/>
  <c r="F120"/>
  <c r="L98"/>
  <c r="K98"/>
  <c r="F98"/>
  <c r="L84"/>
  <c r="K84"/>
  <c r="F84"/>
  <c r="L21"/>
  <c r="K21"/>
  <c r="F21"/>
  <c r="M994"/>
  <c r="O994" s="1"/>
  <c r="M974"/>
  <c r="P974" s="1"/>
  <c r="Q974" s="1"/>
  <c r="M939"/>
  <c r="P939" s="1"/>
  <c r="Q939" s="1"/>
  <c r="M931"/>
  <c r="O931" s="1"/>
  <c r="M925"/>
  <c r="O925" s="1"/>
  <c r="M678"/>
  <c r="P678" s="1"/>
  <c r="Q678" s="1"/>
  <c r="M676"/>
  <c r="P676" s="1"/>
  <c r="Q676" s="1"/>
  <c r="M666"/>
  <c r="O666" s="1"/>
  <c r="M665"/>
  <c r="O665" s="1"/>
  <c r="M664"/>
  <c r="P664" s="1"/>
  <c r="Q664" s="1"/>
  <c r="M662"/>
  <c r="P662" s="1"/>
  <c r="Q662" s="1"/>
  <c r="M658"/>
  <c r="O658" s="1"/>
  <c r="M656"/>
  <c r="O656" s="1"/>
  <c r="M677"/>
  <c r="P677" s="1"/>
  <c r="Q677" s="1"/>
  <c r="M650"/>
  <c r="P650" s="1"/>
  <c r="Q650" s="1"/>
  <c r="M428"/>
  <c r="O428" s="1"/>
  <c r="M423"/>
  <c r="O423" s="1"/>
  <c r="M422"/>
  <c r="P422" s="1"/>
  <c r="Q422" s="1"/>
  <c r="M406"/>
  <c r="P406" s="1"/>
  <c r="Q406" s="1"/>
  <c r="M379"/>
  <c r="O379" s="1"/>
  <c r="M366"/>
  <c r="O366" s="1"/>
  <c r="M365"/>
  <c r="P365" s="1"/>
  <c r="Q365" s="1"/>
  <c r="M293"/>
  <c r="P293" s="1"/>
  <c r="Q293" s="1"/>
  <c r="M275"/>
  <c r="O275" s="1"/>
  <c r="M269"/>
  <c r="O269" s="1"/>
  <c r="M523" l="1"/>
  <c r="M597"/>
  <c r="P597" s="1"/>
  <c r="Q597" s="1"/>
  <c r="M420"/>
  <c r="P420" s="1"/>
  <c r="Q420" s="1"/>
  <c r="M550"/>
  <c r="P550" s="1"/>
  <c r="Q550" s="1"/>
  <c r="M368"/>
  <c r="O368" s="1"/>
  <c r="P589"/>
  <c r="Q589" s="1"/>
  <c r="O589"/>
  <c r="P624"/>
  <c r="Q624" s="1"/>
  <c r="O624"/>
  <c r="O550"/>
  <c r="O420"/>
  <c r="M489"/>
  <c r="O489" s="1"/>
  <c r="M690"/>
  <c r="P690" s="1"/>
  <c r="O597"/>
  <c r="P617"/>
  <c r="Q617" s="1"/>
  <c r="O617"/>
  <c r="O523"/>
  <c r="P523"/>
  <c r="Q523" s="1"/>
  <c r="O939"/>
  <c r="P423"/>
  <c r="Q423" s="1"/>
  <c r="P665"/>
  <c r="Q665" s="1"/>
  <c r="M497"/>
  <c r="O497" s="1"/>
  <c r="M521"/>
  <c r="O521" s="1"/>
  <c r="M830"/>
  <c r="O830" s="1"/>
  <c r="M901"/>
  <c r="P366"/>
  <c r="Q366" s="1"/>
  <c r="M84"/>
  <c r="P84" s="1"/>
  <c r="Q84" s="1"/>
  <c r="M160"/>
  <c r="M334"/>
  <c r="M356"/>
  <c r="P356" s="1"/>
  <c r="Q356" s="1"/>
  <c r="M495"/>
  <c r="O495" s="1"/>
  <c r="M527"/>
  <c r="M764"/>
  <c r="P925"/>
  <c r="Q925" s="1"/>
  <c r="M169"/>
  <c r="M329"/>
  <c r="P269"/>
  <c r="Q269" s="1"/>
  <c r="O406"/>
  <c r="P656"/>
  <c r="Q656" s="1"/>
  <c r="P994"/>
  <c r="Q994" s="1"/>
  <c r="M120"/>
  <c r="O120" s="1"/>
  <c r="M342"/>
  <c r="O342" s="1"/>
  <c r="M896"/>
  <c r="O896" s="1"/>
  <c r="O861"/>
  <c r="O365"/>
  <c r="O422"/>
  <c r="O677"/>
  <c r="O664"/>
  <c r="O678"/>
  <c r="O974"/>
  <c r="M98"/>
  <c r="M325"/>
  <c r="M339"/>
  <c r="O339" s="1"/>
  <c r="M374"/>
  <c r="O374" s="1"/>
  <c r="M733"/>
  <c r="O733" s="1"/>
  <c r="O130"/>
  <c r="P953"/>
  <c r="Q953" s="1"/>
  <c r="O293"/>
  <c r="O650"/>
  <c r="O662"/>
  <c r="O676"/>
  <c r="M168"/>
  <c r="O168" s="1"/>
  <c r="M326"/>
  <c r="O326" s="1"/>
  <c r="M499"/>
  <c r="O499" s="1"/>
  <c r="M526"/>
  <c r="O526" s="1"/>
  <c r="M864"/>
  <c r="O864" s="1"/>
  <c r="O716"/>
  <c r="O709"/>
  <c r="M373"/>
  <c r="O373" s="1"/>
  <c r="M731"/>
  <c r="O731" s="1"/>
  <c r="O398"/>
  <c r="P915"/>
  <c r="Q915" s="1"/>
  <c r="O179"/>
  <c r="O184"/>
  <c r="O392"/>
  <c r="O855"/>
  <c r="O727"/>
  <c r="O890"/>
  <c r="P275"/>
  <c r="Q275" s="1"/>
  <c r="P379"/>
  <c r="Q379" s="1"/>
  <c r="P428"/>
  <c r="Q428" s="1"/>
  <c r="P658"/>
  <c r="Q658" s="1"/>
  <c r="P666"/>
  <c r="Q666" s="1"/>
  <c r="P931"/>
  <c r="Q931" s="1"/>
  <c r="M149"/>
  <c r="O149" s="1"/>
  <c r="M170"/>
  <c r="O170" s="1"/>
  <c r="M487"/>
  <c r="O487" s="1"/>
  <c r="M507"/>
  <c r="O507" s="1"/>
  <c r="M518"/>
  <c r="P518" s="1"/>
  <c r="Q518" s="1"/>
  <c r="M746"/>
  <c r="P746" s="1"/>
  <c r="Q746" s="1"/>
  <c r="M889"/>
  <c r="P889" s="1"/>
  <c r="Q889" s="1"/>
  <c r="O182"/>
  <c r="O375"/>
  <c r="O354"/>
  <c r="M21"/>
  <c r="O21" s="1"/>
  <c r="Q21" s="1"/>
  <c r="M166"/>
  <c r="O166" s="1"/>
  <c r="M343"/>
  <c r="P343" s="1"/>
  <c r="Q343" s="1"/>
  <c r="M496"/>
  <c r="P496" s="1"/>
  <c r="Q496" s="1"/>
  <c r="M804"/>
  <c r="O804" s="1"/>
  <c r="O982"/>
  <c r="O380"/>
  <c r="O152"/>
  <c r="O183"/>
  <c r="O344"/>
  <c r="O355"/>
  <c r="O729"/>
  <c r="O719"/>
  <c r="O703"/>
  <c r="O1005"/>
  <c r="P178"/>
  <c r="Q178" s="1"/>
  <c r="P81"/>
  <c r="Q81" s="1"/>
  <c r="P397"/>
  <c r="Q397" s="1"/>
  <c r="P370"/>
  <c r="Q370" s="1"/>
  <c r="P395"/>
  <c r="Q395" s="1"/>
  <c r="P910"/>
  <c r="Q910" s="1"/>
  <c r="P930"/>
  <c r="Q930" s="1"/>
  <c r="O325"/>
  <c r="P325"/>
  <c r="Q325" s="1"/>
  <c r="O889"/>
  <c r="P160"/>
  <c r="Q160" s="1"/>
  <c r="O160"/>
  <c r="P495"/>
  <c r="Q495" s="1"/>
  <c r="P764"/>
  <c r="Q764" s="1"/>
  <c r="O764"/>
  <c r="O901"/>
  <c r="P901"/>
  <c r="Q901" s="1"/>
  <c r="O98"/>
  <c r="P98"/>
  <c r="Q98" s="1"/>
  <c r="O329"/>
  <c r="P329"/>
  <c r="Q329" s="1"/>
  <c r="O169"/>
  <c r="P169"/>
  <c r="Q169" s="1"/>
  <c r="P334"/>
  <c r="Q334" s="1"/>
  <c r="O334"/>
  <c r="P527"/>
  <c r="Q527" s="1"/>
  <c r="O527"/>
  <c r="P326"/>
  <c r="Q326" s="1"/>
  <c r="P342"/>
  <c r="Q342" s="1"/>
  <c r="P497"/>
  <c r="Q497" s="1"/>
  <c r="P830"/>
  <c r="Q830" s="1"/>
  <c r="O690" l="1"/>
  <c r="P499"/>
  <c r="Q499" s="1"/>
  <c r="P733"/>
  <c r="Q733" s="1"/>
  <c r="P896"/>
  <c r="Q896" s="1"/>
  <c r="O356"/>
  <c r="P507"/>
  <c r="Q507" s="1"/>
  <c r="P368"/>
  <c r="Q368" s="1"/>
  <c r="P489"/>
  <c r="Q489" s="1"/>
  <c r="P166"/>
  <c r="Q166" s="1"/>
  <c r="P170"/>
  <c r="Q170" s="1"/>
  <c r="P120"/>
  <c r="Q120" s="1"/>
  <c r="P526"/>
  <c r="Q526" s="1"/>
  <c r="P804"/>
  <c r="Q804" s="1"/>
  <c r="P168"/>
  <c r="Q168" s="1"/>
  <c r="P864"/>
  <c r="Q864" s="1"/>
  <c r="O84"/>
  <c r="O496"/>
  <c r="O746"/>
  <c r="P521"/>
  <c r="Q521" s="1"/>
  <c r="P731"/>
  <c r="Q731" s="1"/>
  <c r="P374"/>
  <c r="Q374" s="1"/>
  <c r="P339"/>
  <c r="Q339" s="1"/>
  <c r="P21"/>
  <c r="P149"/>
  <c r="Q149" s="1"/>
  <c r="P373"/>
  <c r="Q373" s="1"/>
  <c r="P487"/>
  <c r="Q487" s="1"/>
  <c r="O343"/>
  <c r="O518"/>
  <c r="M968"/>
  <c r="P968" s="1"/>
  <c r="Q968" s="1"/>
  <c r="F968"/>
  <c r="M958"/>
  <c r="O958" s="1"/>
  <c r="F958"/>
  <c r="M843"/>
  <c r="O843" s="1"/>
  <c r="F843"/>
  <c r="M837"/>
  <c r="O837" s="1"/>
  <c r="F837"/>
  <c r="M827"/>
  <c r="P827" s="1"/>
  <c r="Q827" s="1"/>
  <c r="F827"/>
  <c r="M400"/>
  <c r="O400" s="1"/>
  <c r="F400"/>
  <c r="M335"/>
  <c r="P335" s="1"/>
  <c r="Q335" s="1"/>
  <c r="F335"/>
  <c r="M320"/>
  <c r="O320" s="1"/>
  <c r="F320"/>
  <c r="M284"/>
  <c r="P284" s="1"/>
  <c r="Q284" s="1"/>
  <c r="F284"/>
  <c r="M282"/>
  <c r="O282" s="1"/>
  <c r="F282"/>
  <c r="M272"/>
  <c r="P272" s="1"/>
  <c r="Q272" s="1"/>
  <c r="F272"/>
  <c r="M157"/>
  <c r="O157" s="1"/>
  <c r="F157"/>
  <c r="M103"/>
  <c r="P103" s="1"/>
  <c r="Q103" s="1"/>
  <c r="F103"/>
  <c r="M78"/>
  <c r="O78" s="1"/>
  <c r="F78"/>
  <c r="M77"/>
  <c r="P77" s="1"/>
  <c r="Q77" s="1"/>
  <c r="F77"/>
  <c r="M12"/>
  <c r="O12" s="1"/>
  <c r="F12"/>
  <c r="M10"/>
  <c r="P10" s="1"/>
  <c r="Q10" s="1"/>
  <c r="F10"/>
  <c r="M7"/>
  <c r="O7" s="1"/>
  <c r="F7"/>
  <c r="M734"/>
  <c r="P734" s="1"/>
  <c r="Q734" s="1"/>
  <c r="M744"/>
  <c r="P744" s="1"/>
  <c r="Q744" s="1"/>
  <c r="M752"/>
  <c r="P752" s="1"/>
  <c r="Q752" s="1"/>
  <c r="M753"/>
  <c r="O753" s="1"/>
  <c r="M826"/>
  <c r="P826" s="1"/>
  <c r="Q826" s="1"/>
  <c r="M904"/>
  <c r="O904" s="1"/>
  <c r="M841"/>
  <c r="P841" s="1"/>
  <c r="Q841" s="1"/>
  <c r="M824"/>
  <c r="O824" s="1"/>
  <c r="M794"/>
  <c r="P794" s="1"/>
  <c r="Q794" s="1"/>
  <c r="O887"/>
  <c r="Q887" s="1"/>
  <c r="M887"/>
  <c r="P887" s="1"/>
  <c r="O983"/>
  <c r="Q983" s="1"/>
  <c r="M983"/>
  <c r="P983" s="1"/>
  <c r="O936"/>
  <c r="Q936" s="1"/>
  <c r="M936"/>
  <c r="P936" s="1"/>
  <c r="O950"/>
  <c r="Q950" s="1"/>
  <c r="M950"/>
  <c r="P950" s="1"/>
  <c r="O984"/>
  <c r="Q984" s="1"/>
  <c r="M984"/>
  <c r="P984" s="1"/>
  <c r="O959"/>
  <c r="Q959" s="1"/>
  <c r="M959"/>
  <c r="P959" s="1"/>
  <c r="O897"/>
  <c r="Q897" s="1"/>
  <c r="M897"/>
  <c r="P897" s="1"/>
  <c r="O917"/>
  <c r="Q917" s="1"/>
  <c r="M917"/>
  <c r="P917" s="1"/>
  <c r="O445"/>
  <c r="Q445" s="1"/>
  <c r="M445"/>
  <c r="P445" s="1"/>
  <c r="O506"/>
  <c r="Q506" s="1"/>
  <c r="M506"/>
  <c r="P506" s="1"/>
  <c r="O519"/>
  <c r="Q519" s="1"/>
  <c r="M519"/>
  <c r="P519" s="1"/>
  <c r="O713"/>
  <c r="Q713" s="1"/>
  <c r="M713"/>
  <c r="P713" s="1"/>
  <c r="O571"/>
  <c r="Q571" s="1"/>
  <c r="M571"/>
  <c r="P571" s="1"/>
  <c r="O246"/>
  <c r="Q246" s="1"/>
  <c r="M246"/>
  <c r="P246" s="1"/>
  <c r="O345"/>
  <c r="Q345" s="1"/>
  <c r="M345"/>
  <c r="P345" s="1"/>
  <c r="O317"/>
  <c r="Q317" s="1"/>
  <c r="M317"/>
  <c r="P317" s="1"/>
  <c r="O362"/>
  <c r="Q362" s="1"/>
  <c r="M362"/>
  <c r="P362" s="1"/>
  <c r="O450"/>
  <c r="Q450" s="1"/>
  <c r="M450"/>
  <c r="P450" s="1"/>
  <c r="O435"/>
  <c r="Q435" s="1"/>
  <c r="M435"/>
  <c r="P435" s="1"/>
  <c r="O298"/>
  <c r="Q298" s="1"/>
  <c r="M298"/>
  <c r="P298" s="1"/>
  <c r="O309"/>
  <c r="Q309" s="1"/>
  <c r="M309"/>
  <c r="P309" s="1"/>
  <c r="O87"/>
  <c r="Q87" s="1"/>
  <c r="M87"/>
  <c r="P87" s="1"/>
  <c r="O33"/>
  <c r="Q33" s="1"/>
  <c r="M33"/>
  <c r="P33" s="1"/>
  <c r="O216"/>
  <c r="Q216" s="1"/>
  <c r="M216"/>
  <c r="P216" s="1"/>
  <c r="O35"/>
  <c r="Q35" s="1"/>
  <c r="M35"/>
  <c r="P35" s="1"/>
  <c r="O38"/>
  <c r="Q38" s="1"/>
  <c r="M38"/>
  <c r="P38" s="1"/>
  <c r="O190"/>
  <c r="Q190" s="1"/>
  <c r="M190"/>
  <c r="P190" s="1"/>
  <c r="O95"/>
  <c r="Q95" s="1"/>
  <c r="M95"/>
  <c r="P95" s="1"/>
  <c r="O194"/>
  <c r="Q194" s="1"/>
  <c r="M194"/>
  <c r="P194" s="1"/>
  <c r="O23"/>
  <c r="Q23" s="1"/>
  <c r="M23"/>
  <c r="P23" s="1"/>
  <c r="O462"/>
  <c r="Q462" s="1"/>
  <c r="M462"/>
  <c r="P462" s="1"/>
  <c r="O474"/>
  <c r="Q474" s="1"/>
  <c r="M474"/>
  <c r="P474" s="1"/>
  <c r="O404"/>
  <c r="Q404" s="1"/>
  <c r="M404"/>
  <c r="P404" s="1"/>
  <c r="O456"/>
  <c r="Q456" s="1"/>
  <c r="M456"/>
  <c r="P456" s="1"/>
  <c r="O466"/>
  <c r="Q466" s="1"/>
  <c r="M466"/>
  <c r="P466" s="1"/>
  <c r="O412"/>
  <c r="Q412" s="1"/>
  <c r="M412"/>
  <c r="P412" s="1"/>
  <c r="O468"/>
  <c r="Q468" s="1"/>
  <c r="M468"/>
  <c r="P468" s="1"/>
  <c r="O454"/>
  <c r="Q454" s="1"/>
  <c r="M454"/>
  <c r="P454" s="1"/>
  <c r="O133"/>
  <c r="Q133" s="1"/>
  <c r="M133"/>
  <c r="P133" s="1"/>
  <c r="O158"/>
  <c r="Q158" s="1"/>
  <c r="M158"/>
  <c r="P158" s="1"/>
  <c r="M996"/>
  <c r="P996" s="1"/>
  <c r="Q996" s="1"/>
  <c r="I996"/>
  <c r="M993"/>
  <c r="O993" s="1"/>
  <c r="I993"/>
  <c r="M973"/>
  <c r="P973" s="1"/>
  <c r="Q973" s="1"/>
  <c r="I973"/>
  <c r="M966"/>
  <c r="P966" s="1"/>
  <c r="Q966" s="1"/>
  <c r="I966"/>
  <c r="M946"/>
  <c r="P946" s="1"/>
  <c r="Q946" s="1"/>
  <c r="I946"/>
  <c r="M944"/>
  <c r="O944" s="1"/>
  <c r="I944"/>
  <c r="M929"/>
  <c r="P929" s="1"/>
  <c r="Q929" s="1"/>
  <c r="I929"/>
  <c r="M920"/>
  <c r="P920" s="1"/>
  <c r="Q920" s="1"/>
  <c r="I920"/>
  <c r="M909"/>
  <c r="P909" s="1"/>
  <c r="Q909" s="1"/>
  <c r="I909"/>
  <c r="M900"/>
  <c r="O900" s="1"/>
  <c r="I900"/>
  <c r="M893"/>
  <c r="P893" s="1"/>
  <c r="Q893" s="1"/>
  <c r="I893"/>
  <c r="M871"/>
  <c r="P871" s="1"/>
  <c r="Q871" s="1"/>
  <c r="I871"/>
  <c r="M845"/>
  <c r="O845" s="1"/>
  <c r="I845"/>
  <c r="M700"/>
  <c r="O700" s="1"/>
  <c r="I700"/>
  <c r="M683"/>
  <c r="P683" s="1"/>
  <c r="Q683" s="1"/>
  <c r="I683"/>
  <c r="M599"/>
  <c r="O599" s="1"/>
  <c r="M553"/>
  <c r="P553" s="1"/>
  <c r="Q553" s="1"/>
  <c r="M534"/>
  <c r="P534" s="1"/>
  <c r="Q534" s="1"/>
  <c r="M492"/>
  <c r="P492" s="1"/>
  <c r="Q492" s="1"/>
  <c r="M480"/>
  <c r="P480" s="1"/>
  <c r="Q480" s="1"/>
  <c r="M232"/>
  <c r="P232" s="1"/>
  <c r="Q232" s="1"/>
  <c r="M224"/>
  <c r="P224" s="1"/>
  <c r="Q224" s="1"/>
  <c r="M223"/>
  <c r="O223" s="1"/>
  <c r="M214"/>
  <c r="P214" s="1"/>
  <c r="Q214" s="1"/>
  <c r="M212"/>
  <c r="P212" s="1"/>
  <c r="Q212" s="1"/>
  <c r="M205"/>
  <c r="P205" s="1"/>
  <c r="Q205" s="1"/>
  <c r="M197"/>
  <c r="O197" s="1"/>
  <c r="M191"/>
  <c r="O191" s="1"/>
  <c r="M188"/>
  <c r="P188" s="1"/>
  <c r="Q188" s="1"/>
  <c r="M91"/>
  <c r="P91" s="1"/>
  <c r="Q91" s="1"/>
  <c r="M75"/>
  <c r="O75" s="1"/>
  <c r="I75"/>
  <c r="M71"/>
  <c r="O71" s="1"/>
  <c r="I71"/>
  <c r="M69"/>
  <c r="O69" s="1"/>
  <c r="I69"/>
  <c r="M68"/>
  <c r="P68" s="1"/>
  <c r="Q68" s="1"/>
  <c r="I68"/>
  <c r="M66"/>
  <c r="O66" s="1"/>
  <c r="I66"/>
  <c r="M52"/>
  <c r="O52" s="1"/>
  <c r="I52"/>
  <c r="M46"/>
  <c r="O46" s="1"/>
  <c r="I46"/>
  <c r="M26"/>
  <c r="P26" s="1"/>
  <c r="Q26" s="1"/>
  <c r="I26"/>
  <c r="M24"/>
  <c r="O24" s="1"/>
  <c r="I24"/>
  <c r="M16"/>
  <c r="O16" s="1"/>
  <c r="I16"/>
  <c r="M732"/>
  <c r="O732" s="1"/>
  <c r="M600"/>
  <c r="O600" s="1"/>
  <c r="M849"/>
  <c r="O849" s="1"/>
  <c r="M823"/>
  <c r="O823" s="1"/>
  <c r="M741"/>
  <c r="O741" s="1"/>
  <c r="M799"/>
  <c r="O799" s="1"/>
  <c r="M806"/>
  <c r="O806" s="1"/>
  <c r="M782"/>
  <c r="O782" s="1"/>
  <c r="M947"/>
  <c r="O947" s="1"/>
  <c r="M808"/>
  <c r="O808" s="1"/>
  <c r="M648"/>
  <c r="O648" s="1"/>
  <c r="M608"/>
  <c r="O608" s="1"/>
  <c r="M429"/>
  <c r="O429" s="1"/>
  <c r="M421"/>
  <c r="O421" s="1"/>
  <c r="M426"/>
  <c r="O426" s="1"/>
  <c r="M444"/>
  <c r="O444" s="1"/>
  <c r="M418"/>
  <c r="O418" s="1"/>
  <c r="M538"/>
  <c r="O538" s="1"/>
  <c r="M424"/>
  <c r="O424" s="1"/>
  <c r="M543"/>
  <c r="O543" s="1"/>
  <c r="P824" l="1"/>
  <c r="Q824" s="1"/>
  <c r="O826"/>
  <c r="P191"/>
  <c r="Q191" s="1"/>
  <c r="O734"/>
  <c r="O744"/>
  <c r="O272"/>
  <c r="P753"/>
  <c r="Q753" s="1"/>
  <c r="O103"/>
  <c r="O841"/>
  <c r="P904"/>
  <c r="Q904" s="1"/>
  <c r="O752"/>
  <c r="O827"/>
  <c r="O968"/>
  <c r="O794"/>
  <c r="O77"/>
  <c r="O335"/>
  <c r="O10"/>
  <c r="O284"/>
  <c r="P843"/>
  <c r="Q843" s="1"/>
  <c r="P12"/>
  <c r="Q12" s="1"/>
  <c r="P157"/>
  <c r="Q157" s="1"/>
  <c r="P320"/>
  <c r="Q320" s="1"/>
  <c r="P837"/>
  <c r="Q837" s="1"/>
  <c r="P7"/>
  <c r="Q7" s="1"/>
  <c r="P78"/>
  <c r="Q78" s="1"/>
  <c r="P282"/>
  <c r="Q282" s="1"/>
  <c r="P400"/>
  <c r="Q400" s="1"/>
  <c r="P958"/>
  <c r="Q958" s="1"/>
  <c r="O920"/>
  <c r="P71"/>
  <c r="Q71" s="1"/>
  <c r="P538"/>
  <c r="Q538" s="1"/>
  <c r="P16"/>
  <c r="Q16" s="1"/>
  <c r="O214"/>
  <c r="P741"/>
  <c r="Q741" s="1"/>
  <c r="P223"/>
  <c r="Q223" s="1"/>
  <c r="O480"/>
  <c r="O973"/>
  <c r="P421"/>
  <c r="Q421" s="1"/>
  <c r="P806"/>
  <c r="Q806" s="1"/>
  <c r="P66"/>
  <c r="Q66" s="1"/>
  <c r="O492"/>
  <c r="O553"/>
  <c r="O909"/>
  <c r="P444"/>
  <c r="Q444" s="1"/>
  <c r="P849"/>
  <c r="Q849" s="1"/>
  <c r="P24"/>
  <c r="Q24" s="1"/>
  <c r="P75"/>
  <c r="Q75" s="1"/>
  <c r="P197"/>
  <c r="Q197" s="1"/>
  <c r="O232"/>
  <c r="P599"/>
  <c r="Q599" s="1"/>
  <c r="P845"/>
  <c r="Q845" s="1"/>
  <c r="O946"/>
  <c r="P608"/>
  <c r="Q608" s="1"/>
  <c r="P947"/>
  <c r="Q947" s="1"/>
  <c r="P732"/>
  <c r="Q732" s="1"/>
  <c r="P52"/>
  <c r="Q52" s="1"/>
  <c r="O188"/>
  <c r="O212"/>
  <c r="O871"/>
  <c r="O966"/>
  <c r="P418"/>
  <c r="Q418" s="1"/>
  <c r="P426"/>
  <c r="Q426" s="1"/>
  <c r="P429"/>
  <c r="Q429" s="1"/>
  <c r="P648"/>
  <c r="Q648" s="1"/>
  <c r="O91"/>
  <c r="O205"/>
  <c r="O224"/>
  <c r="O534"/>
  <c r="O996"/>
  <c r="P782"/>
  <c r="Q782" s="1"/>
  <c r="P799"/>
  <c r="Q799" s="1"/>
  <c r="P823"/>
  <c r="Q823" s="1"/>
  <c r="P600"/>
  <c r="Q600" s="1"/>
  <c r="O26"/>
  <c r="O68"/>
  <c r="O683"/>
  <c r="O893"/>
  <c r="O929"/>
  <c r="P46"/>
  <c r="Q46" s="1"/>
  <c r="P69"/>
  <c r="Q69" s="1"/>
  <c r="P700"/>
  <c r="Q700" s="1"/>
  <c r="P900"/>
  <c r="Q900" s="1"/>
  <c r="P944"/>
  <c r="Q944" s="1"/>
  <c r="P993"/>
  <c r="Q993" s="1"/>
  <c r="P543"/>
  <c r="Q543" s="1"/>
  <c r="P424"/>
  <c r="Q424" s="1"/>
  <c r="P808"/>
  <c r="Q808" s="1"/>
  <c r="M795"/>
  <c r="O795" s="1"/>
  <c r="M847"/>
  <c r="O847" s="1"/>
  <c r="M819"/>
  <c r="O819" s="1"/>
  <c r="M821"/>
  <c r="O821" s="1"/>
  <c r="M850"/>
  <c r="O850" s="1"/>
  <c r="M875"/>
  <c r="O875" s="1"/>
  <c r="M908"/>
  <c r="O908" s="1"/>
  <c r="M922"/>
  <c r="O922" s="1"/>
  <c r="M943"/>
  <c r="O943" s="1"/>
  <c r="M672"/>
  <c r="O672" s="1"/>
  <c r="M680"/>
  <c r="O680" s="1"/>
  <c r="M685"/>
  <c r="O685" s="1"/>
  <c r="M697"/>
  <c r="O697" s="1"/>
  <c r="M701"/>
  <c r="O701" s="1"/>
  <c r="M705"/>
  <c r="O705" s="1"/>
  <c r="M714"/>
  <c r="O714" s="1"/>
  <c r="M720"/>
  <c r="O720" s="1"/>
  <c r="M721"/>
  <c r="O721" s="1"/>
  <c r="M430"/>
  <c r="O430" s="1"/>
  <c r="M433"/>
  <c r="O433" s="1"/>
  <c r="M410"/>
  <c r="O410" s="1"/>
  <c r="M386"/>
  <c r="O386" s="1"/>
  <c r="M376"/>
  <c r="O376" s="1"/>
  <c r="M372"/>
  <c r="O372" s="1"/>
  <c r="M350"/>
  <c r="O350" s="1"/>
  <c r="M307"/>
  <c r="O307" s="1"/>
  <c r="M304"/>
  <c r="O304" s="1"/>
  <c r="M868"/>
  <c r="O868" s="1"/>
  <c r="Q868" s="1"/>
  <c r="F868"/>
  <c r="M885"/>
  <c r="P885" s="1"/>
  <c r="F885"/>
  <c r="M923"/>
  <c r="P923" s="1"/>
  <c r="F923"/>
  <c r="M933"/>
  <c r="P933" s="1"/>
  <c r="F933"/>
  <c r="M797"/>
  <c r="O797" s="1"/>
  <c r="Q797" s="1"/>
  <c r="F797"/>
  <c r="M932"/>
  <c r="P932" s="1"/>
  <c r="F932"/>
  <c r="M938"/>
  <c r="P938" s="1"/>
  <c r="F938"/>
  <c r="M948"/>
  <c r="P948" s="1"/>
  <c r="F948"/>
  <c r="M980"/>
  <c r="O980" s="1"/>
  <c r="Q980" s="1"/>
  <c r="F980"/>
  <c r="M692"/>
  <c r="P692" s="1"/>
  <c r="F692"/>
  <c r="M688"/>
  <c r="P688" s="1"/>
  <c r="F688"/>
  <c r="M684"/>
  <c r="P684" s="1"/>
  <c r="F684"/>
  <c r="M505"/>
  <c r="O505" s="1"/>
  <c r="Q505" s="1"/>
  <c r="F505"/>
  <c r="M695"/>
  <c r="P695" s="1"/>
  <c r="F695"/>
  <c r="M604"/>
  <c r="P604" s="1"/>
  <c r="F604"/>
  <c r="M657"/>
  <c r="P657" s="1"/>
  <c r="F657"/>
  <c r="M659"/>
  <c r="O659" s="1"/>
  <c r="Q659" s="1"/>
  <c r="F659"/>
  <c r="M452"/>
  <c r="P452" s="1"/>
  <c r="F452"/>
  <c r="M465"/>
  <c r="P465" s="1"/>
  <c r="F465"/>
  <c r="M419"/>
  <c r="P419" s="1"/>
  <c r="F419"/>
  <c r="M276"/>
  <c r="O276" s="1"/>
  <c r="Q276" s="1"/>
  <c r="F276"/>
  <c r="M405"/>
  <c r="P405" s="1"/>
  <c r="F405"/>
  <c r="M455"/>
  <c r="P455" s="1"/>
  <c r="F455"/>
  <c r="M225"/>
  <c r="P225" s="1"/>
  <c r="F225"/>
  <c r="M425"/>
  <c r="O425" s="1"/>
  <c r="Q425" s="1"/>
  <c r="F425"/>
  <c r="O948" l="1"/>
  <c r="Q948" s="1"/>
  <c r="O657"/>
  <c r="Q657" s="1"/>
  <c r="O225"/>
  <c r="Q225" s="1"/>
  <c r="P304"/>
  <c r="Q304" s="1"/>
  <c r="P307"/>
  <c r="Q307" s="1"/>
  <c r="P350"/>
  <c r="Q350" s="1"/>
  <c r="P372"/>
  <c r="Q372" s="1"/>
  <c r="P376"/>
  <c r="Q376" s="1"/>
  <c r="P386"/>
  <c r="Q386" s="1"/>
  <c r="P410"/>
  <c r="Q410" s="1"/>
  <c r="P433"/>
  <c r="Q433" s="1"/>
  <c r="P430"/>
  <c r="Q430" s="1"/>
  <c r="P721"/>
  <c r="Q721" s="1"/>
  <c r="P720"/>
  <c r="Q720" s="1"/>
  <c r="P714"/>
  <c r="Q714" s="1"/>
  <c r="P705"/>
  <c r="Q705" s="1"/>
  <c r="P701"/>
  <c r="Q701" s="1"/>
  <c r="P697"/>
  <c r="Q697" s="1"/>
  <c r="P685"/>
  <c r="Q685" s="1"/>
  <c r="P680"/>
  <c r="Q680" s="1"/>
  <c r="P672"/>
  <c r="Q672" s="1"/>
  <c r="P943"/>
  <c r="Q943" s="1"/>
  <c r="P922"/>
  <c r="Q922" s="1"/>
  <c r="P908"/>
  <c r="Q908" s="1"/>
  <c r="P875"/>
  <c r="Q875" s="1"/>
  <c r="P850"/>
  <c r="Q850" s="1"/>
  <c r="P821"/>
  <c r="Q821" s="1"/>
  <c r="P819"/>
  <c r="Q819" s="1"/>
  <c r="P847"/>
  <c r="Q847" s="1"/>
  <c r="P795"/>
  <c r="Q795" s="1"/>
  <c r="O684"/>
  <c r="Q684" s="1"/>
  <c r="O419"/>
  <c r="Q419" s="1"/>
  <c r="O932"/>
  <c r="Q932" s="1"/>
  <c r="O452"/>
  <c r="Q452" s="1"/>
  <c r="O692"/>
  <c r="Q692" s="1"/>
  <c r="O933"/>
  <c r="Q933" s="1"/>
  <c r="O405"/>
  <c r="Q405" s="1"/>
  <c r="O695"/>
  <c r="Q695" s="1"/>
  <c r="O885"/>
  <c r="Q885" s="1"/>
  <c r="O455"/>
  <c r="Q455" s="1"/>
  <c r="O465"/>
  <c r="Q465" s="1"/>
  <c r="O604"/>
  <c r="Q604" s="1"/>
  <c r="O688"/>
  <c r="Q688" s="1"/>
  <c r="O938"/>
  <c r="Q938" s="1"/>
  <c r="O923"/>
  <c r="Q923" s="1"/>
  <c r="P425"/>
  <c r="P276"/>
  <c r="P659"/>
  <c r="P505"/>
  <c r="P980"/>
  <c r="P797"/>
  <c r="P868"/>
  <c r="L906"/>
  <c r="K906"/>
  <c r="F906"/>
  <c r="L898"/>
  <c r="K898"/>
  <c r="F898"/>
  <c r="L892"/>
  <c r="K892"/>
  <c r="F892"/>
  <c r="L882"/>
  <c r="K882"/>
  <c r="F882"/>
  <c r="L880"/>
  <c r="K880"/>
  <c r="F880"/>
  <c r="L867"/>
  <c r="K867"/>
  <c r="F867"/>
  <c r="L857"/>
  <c r="K857"/>
  <c r="F857"/>
  <c r="L846"/>
  <c r="K846"/>
  <c r="F846"/>
  <c r="L844"/>
  <c r="K844"/>
  <c r="F844"/>
  <c r="L833"/>
  <c r="K833"/>
  <c r="F833"/>
  <c r="L625"/>
  <c r="K625"/>
  <c r="F625"/>
  <c r="L623"/>
  <c r="K623"/>
  <c r="F623"/>
  <c r="L622"/>
  <c r="K622"/>
  <c r="F622"/>
  <c r="L615"/>
  <c r="K615"/>
  <c r="F615"/>
  <c r="L614"/>
  <c r="K614"/>
  <c r="F614"/>
  <c r="L610"/>
  <c r="K610"/>
  <c r="F610"/>
  <c r="L605"/>
  <c r="K605"/>
  <c r="F605"/>
  <c r="L595"/>
  <c r="K595"/>
  <c r="F595"/>
  <c r="L592"/>
  <c r="K592"/>
  <c r="F592"/>
  <c r="L588"/>
  <c r="K588"/>
  <c r="F588"/>
  <c r="L288"/>
  <c r="K288"/>
  <c r="F288"/>
  <c r="L271"/>
  <c r="K271"/>
  <c r="F271"/>
  <c r="L270"/>
  <c r="K270"/>
  <c r="F270"/>
  <c r="L267"/>
  <c r="K267"/>
  <c r="F267"/>
  <c r="L263"/>
  <c r="K263"/>
  <c r="F263"/>
  <c r="L255"/>
  <c r="K255"/>
  <c r="F255"/>
  <c r="L252"/>
  <c r="K252"/>
  <c r="F252"/>
  <c r="L236"/>
  <c r="K236"/>
  <c r="F236"/>
  <c r="L218"/>
  <c r="K218"/>
  <c r="F218"/>
  <c r="L207"/>
  <c r="K207"/>
  <c r="F207"/>
  <c r="L163"/>
  <c r="K163"/>
  <c r="F163"/>
  <c r="L97"/>
  <c r="K97"/>
  <c r="F97"/>
  <c r="L44"/>
  <c r="K44"/>
  <c r="F44"/>
  <c r="L19"/>
  <c r="K19"/>
  <c r="F19"/>
  <c r="L927"/>
  <c r="K927"/>
  <c r="F927"/>
  <c r="M912"/>
  <c r="O912" s="1"/>
  <c r="F912"/>
  <c r="M907"/>
  <c r="O907" s="1"/>
  <c r="F907"/>
  <c r="L881"/>
  <c r="K881"/>
  <c r="F881"/>
  <c r="L874"/>
  <c r="K874"/>
  <c r="F874"/>
  <c r="M852"/>
  <c r="O852" s="1"/>
  <c r="F852"/>
  <c r="L842"/>
  <c r="K842"/>
  <c r="F842"/>
  <c r="M816"/>
  <c r="O816" s="1"/>
  <c r="F816"/>
  <c r="M810"/>
  <c r="P810" s="1"/>
  <c r="Q810" s="1"/>
  <c r="F810"/>
  <c r="L800"/>
  <c r="K800"/>
  <c r="F800"/>
  <c r="M385"/>
  <c r="O385" s="1"/>
  <c r="F385"/>
  <c r="L378"/>
  <c r="K378"/>
  <c r="F378"/>
  <c r="L369"/>
  <c r="K369"/>
  <c r="F369"/>
  <c r="L348"/>
  <c r="K348"/>
  <c r="F348"/>
  <c r="L303"/>
  <c r="K303"/>
  <c r="F303"/>
  <c r="L281"/>
  <c r="K281"/>
  <c r="F281"/>
  <c r="M274"/>
  <c r="O274" s="1"/>
  <c r="F274"/>
  <c r="L264"/>
  <c r="K264"/>
  <c r="F264"/>
  <c r="L261"/>
  <c r="K261"/>
  <c r="F261"/>
  <c r="L237"/>
  <c r="K237"/>
  <c r="F237"/>
  <c r="L208"/>
  <c r="K208"/>
  <c r="F208"/>
  <c r="L192"/>
  <c r="K192"/>
  <c r="F192"/>
  <c r="M981"/>
  <c r="O981" s="1"/>
  <c r="M975"/>
  <c r="O975" s="1"/>
  <c r="M921"/>
  <c r="O921" s="1"/>
  <c r="M895"/>
  <c r="O895" s="1"/>
  <c r="M859"/>
  <c r="O859" s="1"/>
  <c r="M788"/>
  <c r="O788" s="1"/>
  <c r="M771"/>
  <c r="O771" s="1"/>
  <c r="M766"/>
  <c r="O766" s="1"/>
  <c r="M765"/>
  <c r="O765" s="1"/>
  <c r="M756"/>
  <c r="O756" s="1"/>
  <c r="M689"/>
  <c r="O689" s="1"/>
  <c r="M652"/>
  <c r="O652" s="1"/>
  <c r="M641"/>
  <c r="O641" s="1"/>
  <c r="M631"/>
  <c r="O631" s="1"/>
  <c r="M606"/>
  <c r="O606" s="1"/>
  <c r="M577"/>
  <c r="O577" s="1"/>
  <c r="M569"/>
  <c r="O569" s="1"/>
  <c r="M542"/>
  <c r="O542" s="1"/>
  <c r="M540"/>
  <c r="O540" s="1"/>
  <c r="M484"/>
  <c r="O484" s="1"/>
  <c r="M413"/>
  <c r="O413" s="1"/>
  <c r="M279"/>
  <c r="O279" s="1"/>
  <c r="M266"/>
  <c r="O266" s="1"/>
  <c r="M253"/>
  <c r="O253" s="1"/>
  <c r="M240"/>
  <c r="O240" s="1"/>
  <c r="M239"/>
  <c r="O239" s="1"/>
  <c r="M222"/>
  <c r="O222" s="1"/>
  <c r="M206"/>
  <c r="O206" s="1"/>
  <c r="M200"/>
  <c r="O200" s="1"/>
  <c r="M199"/>
  <c r="O199" s="1"/>
  <c r="M185"/>
  <c r="O185" s="1"/>
  <c r="M162"/>
  <c r="O162" s="1"/>
  <c r="M142"/>
  <c r="O142" s="1"/>
  <c r="M93"/>
  <c r="O93" s="1"/>
  <c r="M90"/>
  <c r="O90" s="1"/>
  <c r="M73"/>
  <c r="O73" s="1"/>
  <c r="M50"/>
  <c r="O50" s="1"/>
  <c r="M49"/>
  <c r="O49" s="1"/>
  <c r="M45"/>
  <c r="O45" s="1"/>
  <c r="M20"/>
  <c r="O20" s="1"/>
  <c r="K985"/>
  <c r="M985" s="1"/>
  <c r="O985" s="1"/>
  <c r="K969"/>
  <c r="M969" s="1"/>
  <c r="K956"/>
  <c r="M956" s="1"/>
  <c r="K951"/>
  <c r="M951" s="1"/>
  <c r="K940"/>
  <c r="M940" s="1"/>
  <c r="O940" s="1"/>
  <c r="K924"/>
  <c r="M924" s="1"/>
  <c r="K916"/>
  <c r="M916" s="1"/>
  <c r="K903"/>
  <c r="M903" s="1"/>
  <c r="K886"/>
  <c r="M886" s="1"/>
  <c r="O886" s="1"/>
  <c r="K840"/>
  <c r="M840" s="1"/>
  <c r="K829"/>
  <c r="M829" s="1"/>
  <c r="P829" s="1"/>
  <c r="Q829" s="1"/>
  <c r="K710"/>
  <c r="M710" s="1"/>
  <c r="K726"/>
  <c r="M726" s="1"/>
  <c r="O726" s="1"/>
  <c r="K718"/>
  <c r="M718" s="1"/>
  <c r="K708"/>
  <c r="M708" s="1"/>
  <c r="P708" s="1"/>
  <c r="Q708" s="1"/>
  <c r="K717"/>
  <c r="M717" s="1"/>
  <c r="K832"/>
  <c r="M832" s="1"/>
  <c r="O832" s="1"/>
  <c r="K715"/>
  <c r="M715" s="1"/>
  <c r="K696"/>
  <c r="M696" s="1"/>
  <c r="P696" s="1"/>
  <c r="Q696" s="1"/>
  <c r="K706"/>
  <c r="M706" s="1"/>
  <c r="K387"/>
  <c r="M387" s="1"/>
  <c r="O387" s="1"/>
  <c r="K382"/>
  <c r="M382" s="1"/>
  <c r="K340"/>
  <c r="M340" s="1"/>
  <c r="P340" s="1"/>
  <c r="Q340" s="1"/>
  <c r="K337"/>
  <c r="M337" s="1"/>
  <c r="K330"/>
  <c r="M330" s="1"/>
  <c r="O330" s="1"/>
  <c r="K319"/>
  <c r="M319" s="1"/>
  <c r="K312"/>
  <c r="M312" s="1"/>
  <c r="P312" s="1"/>
  <c r="Q312" s="1"/>
  <c r="K306"/>
  <c r="M306" s="1"/>
  <c r="K300"/>
  <c r="M300" s="1"/>
  <c r="O300" s="1"/>
  <c r="K286"/>
  <c r="M286" s="1"/>
  <c r="K154"/>
  <c r="M154" s="1"/>
  <c r="P154" s="1"/>
  <c r="Q154" s="1"/>
  <c r="M911"/>
  <c r="P911" s="1"/>
  <c r="Q911" s="1"/>
  <c r="F911"/>
  <c r="M792"/>
  <c r="O792" s="1"/>
  <c r="F792"/>
  <c r="M750"/>
  <c r="P750" s="1"/>
  <c r="Q750" s="1"/>
  <c r="F750"/>
  <c r="M749"/>
  <c r="O749" s="1"/>
  <c r="F749"/>
  <c r="M748"/>
  <c r="O748" s="1"/>
  <c r="F748"/>
  <c r="M745"/>
  <c r="O745" s="1"/>
  <c r="F745"/>
  <c r="M740"/>
  <c r="P740" s="1"/>
  <c r="Q740" s="1"/>
  <c r="F740"/>
  <c r="M739"/>
  <c r="O739" s="1"/>
  <c r="F739"/>
  <c r="M736"/>
  <c r="O736" s="1"/>
  <c r="F736"/>
  <c r="M735"/>
  <c r="O735" s="1"/>
  <c r="F735"/>
  <c r="M634"/>
  <c r="P634" s="1"/>
  <c r="Q634" s="1"/>
  <c r="F634"/>
  <c r="M609"/>
  <c r="O609" s="1"/>
  <c r="F609"/>
  <c r="M598"/>
  <c r="P598" s="1"/>
  <c r="Q598" s="1"/>
  <c r="F598"/>
  <c r="M579"/>
  <c r="O579" s="1"/>
  <c r="F579"/>
  <c r="M573"/>
  <c r="P573" s="1"/>
  <c r="Q573" s="1"/>
  <c r="F573"/>
  <c r="M565"/>
  <c r="P565" s="1"/>
  <c r="Q565" s="1"/>
  <c r="F565"/>
  <c r="M552"/>
  <c r="P552" s="1"/>
  <c r="Q552" s="1"/>
  <c r="F552"/>
  <c r="M545"/>
  <c r="O545" s="1"/>
  <c r="F545"/>
  <c r="M532"/>
  <c r="P532" s="1"/>
  <c r="Q532" s="1"/>
  <c r="F532"/>
  <c r="M530"/>
  <c r="O530" s="1"/>
  <c r="F530"/>
  <c r="M213"/>
  <c r="P213" s="1"/>
  <c r="Q213" s="1"/>
  <c r="F213"/>
  <c r="M211"/>
  <c r="P211" s="1"/>
  <c r="Q211" s="1"/>
  <c r="F211"/>
  <c r="M210"/>
  <c r="P210" s="1"/>
  <c r="Q210" s="1"/>
  <c r="F210"/>
  <c r="M202"/>
  <c r="O202" s="1"/>
  <c r="F202"/>
  <c r="M201"/>
  <c r="P201" s="1"/>
  <c r="Q201" s="1"/>
  <c r="F201"/>
  <c r="M198"/>
  <c r="O198" s="1"/>
  <c r="F198"/>
  <c r="M196"/>
  <c r="P196" s="1"/>
  <c r="Q196" s="1"/>
  <c r="F196"/>
  <c r="M193"/>
  <c r="O193" s="1"/>
  <c r="F193"/>
  <c r="M189"/>
  <c r="P189" s="1"/>
  <c r="Q189" s="1"/>
  <c r="F189"/>
  <c r="M111"/>
  <c r="O111" s="1"/>
  <c r="F111"/>
  <c r="M67"/>
  <c r="P67" s="1"/>
  <c r="Q67" s="1"/>
  <c r="F67"/>
  <c r="M61"/>
  <c r="O61" s="1"/>
  <c r="F61"/>
  <c r="M60"/>
  <c r="O60" s="1"/>
  <c r="F60"/>
  <c r="M47"/>
  <c r="O47" s="1"/>
  <c r="F47"/>
  <c r="M39"/>
  <c r="P39" s="1"/>
  <c r="Q39" s="1"/>
  <c r="F39"/>
  <c r="M32"/>
  <c r="P32" s="1"/>
  <c r="Q32" s="1"/>
  <c r="F32"/>
  <c r="M29"/>
  <c r="O29" s="1"/>
  <c r="F29"/>
  <c r="M28"/>
  <c r="O28" s="1"/>
  <c r="F28"/>
  <c r="M9"/>
  <c r="P9" s="1"/>
  <c r="Q9" s="1"/>
  <c r="F9"/>
  <c r="M6"/>
  <c r="P6" s="1"/>
  <c r="Q6" s="1"/>
  <c r="F6"/>
  <c r="M906" l="1"/>
  <c r="O906" s="1"/>
  <c r="P745"/>
  <c r="Q745" s="1"/>
  <c r="M236"/>
  <c r="P236" s="1"/>
  <c r="Q236" s="1"/>
  <c r="M267"/>
  <c r="P267" s="1"/>
  <c r="Q267" s="1"/>
  <c r="M588"/>
  <c r="P588" s="1"/>
  <c r="Q588" s="1"/>
  <c r="M610"/>
  <c r="P610" s="1"/>
  <c r="Q610" s="1"/>
  <c r="O201"/>
  <c r="M261"/>
  <c r="P261" s="1"/>
  <c r="Q261" s="1"/>
  <c r="M281"/>
  <c r="M19"/>
  <c r="P19" s="1"/>
  <c r="Q19" s="1"/>
  <c r="M207"/>
  <c r="P207" s="1"/>
  <c r="Q207" s="1"/>
  <c r="M255"/>
  <c r="P255" s="1"/>
  <c r="Q255" s="1"/>
  <c r="M833"/>
  <c r="O833" s="1"/>
  <c r="M867"/>
  <c r="P867" s="1"/>
  <c r="Q867" s="1"/>
  <c r="P28"/>
  <c r="Q28" s="1"/>
  <c r="O552"/>
  <c r="M846"/>
  <c r="P846" s="1"/>
  <c r="Q846" s="1"/>
  <c r="M892"/>
  <c r="P892" s="1"/>
  <c r="Q892" s="1"/>
  <c r="P47"/>
  <c r="Q47" s="1"/>
  <c r="O213"/>
  <c r="M369"/>
  <c r="M163"/>
  <c r="O163" s="1"/>
  <c r="M252"/>
  <c r="O252" s="1"/>
  <c r="M270"/>
  <c r="P270" s="1"/>
  <c r="Q270" s="1"/>
  <c r="M592"/>
  <c r="P592" s="1"/>
  <c r="Q592" s="1"/>
  <c r="M614"/>
  <c r="O614" s="1"/>
  <c r="M625"/>
  <c r="O625" s="1"/>
  <c r="M857"/>
  <c r="P857" s="1"/>
  <c r="Q857" s="1"/>
  <c r="M898"/>
  <c r="P898" s="1"/>
  <c r="Q898" s="1"/>
  <c r="P736"/>
  <c r="Q736" s="1"/>
  <c r="M208"/>
  <c r="P208" s="1"/>
  <c r="Q208" s="1"/>
  <c r="M927"/>
  <c r="P927" s="1"/>
  <c r="Q927" s="1"/>
  <c r="M880"/>
  <c r="P880" s="1"/>
  <c r="Q880" s="1"/>
  <c r="M882"/>
  <c r="P882" s="1"/>
  <c r="Q882" s="1"/>
  <c r="O598"/>
  <c r="M237"/>
  <c r="O237" s="1"/>
  <c r="M800"/>
  <c r="O800" s="1"/>
  <c r="O810"/>
  <c r="M97"/>
  <c r="P97" s="1"/>
  <c r="Q97" s="1"/>
  <c r="M303"/>
  <c r="O303" s="1"/>
  <c r="M595"/>
  <c r="P595" s="1"/>
  <c r="Q595" s="1"/>
  <c r="M192"/>
  <c r="O192" s="1"/>
  <c r="M271"/>
  <c r="P271" s="1"/>
  <c r="Q271" s="1"/>
  <c r="M615"/>
  <c r="P615" s="1"/>
  <c r="Q615" s="1"/>
  <c r="M348"/>
  <c r="O348" s="1"/>
  <c r="M874"/>
  <c r="O874" s="1"/>
  <c r="M44"/>
  <c r="P44" s="1"/>
  <c r="Q44" s="1"/>
  <c r="M218"/>
  <c r="P218" s="1"/>
  <c r="Q218" s="1"/>
  <c r="M263"/>
  <c r="P263" s="1"/>
  <c r="Q263" s="1"/>
  <c r="M288"/>
  <c r="P288" s="1"/>
  <c r="Q288" s="1"/>
  <c r="M605"/>
  <c r="O605" s="1"/>
  <c r="M622"/>
  <c r="P622" s="1"/>
  <c r="Q622" s="1"/>
  <c r="M623"/>
  <c r="O623" s="1"/>
  <c r="M844"/>
  <c r="P844" s="1"/>
  <c r="Q844" s="1"/>
  <c r="O97"/>
  <c r="O267"/>
  <c r="O588"/>
  <c r="P60"/>
  <c r="Q60" s="1"/>
  <c r="O211"/>
  <c r="O565"/>
  <c r="P748"/>
  <c r="Q748" s="1"/>
  <c r="P274"/>
  <c r="Q274" s="1"/>
  <c r="P385"/>
  <c r="Q385" s="1"/>
  <c r="P907"/>
  <c r="Q907" s="1"/>
  <c r="P29"/>
  <c r="Q29" s="1"/>
  <c r="P545"/>
  <c r="Q545" s="1"/>
  <c r="P735"/>
  <c r="Q735" s="1"/>
  <c r="M264"/>
  <c r="P264" s="1"/>
  <c r="Q264" s="1"/>
  <c r="M378"/>
  <c r="P378" s="1"/>
  <c r="Q378" s="1"/>
  <c r="M842"/>
  <c r="O842" s="1"/>
  <c r="M881"/>
  <c r="O881" s="1"/>
  <c r="O369"/>
  <c r="P369"/>
  <c r="Q369" s="1"/>
  <c r="O281"/>
  <c r="P281"/>
  <c r="Q281" s="1"/>
  <c r="P348"/>
  <c r="Q348" s="1"/>
  <c r="P816"/>
  <c r="Q816" s="1"/>
  <c r="P852"/>
  <c r="Q852" s="1"/>
  <c r="P912"/>
  <c r="Q912" s="1"/>
  <c r="P20"/>
  <c r="Q20" s="1"/>
  <c r="P45"/>
  <c r="Q45" s="1"/>
  <c r="P49"/>
  <c r="Q49" s="1"/>
  <c r="P50"/>
  <c r="Q50" s="1"/>
  <c r="P73"/>
  <c r="Q73" s="1"/>
  <c r="P90"/>
  <c r="Q90" s="1"/>
  <c r="P93"/>
  <c r="Q93" s="1"/>
  <c r="P142"/>
  <c r="Q142" s="1"/>
  <c r="P162"/>
  <c r="Q162" s="1"/>
  <c r="P185"/>
  <c r="Q185" s="1"/>
  <c r="P199"/>
  <c r="Q199" s="1"/>
  <c r="P200"/>
  <c r="Q200" s="1"/>
  <c r="P206"/>
  <c r="Q206" s="1"/>
  <c r="P222"/>
  <c r="Q222" s="1"/>
  <c r="P239"/>
  <c r="Q239" s="1"/>
  <c r="P240"/>
  <c r="Q240" s="1"/>
  <c r="P253"/>
  <c r="Q253" s="1"/>
  <c r="P266"/>
  <c r="Q266" s="1"/>
  <c r="P279"/>
  <c r="Q279" s="1"/>
  <c r="P413"/>
  <c r="Q413" s="1"/>
  <c r="P484"/>
  <c r="Q484" s="1"/>
  <c r="P540"/>
  <c r="Q540" s="1"/>
  <c r="P542"/>
  <c r="Q542" s="1"/>
  <c r="P569"/>
  <c r="Q569" s="1"/>
  <c r="P577"/>
  <c r="Q577" s="1"/>
  <c r="P606"/>
  <c r="Q606" s="1"/>
  <c r="P631"/>
  <c r="Q631" s="1"/>
  <c r="P641"/>
  <c r="Q641" s="1"/>
  <c r="P652"/>
  <c r="Q652" s="1"/>
  <c r="P689"/>
  <c r="Q689" s="1"/>
  <c r="P756"/>
  <c r="Q756" s="1"/>
  <c r="P765"/>
  <c r="Q765" s="1"/>
  <c r="P766"/>
  <c r="Q766" s="1"/>
  <c r="P771"/>
  <c r="Q771" s="1"/>
  <c r="P788"/>
  <c r="Q788" s="1"/>
  <c r="P859"/>
  <c r="Q859" s="1"/>
  <c r="P895"/>
  <c r="Q895" s="1"/>
  <c r="P921"/>
  <c r="Q921" s="1"/>
  <c r="P975"/>
  <c r="Q975" s="1"/>
  <c r="P981"/>
  <c r="Q981" s="1"/>
  <c r="O916"/>
  <c r="P916"/>
  <c r="Q916" s="1"/>
  <c r="O956"/>
  <c r="P956"/>
  <c r="Q956" s="1"/>
  <c r="O189"/>
  <c r="P198"/>
  <c r="Q198" s="1"/>
  <c r="P579"/>
  <c r="Q579" s="1"/>
  <c r="O911"/>
  <c r="O6"/>
  <c r="O32"/>
  <c r="P111"/>
  <c r="Q111" s="1"/>
  <c r="P792"/>
  <c r="Q792" s="1"/>
  <c r="O319"/>
  <c r="P319"/>
  <c r="Q319" s="1"/>
  <c r="O715"/>
  <c r="P715"/>
  <c r="Q715" s="1"/>
  <c r="O840"/>
  <c r="P840"/>
  <c r="Q840" s="1"/>
  <c r="O337"/>
  <c r="P337"/>
  <c r="Q337" s="1"/>
  <c r="O717"/>
  <c r="P717"/>
  <c r="Q717" s="1"/>
  <c r="O903"/>
  <c r="P903"/>
  <c r="Q903" s="1"/>
  <c r="O924"/>
  <c r="P924"/>
  <c r="Q924" s="1"/>
  <c r="O286"/>
  <c r="P286"/>
  <c r="Q286" s="1"/>
  <c r="O382"/>
  <c r="P382"/>
  <c r="Q382" s="1"/>
  <c r="O718"/>
  <c r="P718"/>
  <c r="Q718" s="1"/>
  <c r="O951"/>
  <c r="P951"/>
  <c r="Q951" s="1"/>
  <c r="O969"/>
  <c r="P969"/>
  <c r="Q969" s="1"/>
  <c r="O306"/>
  <c r="P306"/>
  <c r="Q306" s="1"/>
  <c r="O706"/>
  <c r="P706"/>
  <c r="Q706" s="1"/>
  <c r="O710"/>
  <c r="P710"/>
  <c r="Q710" s="1"/>
  <c r="O154"/>
  <c r="O312"/>
  <c r="O340"/>
  <c r="O696"/>
  <c r="O708"/>
  <c r="O829"/>
  <c r="P300"/>
  <c r="Q300" s="1"/>
  <c r="P330"/>
  <c r="Q330" s="1"/>
  <c r="P387"/>
  <c r="Q387" s="1"/>
  <c r="P832"/>
  <c r="Q832" s="1"/>
  <c r="P726"/>
  <c r="Q726" s="1"/>
  <c r="P886"/>
  <c r="Q886" s="1"/>
  <c r="P940"/>
  <c r="Q940" s="1"/>
  <c r="P985"/>
  <c r="Q985" s="1"/>
  <c r="O9"/>
  <c r="O39"/>
  <c r="P61"/>
  <c r="Q61" s="1"/>
  <c r="O67"/>
  <c r="P193"/>
  <c r="Q193" s="1"/>
  <c r="O196"/>
  <c r="P202"/>
  <c r="Q202" s="1"/>
  <c r="O210"/>
  <c r="P530"/>
  <c r="Q530" s="1"/>
  <c r="O532"/>
  <c r="O573"/>
  <c r="P609"/>
  <c r="Q609" s="1"/>
  <c r="O634"/>
  <c r="P739"/>
  <c r="Q739" s="1"/>
  <c r="O740"/>
  <c r="P749"/>
  <c r="Q749" s="1"/>
  <c r="O750"/>
  <c r="M965"/>
  <c r="O965" s="1"/>
  <c r="F965"/>
  <c r="M818"/>
  <c r="O818" s="1"/>
  <c r="F818"/>
  <c r="M891"/>
  <c r="P891" s="1"/>
  <c r="Q891" s="1"/>
  <c r="F891"/>
  <c r="M914"/>
  <c r="O914" s="1"/>
  <c r="F914"/>
  <c r="M812"/>
  <c r="P812" s="1"/>
  <c r="Q812" s="1"/>
  <c r="F812"/>
  <c r="M805"/>
  <c r="O805" s="1"/>
  <c r="F805"/>
  <c r="M815"/>
  <c r="P815" s="1"/>
  <c r="Q815" s="1"/>
  <c r="F815"/>
  <c r="M681"/>
  <c r="O681" s="1"/>
  <c r="F681"/>
  <c r="M486"/>
  <c r="P486" s="1"/>
  <c r="Q486" s="1"/>
  <c r="F486"/>
  <c r="M660"/>
  <c r="O660" s="1"/>
  <c r="F660"/>
  <c r="M524"/>
  <c r="P524" s="1"/>
  <c r="Q524" s="1"/>
  <c r="F524"/>
  <c r="M673"/>
  <c r="O673" s="1"/>
  <c r="F673"/>
  <c r="M616"/>
  <c r="P616" s="1"/>
  <c r="Q616" s="1"/>
  <c r="F616"/>
  <c r="M415"/>
  <c r="O415" s="1"/>
  <c r="F415"/>
  <c r="M416"/>
  <c r="P416" s="1"/>
  <c r="Q416" s="1"/>
  <c r="F416"/>
  <c r="M414"/>
  <c r="O414" s="1"/>
  <c r="F414"/>
  <c r="M336"/>
  <c r="P336" s="1"/>
  <c r="Q336" s="1"/>
  <c r="F336"/>
  <c r="M305"/>
  <c r="O305" s="1"/>
  <c r="F305"/>
  <c r="M396"/>
  <c r="P396" s="1"/>
  <c r="Q396" s="1"/>
  <c r="F396"/>
  <c r="M283"/>
  <c r="O283" s="1"/>
  <c r="F283"/>
  <c r="M268"/>
  <c r="P268" s="1"/>
  <c r="Q268" s="1"/>
  <c r="F268"/>
  <c r="M470"/>
  <c r="O470" s="1"/>
  <c r="F470"/>
  <c r="M180"/>
  <c r="P180" s="1"/>
  <c r="Q180" s="1"/>
  <c r="F180"/>
  <c r="M134"/>
  <c r="O134" s="1"/>
  <c r="F134"/>
  <c r="M167"/>
  <c r="P167" s="1"/>
  <c r="Q167" s="1"/>
  <c r="F167"/>
  <c r="M137"/>
  <c r="O137" s="1"/>
  <c r="F137"/>
  <c r="M114"/>
  <c r="P114" s="1"/>
  <c r="Q114" s="1"/>
  <c r="F114"/>
  <c r="P800" l="1"/>
  <c r="Q800" s="1"/>
  <c r="P833"/>
  <c r="Q833" s="1"/>
  <c r="O592"/>
  <c r="O880"/>
  <c r="O898"/>
  <c r="O261"/>
  <c r="O867"/>
  <c r="O378"/>
  <c r="O844"/>
  <c r="O19"/>
  <c r="O610"/>
  <c r="P874"/>
  <c r="Q874" s="1"/>
  <c r="O892"/>
  <c r="P614"/>
  <c r="Q614" s="1"/>
  <c r="P192"/>
  <c r="Q192" s="1"/>
  <c r="P906"/>
  <c r="Q906" s="1"/>
  <c r="P163"/>
  <c r="Q163" s="1"/>
  <c r="P237"/>
  <c r="Q237" s="1"/>
  <c r="P303"/>
  <c r="Q303" s="1"/>
  <c r="O927"/>
  <c r="O857"/>
  <c r="O255"/>
  <c r="O264"/>
  <c r="O882"/>
  <c r="O288"/>
  <c r="O44"/>
  <c r="O270"/>
  <c r="P623"/>
  <c r="Q623" s="1"/>
  <c r="P625"/>
  <c r="Q625" s="1"/>
  <c r="P881"/>
  <c r="Q881" s="1"/>
  <c r="O263"/>
  <c r="O271"/>
  <c r="O208"/>
  <c r="O622"/>
  <c r="O207"/>
  <c r="P252"/>
  <c r="Q252" s="1"/>
  <c r="O846"/>
  <c r="P605"/>
  <c r="Q605" s="1"/>
  <c r="O595"/>
  <c r="O236"/>
  <c r="O615"/>
  <c r="O218"/>
  <c r="P842"/>
  <c r="Q842" s="1"/>
  <c r="O815"/>
  <c r="O416"/>
  <c r="P914"/>
  <c r="Q914" s="1"/>
  <c r="O167"/>
  <c r="O180"/>
  <c r="O336"/>
  <c r="O486"/>
  <c r="O891"/>
  <c r="O114"/>
  <c r="O396"/>
  <c r="O524"/>
  <c r="O268"/>
  <c r="O616"/>
  <c r="O812"/>
  <c r="P134"/>
  <c r="Q134" s="1"/>
  <c r="P283"/>
  <c r="Q283" s="1"/>
  <c r="P414"/>
  <c r="Q414" s="1"/>
  <c r="P673"/>
  <c r="Q673" s="1"/>
  <c r="P681"/>
  <c r="Q681" s="1"/>
  <c r="P965"/>
  <c r="Q965" s="1"/>
  <c r="P137"/>
  <c r="Q137" s="1"/>
  <c r="P470"/>
  <c r="Q470" s="1"/>
  <c r="P305"/>
  <c r="Q305" s="1"/>
  <c r="P415"/>
  <c r="Q415" s="1"/>
  <c r="P660"/>
  <c r="Q660" s="1"/>
  <c r="P805"/>
  <c r="Q805" s="1"/>
  <c r="P818"/>
  <c r="Q818" s="1"/>
  <c r="M1004" l="1"/>
  <c r="O1004" s="1"/>
  <c r="F1004"/>
  <c r="M919"/>
  <c r="P919" s="1"/>
  <c r="Q919" s="1"/>
  <c r="F919"/>
  <c r="M877"/>
  <c r="P877" s="1"/>
  <c r="Q877" s="1"/>
  <c r="F877"/>
  <c r="M866"/>
  <c r="O866" s="1"/>
  <c r="F866"/>
  <c r="M838"/>
  <c r="O838" s="1"/>
  <c r="F838"/>
  <c r="M785"/>
  <c r="P785" s="1"/>
  <c r="Q785" s="1"/>
  <c r="F785"/>
  <c r="M783"/>
  <c r="O783" s="1"/>
  <c r="F783"/>
  <c r="M781"/>
  <c r="P781" s="1"/>
  <c r="Q781" s="1"/>
  <c r="F781"/>
  <c r="M768"/>
  <c r="O768" s="1"/>
  <c r="F768"/>
  <c r="M757"/>
  <c r="P757" s="1"/>
  <c r="Q757" s="1"/>
  <c r="F757"/>
  <c r="M611"/>
  <c r="O611" s="1"/>
  <c r="F611"/>
  <c r="M602"/>
  <c r="P602" s="1"/>
  <c r="Q602" s="1"/>
  <c r="F602"/>
  <c r="M520"/>
  <c r="O520" s="1"/>
  <c r="F520"/>
  <c r="M603"/>
  <c r="P603" s="1"/>
  <c r="Q603" s="1"/>
  <c r="F603"/>
  <c r="M504"/>
  <c r="O504" s="1"/>
  <c r="F504"/>
  <c r="M525"/>
  <c r="P525" s="1"/>
  <c r="Q525" s="1"/>
  <c r="F525"/>
  <c r="M515"/>
  <c r="O515" s="1"/>
  <c r="F515"/>
  <c r="M572"/>
  <c r="P572" s="1"/>
  <c r="Q572" s="1"/>
  <c r="F572"/>
  <c r="M514"/>
  <c r="O514" s="1"/>
  <c r="F514"/>
  <c r="M578"/>
  <c r="P578" s="1"/>
  <c r="Q578" s="1"/>
  <c r="F578"/>
  <c r="M431"/>
  <c r="O431" s="1"/>
  <c r="F431"/>
  <c r="M446"/>
  <c r="P446" s="1"/>
  <c r="Q446" s="1"/>
  <c r="F446"/>
  <c r="M308"/>
  <c r="O308" s="1"/>
  <c r="F308"/>
  <c r="M411"/>
  <c r="P411" s="1"/>
  <c r="Q411" s="1"/>
  <c r="I411"/>
  <c r="F411" s="1"/>
  <c r="P431" l="1"/>
  <c r="Q431" s="1"/>
  <c r="O411"/>
  <c r="P866"/>
  <c r="Q866" s="1"/>
  <c r="O603"/>
  <c r="P515"/>
  <c r="Q515" s="1"/>
  <c r="O781"/>
  <c r="O446"/>
  <c r="O572"/>
  <c r="P514"/>
  <c r="Q514" s="1"/>
  <c r="O602"/>
  <c r="P768"/>
  <c r="Q768" s="1"/>
  <c r="O785"/>
  <c r="P1004"/>
  <c r="Q1004" s="1"/>
  <c r="P838"/>
  <c r="Q838" s="1"/>
  <c r="O578"/>
  <c r="O525"/>
  <c r="P520"/>
  <c r="Q520" s="1"/>
  <c r="O757"/>
  <c r="O919"/>
  <c r="P308"/>
  <c r="Q308" s="1"/>
  <c r="P504"/>
  <c r="Q504" s="1"/>
  <c r="P611"/>
  <c r="Q611" s="1"/>
  <c r="P783"/>
  <c r="Q783" s="1"/>
  <c r="O877"/>
  <c r="M1003" l="1"/>
  <c r="O1003" s="1"/>
  <c r="M1000"/>
  <c r="O1000" s="1"/>
  <c r="M987"/>
  <c r="M961"/>
  <c r="M955"/>
  <c r="O955" s="1"/>
  <c r="M934"/>
  <c r="O934" s="1"/>
  <c r="M926"/>
  <c r="O926" s="1"/>
  <c r="M918"/>
  <c r="M899"/>
  <c r="O899" s="1"/>
  <c r="M894"/>
  <c r="M870"/>
  <c r="M862"/>
  <c r="O862" s="1"/>
  <c r="M860"/>
  <c r="O860" s="1"/>
  <c r="M851"/>
  <c r="M834"/>
  <c r="M728"/>
  <c r="O728" s="1"/>
  <c r="M725"/>
  <c r="O725" s="1"/>
  <c r="M724"/>
  <c r="O724" s="1"/>
  <c r="M722"/>
  <c r="M477"/>
  <c r="O477" s="1"/>
  <c r="M476"/>
  <c r="O476" s="1"/>
  <c r="M475"/>
  <c r="O475" s="1"/>
  <c r="M473"/>
  <c r="M458"/>
  <c r="O458" s="1"/>
  <c r="M453"/>
  <c r="O453" s="1"/>
  <c r="M388"/>
  <c r="O388" s="1"/>
  <c r="M351"/>
  <c r="M338"/>
  <c r="O338" s="1"/>
  <c r="M327"/>
  <c r="O327" s="1"/>
  <c r="M181"/>
  <c r="O181" s="1"/>
  <c r="M176"/>
  <c r="M172"/>
  <c r="O172" s="1"/>
  <c r="M161"/>
  <c r="O161" s="1"/>
  <c r="M132"/>
  <c r="O132" s="1"/>
  <c r="M129"/>
  <c r="M117"/>
  <c r="O117" s="1"/>
  <c r="M102"/>
  <c r="O102" s="1"/>
  <c r="M80"/>
  <c r="O80" s="1"/>
  <c r="M13"/>
  <c r="M972"/>
  <c r="O972" s="1"/>
  <c r="M905"/>
  <c r="O905" s="1"/>
  <c r="M995"/>
  <c r="O995" s="1"/>
  <c r="M902"/>
  <c r="O902" s="1"/>
  <c r="M813"/>
  <c r="O813" s="1"/>
  <c r="M913"/>
  <c r="O913" s="1"/>
  <c r="M978"/>
  <c r="O978" s="1"/>
  <c r="M935"/>
  <c r="O935" s="1"/>
  <c r="M776"/>
  <c r="O776" s="1"/>
  <c r="M853"/>
  <c r="O853" s="1"/>
  <c r="M585"/>
  <c r="O585" s="1"/>
  <c r="M443"/>
  <c r="O443" s="1"/>
  <c r="M401"/>
  <c r="O401" s="1"/>
  <c r="M636"/>
  <c r="O636" s="1"/>
  <c r="M613"/>
  <c r="O613" s="1"/>
  <c r="M549"/>
  <c r="O549" s="1"/>
  <c r="M587"/>
  <c r="O587" s="1"/>
  <c r="M558"/>
  <c r="O558" s="1"/>
  <c r="M417"/>
  <c r="O417" s="1"/>
  <c r="M707"/>
  <c r="O707" s="1"/>
  <c r="M203"/>
  <c r="O203" s="1"/>
  <c r="M295"/>
  <c r="O295" s="1"/>
  <c r="M289"/>
  <c r="O289" s="1"/>
  <c r="M204"/>
  <c r="O204" s="1"/>
  <c r="M195"/>
  <c r="O195" s="1"/>
  <c r="M359"/>
  <c r="O359" s="1"/>
  <c r="M277"/>
  <c r="O277" s="1"/>
  <c r="M108"/>
  <c r="O108" s="1"/>
  <c r="M100"/>
  <c r="O100" s="1"/>
  <c r="M187"/>
  <c r="O187" s="1"/>
  <c r="M106"/>
  <c r="O106" s="1"/>
  <c r="M109"/>
  <c r="O109" s="1"/>
  <c r="M96"/>
  <c r="O96" s="1"/>
  <c r="M121"/>
  <c r="O121" s="1"/>
  <c r="M18"/>
  <c r="O18" s="1"/>
  <c r="M31"/>
  <c r="O31" s="1"/>
  <c r="M63"/>
  <c r="O63" s="1"/>
  <c r="M131"/>
  <c r="O131" s="1"/>
  <c r="M119"/>
  <c r="O119" s="1"/>
  <c r="M58"/>
  <c r="O58" s="1"/>
  <c r="O918" l="1"/>
  <c r="O987"/>
  <c r="O851"/>
  <c r="O894"/>
  <c r="O473"/>
  <c r="O722"/>
  <c r="O834"/>
  <c r="O870"/>
  <c r="O13"/>
  <c r="O129"/>
  <c r="O176"/>
  <c r="O351"/>
  <c r="O961"/>
  <c r="P58"/>
  <c r="Q58" s="1"/>
  <c r="P119"/>
  <c r="Q119" s="1"/>
  <c r="P131"/>
  <c r="Q131" s="1"/>
  <c r="P63"/>
  <c r="Q63" s="1"/>
  <c r="P31"/>
  <c r="Q31" s="1"/>
  <c r="P18"/>
  <c r="Q18" s="1"/>
  <c r="P121"/>
  <c r="Q121" s="1"/>
  <c r="P96"/>
  <c r="Q96" s="1"/>
  <c r="P109"/>
  <c r="Q109" s="1"/>
  <c r="P106"/>
  <c r="Q106" s="1"/>
  <c r="P187"/>
  <c r="Q187" s="1"/>
  <c r="P100"/>
  <c r="Q100" s="1"/>
  <c r="P108"/>
  <c r="Q108" s="1"/>
  <c r="P277"/>
  <c r="Q277" s="1"/>
  <c r="P359"/>
  <c r="Q359" s="1"/>
  <c r="P195"/>
  <c r="Q195" s="1"/>
  <c r="P204"/>
  <c r="Q204" s="1"/>
  <c r="P289"/>
  <c r="Q289" s="1"/>
  <c r="P295"/>
  <c r="Q295" s="1"/>
  <c r="P203"/>
  <c r="Q203" s="1"/>
  <c r="P707"/>
  <c r="Q707" s="1"/>
  <c r="P417"/>
  <c r="Q417" s="1"/>
  <c r="P558"/>
  <c r="Q558" s="1"/>
  <c r="P587"/>
  <c r="Q587" s="1"/>
  <c r="P549"/>
  <c r="Q549" s="1"/>
  <c r="P613"/>
  <c r="Q613" s="1"/>
  <c r="P636"/>
  <c r="Q636" s="1"/>
  <c r="P401"/>
  <c r="Q401" s="1"/>
  <c r="P443"/>
  <c r="Q443" s="1"/>
  <c r="P585"/>
  <c r="Q585" s="1"/>
  <c r="P853"/>
  <c r="Q853" s="1"/>
  <c r="P776"/>
  <c r="Q776" s="1"/>
  <c r="P935"/>
  <c r="Q935" s="1"/>
  <c r="P978"/>
  <c r="Q978" s="1"/>
  <c r="P913"/>
  <c r="Q913" s="1"/>
  <c r="P813"/>
  <c r="Q813" s="1"/>
  <c r="P902"/>
  <c r="Q902" s="1"/>
  <c r="P995"/>
  <c r="Q995" s="1"/>
  <c r="P905"/>
  <c r="Q905" s="1"/>
  <c r="P972"/>
  <c r="Q972" s="1"/>
  <c r="K793" l="1"/>
  <c r="M793" s="1"/>
  <c r="F793"/>
  <c r="K789"/>
  <c r="M789" s="1"/>
  <c r="F789"/>
  <c r="K820"/>
  <c r="M820" s="1"/>
  <c r="F820"/>
  <c r="K773"/>
  <c r="M773" s="1"/>
  <c r="F773"/>
  <c r="K762"/>
  <c r="M762" s="1"/>
  <c r="F762"/>
  <c r="K831"/>
  <c r="M831" s="1"/>
  <c r="F831"/>
  <c r="K942"/>
  <c r="M942" s="1"/>
  <c r="F942"/>
  <c r="K883"/>
  <c r="M883" s="1"/>
  <c r="F883"/>
  <c r="K873"/>
  <c r="M873" s="1"/>
  <c r="F873"/>
  <c r="K529"/>
  <c r="M529" s="1"/>
  <c r="F529"/>
  <c r="K381"/>
  <c r="M381" s="1"/>
  <c r="F381"/>
  <c r="K551"/>
  <c r="M551" s="1"/>
  <c r="F551"/>
  <c r="K448"/>
  <c r="M448" s="1"/>
  <c r="F448"/>
  <c r="K576"/>
  <c r="M576" s="1"/>
  <c r="F576"/>
  <c r="K483"/>
  <c r="M483" s="1"/>
  <c r="F483"/>
  <c r="K434"/>
  <c r="M434" s="1"/>
  <c r="F434"/>
  <c r="K593"/>
  <c r="M593" s="1"/>
  <c r="F593"/>
  <c r="K513"/>
  <c r="M513" s="1"/>
  <c r="F513"/>
  <c r="K640"/>
  <c r="M640" s="1"/>
  <c r="F640"/>
  <c r="K301"/>
  <c r="M301" s="1"/>
  <c r="F301"/>
  <c r="K332"/>
  <c r="M332" s="1"/>
  <c r="F332"/>
  <c r="K311"/>
  <c r="M311" s="1"/>
  <c r="F311"/>
  <c r="K322"/>
  <c r="M322" s="1"/>
  <c r="F322"/>
  <c r="K358"/>
  <c r="M358" s="1"/>
  <c r="F358"/>
  <c r="K299"/>
  <c r="M299" s="1"/>
  <c r="F299"/>
  <c r="K333"/>
  <c r="M333" s="1"/>
  <c r="F333"/>
  <c r="K296"/>
  <c r="M296" s="1"/>
  <c r="F296"/>
  <c r="K361"/>
  <c r="M361" s="1"/>
  <c r="F361"/>
  <c r="K328"/>
  <c r="M328" s="1"/>
  <c r="F328"/>
  <c r="K116"/>
  <c r="M116" s="1"/>
  <c r="F116"/>
  <c r="M863"/>
  <c r="O863" s="1"/>
  <c r="F863"/>
  <c r="M858"/>
  <c r="P858" s="1"/>
  <c r="Q858" s="1"/>
  <c r="F858"/>
  <c r="M790"/>
  <c r="P790" s="1"/>
  <c r="Q790" s="1"/>
  <c r="F790"/>
  <c r="M772"/>
  <c r="P772" s="1"/>
  <c r="Q772" s="1"/>
  <c r="F772"/>
  <c r="M769"/>
  <c r="O769" s="1"/>
  <c r="F769"/>
  <c r="M760"/>
  <c r="P760" s="1"/>
  <c r="Q760" s="1"/>
  <c r="F760"/>
  <c r="M759"/>
  <c r="O759" s="1"/>
  <c r="F759"/>
  <c r="M754"/>
  <c r="P754" s="1"/>
  <c r="Q754" s="1"/>
  <c r="F754"/>
  <c r="M743"/>
  <c r="O743" s="1"/>
  <c r="F743"/>
  <c r="M738"/>
  <c r="P738" s="1"/>
  <c r="Q738" s="1"/>
  <c r="F738"/>
  <c r="M564"/>
  <c r="O564" s="1"/>
  <c r="F564"/>
  <c r="M561"/>
  <c r="P561" s="1"/>
  <c r="Q561" s="1"/>
  <c r="F561"/>
  <c r="M560"/>
  <c r="O560" s="1"/>
  <c r="F560"/>
  <c r="M555"/>
  <c r="P555" s="1"/>
  <c r="Q555" s="1"/>
  <c r="F555"/>
  <c r="M554"/>
  <c r="O554" s="1"/>
  <c r="F554"/>
  <c r="M548"/>
  <c r="P548" s="1"/>
  <c r="Q548" s="1"/>
  <c r="F548"/>
  <c r="M547"/>
  <c r="O547" s="1"/>
  <c r="F547"/>
  <c r="M546"/>
  <c r="P546" s="1"/>
  <c r="Q546" s="1"/>
  <c r="F546"/>
  <c r="M541"/>
  <c r="O541" s="1"/>
  <c r="F541"/>
  <c r="M539"/>
  <c r="P539" s="1"/>
  <c r="Q539" s="1"/>
  <c r="F539"/>
  <c r="M259"/>
  <c r="O259" s="1"/>
  <c r="F259"/>
  <c r="M258"/>
  <c r="P258" s="1"/>
  <c r="Q258" s="1"/>
  <c r="F258"/>
  <c r="M256"/>
  <c r="P256" s="1"/>
  <c r="Q256" s="1"/>
  <c r="F256"/>
  <c r="M254"/>
  <c r="P254" s="1"/>
  <c r="Q254" s="1"/>
  <c r="F254"/>
  <c r="M250"/>
  <c r="O250" s="1"/>
  <c r="F250"/>
  <c r="M249"/>
  <c r="P249" s="1"/>
  <c r="Q249" s="1"/>
  <c r="F249"/>
  <c r="M244"/>
  <c r="P244" s="1"/>
  <c r="Q244" s="1"/>
  <c r="F244"/>
  <c r="M228"/>
  <c r="P228" s="1"/>
  <c r="Q228" s="1"/>
  <c r="F228"/>
  <c r="M227"/>
  <c r="O227" s="1"/>
  <c r="F227"/>
  <c r="M221"/>
  <c r="O221" s="1"/>
  <c r="F221"/>
  <c r="M85"/>
  <c r="P85" s="1"/>
  <c r="Q85" s="1"/>
  <c r="F85"/>
  <c r="M83"/>
  <c r="P83" s="1"/>
  <c r="Q83" s="1"/>
  <c r="F83"/>
  <c r="M82"/>
  <c r="O82" s="1"/>
  <c r="F82"/>
  <c r="M72"/>
  <c r="O72" s="1"/>
  <c r="F72"/>
  <c r="M64"/>
  <c r="O64" s="1"/>
  <c r="F64"/>
  <c r="M62"/>
  <c r="P62" s="1"/>
  <c r="Q62" s="1"/>
  <c r="F62"/>
  <c r="M57"/>
  <c r="O57" s="1"/>
  <c r="F57"/>
  <c r="M55"/>
  <c r="O55" s="1"/>
  <c r="F55"/>
  <c r="M54"/>
  <c r="P54" s="1"/>
  <c r="Q54" s="1"/>
  <c r="F54"/>
  <c r="M22"/>
  <c r="P22" s="1"/>
  <c r="Q22" s="1"/>
  <c r="F22"/>
  <c r="P227" l="1"/>
  <c r="Q227" s="1"/>
  <c r="P55"/>
  <c r="Q55" s="1"/>
  <c r="O760"/>
  <c r="O249"/>
  <c r="P221"/>
  <c r="Q221" s="1"/>
  <c r="O548"/>
  <c r="O738"/>
  <c r="P72"/>
  <c r="Q72" s="1"/>
  <c r="O539"/>
  <c r="O858"/>
  <c r="O258"/>
  <c r="P541"/>
  <c r="Q541" s="1"/>
  <c r="O561"/>
  <c r="P759"/>
  <c r="Q759" s="1"/>
  <c r="O772"/>
  <c r="O22"/>
  <c r="O62"/>
  <c r="O83"/>
  <c r="O555"/>
  <c r="P564"/>
  <c r="Q564" s="1"/>
  <c r="O754"/>
  <c r="O228"/>
  <c r="O254"/>
  <c r="O546"/>
  <c r="P554"/>
  <c r="Q554" s="1"/>
  <c r="O328"/>
  <c r="P328"/>
  <c r="Q328" s="1"/>
  <c r="O296"/>
  <c r="P296"/>
  <c r="Q296" s="1"/>
  <c r="O299"/>
  <c r="P299"/>
  <c r="Q299" s="1"/>
  <c r="O322"/>
  <c r="P322"/>
  <c r="Q322" s="1"/>
  <c r="O332"/>
  <c r="P332"/>
  <c r="Q332" s="1"/>
  <c r="O640"/>
  <c r="P640"/>
  <c r="Q640" s="1"/>
  <c r="O593"/>
  <c r="P593"/>
  <c r="Q593" s="1"/>
  <c r="O483"/>
  <c r="P483"/>
  <c r="Q483" s="1"/>
  <c r="O448"/>
  <c r="P448"/>
  <c r="Q448" s="1"/>
  <c r="O381"/>
  <c r="P381"/>
  <c r="Q381" s="1"/>
  <c r="O873"/>
  <c r="P873"/>
  <c r="Q873" s="1"/>
  <c r="O942"/>
  <c r="P942"/>
  <c r="Q942" s="1"/>
  <c r="O762"/>
  <c r="P762"/>
  <c r="Q762" s="1"/>
  <c r="O820"/>
  <c r="P820"/>
  <c r="Q820" s="1"/>
  <c r="O793"/>
  <c r="P793"/>
  <c r="Q793" s="1"/>
  <c r="P116"/>
  <c r="Q116" s="1"/>
  <c r="O116"/>
  <c r="P333"/>
  <c r="Q333" s="1"/>
  <c r="O333"/>
  <c r="P358"/>
  <c r="Q358" s="1"/>
  <c r="O358"/>
  <c r="P311"/>
  <c r="Q311" s="1"/>
  <c r="O311"/>
  <c r="P301"/>
  <c r="Q301" s="1"/>
  <c r="O301"/>
  <c r="P513"/>
  <c r="Q513" s="1"/>
  <c r="O513"/>
  <c r="P434"/>
  <c r="Q434" s="1"/>
  <c r="O434"/>
  <c r="P576"/>
  <c r="Q576" s="1"/>
  <c r="O576"/>
  <c r="P551"/>
  <c r="Q551" s="1"/>
  <c r="O551"/>
  <c r="P529"/>
  <c r="Q529" s="1"/>
  <c r="O529"/>
  <c r="P883"/>
  <c r="Q883" s="1"/>
  <c r="O883"/>
  <c r="P831"/>
  <c r="Q831" s="1"/>
  <c r="O831"/>
  <c r="P773"/>
  <c r="Q773" s="1"/>
  <c r="O773"/>
  <c r="P789"/>
  <c r="Q789" s="1"/>
  <c r="O789"/>
  <c r="P361"/>
  <c r="Q361" s="1"/>
  <c r="O361"/>
  <c r="P64"/>
  <c r="Q64" s="1"/>
  <c r="O54"/>
  <c r="O85"/>
  <c r="O244"/>
  <c r="O256"/>
  <c r="O790"/>
  <c r="P250"/>
  <c r="Q250" s="1"/>
  <c r="P259"/>
  <c r="Q259" s="1"/>
  <c r="P547"/>
  <c r="Q547" s="1"/>
  <c r="P560"/>
  <c r="Q560" s="1"/>
  <c r="P743"/>
  <c r="Q743" s="1"/>
  <c r="P769"/>
  <c r="Q769" s="1"/>
  <c r="P863"/>
  <c r="Q863" s="1"/>
  <c r="P57"/>
  <c r="Q57" s="1"/>
  <c r="P82"/>
  <c r="Q82" s="1"/>
  <c r="M836" l="1"/>
  <c r="O836" s="1"/>
  <c r="M828"/>
  <c r="P828" s="1"/>
  <c r="Q828" s="1"/>
  <c r="M839"/>
  <c r="P839" s="1"/>
  <c r="Q839" s="1"/>
  <c r="M661"/>
  <c r="P661" s="1"/>
  <c r="Q661" s="1"/>
  <c r="M655"/>
  <c r="P655" s="1"/>
  <c r="Q655" s="1"/>
  <c r="M644"/>
  <c r="P644" s="1"/>
  <c r="Q644" s="1"/>
  <c r="M394"/>
  <c r="P394" s="1"/>
  <c r="Q394" s="1"/>
  <c r="M390"/>
  <c r="P390" s="1"/>
  <c r="Q390" s="1"/>
  <c r="M363"/>
  <c r="P363" s="1"/>
  <c r="Q363" s="1"/>
  <c r="M101"/>
  <c r="P101" s="1"/>
  <c r="Q101" s="1"/>
  <c r="M88"/>
  <c r="P88" s="1"/>
  <c r="Q88" s="1"/>
  <c r="M48"/>
  <c r="P48" s="1"/>
  <c r="Q48" s="1"/>
  <c r="O48" l="1"/>
  <c r="O101"/>
  <c r="O390"/>
  <c r="O644"/>
  <c r="O661"/>
  <c r="O828"/>
  <c r="O88"/>
  <c r="O363"/>
  <c r="O394"/>
  <c r="O655"/>
  <c r="O839"/>
  <c r="P836"/>
  <c r="Q836" s="1"/>
  <c r="M651" l="1"/>
  <c r="O651" s="1"/>
  <c r="M674"/>
  <c r="P674" s="1"/>
  <c r="Q674" s="1"/>
  <c r="M723"/>
  <c r="P723" s="1"/>
  <c r="Q723" s="1"/>
  <c r="M687"/>
  <c r="O687" s="1"/>
  <c r="M682"/>
  <c r="O682" s="1"/>
  <c r="M711"/>
  <c r="P711" s="1"/>
  <c r="Q711" s="1"/>
  <c r="M702"/>
  <c r="P702" s="1"/>
  <c r="Q702" s="1"/>
  <c r="M698"/>
  <c r="O698" s="1"/>
  <c r="M679"/>
  <c r="P679" s="1"/>
  <c r="Q679" s="1"/>
  <c r="M686"/>
  <c r="P686" s="1"/>
  <c r="Q686" s="1"/>
  <c r="M464"/>
  <c r="P464" s="1"/>
  <c r="Q464" s="1"/>
  <c r="M467"/>
  <c r="O467" s="1"/>
  <c r="M457"/>
  <c r="O457" s="1"/>
  <c r="M472"/>
  <c r="P472" s="1"/>
  <c r="Q472" s="1"/>
  <c r="M463"/>
  <c r="P463" s="1"/>
  <c r="Q463" s="1"/>
  <c r="M471"/>
  <c r="O471" s="1"/>
  <c r="M460"/>
  <c r="O460" s="1"/>
  <c r="M469"/>
  <c r="P469" s="1"/>
  <c r="Q469" s="1"/>
  <c r="M461"/>
  <c r="P461" s="1"/>
  <c r="Q461" s="1"/>
  <c r="M459"/>
  <c r="O459" s="1"/>
  <c r="M148"/>
  <c r="O148" s="1"/>
  <c r="M147"/>
  <c r="P147" s="1"/>
  <c r="Q147" s="1"/>
  <c r="M165"/>
  <c r="P165" s="1"/>
  <c r="Q165" s="1"/>
  <c r="M159"/>
  <c r="P159" s="1"/>
  <c r="Q159" s="1"/>
  <c r="M175"/>
  <c r="O175" s="1"/>
  <c r="M173"/>
  <c r="P173" s="1"/>
  <c r="Q173" s="1"/>
  <c r="M51"/>
  <c r="P51" s="1"/>
  <c r="Q51" s="1"/>
  <c r="M171"/>
  <c r="P171" s="1"/>
  <c r="Q171" s="1"/>
  <c r="M177"/>
  <c r="O177" s="1"/>
  <c r="M104"/>
  <c r="P104" s="1"/>
  <c r="Q104" s="1"/>
  <c r="P651" l="1"/>
  <c r="Q651" s="1"/>
  <c r="O147"/>
  <c r="O104"/>
  <c r="O159"/>
  <c r="O472"/>
  <c r="P457"/>
  <c r="Q457" s="1"/>
  <c r="O686"/>
  <c r="P460"/>
  <c r="Q460" s="1"/>
  <c r="P177"/>
  <c r="Q177" s="1"/>
  <c r="O173"/>
  <c r="O171"/>
  <c r="P148"/>
  <c r="Q148" s="1"/>
  <c r="O469"/>
  <c r="O679"/>
  <c r="P682"/>
  <c r="Q682" s="1"/>
  <c r="O674"/>
  <c r="P175"/>
  <c r="Q175" s="1"/>
  <c r="O711"/>
  <c r="O51"/>
  <c r="O165"/>
  <c r="O461"/>
  <c r="O463"/>
  <c r="O464"/>
  <c r="O702"/>
  <c r="O723"/>
  <c r="P459"/>
  <c r="Q459" s="1"/>
  <c r="P471"/>
  <c r="Q471" s="1"/>
  <c r="P467"/>
  <c r="Q467" s="1"/>
  <c r="P698"/>
  <c r="Q698" s="1"/>
  <c r="P687"/>
  <c r="Q687" s="1"/>
  <c r="M441"/>
  <c r="O441" s="1"/>
  <c r="Q441" s="1"/>
  <c r="M324"/>
  <c r="O324" s="1"/>
  <c r="Q324" s="1"/>
  <c r="M451"/>
  <c r="O451" s="1"/>
  <c r="Q451" s="1"/>
  <c r="M449"/>
  <c r="O449" s="1"/>
  <c r="Q449" s="1"/>
  <c r="M315"/>
  <c r="O315" s="1"/>
  <c r="Q315" s="1"/>
  <c r="M997"/>
  <c r="O997" s="1"/>
  <c r="Q997" s="1"/>
  <c r="M992"/>
  <c r="O992" s="1"/>
  <c r="Q992" s="1"/>
  <c r="M998"/>
  <c r="O998" s="1"/>
  <c r="Q998" s="1"/>
  <c r="M954"/>
  <c r="O954" s="1"/>
  <c r="Q954" s="1"/>
  <c r="M699"/>
  <c r="O699" s="1"/>
  <c r="Q699" s="1"/>
  <c r="M675"/>
  <c r="O675" s="1"/>
  <c r="Q675" s="1"/>
  <c r="M945"/>
  <c r="O945" s="1"/>
  <c r="Q945" s="1"/>
  <c r="M928"/>
  <c r="O928" s="1"/>
  <c r="Q928" s="1"/>
  <c r="M977"/>
  <c r="O977" s="1"/>
  <c r="Q977" s="1"/>
  <c r="M156"/>
  <c r="O156" s="1"/>
  <c r="Q156" s="1"/>
  <c r="M941"/>
  <c r="O941" s="1"/>
  <c r="F941"/>
  <c r="M957"/>
  <c r="O957" s="1"/>
  <c r="F957"/>
  <c r="M960"/>
  <c r="P960" s="1"/>
  <c r="Q960" s="1"/>
  <c r="F960"/>
  <c r="M963"/>
  <c r="P963" s="1"/>
  <c r="Q963" s="1"/>
  <c r="F963"/>
  <c r="M989"/>
  <c r="P989" s="1"/>
  <c r="Q989" s="1"/>
  <c r="F989"/>
  <c r="M999"/>
  <c r="O999" s="1"/>
  <c r="F999"/>
  <c r="M667"/>
  <c r="P667" s="1"/>
  <c r="Q667" s="1"/>
  <c r="F667"/>
  <c r="M626"/>
  <c r="O626" s="1"/>
  <c r="F626"/>
  <c r="M629"/>
  <c r="O629" s="1"/>
  <c r="F629"/>
  <c r="M639"/>
  <c r="O639" s="1"/>
  <c r="F639"/>
  <c r="M647"/>
  <c r="P647" s="1"/>
  <c r="Q647" s="1"/>
  <c r="F647"/>
  <c r="M654"/>
  <c r="O654" s="1"/>
  <c r="F654"/>
  <c r="M316"/>
  <c r="P316" s="1"/>
  <c r="Q316" s="1"/>
  <c r="M349"/>
  <c r="O349" s="1"/>
  <c r="M353"/>
  <c r="P353" s="1"/>
  <c r="Q353" s="1"/>
  <c r="M357"/>
  <c r="O357" s="1"/>
  <c r="M360"/>
  <c r="P360" s="1"/>
  <c r="Q360" s="1"/>
  <c r="M367"/>
  <c r="O367" s="1"/>
  <c r="M105"/>
  <c r="P105" s="1"/>
  <c r="Q105" s="1"/>
  <c r="F105"/>
  <c r="M76"/>
  <c r="P76" s="1"/>
  <c r="Q76" s="1"/>
  <c r="F76"/>
  <c r="M74"/>
  <c r="P74" s="1"/>
  <c r="Q74" s="1"/>
  <c r="F74"/>
  <c r="M70"/>
  <c r="P70" s="1"/>
  <c r="Q70" s="1"/>
  <c r="F70"/>
  <c r="M59"/>
  <c r="O59" s="1"/>
  <c r="F59"/>
  <c r="M40"/>
  <c r="O40" s="1"/>
  <c r="F40"/>
  <c r="M112"/>
  <c r="P112" s="1"/>
  <c r="Q112" s="1"/>
  <c r="F112"/>
  <c r="M27"/>
  <c r="O27" s="1"/>
  <c r="F27"/>
  <c r="O76" l="1"/>
  <c r="P357"/>
  <c r="Q357" s="1"/>
  <c r="P315"/>
  <c r="P449"/>
  <c r="P451"/>
  <c r="P324"/>
  <c r="P441"/>
  <c r="O105"/>
  <c r="O360"/>
  <c r="O353"/>
  <c r="P629"/>
  <c r="Q629" s="1"/>
  <c r="O316"/>
  <c r="O963"/>
  <c r="P156"/>
  <c r="P977"/>
  <c r="P928"/>
  <c r="P945"/>
  <c r="P675"/>
  <c r="P699"/>
  <c r="P954"/>
  <c r="P998"/>
  <c r="P992"/>
  <c r="P997"/>
  <c r="P40"/>
  <c r="Q40" s="1"/>
  <c r="P639"/>
  <c r="Q639" s="1"/>
  <c r="O989"/>
  <c r="P941"/>
  <c r="Q941" s="1"/>
  <c r="P999"/>
  <c r="Q999" s="1"/>
  <c r="P957"/>
  <c r="Q957" s="1"/>
  <c r="P59"/>
  <c r="Q59" s="1"/>
  <c r="P367"/>
  <c r="Q367" s="1"/>
  <c r="P349"/>
  <c r="Q349" s="1"/>
  <c r="O70"/>
  <c r="P27"/>
  <c r="Q27" s="1"/>
  <c r="O112"/>
  <c r="O74"/>
  <c r="P654"/>
  <c r="Q654" s="1"/>
  <c r="O647"/>
  <c r="P626"/>
  <c r="Q626" s="1"/>
  <c r="O667"/>
  <c r="O960"/>
</calcChain>
</file>

<file path=xl/sharedStrings.xml><?xml version="1.0" encoding="utf-8"?>
<sst xmlns="http://schemas.openxmlformats.org/spreadsheetml/2006/main" count="2292" uniqueCount="1082">
  <si>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</si>
  <si>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</si>
  <si>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</si>
  <si>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</si>
  <si>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</si>
  <si>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</si>
  <si>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</si>
  <si>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</si>
  <si>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</si>
  <si>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>Lt/MWh</t>
  </si>
  <si>
    <t xml:space="preserve">Šilumos kaina gyventojams
(su PVM) </t>
  </si>
  <si>
    <t>Suvartotas šilumos kiekis</t>
  </si>
  <si>
    <t xml:space="preserve">Karštam vandeniui ruošti </t>
  </si>
  <si>
    <t xml:space="preserve">Patalpų šildymui </t>
  </si>
  <si>
    <t>Apmokestinta šiluma šildymui gyventojams</t>
  </si>
  <si>
    <t>Statybos metai</t>
  </si>
  <si>
    <t>Karšto vandens temp. palaikymui</t>
  </si>
  <si>
    <t xml:space="preserve">Iš viso 
</t>
  </si>
  <si>
    <t>Mokėjimai už šilumą 1 m² ploto šildymui                 (su PVM)</t>
  </si>
  <si>
    <t>m²</t>
  </si>
  <si>
    <t>Mokėjimai už šilumą 60 m² ploto buto šildymui 
(su PVM)</t>
  </si>
  <si>
    <t>Lt/mėn</t>
  </si>
  <si>
    <t>kWh/mėn</t>
  </si>
  <si>
    <t>Šilumos suvartojimas 60 m² ploto buto šildymui</t>
  </si>
  <si>
    <t>Lt/m²/mėn</t>
  </si>
  <si>
    <t>MWh/m²/mėn</t>
  </si>
  <si>
    <t>Miestas</t>
  </si>
  <si>
    <t>Akmenė</t>
  </si>
  <si>
    <t>Naujoji Akmenė</t>
  </si>
  <si>
    <t>Venta</t>
  </si>
  <si>
    <t>Basanavičiaus g. 48</t>
  </si>
  <si>
    <t>Basanavičiaus g. 60</t>
  </si>
  <si>
    <t>J. Biliūno g. 10</t>
  </si>
  <si>
    <t>J. Biliūno g. 20</t>
  </si>
  <si>
    <t>Statybininkų g. 21</t>
  </si>
  <si>
    <t>Statybininkų g. 23</t>
  </si>
  <si>
    <t>Anykščiai</t>
  </si>
  <si>
    <t>DARIAUS IR GIRĖNO 23A IIIL.</t>
  </si>
  <si>
    <t>VILNIAUS 10 IIIL.</t>
  </si>
  <si>
    <t>Birštonas</t>
  </si>
  <si>
    <t>iki 1992</t>
  </si>
  <si>
    <t>Prienai</t>
  </si>
  <si>
    <t>Birutės 4,</t>
  </si>
  <si>
    <t>Vytauto 27 1L.,</t>
  </si>
  <si>
    <t>Taikos 4</t>
  </si>
  <si>
    <t>Taikos 1</t>
  </si>
  <si>
    <t>Sodų 4</t>
  </si>
  <si>
    <t>Sodų 6</t>
  </si>
  <si>
    <t>Draugystės 6</t>
  </si>
  <si>
    <t>Saulės 12</t>
  </si>
  <si>
    <t>Elektrėnai</t>
  </si>
  <si>
    <t>PANERIŲ  19 (renovuotas)</t>
  </si>
  <si>
    <t>LIETAVOS  31 (renovuotas)</t>
  </si>
  <si>
    <t>PANERIŲ  21 (renovuotas)</t>
  </si>
  <si>
    <t>J.RALIO  12 (renovuotas)</t>
  </si>
  <si>
    <t>ŽEMAITĖS  14</t>
  </si>
  <si>
    <t>KAUNO  68</t>
  </si>
  <si>
    <t>RUKLIO  10</t>
  </si>
  <si>
    <t>Jonava</t>
  </si>
  <si>
    <t>Kaišiadorys</t>
  </si>
  <si>
    <t>Stasiūnai</t>
  </si>
  <si>
    <t>Žiežmariai</t>
  </si>
  <si>
    <t xml:space="preserve">Gedimino g. 22, </t>
  </si>
  <si>
    <t xml:space="preserve">Gedimino g. 78, </t>
  </si>
  <si>
    <t xml:space="preserve">Rožių g. 1, </t>
  </si>
  <si>
    <t xml:space="preserve">Parko g. 6, </t>
  </si>
  <si>
    <t>Radvilėnų  5</t>
  </si>
  <si>
    <t>Karaliaus Mindaugo 7</t>
  </si>
  <si>
    <t>Krėvės 82B</t>
  </si>
  <si>
    <t>Archyvo 48</t>
  </si>
  <si>
    <t>Ašmenos II-oji 37</t>
  </si>
  <si>
    <t>Jaunimo 4 (renov.)</t>
  </si>
  <si>
    <t>Saulės 3</t>
  </si>
  <si>
    <t>Geležinio Vilko 1A</t>
  </si>
  <si>
    <t>Sukilėlių 87A (KVT)</t>
  </si>
  <si>
    <t>Naujakurių 116A</t>
  </si>
  <si>
    <t>Kovo 11-osios 114 (renov.)(KVT)</t>
  </si>
  <si>
    <t>Kovo 11-osios 118 (renov)(KVT)</t>
  </si>
  <si>
    <t>Taikos 78 (renov.)</t>
  </si>
  <si>
    <t>Pašilės 59</t>
  </si>
  <si>
    <t>Lukšos-Daumanto 2</t>
  </si>
  <si>
    <t>Krėvės 61 (renov.) (KVT)</t>
  </si>
  <si>
    <t>Partizanų 160 (renov.)</t>
  </si>
  <si>
    <t>Savanorių 415  (renov.)(KVT)</t>
  </si>
  <si>
    <t>Medvėgalio 31 (renov.)</t>
  </si>
  <si>
    <t>Griunvaldo 4  (renov.)</t>
  </si>
  <si>
    <t>Partizanų 20</t>
  </si>
  <si>
    <t>Partizanų 198</t>
  </si>
  <si>
    <t>Šiaurės 101</t>
  </si>
  <si>
    <t>Taikos 39</t>
  </si>
  <si>
    <t>Pašilės 96</t>
  </si>
  <si>
    <t>Gravrogkų 17</t>
  </si>
  <si>
    <t>Lukšio 64</t>
  </si>
  <si>
    <t>Vievio 54</t>
  </si>
  <si>
    <t>Šiaurės 1 (KVT)</t>
  </si>
  <si>
    <t>Baltų 2</t>
  </si>
  <si>
    <t>Kalantos R. 23</t>
  </si>
  <si>
    <t>Taikos 41</t>
  </si>
  <si>
    <t>Baršausko 75</t>
  </si>
  <si>
    <t>Stulginskio A. 64</t>
  </si>
  <si>
    <t>Juozapavičiaus 48 A</t>
  </si>
  <si>
    <t>Masiulio T. 1</t>
  </si>
  <si>
    <t>Sąjungos a. 10</t>
  </si>
  <si>
    <t>Masiulio 6</t>
  </si>
  <si>
    <t>Jakšto 8</t>
  </si>
  <si>
    <t>Kaunas</t>
  </si>
  <si>
    <t>Dzūkų 11 (RENOVUOTAS )</t>
  </si>
  <si>
    <t>Sodų 6 (RENOVUOTAS )</t>
  </si>
  <si>
    <t>Dzūkų 9 (RENOVUOTAS )</t>
  </si>
  <si>
    <t>Tiesos 8 (RENOVUOTAS)</t>
  </si>
  <si>
    <t>Dzūkų 17</t>
  </si>
  <si>
    <t>Dzūkų 15</t>
  </si>
  <si>
    <t>Dzūkų 13</t>
  </si>
  <si>
    <t>Dainavos 13</t>
  </si>
  <si>
    <t>Dainavos 11</t>
  </si>
  <si>
    <t>Ateities 7-9</t>
  </si>
  <si>
    <t>M. Gustaičio 2</t>
  </si>
  <si>
    <t>M. Gustaičio 11</t>
  </si>
  <si>
    <t>Seinų 22</t>
  </si>
  <si>
    <t>Montvilos 20</t>
  </si>
  <si>
    <t>Montvilos 18</t>
  </si>
  <si>
    <t>Senamiesčio 3</t>
  </si>
  <si>
    <t>M. Gustaičio 5</t>
  </si>
  <si>
    <t>Kauno 33</t>
  </si>
  <si>
    <t>Vilniaus 3</t>
  </si>
  <si>
    <t>Sodų 10</t>
  </si>
  <si>
    <t>M. Gustaičio 3</t>
  </si>
  <si>
    <t>Vilniaus 5</t>
  </si>
  <si>
    <t>Montvilos 28</t>
  </si>
  <si>
    <t>Montvilos 22a</t>
  </si>
  <si>
    <t>Lazdijai</t>
  </si>
  <si>
    <t>ŽEMAITIJOS 29</t>
  </si>
  <si>
    <t>VENTOS 33</t>
  </si>
  <si>
    <t>BAŽNYČIOS 21</t>
  </si>
  <si>
    <t>Bažnyčios 13</t>
  </si>
  <si>
    <t>SODŲ 11</t>
  </si>
  <si>
    <t>MINDAUGO 20</t>
  </si>
  <si>
    <t>Bažnyčios 11</t>
  </si>
  <si>
    <t>S.Daukanto 8 Viekšniai</t>
  </si>
  <si>
    <t>Mažeikių 3 Viekšniai</t>
  </si>
  <si>
    <t>VASARIO 16-OSIOS 8</t>
  </si>
  <si>
    <t>Mažeikių 6 Viekšniai</t>
  </si>
  <si>
    <t>VASARIO 16-OSIOS 12</t>
  </si>
  <si>
    <t>P.VILEIŠIO 6</t>
  </si>
  <si>
    <t>Mažeikiai</t>
  </si>
  <si>
    <t xml:space="preserve">iki 1992 </t>
  </si>
  <si>
    <t>Anykščių g. 5 (su dalikliais, apšiltintas)</t>
  </si>
  <si>
    <t>Panevėžys</t>
  </si>
  <si>
    <t>I. Končiaus g. 7</t>
  </si>
  <si>
    <t>I. Končiaus g. 7A</t>
  </si>
  <si>
    <t>A. Jucio g. 45</t>
  </si>
  <si>
    <t>A. Jucio g. 47</t>
  </si>
  <si>
    <t>A. Jucio g. 53</t>
  </si>
  <si>
    <t>Gandingos g. 10</t>
  </si>
  <si>
    <t>Gandingos g. 14</t>
  </si>
  <si>
    <t>Gandingos g. 16</t>
  </si>
  <si>
    <t>I. Končiaus g. 8</t>
  </si>
  <si>
    <t>Vėjo g. 12</t>
  </si>
  <si>
    <t>A. Vaišvilos g. 9</t>
  </si>
  <si>
    <t>A. Vaišvilos g. 19</t>
  </si>
  <si>
    <t>A. Vaišvilos g. 21</t>
  </si>
  <si>
    <t>A. Vaišvilos g. 23</t>
  </si>
  <si>
    <t>A. Vaišvilos g. 25</t>
  </si>
  <si>
    <t>A. Vaišvilos g. 31</t>
  </si>
  <si>
    <t xml:space="preserve">Žemaičių g. 13 (komp. šil.punkt. butuose) </t>
  </si>
  <si>
    <t>A. Jucio g. 30</t>
  </si>
  <si>
    <t>J. Tumo-Vaižganto g. 96</t>
  </si>
  <si>
    <t>V. Mačernio g. 10</t>
  </si>
  <si>
    <t>V. Mačernio g. 53</t>
  </si>
  <si>
    <t>J. Tumo-Vaižganto g. 85</t>
  </si>
  <si>
    <t>J. Tumo-Vaižganto g. 85A</t>
  </si>
  <si>
    <t>V. Mačernio g. 51</t>
  </si>
  <si>
    <t>A. Jucio g. 12</t>
  </si>
  <si>
    <t>V. Mačernio g. 45</t>
  </si>
  <si>
    <t>V. Mačernio g. 27</t>
  </si>
  <si>
    <t>V. Mačernio g. 47</t>
  </si>
  <si>
    <t>A. Jucio g. 28</t>
  </si>
  <si>
    <t>V. Mačernio g. 6</t>
  </si>
  <si>
    <t>V. Mačernio g. 8</t>
  </si>
  <si>
    <t>A. Jucio g. 10</t>
  </si>
  <si>
    <t>Senamiesčio a. 2</t>
  </si>
  <si>
    <t>Lentpjūvės g. 6</t>
  </si>
  <si>
    <t>Vytauto g.27</t>
  </si>
  <si>
    <t>Dariaus ir Girėno g. 33</t>
  </si>
  <si>
    <t>Dariaus ir Girėno g. 35</t>
  </si>
  <si>
    <t>Dariaus ir Girėno g. 51</t>
  </si>
  <si>
    <t>S. Nėries g. 4</t>
  </si>
  <si>
    <t>Telšių g. 19B</t>
  </si>
  <si>
    <t>Plungė</t>
  </si>
  <si>
    <t>Algirdo 25</t>
  </si>
  <si>
    <t>Algirdo 27</t>
  </si>
  <si>
    <t>Rytų 6</t>
  </si>
  <si>
    <t>Rytų 4</t>
  </si>
  <si>
    <t>Ateities 19</t>
  </si>
  <si>
    <t>Vytauto Didžiojo 41</t>
  </si>
  <si>
    <t>Vaižganto 20B</t>
  </si>
  <si>
    <t>V.Grybo 2</t>
  </si>
  <si>
    <t>Dubysos 3</t>
  </si>
  <si>
    <t>Dubysos 1</t>
  </si>
  <si>
    <t>Dubysos 16</t>
  </si>
  <si>
    <t>Dariaus ir Girėno 28</t>
  </si>
  <si>
    <t>Vaižganto 5A</t>
  </si>
  <si>
    <t>Dariaus ir Girėno 23</t>
  </si>
  <si>
    <t>Stonų 3</t>
  </si>
  <si>
    <t>Vytauto Didžiojo 37</t>
  </si>
  <si>
    <t>V.Kudirkos 9</t>
  </si>
  <si>
    <t>Partizanų 14A</t>
  </si>
  <si>
    <t>Dominikonų 4</t>
  </si>
  <si>
    <t>Vaižganto 1</t>
  </si>
  <si>
    <t>Muziejaus 6</t>
  </si>
  <si>
    <t>Jaunimo 12</t>
  </si>
  <si>
    <t>Dariaus ir Girėno 26</t>
  </si>
  <si>
    <t>iki1960</t>
  </si>
  <si>
    <t>Vytauto Didžiojo 3</t>
  </si>
  <si>
    <t xml:space="preserve">Jaunimo 14 </t>
  </si>
  <si>
    <t>Raseiniai</t>
  </si>
  <si>
    <t>Šalčininkai</t>
  </si>
  <si>
    <t xml:space="preserve">A.Mickevičiaus g.24 </t>
  </si>
  <si>
    <t xml:space="preserve">Sniadeckio g.10 </t>
  </si>
  <si>
    <t xml:space="preserve">Sniadeckio g.18 </t>
  </si>
  <si>
    <t xml:space="preserve">Sniadeckio g.24 </t>
  </si>
  <si>
    <t xml:space="preserve">Sniadeckio g.27 </t>
  </si>
  <si>
    <t xml:space="preserve">Mokyklos g.19 </t>
  </si>
  <si>
    <t xml:space="preserve">A.Mickevičiaus g.1a </t>
  </si>
  <si>
    <t xml:space="preserve">Šalčios g.8 </t>
  </si>
  <si>
    <t xml:space="preserve">Šalčios g.14 </t>
  </si>
  <si>
    <t xml:space="preserve">Vilniaus g.26 b </t>
  </si>
  <si>
    <t xml:space="preserve">Vilniaus g.45-1 </t>
  </si>
  <si>
    <t xml:space="preserve">Vytauto g.22-3 </t>
  </si>
  <si>
    <t xml:space="preserve">Mokyklos g.27 </t>
  </si>
  <si>
    <t xml:space="preserve">Vilniaus g. 202 (renov.), </t>
  </si>
  <si>
    <t xml:space="preserve">Kviečių g. 56 (renov.), </t>
  </si>
  <si>
    <t xml:space="preserve">Dainų g. 40A (renov.), </t>
  </si>
  <si>
    <t xml:space="preserve">Gegužių g. 73 (renov.), </t>
  </si>
  <si>
    <t xml:space="preserve">Grinkevičiaus g. 8 (renov.), </t>
  </si>
  <si>
    <t xml:space="preserve">Gegužių g. 19 (renov.), </t>
  </si>
  <si>
    <t xml:space="preserve">Putinų g. 10, </t>
  </si>
  <si>
    <t xml:space="preserve">Gegužių g. 13, </t>
  </si>
  <si>
    <t>Šiauliai</t>
  </si>
  <si>
    <t>Gedimino g. 8</t>
  </si>
  <si>
    <t>Dariaus ir Girėno g. 26A</t>
  </si>
  <si>
    <t>Dariaus ir Girėno g. 34</t>
  </si>
  <si>
    <t>Miško g. 8</t>
  </si>
  <si>
    <t>Gedimino g. 32</t>
  </si>
  <si>
    <t>Žemaitės g. 32</t>
  </si>
  <si>
    <t>V. Kudirkos g. 5</t>
  </si>
  <si>
    <t>Dariaus ir Girėno g. 20</t>
  </si>
  <si>
    <t>Dariaus ir Girėno g. 16A</t>
  </si>
  <si>
    <t>Dariaus ir Grėno g. 4</t>
  </si>
  <si>
    <t>Prezidento g. 60</t>
  </si>
  <si>
    <t>Tauragė</t>
  </si>
  <si>
    <t>Aušros g. 99,  (renov.)</t>
  </si>
  <si>
    <t xml:space="preserve">Aukštakalnio g. 108, </t>
  </si>
  <si>
    <t xml:space="preserve">Aušros g. 83, </t>
  </si>
  <si>
    <t xml:space="preserve">J.Basanavičiaus g. 108, </t>
  </si>
  <si>
    <t xml:space="preserve">Aukštakalnio g. 10,12 </t>
  </si>
  <si>
    <t xml:space="preserve">J.Basanavičiaus g. 110, </t>
  </si>
  <si>
    <t xml:space="preserve">Kęstučio g. 1, </t>
  </si>
  <si>
    <t xml:space="preserve">Kęstučio g. 9, </t>
  </si>
  <si>
    <t xml:space="preserve">Užpalių g. 88, </t>
  </si>
  <si>
    <t>Utena</t>
  </si>
  <si>
    <t>Dzūkų g. 36</t>
  </si>
  <si>
    <t>J.Basanavičiaus g. 21</t>
  </si>
  <si>
    <t>renov.</t>
  </si>
  <si>
    <t>M.K.Čiurlionio g. 11</t>
  </si>
  <si>
    <t>Marcinkonių g. 8</t>
  </si>
  <si>
    <t>Marcinkonių g. 16</t>
  </si>
  <si>
    <t>Marcinkonių g. 18</t>
  </si>
  <si>
    <t>Vytauto g. 24</t>
  </si>
  <si>
    <t>Vytauto g. 38</t>
  </si>
  <si>
    <t>Z.Voronecko g. 1</t>
  </si>
  <si>
    <t>Laisvės g. 3</t>
  </si>
  <si>
    <t>Vytauto g. 58</t>
  </si>
  <si>
    <t>Aušros g. 10</t>
  </si>
  <si>
    <t>J.Basanavičiaus g. 44</t>
  </si>
  <si>
    <t>Melioratorių g. 3</t>
  </si>
  <si>
    <t>M.K.Čiurlionio g. 37</t>
  </si>
  <si>
    <t>Vytauto g. 73</t>
  </si>
  <si>
    <t>V.Krėvės g. 4</t>
  </si>
  <si>
    <t>Varėna</t>
  </si>
  <si>
    <t>M.Mironaitės g. 18</t>
  </si>
  <si>
    <t>Žirmūnų g. 30C</t>
  </si>
  <si>
    <t>Pavilnionių g. 31</t>
  </si>
  <si>
    <t>Bajorų kelias 3</t>
  </si>
  <si>
    <t>Pavilnionių g. 33</t>
  </si>
  <si>
    <t>Sviliškių g. 8</t>
  </si>
  <si>
    <t>Sviliškių g. 4, 6</t>
  </si>
  <si>
    <t>J.Galvydžio g. 11A</t>
  </si>
  <si>
    <t>J.Franko g. 8</t>
  </si>
  <si>
    <t>Blindžių g. 7</t>
  </si>
  <si>
    <t>J.Kubiliaus g. 4</t>
  </si>
  <si>
    <t>Tolminkiemio g. 31</t>
  </si>
  <si>
    <t>M.Marcinkevičiaus g. 37, Baltupio g. 175</t>
  </si>
  <si>
    <t>M.Marcinkevičiaus g. 31, 33, 35</t>
  </si>
  <si>
    <t>S.Žukausko g. 27</t>
  </si>
  <si>
    <t>Tolminkiemio g. 14</t>
  </si>
  <si>
    <t>Gedvydžių g. 29 (bt. 1-36)</t>
  </si>
  <si>
    <t>Taikos g. 134, 136</t>
  </si>
  <si>
    <t>Kovo 11-osios g. 55</t>
  </si>
  <si>
    <t>Gedvydžių g. 20</t>
  </si>
  <si>
    <t>Šviesos g 14 (bt. 81-100)</t>
  </si>
  <si>
    <t>V.Pietario g. 7</t>
  </si>
  <si>
    <t>Šviesos g 11 (bt. 41-60)</t>
  </si>
  <si>
    <t>Šviesos g 4 (bt. 81-100)</t>
  </si>
  <si>
    <t>Taikos g. 25, 27</t>
  </si>
  <si>
    <t>Gabijos g. 81 (bt. 1-36)</t>
  </si>
  <si>
    <t>Musninkų g. 7</t>
  </si>
  <si>
    <t>Taikos g. 241, 243, 245</t>
  </si>
  <si>
    <t>Žemynos g. 35</t>
  </si>
  <si>
    <t>Taikos g. 105</t>
  </si>
  <si>
    <t>S.Stanevičiaus g. 7 (bt. 1-40)</t>
  </si>
  <si>
    <t>Žemynos g. 25</t>
  </si>
  <si>
    <t>Kapsų g. 38</t>
  </si>
  <si>
    <t>Antakalnio g. 118</t>
  </si>
  <si>
    <t>Didlaukio g. 52</t>
  </si>
  <si>
    <t>Peteliškių g. 10</t>
  </si>
  <si>
    <t>Naugarduko g. 56</t>
  </si>
  <si>
    <t>Parko g. 6</t>
  </si>
  <si>
    <t>Kanklių g. 10B</t>
  </si>
  <si>
    <t>Gelvonų g. 57</t>
  </si>
  <si>
    <t>Smėlio g. 11</t>
  </si>
  <si>
    <t>Smėlio g. 15</t>
  </si>
  <si>
    <t>Žaliųjų ežerų g. 9</t>
  </si>
  <si>
    <t>Parko g. 4</t>
  </si>
  <si>
    <t>J.Basanavičiaus g. 17A</t>
  </si>
  <si>
    <t>Šaltkalvių g. 66</t>
  </si>
  <si>
    <t>Vykinto g. 8</t>
  </si>
  <si>
    <t>V.Grybo g. 30</t>
  </si>
  <si>
    <t>Vykinto g. 21</t>
  </si>
  <si>
    <t>Kunigiškių g. 4</t>
  </si>
  <si>
    <t>Lentvario g. 1</t>
  </si>
  <si>
    <t>J.Tiškevičiaus g. 6</t>
  </si>
  <si>
    <t>Žygio g. 4</t>
  </si>
  <si>
    <t>Gedimino pr. 27</t>
  </si>
  <si>
    <t>K.Vanagėlio g. 9</t>
  </si>
  <si>
    <t>S.Skapo g. 6, 8</t>
  </si>
  <si>
    <t>Vilnius</t>
  </si>
  <si>
    <t>Jaunystės 20</t>
  </si>
  <si>
    <t>Laisvės al. 36</t>
  </si>
  <si>
    <t>Vaižganto 60</t>
  </si>
  <si>
    <t>Gedimino 3</t>
  </si>
  <si>
    <t>Gedimino 5</t>
  </si>
  <si>
    <t>Gedimino 1</t>
  </si>
  <si>
    <t>Gedimino 7</t>
  </si>
  <si>
    <t>Radvilų 23</t>
  </si>
  <si>
    <t>Radviliškis</t>
  </si>
  <si>
    <t>Stadiono 15  (renovuotas)</t>
  </si>
  <si>
    <t>Respublikos 24   (renovuotas)</t>
  </si>
  <si>
    <t>Ramučių 39   (renovuotas)</t>
  </si>
  <si>
    <t xml:space="preserve">Ramučių 40  </t>
  </si>
  <si>
    <t xml:space="preserve">Ventos 6 </t>
  </si>
  <si>
    <t>Basanavičiaus g. 50</t>
  </si>
  <si>
    <t>J. Biliūno g. 8</t>
  </si>
  <si>
    <t>Dariaus ir Dirėno g.5</t>
  </si>
  <si>
    <t>Statybininkų g.19</t>
  </si>
  <si>
    <t>LELIJŲ 21</t>
  </si>
  <si>
    <t>LELIJŲ 11</t>
  </si>
  <si>
    <t>PUŠYNO 5</t>
  </si>
  <si>
    <t>KĘSTUČIO 27 IL.</t>
  </si>
  <si>
    <t>Pergalės 9b</t>
  </si>
  <si>
    <t>Šarkinės 23</t>
  </si>
  <si>
    <t>Šarkinės 25</t>
  </si>
  <si>
    <t>Šarkinės 27</t>
  </si>
  <si>
    <t>CHEMIKŲ  86 (renovuotas)</t>
  </si>
  <si>
    <t>A.KULVIEČIO  13A</t>
  </si>
  <si>
    <t>ŽALIOJI   9</t>
  </si>
  <si>
    <t>CHEMIKŲ 132</t>
  </si>
  <si>
    <t>CHEMIKŲ 108</t>
  </si>
  <si>
    <t>iki 1992 m.</t>
  </si>
  <si>
    <t xml:space="preserve">Gedimino g. 89, </t>
  </si>
  <si>
    <t xml:space="preserve">Gedimino g. 121, </t>
  </si>
  <si>
    <t xml:space="preserve">Girelės g. 47, </t>
  </si>
  <si>
    <t xml:space="preserve">Birutės g. 5, </t>
  </si>
  <si>
    <t xml:space="preserve">Gedimino g. 20, </t>
  </si>
  <si>
    <t xml:space="preserve">Gedimino g. 24, </t>
  </si>
  <si>
    <t xml:space="preserve">Gedimino g. 46, </t>
  </si>
  <si>
    <t xml:space="preserve">Birutės g. 3, </t>
  </si>
  <si>
    <t xml:space="preserve">Gedimino g. 75, </t>
  </si>
  <si>
    <t xml:space="preserve">Ateities g. 4A, </t>
  </si>
  <si>
    <t xml:space="preserve">Ateities g. 6, </t>
  </si>
  <si>
    <t xml:space="preserve">Ateities g. 8, </t>
  </si>
  <si>
    <t xml:space="preserve">Parko g. 8, </t>
  </si>
  <si>
    <t xml:space="preserve">Žąslių g. 62A, </t>
  </si>
  <si>
    <t>Karmėlava, Vilniaus g. 8</t>
  </si>
  <si>
    <t>Karmėlava, Vilniaus g. 7</t>
  </si>
  <si>
    <t>Babtai, Kėdainių g. 6</t>
  </si>
  <si>
    <t>Babtai, Kėdainių g. 8</t>
  </si>
  <si>
    <t>Karmėlava, Vilniaus g. 3</t>
  </si>
  <si>
    <t>Karmėlava, Vilniaus g. 4</t>
  </si>
  <si>
    <t>Karmėlava, Vilniaus g. 1</t>
  </si>
  <si>
    <t>Karmėlava, Vilniaus g. 6</t>
  </si>
  <si>
    <t>Karmėlava, Vilniaus g. 5</t>
  </si>
  <si>
    <t>Babtai, Kauno g. 26</t>
  </si>
  <si>
    <t>Babtai, Kėdainių g. 2a</t>
  </si>
  <si>
    <t>Babtai, Kauno g. 29</t>
  </si>
  <si>
    <t>Vandžiogala, Parko g. 10</t>
  </si>
  <si>
    <t>Babtai, Kauno g. 24</t>
  </si>
  <si>
    <t>Babtai, Kauno g. 22</t>
  </si>
  <si>
    <t>Babtai, Nevėžio g. 8a</t>
  </si>
  <si>
    <t>Vandžiogala, Parko g. 7</t>
  </si>
  <si>
    <t>Babtai, Kauno g. 10</t>
  </si>
  <si>
    <t>Babtai, Kauno g. 18</t>
  </si>
  <si>
    <t>Neveronys, Kertupio g. 2</t>
  </si>
  <si>
    <t>Neveronys, Kertupio g. 1</t>
  </si>
  <si>
    <t>Babtai, Kauno g. 27</t>
  </si>
  <si>
    <t>Kauno raj.</t>
  </si>
  <si>
    <t>Vilniaus 14 (RENOVUOTAS)</t>
  </si>
  <si>
    <t>Kauno 8 (RENOVUOTAS)</t>
  </si>
  <si>
    <t>Gamyklos g.15-ojo NSB(renov.)</t>
  </si>
  <si>
    <t>MINDAUGO 12(renov.)</t>
  </si>
  <si>
    <t>GAMYKLOS 3(renov.)</t>
  </si>
  <si>
    <t>P.VILEIŠIO 4(renov.)</t>
  </si>
  <si>
    <t>MINDAUGO 13(renov.)</t>
  </si>
  <si>
    <t>P.VILEIŠIO 2(renov.)</t>
  </si>
  <si>
    <t>V.BURBOS 4(renov.)</t>
  </si>
  <si>
    <t>V.BURBOS 2(renov.)</t>
  </si>
  <si>
    <t>MINDAUGO 15(renov.)</t>
  </si>
  <si>
    <t>SKUODO 15B</t>
  </si>
  <si>
    <t>NAFTININKŲ 28</t>
  </si>
  <si>
    <t>ŽEMAITIJOS 18</t>
  </si>
  <si>
    <t>S.Daukanto 4</t>
  </si>
  <si>
    <t>Kėdainiai</t>
  </si>
  <si>
    <t xml:space="preserve">Kniaudiškių g. 54 (apšiltintas), </t>
  </si>
  <si>
    <t xml:space="preserve">Molainių g. 8 (apšiltintas), </t>
  </si>
  <si>
    <t xml:space="preserve">Kranto g. 47 (su ind.apskaitos priet., apšiltintas), </t>
  </si>
  <si>
    <t xml:space="preserve">Klaipėdos g. 99 K3, </t>
  </si>
  <si>
    <t xml:space="preserve">Klaipėdos g. 99 K2, </t>
  </si>
  <si>
    <t xml:space="preserve">Klaipėdos g. 99 K1, </t>
  </si>
  <si>
    <t xml:space="preserve">Pušaloto g. 76, </t>
  </si>
  <si>
    <t xml:space="preserve">Jakšto g. 10 (su ind.apskaitos priet., apšiltintas), </t>
  </si>
  <si>
    <t xml:space="preserve">Margirio g. 18, </t>
  </si>
  <si>
    <t xml:space="preserve">Margirio g. 20/22, </t>
  </si>
  <si>
    <t xml:space="preserve">Margirio g. 10/12, </t>
  </si>
  <si>
    <t xml:space="preserve">Liepų al. 13, </t>
  </si>
  <si>
    <t xml:space="preserve">Vilties g. 22, </t>
  </si>
  <si>
    <t xml:space="preserve">Liepų al. 15A, </t>
  </si>
  <si>
    <t xml:space="preserve">Vilniaus 20, </t>
  </si>
  <si>
    <t xml:space="preserve">Vilties g. 47, </t>
  </si>
  <si>
    <t xml:space="preserve">Topolių 6, </t>
  </si>
  <si>
    <t xml:space="preserve">Nepriklausomybės 9, </t>
  </si>
  <si>
    <t xml:space="preserve">Smėlynės g. 73, </t>
  </si>
  <si>
    <t xml:space="preserve">Marijonų g. 29, </t>
  </si>
  <si>
    <t xml:space="preserve">Ramygalos g. 67, </t>
  </si>
  <si>
    <t xml:space="preserve">Švyturio g. 19, </t>
  </si>
  <si>
    <t xml:space="preserve">Marijonų g. 45, </t>
  </si>
  <si>
    <t xml:space="preserve">Smetonos g. 5A, </t>
  </si>
  <si>
    <t xml:space="preserve">Žagienės g. 4, </t>
  </si>
  <si>
    <t xml:space="preserve">Įmonių g. 21, </t>
  </si>
  <si>
    <t xml:space="preserve">Švyturio g. 27, </t>
  </si>
  <si>
    <t xml:space="preserve">Kerbedžio g. 24, </t>
  </si>
  <si>
    <t xml:space="preserve">Katedros g. 4, </t>
  </si>
  <si>
    <t xml:space="preserve">Nevėžio g. 24, </t>
  </si>
  <si>
    <t xml:space="preserve">Švyturio g. 23, </t>
  </si>
  <si>
    <t xml:space="preserve">Jakšto g. 8, </t>
  </si>
  <si>
    <t xml:space="preserve">Basanavičiaus g. 130, </t>
  </si>
  <si>
    <t xml:space="preserve">Respublikos g. 24, </t>
  </si>
  <si>
    <t xml:space="preserve">Respublikos g. 26, </t>
  </si>
  <si>
    <t xml:space="preserve">Chemikų g. 3, </t>
  </si>
  <si>
    <t>Basanavičiaus g. 138 ,</t>
  </si>
  <si>
    <t xml:space="preserve">Basanavičiaus g. 94, </t>
  </si>
  <si>
    <t>Statybininkų 19,(renov)</t>
  </si>
  <si>
    <t>Vaitkaus 6,(renov)</t>
  </si>
  <si>
    <t>Vytauto 22,</t>
  </si>
  <si>
    <t>Vytenio 14,</t>
  </si>
  <si>
    <t>Janonio 5,</t>
  </si>
  <si>
    <t>Laisvės al. 38</t>
  </si>
  <si>
    <t>Gedimino 43</t>
  </si>
  <si>
    <t>Žalioji 10</t>
  </si>
  <si>
    <t>Dariaus ir Girėno 2</t>
  </si>
  <si>
    <t>Dariaus ir Girėno 6</t>
  </si>
  <si>
    <t>J.Pauliaus II G.34 Eišiškės</t>
  </si>
  <si>
    <t>J.Pauliaus II G.28 Eišiškės</t>
  </si>
  <si>
    <t xml:space="preserve">A.Mickevičiaus g. 8 </t>
  </si>
  <si>
    <t xml:space="preserve">Sniadeckio g.14 </t>
  </si>
  <si>
    <t xml:space="preserve">Vutauto g.33 </t>
  </si>
  <si>
    <t xml:space="preserve">Vilniaus g.26 </t>
  </si>
  <si>
    <t xml:space="preserve">Vytauto g.31-1 </t>
  </si>
  <si>
    <t xml:space="preserve">Aušros al. 51A, </t>
  </si>
  <si>
    <t xml:space="preserve">Energetikų g. 11, </t>
  </si>
  <si>
    <t xml:space="preserve">Vilniaus g. 213A, </t>
  </si>
  <si>
    <t xml:space="preserve">A. Mickevičiaus g. 38, </t>
  </si>
  <si>
    <t xml:space="preserve">Tilžės g. 128, </t>
  </si>
  <si>
    <t xml:space="preserve">Ežero g. 14, </t>
  </si>
  <si>
    <t xml:space="preserve">P. Cvirkos g. 75A, </t>
  </si>
  <si>
    <t xml:space="preserve">Ežero g. 15, </t>
  </si>
  <si>
    <t xml:space="preserve">P. Višinskio g. 37, </t>
  </si>
  <si>
    <t xml:space="preserve">V.Kudirkos g. 22, </t>
  </si>
  <si>
    <t xml:space="preserve">Kampo g. 3, </t>
  </si>
  <si>
    <t xml:space="preserve">Aukštakalnio g. 70, </t>
  </si>
  <si>
    <t xml:space="preserve">J.Basanavičiaus g. 102, </t>
  </si>
  <si>
    <t xml:space="preserve">Taikos g. 56, </t>
  </si>
  <si>
    <t>Dzūkų g. 38</t>
  </si>
  <si>
    <t>Vasario 16-osios g. 6</t>
  </si>
  <si>
    <t>Vasario 16-osios g. 11</t>
  </si>
  <si>
    <t>Vasario 16-osios g. 4</t>
  </si>
  <si>
    <t>Vasario 16-osios g. 13</t>
  </si>
  <si>
    <t>DEBRECENO G.  31 (renovuotas)</t>
  </si>
  <si>
    <t>PARYŽIAUS KOMUNOS G.  2</t>
  </si>
  <si>
    <t>KAROSO G.  20</t>
  </si>
  <si>
    <t>KEPĖJŲ G.  5</t>
  </si>
  <si>
    <t>Klaipėda</t>
  </si>
  <si>
    <t>Trakai</t>
  </si>
  <si>
    <t>Lentvaris</t>
  </si>
  <si>
    <t>Saulėtekio 5/7</t>
  </si>
  <si>
    <t>Saulėtekio 24/26</t>
  </si>
  <si>
    <t>Taikos 14</t>
  </si>
  <si>
    <t>Sodų 1</t>
  </si>
  <si>
    <t>Sodų 20-II</t>
  </si>
  <si>
    <t>Sodų 43</t>
  </si>
  <si>
    <t>Sodų 45</t>
  </si>
  <si>
    <t>Sodų 25</t>
  </si>
  <si>
    <t>Saulėtekio 3</t>
  </si>
  <si>
    <t>Sodų 29</t>
  </si>
  <si>
    <t>Sodų 59</t>
  </si>
  <si>
    <t>Ganyklų 59</t>
  </si>
  <si>
    <t>Saulėtekio 4</t>
  </si>
  <si>
    <t>Taikos 20</t>
  </si>
  <si>
    <t>Mokyklos 14-II</t>
  </si>
  <si>
    <t>Gintaro 33</t>
  </si>
  <si>
    <t>Oškinio 5</t>
  </si>
  <si>
    <t>Mokyklos 13</t>
  </si>
  <si>
    <t>Kretingos 6</t>
  </si>
  <si>
    <t>Janonio 41</t>
  </si>
  <si>
    <t>Druskininkų 7A</t>
  </si>
  <si>
    <t>Palanga</t>
  </si>
  <si>
    <t>Muziejaus 18</t>
  </si>
  <si>
    <t>Stoties 8</t>
  </si>
  <si>
    <t>Karaliaus Mindaugo 39</t>
  </si>
  <si>
    <t>Žemaitės 29</t>
  </si>
  <si>
    <t>Sedos 11</t>
  </si>
  <si>
    <t>Birutės 24</t>
  </si>
  <si>
    <t>Stoties 16</t>
  </si>
  <si>
    <t>Stoties 12</t>
  </si>
  <si>
    <t>Luokės 73</t>
  </si>
  <si>
    <t>Šviesos 29</t>
  </si>
  <si>
    <t>Telšiai</t>
  </si>
  <si>
    <t>Masčio 54 (renovuotas)</t>
  </si>
  <si>
    <t>Dariaus ir Girėno 15 (renovuotas)</t>
  </si>
  <si>
    <t>STATYBININKŲ 46 (renov.)</t>
  </si>
  <si>
    <t>LAUKO 17 (renov.)</t>
  </si>
  <si>
    <t>KAŠTONŲ 12 (renov.)</t>
  </si>
  <si>
    <t>AUKŠTAKALNIO 14</t>
  </si>
  <si>
    <t>VINGIO 1 (renov.)</t>
  </si>
  <si>
    <t>NAUJOJI 68 (renov.)</t>
  </si>
  <si>
    <t>BIRUTĖS 14 (renov.)</t>
  </si>
  <si>
    <t>Statybininkų 107</t>
  </si>
  <si>
    <t>PUTINŲ 2 (renov.)</t>
  </si>
  <si>
    <t>PUTINŲ 24A</t>
  </si>
  <si>
    <t>NAUJOJI 86</t>
  </si>
  <si>
    <t>VILTIES 18</t>
  </si>
  <si>
    <t>Kalniškės 23</t>
  </si>
  <si>
    <t>NAUJOJI 96</t>
  </si>
  <si>
    <t>NAUJOJI 18</t>
  </si>
  <si>
    <t>JAUNIMO 38</t>
  </si>
  <si>
    <t>MIKLUSĖNŲ 33</t>
  </si>
  <si>
    <t>KAŠTONŲ 52</t>
  </si>
  <si>
    <t>JONYNO 5</t>
  </si>
  <si>
    <t>STATYBININKŲ 27</t>
  </si>
  <si>
    <t>JAZMINŲ 12</t>
  </si>
  <si>
    <t>VOLUNGĖS 22</t>
  </si>
  <si>
    <t>STATYBININKŲ 49</t>
  </si>
  <si>
    <t>STATYBININKŲ 34</t>
  </si>
  <si>
    <t>STATYBININKŲ 43</t>
  </si>
  <si>
    <t>VOLUNGĖS 29</t>
  </si>
  <si>
    <t>VOLUNGĖS 27</t>
  </si>
  <si>
    <t>LIKIŠKĖLIŲ 40</t>
  </si>
  <si>
    <t>VOLUNGĖS 19</t>
  </si>
  <si>
    <t>Alytus</t>
  </si>
  <si>
    <t xml:space="preserve">VERPĖJŲ 6 </t>
  </si>
  <si>
    <t xml:space="preserve">KLONIO 18A </t>
  </si>
  <si>
    <t xml:space="preserve">VEISIEJŲ 9 </t>
  </si>
  <si>
    <t xml:space="preserve">LIŠKIAVOS 5 </t>
  </si>
  <si>
    <t xml:space="preserve">SVEIKATOS 18 </t>
  </si>
  <si>
    <t xml:space="preserve">VYTAUTO 47 </t>
  </si>
  <si>
    <t xml:space="preserve">SEIRIJŲ 9 </t>
  </si>
  <si>
    <t xml:space="preserve">MELIORATORIŲ 4 </t>
  </si>
  <si>
    <t xml:space="preserve">ATEITIES 2 </t>
  </si>
  <si>
    <t>Druskininkai</t>
  </si>
  <si>
    <t>Birutės 2 (renovuotas)</t>
  </si>
  <si>
    <t xml:space="preserve">Janonio 30 </t>
  </si>
  <si>
    <t xml:space="preserve">Pievų 6 </t>
  </si>
  <si>
    <t xml:space="preserve">Raseinių 9a  II korpusas </t>
  </si>
  <si>
    <t xml:space="preserve">J.Janonio 13 </t>
  </si>
  <si>
    <t xml:space="preserve">Maironio 5a,Tytuvėnai </t>
  </si>
  <si>
    <t xml:space="preserve">Vyt. Didžiojo 45 </t>
  </si>
  <si>
    <t>Birutės 4 (renovuotas)</t>
  </si>
  <si>
    <t>Mackevičiaus 29 (renovuotas)</t>
  </si>
  <si>
    <t>Dariaus ir Girėno 2-2 (renovuotas)</t>
  </si>
  <si>
    <t>Birutės 3 (renovuotas)</t>
  </si>
  <si>
    <t>Birutės 1 (renovuotas)</t>
  </si>
  <si>
    <t>Kelmė</t>
  </si>
  <si>
    <t>LAUKO 44 VILKAVIŠKIS</t>
  </si>
  <si>
    <t>AUŠROS 4 VILKAVIŠKIS</t>
  </si>
  <si>
    <t>STATYBININKŲ 4 VILKAVIŠKIS</t>
  </si>
  <si>
    <t>STATYBININKŲ 8 VILKAVIŠKIS</t>
  </si>
  <si>
    <t>AUŠROS 8 VILKAVISKIS</t>
  </si>
  <si>
    <t>NEPRIKLAUSOMYBĖS 72 VILKAVIŠKIS</t>
  </si>
  <si>
    <t>VIENYBES 70 VILKAVIŠKIS</t>
  </si>
  <si>
    <t>AUŠROS 10 VILKAVIŠKIS</t>
  </si>
  <si>
    <t>VIENYBĖS 72 VILKAVIŠKIS</t>
  </si>
  <si>
    <t>BIRUTES 2 VILKAVIŠKIS</t>
  </si>
  <si>
    <t>DVARO  25</t>
  </si>
  <si>
    <t>KĘSTUČIO 10 VILKAVIŠKIS</t>
  </si>
  <si>
    <t>DVARO  27</t>
  </si>
  <si>
    <t>PASIENIO 3 KYBARTAI</t>
  </si>
  <si>
    <t>NEPRIKLAUSOMYBĖS 50 VILKAVIŠKIS</t>
  </si>
  <si>
    <t>S.NERIES 33C VILKAVIŠKIS</t>
  </si>
  <si>
    <t>LAUKO 32 VILKAVIŠKIS</t>
  </si>
  <si>
    <t>VILNIAUS 8 VILKAVIŠKIS</t>
  </si>
  <si>
    <t>DARVINO 26 KYBARTAI</t>
  </si>
  <si>
    <t>DARVINO 19 KYBARTAI</t>
  </si>
  <si>
    <t>K.NAUMIESČIO 9A KYBARTAI</t>
  </si>
  <si>
    <t>TARYBŲ 7 KYBARTAI</t>
  </si>
  <si>
    <t>DARIAUS IR GIRENO 2A KYBARTAI</t>
  </si>
  <si>
    <t>VIŠTYČIO 2 VIRBALIS</t>
  </si>
  <si>
    <t>VASARIO 16-OS 4 PILVIŠKIAI</t>
  </si>
  <si>
    <t>VASARIO 16-OS 12 PILVIŠKIAI</t>
  </si>
  <si>
    <t>VASARIO 16-OS 10 PILVIŠKIAI</t>
  </si>
  <si>
    <t>MOKYKLOS 3 PILVIŠKIAI</t>
  </si>
  <si>
    <t>Vilkaviškis</t>
  </si>
  <si>
    <t xml:space="preserve">Gėlių 14 </t>
  </si>
  <si>
    <t xml:space="preserve">Mokolų 9 </t>
  </si>
  <si>
    <t xml:space="preserve">Dariaus ir Girėno 13 </t>
  </si>
  <si>
    <t>Vytenio 8</t>
  </si>
  <si>
    <t xml:space="preserve">Dariaus ir Girėno 9 </t>
  </si>
  <si>
    <t xml:space="preserve">Dariaus ir Girėno 11 </t>
  </si>
  <si>
    <t>R.Juknevičiaus 48</t>
  </si>
  <si>
    <t xml:space="preserve">Draugystės 1 </t>
  </si>
  <si>
    <t xml:space="preserve">Vytauto 54 </t>
  </si>
  <si>
    <t xml:space="preserve">Jaunimo, 3 </t>
  </si>
  <si>
    <t xml:space="preserve">Garso 4 </t>
  </si>
  <si>
    <t>J.Jablonskio 2</t>
  </si>
  <si>
    <t>Nausupės 8</t>
  </si>
  <si>
    <t xml:space="preserve">Mokyklos 9 </t>
  </si>
  <si>
    <t>Dvarkelio 7</t>
  </si>
  <si>
    <t>Vandžiogalos 4D</t>
  </si>
  <si>
    <t xml:space="preserve">Lietuvininkų 4 </t>
  </si>
  <si>
    <t xml:space="preserve">Vytauto 21 </t>
  </si>
  <si>
    <t>Marijampolė</t>
  </si>
  <si>
    <t>J. Basanavičiaus g. 4</t>
  </si>
  <si>
    <t>Jaunystės takas 6</t>
  </si>
  <si>
    <t>Vytauto g. 17</t>
  </si>
  <si>
    <t>Draugystės takas 1</t>
  </si>
  <si>
    <t>Bažnyčios g. 13</t>
  </si>
  <si>
    <t>V. Kudirkos g. 88</t>
  </si>
  <si>
    <t>V. Kudirkos g. 86</t>
  </si>
  <si>
    <t>V. Kudirkos g. 47</t>
  </si>
  <si>
    <t>Vytauto g. 6</t>
  </si>
  <si>
    <t>Šaulių g. 10</t>
  </si>
  <si>
    <t>Šaulių g. 8</t>
  </si>
  <si>
    <t>Šaulių g. 12</t>
  </si>
  <si>
    <t>Nepriklausomybės g. 5</t>
  </si>
  <si>
    <t>Vytauto g. 19</t>
  </si>
  <si>
    <t>Šaulių g. 26</t>
  </si>
  <si>
    <t>Šaulių g. 22</t>
  </si>
  <si>
    <t>Šaulių g. 18</t>
  </si>
  <si>
    <t>Šakiai</t>
  </si>
  <si>
    <t>Kosmonautų 28 (renovuotas)</t>
  </si>
  <si>
    <t>Kosmonautų 12 (renovuotas)</t>
  </si>
  <si>
    <t>A.Civinsko 7 (renovuotas)</t>
  </si>
  <si>
    <t>Žirmūnų g. 3 (renovuotas)</t>
  </si>
  <si>
    <t>Žirmūnų g. 126 (renovuotas)</t>
  </si>
  <si>
    <t>Žirmūnų g. 128 (renovuotas)</t>
  </si>
  <si>
    <t>Šilumos suvartojimas ir mokėjimai už šilumą Lietuvos miestų daugiabučiuose gyvenamuosiuose namuose  (2014 m. vasario mėn)</t>
  </si>
  <si>
    <t>iki1992</t>
  </si>
  <si>
    <t>Naujoji  Akmenė</t>
  </si>
  <si>
    <t>Stadiono13  (renovuotas)</t>
  </si>
  <si>
    <t>Sodo 7  (renovuotas)</t>
  </si>
  <si>
    <t>Kęstučio 2  (renovuotas)</t>
  </si>
  <si>
    <t>Kęstučio 6  (renovuotas)</t>
  </si>
  <si>
    <t xml:space="preserve">Stadiono 9 </t>
  </si>
  <si>
    <t xml:space="preserve">Puškino 38 </t>
  </si>
  <si>
    <t>Stadiono 17   (renovuotas)</t>
  </si>
  <si>
    <t xml:space="preserve">Respublikos 5  </t>
  </si>
  <si>
    <t xml:space="preserve">Respublikos 19  </t>
  </si>
  <si>
    <t xml:space="preserve">Respublikos 27  </t>
  </si>
  <si>
    <t xml:space="preserve">V.Kudirkos 7  </t>
  </si>
  <si>
    <t xml:space="preserve">V.Kudirkos 1  </t>
  </si>
  <si>
    <t xml:space="preserve">V.Kudirkos 3  </t>
  </si>
  <si>
    <t xml:space="preserve">V.Kudirkos 10  </t>
  </si>
  <si>
    <t xml:space="preserve">Žalgirio 23  </t>
  </si>
  <si>
    <t xml:space="preserve">Žalgirio 7  </t>
  </si>
  <si>
    <t xml:space="preserve">Žalgirio 5  </t>
  </si>
  <si>
    <t xml:space="preserve">žalgirio 3  </t>
  </si>
  <si>
    <t xml:space="preserve">Bausko 8 </t>
  </si>
  <si>
    <t xml:space="preserve">Bausko 3 </t>
  </si>
  <si>
    <t xml:space="preserve">Ramučių 38  </t>
  </si>
  <si>
    <t>VYTAUTO 1A (Renovuotas)</t>
  </si>
  <si>
    <t>LELIJŲ 17</t>
  </si>
  <si>
    <t>LELIJŲ 17A</t>
  </si>
  <si>
    <t>B.SRUOGOS 8</t>
  </si>
  <si>
    <t>DARIAUS IR GIRĖNO 5</t>
  </si>
  <si>
    <t>DARIAUS IR GIRĖNO 7</t>
  </si>
  <si>
    <t>VYTAUTO 2</t>
  </si>
  <si>
    <t>KĘSTUČIO 27 IIL.</t>
  </si>
  <si>
    <t>KĘSTUČIO 27 IIIL.</t>
  </si>
  <si>
    <t>Sodų 11</t>
  </si>
  <si>
    <t>Sodų 16</t>
  </si>
  <si>
    <t>Draugystės 19</t>
  </si>
  <si>
    <t>Pergalės 13</t>
  </si>
  <si>
    <t>Pergalės 33</t>
  </si>
  <si>
    <t>Pergalės 49</t>
  </si>
  <si>
    <t>Saulės 20</t>
  </si>
  <si>
    <t>Saulės 25</t>
  </si>
  <si>
    <t>Trakų 4</t>
  </si>
  <si>
    <t>Trakų 23</t>
  </si>
  <si>
    <t>Pergalės 11</t>
  </si>
  <si>
    <t>Saulės 9</t>
  </si>
  <si>
    <t>Saulės 17</t>
  </si>
  <si>
    <t>Trakų 3</t>
  </si>
  <si>
    <t>Trakų 10</t>
  </si>
  <si>
    <t>Trakų 17</t>
  </si>
  <si>
    <t>Trakų 27</t>
  </si>
  <si>
    <t>Trakų 29</t>
  </si>
  <si>
    <t>Trakų 37</t>
  </si>
  <si>
    <t>Trakų 18</t>
  </si>
  <si>
    <t>Ignalina</t>
  </si>
  <si>
    <t>Atgimimo g. 27 (renov.)</t>
  </si>
  <si>
    <t>Aukštaičių g. 11 (renov. )</t>
  </si>
  <si>
    <t>Atgimimo g. 19, (renov.)</t>
  </si>
  <si>
    <t xml:space="preserve">Turistų g. 49 </t>
  </si>
  <si>
    <t>Aukštaičių g. 32</t>
  </si>
  <si>
    <t>Aukštaičių g. 28</t>
  </si>
  <si>
    <t>Laisves g. 56</t>
  </si>
  <si>
    <t>Ateities g. 24</t>
  </si>
  <si>
    <t>Atgimimo g. 16</t>
  </si>
  <si>
    <t>Vasario 16-osios g. 1, Dūkštas</t>
  </si>
  <si>
    <t>Ignalinos raj.</t>
  </si>
  <si>
    <t>Sodų g. 1, Vidiškių k</t>
  </si>
  <si>
    <t>Sodų g. 4, Vidiškių k</t>
  </si>
  <si>
    <t>SODŲ  91(renovuotas)</t>
  </si>
  <si>
    <t>PARKO   5 (renovuotas)</t>
  </si>
  <si>
    <t>TAIKOS   5 (renovuotas)</t>
  </si>
  <si>
    <t xml:space="preserve">A.KULVIEČIO  15 (renovuotas) </t>
  </si>
  <si>
    <t>PANERIŲ   6 (renovuotas)</t>
  </si>
  <si>
    <t>PARKO   1</t>
  </si>
  <si>
    <t>LIETAVOS  25</t>
  </si>
  <si>
    <t>ŽEMAITĖS  16</t>
  </si>
  <si>
    <t>CHEMIKŲ  19</t>
  </si>
  <si>
    <t>A.KULVIEČIO  16</t>
  </si>
  <si>
    <t>ŽEIMIŲ TAKAS   3</t>
  </si>
  <si>
    <t>CHEMIKŲ  78</t>
  </si>
  <si>
    <t>P.VAIČIŪNO  12</t>
  </si>
  <si>
    <t>CHEMIKŲ  58</t>
  </si>
  <si>
    <t>VASARIO 16-OSIOS  18</t>
  </si>
  <si>
    <t>KOSMONAUTŲ   8</t>
  </si>
  <si>
    <t>CHEMIKŲ  88</t>
  </si>
  <si>
    <t>CHEMIKŲ  14</t>
  </si>
  <si>
    <t>CHEMIKŲ  90</t>
  </si>
  <si>
    <t>CHEMIKŲ  36</t>
  </si>
  <si>
    <t>CHEMIKŲ  66</t>
  </si>
  <si>
    <t>CHEMIKŲ  60</t>
  </si>
  <si>
    <t>MOKYKLOS  10</t>
  </si>
  <si>
    <t>CHEMIKŲ  70</t>
  </si>
  <si>
    <t>VILNIAUS  29L</t>
  </si>
  <si>
    <t>KOSMONAUTŲ  16</t>
  </si>
  <si>
    <t>LIETAVOS   5</t>
  </si>
  <si>
    <t>FABRIKO  14</t>
  </si>
  <si>
    <t xml:space="preserve">iki 1992 m. </t>
  </si>
  <si>
    <t xml:space="preserve">Gedimino g. 93, </t>
  </si>
  <si>
    <t xml:space="preserve">Gedimino g. 95, </t>
  </si>
  <si>
    <t xml:space="preserve">Gedimino g. 103, </t>
  </si>
  <si>
    <t xml:space="preserve">Gedimino g. 125, </t>
  </si>
  <si>
    <t xml:space="preserve">Gedimino g. 129, </t>
  </si>
  <si>
    <t xml:space="preserve">Gedimino g. 80, </t>
  </si>
  <si>
    <t xml:space="preserve">Gedimino g. 100, </t>
  </si>
  <si>
    <t xml:space="preserve">Gedimino g. 131, </t>
  </si>
  <si>
    <t xml:space="preserve">Girelės g. 39, </t>
  </si>
  <si>
    <t xml:space="preserve">Birutės g. 10, </t>
  </si>
  <si>
    <t xml:space="preserve">Ateities g. 2A, </t>
  </si>
  <si>
    <t xml:space="preserve">Pavasario g. 6, </t>
  </si>
  <si>
    <t>KAUNO G.  19 (renovuotas)</t>
  </si>
  <si>
    <t>TAIKOS PR.  120A</t>
  </si>
  <si>
    <t>BALTIJOS PR.  97 (renovuotas)</t>
  </si>
  <si>
    <t>DRAGŪNŲ G.  18</t>
  </si>
  <si>
    <t>DRAGŪNŲ G.  12</t>
  </si>
  <si>
    <t>PILIES G.  5 (renovuotas)</t>
  </si>
  <si>
    <t>PANEVĖŽIO G.  25A</t>
  </si>
  <si>
    <t>BIJŪNŲ G.  13</t>
  </si>
  <si>
    <t>KRETINGOS G.  25 (renovuotas)</t>
  </si>
  <si>
    <t>REIKJAVIKO G.  10 (renovuotas)</t>
  </si>
  <si>
    <t>VARPŲ G.  4</t>
  </si>
  <si>
    <t>NAUJOJI UOSTO G.  8A</t>
  </si>
  <si>
    <t>LAUKININKŲ G.  22 (dalina renovacija)</t>
  </si>
  <si>
    <t>SMILTELĖS G.  10 (nepriklausoma šildymo sistema)</t>
  </si>
  <si>
    <t>MEDŽIOTOJŲ G.  6 (renovuotas)</t>
  </si>
  <si>
    <t>GEDMINŲ G.  18 (nepriklausoma šildymo sistema)</t>
  </si>
  <si>
    <t>SULUPĖS G.  10 (nepriklausoma šildymo sistema)</t>
  </si>
  <si>
    <t>VYTURIO G.  15 (dalina renovacija)</t>
  </si>
  <si>
    <t>SODŲ G.  5 (nepriklausoma šildymo sistema)</t>
  </si>
  <si>
    <t>SAUSIO 15-OSIOS G.  19</t>
  </si>
  <si>
    <t>KALNUPĖS G.  21/1</t>
  </si>
  <si>
    <t>NIDOS G.  56/3</t>
  </si>
  <si>
    <t>KAROSO G.  10</t>
  </si>
  <si>
    <t>TAIKOS PR.  8</t>
  </si>
  <si>
    <t>LIEPŲ G.  53</t>
  </si>
  <si>
    <t>MOKYKLOS G.  23</t>
  </si>
  <si>
    <t>LIEPŲ G.  55</t>
  </si>
  <si>
    <t>DEBRECENO G.  17</t>
  </si>
  <si>
    <t>VINGIO G.  37</t>
  </si>
  <si>
    <t>KANTO G.  11</t>
  </si>
  <si>
    <t>J.ZAUERVEINO G.  23</t>
  </si>
  <si>
    <t>H.MANTO G.  55</t>
  </si>
  <si>
    <t>JŪROS G.  25</t>
  </si>
  <si>
    <t>TILŽĖS G.  56</t>
  </si>
  <si>
    <t>TURGAUS A.  2</t>
  </si>
  <si>
    <t>Babtai, Kėdainių g. 2</t>
  </si>
  <si>
    <t>Sitkūnai, Radistų g. 3</t>
  </si>
  <si>
    <t>GAMYKLOS 6(renov.)</t>
  </si>
  <si>
    <t>NAFTININKŲ 8</t>
  </si>
  <si>
    <t>VYŠNIŲ 42</t>
  </si>
  <si>
    <t>GAMYKLOS 17</t>
  </si>
  <si>
    <t>Vasario 16-osios g.7-ojo NSB</t>
  </si>
  <si>
    <t>ŽEMAITIJOS 10</t>
  </si>
  <si>
    <t>MINDAUGO 4</t>
  </si>
  <si>
    <t>LAISVĖS 224</t>
  </si>
  <si>
    <t>TYLIOJI 32</t>
  </si>
  <si>
    <t>LAISVĖS 226</t>
  </si>
  <si>
    <t>TYLIOJI 24</t>
  </si>
  <si>
    <t>LAISVĖS 222</t>
  </si>
  <si>
    <t>Tirkšlių 7 Viekšniai</t>
  </si>
  <si>
    <t>Pergalės 4</t>
  </si>
  <si>
    <t>Saulėtekio 46</t>
  </si>
  <si>
    <t>P.Mašioto 67</t>
  </si>
  <si>
    <t xml:space="preserve">V. Didžiojo 72  </t>
  </si>
  <si>
    <t>P.Mašioto 57</t>
  </si>
  <si>
    <t xml:space="preserve">P.Mašioto 51 </t>
  </si>
  <si>
    <t xml:space="preserve">P.Mašioto 39       </t>
  </si>
  <si>
    <t>Saulėtekio 44</t>
  </si>
  <si>
    <t>P.Mašioto 59</t>
  </si>
  <si>
    <t>Dariaus ir Girėno 53</t>
  </si>
  <si>
    <t>Saulėtekio 50</t>
  </si>
  <si>
    <t>Vilniaus 28</t>
  </si>
  <si>
    <t>Taikos 30</t>
  </si>
  <si>
    <t>Taikos 18</t>
  </si>
  <si>
    <t>Taikos 22</t>
  </si>
  <si>
    <t>Taikos 18A</t>
  </si>
  <si>
    <t>Taikos 24A</t>
  </si>
  <si>
    <t>Vasario 16-osios 19</t>
  </si>
  <si>
    <t>Vasario 16-osios 15</t>
  </si>
  <si>
    <t>V.Didžiojo 35</t>
  </si>
  <si>
    <t xml:space="preserve">Joniškėlio 8   </t>
  </si>
  <si>
    <t xml:space="preserve">Basanavičiaus 2a  </t>
  </si>
  <si>
    <t xml:space="preserve">Skvero 2  </t>
  </si>
  <si>
    <t>Kęstučio 2</t>
  </si>
  <si>
    <t>Taikos  24</t>
  </si>
  <si>
    <t>Vasario 16-osios 13</t>
  </si>
  <si>
    <t>V. Didžiojo 27</t>
  </si>
  <si>
    <t xml:space="preserve">Joniškėlio 2   </t>
  </si>
  <si>
    <t xml:space="preserve">Kęstučio 8  </t>
  </si>
  <si>
    <t xml:space="preserve">Mažoji 1  </t>
  </si>
  <si>
    <t xml:space="preserve">Taikos 26 </t>
  </si>
  <si>
    <t>Pakruojis</t>
  </si>
  <si>
    <t xml:space="preserve">Kranto g. 37  (su dalikliais, apšiltintas), </t>
  </si>
  <si>
    <t>Jaunimo 13,Balbieriškis</t>
  </si>
  <si>
    <t>Parko 10, Balbieriškis</t>
  </si>
  <si>
    <t>Jaunimo 15,Balbieriškis</t>
  </si>
  <si>
    <t>Aušros 22,Veiveriai</t>
  </si>
  <si>
    <t>Prienų raj.</t>
  </si>
  <si>
    <t xml:space="preserve">Kęstučio 5, </t>
  </si>
  <si>
    <t xml:space="preserve">Kęstučio 73, </t>
  </si>
  <si>
    <t>Vytauto 31,</t>
  </si>
  <si>
    <t>Vytauto 23,</t>
  </si>
  <si>
    <t>Stadiono 18 2L.,</t>
  </si>
  <si>
    <t xml:space="preserve">Vytauto 30, </t>
  </si>
  <si>
    <t xml:space="preserve">Brundzos 4, </t>
  </si>
  <si>
    <t xml:space="preserve">Vytauto 25, </t>
  </si>
  <si>
    <t xml:space="preserve">Brundzos 8, </t>
  </si>
  <si>
    <t xml:space="preserve">Brundzos 7, </t>
  </si>
  <si>
    <t xml:space="preserve">Brundzos 10, </t>
  </si>
  <si>
    <t>jaunystės 35</t>
  </si>
  <si>
    <t>Stiklo 10</t>
  </si>
  <si>
    <t>Žalioji 35</t>
  </si>
  <si>
    <t>Povyliaus 8a</t>
  </si>
  <si>
    <t>Radvilų 25</t>
  </si>
  <si>
    <t>Maironio 7</t>
  </si>
  <si>
    <t>Radvilų 19</t>
  </si>
  <si>
    <t>Dariaus ir Girėno 60</t>
  </si>
  <si>
    <t>Vytauto 1</t>
  </si>
  <si>
    <t>Dariaus ir Girėno 38</t>
  </si>
  <si>
    <t>Radvilų 12</t>
  </si>
  <si>
    <t>Vasario 16-osios 2</t>
  </si>
  <si>
    <t>Topolių 8</t>
  </si>
  <si>
    <t>Bernotėno 3</t>
  </si>
  <si>
    <t>Gedimino 38</t>
  </si>
  <si>
    <t>Topolių 2</t>
  </si>
  <si>
    <t>Kražių 12</t>
  </si>
  <si>
    <t>Kudirkos 7</t>
  </si>
  <si>
    <t>Vasario 16-osios 4</t>
  </si>
  <si>
    <t>MAIRONIO 9 BUV</t>
  </si>
  <si>
    <t>Stiklo 1a</t>
  </si>
  <si>
    <t>V. Kudirkos g. 82</t>
  </si>
  <si>
    <t>S. Banaičio g. 12</t>
  </si>
  <si>
    <t>V. Kudirkos 39</t>
  </si>
  <si>
    <t>Jaunystės takas 5</t>
  </si>
  <si>
    <t>Vytauto g. 3</t>
  </si>
  <si>
    <t>Vasario 16-os 9</t>
  </si>
  <si>
    <t>S. Banaičio g. 6</t>
  </si>
  <si>
    <t>Bažnyčios g. 21</t>
  </si>
  <si>
    <t>Nepriklausomybės g. 3</t>
  </si>
  <si>
    <t>V. Kudirkos g. 92</t>
  </si>
  <si>
    <t>Šalčininkų raj.</t>
  </si>
  <si>
    <t xml:space="preserve">Grinkevičiaus g. 6 (renov.), </t>
  </si>
  <si>
    <t>Žeimių g. 6B, Šiaulių r.</t>
  </si>
  <si>
    <t xml:space="preserve">Sevastopolio g. 5 (renov.), </t>
  </si>
  <si>
    <t>Statybininkų g. 16 (renov.), Šiaulių r.</t>
  </si>
  <si>
    <t>Žeimių g. 6A, Šiaulių r.</t>
  </si>
  <si>
    <t xml:space="preserve">Klevų g. 13, (renov.), </t>
  </si>
  <si>
    <t xml:space="preserve">P. Cvirkos g. 65B, (renov.), </t>
  </si>
  <si>
    <t xml:space="preserve">Vytauto g. 138 (renov.), </t>
  </si>
  <si>
    <t xml:space="preserve">Gytarių g. 16 (renov.), </t>
  </si>
  <si>
    <t xml:space="preserve">Rasos g. 9, </t>
  </si>
  <si>
    <t xml:space="preserve">Rūdės g. 8, </t>
  </si>
  <si>
    <t xml:space="preserve">Rasos g. 7, </t>
  </si>
  <si>
    <t xml:space="preserve">Dainų g. 37, </t>
  </si>
  <si>
    <t xml:space="preserve">Ežero g. 5, </t>
  </si>
  <si>
    <t xml:space="preserve">Gegužių g. 41, </t>
  </si>
  <si>
    <t xml:space="preserve">Tilžės g. 63, </t>
  </si>
  <si>
    <t xml:space="preserve">Dainavos takas 3B, </t>
  </si>
  <si>
    <t xml:space="preserve">Aušros al. 54. </t>
  </si>
  <si>
    <t xml:space="preserve">Vytauto g. 106, </t>
  </si>
  <si>
    <t xml:space="preserve">Ežero g. 23, </t>
  </si>
  <si>
    <t xml:space="preserve">Draugystės pr. 3A, </t>
  </si>
  <si>
    <t xml:space="preserve">Energetikų g. 9, </t>
  </si>
  <si>
    <t xml:space="preserve">Varpo g. 53, </t>
  </si>
  <si>
    <t>Dariaus ir Girėno g.51</t>
  </si>
  <si>
    <t>Dariaus ir Girėno g.45</t>
  </si>
  <si>
    <t>Dariaus ir Girėno g.59</t>
  </si>
  <si>
    <t>D.Poškos g.16</t>
  </si>
  <si>
    <t>Žemaitės g.6</t>
  </si>
  <si>
    <t>D.Poškos g.12</t>
  </si>
  <si>
    <t>D.Poškos g.4</t>
  </si>
  <si>
    <t>Dariaus ir Girėno g.50</t>
  </si>
  <si>
    <t>Dariaus ir Girėno g.39</t>
  </si>
  <si>
    <t>Šilalė</t>
  </si>
  <si>
    <t xml:space="preserve">Vienuolyno g. 11A, </t>
  </si>
  <si>
    <t xml:space="preserve">Birutės g. 29, </t>
  </si>
  <si>
    <t xml:space="preserve">Mindaugo  g. 22, </t>
  </si>
  <si>
    <t xml:space="preserve">Vytauto  g. 76, </t>
  </si>
  <si>
    <t xml:space="preserve">Mindaugo g. 10, </t>
  </si>
  <si>
    <t xml:space="preserve">Mindaugo g. 1A, </t>
  </si>
  <si>
    <t xml:space="preserve">Vienuolyno g. 39, </t>
  </si>
  <si>
    <t xml:space="preserve">Vytauto g. 74, </t>
  </si>
  <si>
    <t xml:space="preserve">Vytauto g. 46A, </t>
  </si>
  <si>
    <t xml:space="preserve">Vytauto g. 50B, </t>
  </si>
  <si>
    <t xml:space="preserve">Vienuolyno g. 11, </t>
  </si>
  <si>
    <t xml:space="preserve">Klevų al. 34, </t>
  </si>
  <si>
    <t xml:space="preserve">Vytauto  g. 9A, </t>
  </si>
  <si>
    <t xml:space="preserve">Sodų 23A, </t>
  </si>
  <si>
    <t xml:space="preserve">Pakalnės g. 44, </t>
  </si>
  <si>
    <t xml:space="preserve">Pakalnės g. 42, </t>
  </si>
  <si>
    <t xml:space="preserve">Bažnyčio g. 24, </t>
  </si>
  <si>
    <t xml:space="preserve">Ežero g. 6, </t>
  </si>
  <si>
    <t xml:space="preserve">Vytauto g. 10, </t>
  </si>
  <si>
    <t xml:space="preserve">N.Sodybos g. 36, </t>
  </si>
  <si>
    <t xml:space="preserve">Lauko g. 9, </t>
  </si>
  <si>
    <t xml:space="preserve">Lauko g. 3, </t>
  </si>
  <si>
    <t xml:space="preserve">Bažnyčio g. 20, </t>
  </si>
  <si>
    <t xml:space="preserve">Bažnyčios g. 11, </t>
  </si>
  <si>
    <t xml:space="preserve">Pakalnės g. 23, </t>
  </si>
  <si>
    <t>Vyžuonų 11a,  (renov.)</t>
  </si>
  <si>
    <t>Aušros g. 89 II k.,  (renov.)</t>
  </si>
  <si>
    <t xml:space="preserve">Aukštakalnio g. 116, </t>
  </si>
  <si>
    <t>Aušros g. 89 I k.,  (renov.)</t>
  </si>
  <si>
    <t xml:space="preserve">Sėlių g. 59, </t>
  </si>
  <si>
    <t xml:space="preserve">Taikos g. 24, </t>
  </si>
  <si>
    <t xml:space="preserve">Krašuonos g. 5, </t>
  </si>
  <si>
    <t xml:space="preserve">V.Kudirkos g. 42, </t>
  </si>
  <si>
    <t xml:space="preserve">Aukštakalnio g. 80, </t>
  </si>
  <si>
    <t xml:space="preserve">Aukštakalnio g. 118, </t>
  </si>
  <si>
    <t xml:space="preserve">Aukštakalnio g. 96, </t>
  </si>
  <si>
    <t xml:space="preserve">J.Basanavičiaus g. 115,  </t>
  </si>
  <si>
    <t xml:space="preserve">Aukštakalnio g. 106, </t>
  </si>
  <si>
    <t xml:space="preserve">Krašuonos g. 17, </t>
  </si>
  <si>
    <t xml:space="preserve">Taikos g. 88, </t>
  </si>
  <si>
    <t xml:space="preserve">Aušros g. 64, </t>
  </si>
  <si>
    <t xml:space="preserve">Vaižganto g. 8, </t>
  </si>
  <si>
    <t xml:space="preserve">J.Basanavičiaus g. 119, </t>
  </si>
  <si>
    <t xml:space="preserve">Vaižganto g. 40, </t>
  </si>
  <si>
    <t xml:space="preserve">J.Basanavičiaus g. 92, </t>
  </si>
  <si>
    <t xml:space="preserve">Taikos g. 19, </t>
  </si>
  <si>
    <t xml:space="preserve">Taikos g. 59, </t>
  </si>
  <si>
    <t xml:space="preserve">Aušros g. 62, </t>
  </si>
  <si>
    <t xml:space="preserve">Aušros g. 50, </t>
  </si>
  <si>
    <t xml:space="preserve">Aušros g. 82, </t>
  </si>
  <si>
    <t xml:space="preserve">K.Donelaičio g. 12, </t>
  </si>
  <si>
    <t>Dzūkų g. 3</t>
  </si>
  <si>
    <t>M.K.Čiurlionio g. 6</t>
  </si>
  <si>
    <t>Pušelės g. 5, Nauj. Valkininkai</t>
  </si>
  <si>
    <t>Pušelės g. 7, Nauj. Valkininkai</t>
  </si>
  <si>
    <t>Pušelės g. 9, Nauj. Valkininkai</t>
  </si>
  <si>
    <t>Marcinkonių g. 2</t>
  </si>
  <si>
    <t>M.K.Čiurlionio g. 3</t>
  </si>
  <si>
    <t>M.K.Čiurlionio g. 8</t>
  </si>
  <si>
    <t>Vytauto g. 32</t>
  </si>
  <si>
    <t>Vytauto g. 50</t>
  </si>
  <si>
    <t>Dzūkų g. 26</t>
  </si>
  <si>
    <t>J.Basanavičiaus g. 1A</t>
  </si>
  <si>
    <t>Šiltnamių g. 1</t>
  </si>
  <si>
    <t>Vasario 16-osios g. 8</t>
  </si>
  <si>
    <t>Vasario 16-osios g. 15</t>
  </si>
  <si>
    <t>Žalioji g. 33</t>
  </si>
  <si>
    <t>Mechanizatorių g. 21</t>
  </si>
  <si>
    <t>Vytauto g. 64</t>
  </si>
  <si>
    <t>Varėnos raj.</t>
  </si>
  <si>
    <t xml:space="preserve">Rinkuškių 47B </t>
  </si>
  <si>
    <t xml:space="preserve">Vilniaus 77B </t>
  </si>
  <si>
    <t>Vilniaus 56</t>
  </si>
  <si>
    <t xml:space="preserve">Rinkuškių 49 </t>
  </si>
  <si>
    <t xml:space="preserve">Vilniaus 4 </t>
  </si>
  <si>
    <t>Vilniaus 39A</t>
  </si>
  <si>
    <t xml:space="preserve">Skratiškių 8 </t>
  </si>
  <si>
    <t>Vytauto 43A</t>
  </si>
  <si>
    <t xml:space="preserve">Vėjo 11b </t>
  </si>
  <si>
    <t>Vytauto 62</t>
  </si>
  <si>
    <t>Gimnazijos 1</t>
  </si>
  <si>
    <t>Vėjo 7A</t>
  </si>
  <si>
    <t>Vilniaus 111A</t>
  </si>
  <si>
    <t>Vytauto 39a</t>
  </si>
  <si>
    <t xml:space="preserve">Vytauto 35 A </t>
  </si>
  <si>
    <t xml:space="preserve">Vilniaus 111 </t>
  </si>
  <si>
    <t>Rotušės 26</t>
  </si>
  <si>
    <t xml:space="preserve">Vilniaus 91A </t>
  </si>
  <si>
    <t xml:space="preserve">Rotušės 24 </t>
  </si>
  <si>
    <t>Vytauto 60</t>
  </si>
  <si>
    <t>Rinkuškių 20</t>
  </si>
  <si>
    <t>Skratiškių 12</t>
  </si>
  <si>
    <t xml:space="preserve">Vilniaus 93A </t>
  </si>
  <si>
    <t>Vilniaus 47A</t>
  </si>
  <si>
    <t xml:space="preserve">Kilučių 11 </t>
  </si>
  <si>
    <t xml:space="preserve">Basanavičiaus 18 </t>
  </si>
  <si>
    <t>Biržai</t>
  </si>
  <si>
    <t>Janonio 12</t>
  </si>
  <si>
    <t>Pievų 2</t>
  </si>
  <si>
    <t xml:space="preserve">Raseinių 9 II korpusas </t>
  </si>
  <si>
    <t xml:space="preserve">Kooperacijos 28 </t>
  </si>
  <si>
    <t xml:space="preserve">Raseinių 5A </t>
  </si>
  <si>
    <t>Laucevičiaus 16  I korpusas</t>
  </si>
  <si>
    <t>ATEITIES 16</t>
  </si>
  <si>
    <t xml:space="preserve">ATEITIES 36 </t>
  </si>
  <si>
    <t xml:space="preserve">ATEITIES 14 </t>
  </si>
  <si>
    <t xml:space="preserve">VYTAUTO 6  </t>
  </si>
  <si>
    <t>LIŠKIAVOS 8</t>
  </si>
  <si>
    <t xml:space="preserve">GARDINO 80  </t>
  </si>
  <si>
    <t>SVEIKATOS 28</t>
  </si>
  <si>
    <t xml:space="preserve">ČIURLIONIO 74 </t>
  </si>
  <si>
    <t xml:space="preserve">ŠILTNAMIŲ 24 </t>
  </si>
  <si>
    <t xml:space="preserve">NERAVŲ 27 </t>
  </si>
  <si>
    <t xml:space="preserve">NERAVŲ 29   </t>
  </si>
  <si>
    <t>GARDINO 22</t>
  </si>
  <si>
    <t xml:space="preserve">ŠILTNAMIŲ 26 </t>
  </si>
  <si>
    <t>Vilkaviškio 61</t>
  </si>
  <si>
    <t>Draugystės 3</t>
  </si>
  <si>
    <t>Mokolų 51</t>
  </si>
  <si>
    <t>Vytauto 56A</t>
  </si>
  <si>
    <t xml:space="preserve">Vytauto.. 33 </t>
  </si>
  <si>
    <t xml:space="preserve">Jaunimo, 7 </t>
  </si>
  <si>
    <t>Maironio. 34</t>
  </si>
  <si>
    <t>M.Valančiaus. 18</t>
  </si>
  <si>
    <t xml:space="preserve">Dvarkelio 11 </t>
  </si>
  <si>
    <t xml:space="preserve">K.Donelaičio. 5 </t>
  </si>
  <si>
    <t xml:space="preserve">Vytauto 15 </t>
  </si>
  <si>
    <t xml:space="preserve">Kauno 20 </t>
  </si>
  <si>
    <t>Žemaitės. 8</t>
  </si>
  <si>
    <t xml:space="preserve">Žemaitės. 10 </t>
  </si>
  <si>
    <t>Žirmūnų g. 131 (renovuotas)</t>
  </si>
  <si>
    <t>Dariaus ir Girėno 2-1(renovuotas)</t>
  </si>
  <si>
    <t>Dariaus ir Girėno 4(renovuotas)</t>
  </si>
  <si>
    <t>ŠILTNAMIŲ 22  (renovuotas)</t>
  </si>
  <si>
    <t>ŠILTNAMIŲ 18  (renovuotas)</t>
  </si>
  <si>
    <t>II. Daugiabučiai suvartojantys mažai arba vidutiniškai šilumos (naujos statybos ir kiti kažkiek taupantys šilumą namai)</t>
  </si>
  <si>
    <t>IV. Daugiaubučiai suvartojantys labai daug šilumos (senos statybos, labai prastos šiluminės izoliacijos namai)</t>
  </si>
  <si>
    <t>III. Daugiabučiai suvartojantys daug šilumos (senos statybos nerenovuoti namai)</t>
  </si>
  <si>
    <t>Sodų g.10-ojo NSB (renov.)</t>
  </si>
  <si>
    <t>Dainavos g. 5 (renov.)</t>
  </si>
  <si>
    <t>Ateities takas 16 (renov.)</t>
  </si>
  <si>
    <t>J.Tumo-Vaižganto g. 134 (renov.)</t>
  </si>
  <si>
    <t>Dariaus ir Girėno g. 32A (renov.)</t>
  </si>
  <si>
    <t>Prezidento g. 65 (renov.)</t>
  </si>
  <si>
    <t>Prezidento g. 82 (renov.)</t>
  </si>
  <si>
    <t>I. Daugiabučiai suvartojantys mažiausiai šilumos (naujos statybos, kokybiški namai)</t>
  </si>
  <si>
    <t>J.Tumo-Vaižganto g. 129B (renov.)</t>
  </si>
</sst>
</file>

<file path=xl/styles.xml><?xml version="1.0" encoding="utf-8"?>
<styleSheet xmlns="http://schemas.openxmlformats.org/spreadsheetml/2006/main">
  <numFmts count="3">
    <numFmt numFmtId="43" formatCode="_-* #,##0.00\ _L_t_-;\-* #,##0.00\ _L_t_-;_-* &quot;-&quot;??\ _L_t_-;_-@_-"/>
    <numFmt numFmtId="165" formatCode="0.000"/>
    <numFmt numFmtId="167" formatCode="0.0000"/>
  </numFmts>
  <fonts count="16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i/>
      <sz val="8"/>
      <name val="Arial"/>
      <family val="2"/>
      <charset val="186"/>
    </font>
    <font>
      <sz val="7.5"/>
      <name val="Arial"/>
      <family val="2"/>
      <charset val="186"/>
    </font>
    <font>
      <b/>
      <i/>
      <sz val="8"/>
      <name val="Arial"/>
      <family val="2"/>
      <charset val="186"/>
    </font>
    <font>
      <sz val="8"/>
      <color indexed="8"/>
      <name val="Arial"/>
      <family val="2"/>
      <charset val="186"/>
    </font>
    <font>
      <b/>
      <sz val="26"/>
      <name val="Arial"/>
      <family val="2"/>
      <charset val="186"/>
    </font>
    <font>
      <b/>
      <sz val="28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color rgb="FF002060"/>
      <name val="Arial"/>
      <family val="2"/>
      <charset val="186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7111117893"/>
        <bgColor indexed="13"/>
      </patternFill>
    </fill>
    <fill>
      <patternFill patternType="solid">
        <fgColor theme="9" tint="-0.249977111117893"/>
        <bgColor indexed="52"/>
      </patternFill>
    </fill>
    <fill>
      <patternFill patternType="solid">
        <fgColor rgb="FFFFC000"/>
        <bgColor indexed="1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FFFFCC"/>
        <bgColor indexed="26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1" fillId="0" borderId="0" applyFont="0" applyFill="0" applyBorder="0" applyAlignment="0" applyProtection="0"/>
    <xf numFmtId="0" fontId="12" fillId="0" borderId="0"/>
    <xf numFmtId="0" fontId="11" fillId="0" borderId="0"/>
    <xf numFmtId="0" fontId="13" fillId="0" borderId="0"/>
    <xf numFmtId="0" fontId="1" fillId="0" borderId="0"/>
    <xf numFmtId="0" fontId="11" fillId="0" borderId="0"/>
    <xf numFmtId="0" fontId="15" fillId="0" borderId="0"/>
  </cellStyleXfs>
  <cellXfs count="361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2" fontId="2" fillId="3" borderId="19" xfId="0" applyNumberFormat="1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left"/>
    </xf>
    <xf numFmtId="2" fontId="2" fillId="5" borderId="1" xfId="0" applyNumberFormat="1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left" vertical="center"/>
    </xf>
    <xf numFmtId="0" fontId="2" fillId="5" borderId="1" xfId="2" applyFont="1" applyFill="1" applyBorder="1" applyAlignment="1">
      <alignment horizontal="center" vertical="center"/>
    </xf>
    <xf numFmtId="2" fontId="2" fillId="5" borderId="1" xfId="2" applyNumberFormat="1" applyFont="1" applyFill="1" applyBorder="1" applyAlignment="1">
      <alignment horizontal="center" vertical="center"/>
    </xf>
    <xf numFmtId="0" fontId="2" fillId="5" borderId="19" xfId="2" applyFont="1" applyFill="1" applyBorder="1" applyAlignment="1">
      <alignment horizontal="left" vertical="center"/>
    </xf>
    <xf numFmtId="0" fontId="2" fillId="5" borderId="19" xfId="2" applyFont="1" applyFill="1" applyBorder="1" applyAlignment="1">
      <alignment horizontal="center" vertical="center"/>
    </xf>
    <xf numFmtId="2" fontId="2" fillId="5" borderId="19" xfId="2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2" fontId="2" fillId="5" borderId="1" xfId="2" applyNumberFormat="1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165" fontId="2" fillId="5" borderId="1" xfId="2" applyNumberFormat="1" applyFont="1" applyFill="1" applyBorder="1" applyAlignment="1">
      <alignment horizontal="right" vertical="center"/>
    </xf>
    <xf numFmtId="167" fontId="2" fillId="5" borderId="1" xfId="2" applyNumberFormat="1" applyFont="1" applyFill="1" applyBorder="1" applyAlignment="1">
      <alignment horizontal="right" vertical="center"/>
    </xf>
    <xf numFmtId="167" fontId="2" fillId="3" borderId="1" xfId="0" applyNumberFormat="1" applyFont="1" applyFill="1" applyBorder="1" applyAlignment="1">
      <alignment horizontal="right"/>
    </xf>
    <xf numFmtId="2" fontId="2" fillId="5" borderId="1" xfId="2" applyNumberFormat="1" applyFont="1" applyFill="1" applyBorder="1" applyAlignment="1">
      <alignment vertical="center"/>
    </xf>
    <xf numFmtId="2" fontId="2" fillId="3" borderId="1" xfId="0" applyNumberFormat="1" applyFont="1" applyFill="1" applyBorder="1" applyAlignment="1"/>
    <xf numFmtId="0" fontId="3" fillId="2" borderId="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4" borderId="1" xfId="7" applyFont="1" applyFill="1" applyBorder="1" applyAlignment="1">
      <alignment horizontal="left"/>
    </xf>
    <xf numFmtId="0" fontId="2" fillId="4" borderId="1" xfId="7" applyFont="1" applyFill="1" applyBorder="1" applyAlignment="1">
      <alignment horizontal="center"/>
    </xf>
    <xf numFmtId="165" fontId="2" fillId="4" borderId="1" xfId="7" applyNumberFormat="1" applyFont="1" applyFill="1" applyBorder="1" applyAlignment="1">
      <alignment horizontal="right"/>
    </xf>
    <xf numFmtId="2" fontId="2" fillId="4" borderId="1" xfId="7" applyNumberFormat="1" applyFont="1" applyFill="1" applyBorder="1" applyAlignment="1">
      <alignment horizontal="right"/>
    </xf>
    <xf numFmtId="167" fontId="2" fillId="4" borderId="1" xfId="7" applyNumberFormat="1" applyFont="1" applyFill="1" applyBorder="1" applyAlignment="1">
      <alignment horizontal="right"/>
    </xf>
    <xf numFmtId="2" fontId="2" fillId="4" borderId="1" xfId="7" applyNumberFormat="1" applyFont="1" applyFill="1" applyBorder="1" applyAlignment="1">
      <alignment horizontal="center"/>
    </xf>
    <xf numFmtId="2" fontId="2" fillId="4" borderId="1" xfId="7" applyNumberFormat="1" applyFont="1" applyFill="1" applyBorder="1" applyAlignment="1"/>
    <xf numFmtId="0" fontId="2" fillId="4" borderId="1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167" fontId="2" fillId="4" borderId="1" xfId="0" applyNumberFormat="1" applyFont="1" applyFill="1" applyBorder="1" applyAlignment="1">
      <alignment horizontal="right"/>
    </xf>
    <xf numFmtId="2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/>
    <xf numFmtId="1" fontId="2" fillId="4" borderId="1" xfId="0" applyNumberFormat="1" applyFont="1" applyFill="1" applyBorder="1" applyAlignment="1">
      <alignment horizontal="center"/>
    </xf>
    <xf numFmtId="0" fontId="2" fillId="4" borderId="1" xfId="3" applyFont="1" applyFill="1" applyBorder="1" applyAlignment="1">
      <alignment horizontal="left"/>
    </xf>
    <xf numFmtId="0" fontId="2" fillId="4" borderId="1" xfId="3" applyFont="1" applyFill="1" applyBorder="1" applyAlignment="1">
      <alignment horizontal="center"/>
    </xf>
    <xf numFmtId="165" fontId="2" fillId="4" borderId="1" xfId="3" applyNumberFormat="1" applyFont="1" applyFill="1" applyBorder="1" applyAlignment="1">
      <alignment horizontal="right"/>
    </xf>
    <xf numFmtId="2" fontId="2" fillId="4" borderId="1" xfId="3" applyNumberFormat="1" applyFont="1" applyFill="1" applyBorder="1" applyAlignment="1">
      <alignment horizontal="right"/>
    </xf>
    <xf numFmtId="167" fontId="2" fillId="4" borderId="1" xfId="3" applyNumberFormat="1" applyFont="1" applyFill="1" applyBorder="1" applyAlignment="1">
      <alignment horizontal="right"/>
    </xf>
    <xf numFmtId="2" fontId="2" fillId="4" borderId="1" xfId="3" applyNumberFormat="1" applyFont="1" applyFill="1" applyBorder="1" applyAlignment="1">
      <alignment horizontal="center"/>
    </xf>
    <xf numFmtId="2" fontId="2" fillId="4" borderId="1" xfId="3" applyNumberFormat="1" applyFont="1" applyFill="1" applyBorder="1" applyAlignment="1"/>
    <xf numFmtId="0" fontId="2" fillId="4" borderId="1" xfId="2" applyFont="1" applyFill="1" applyBorder="1" applyAlignment="1">
      <alignment horizontal="left" vertical="center"/>
    </xf>
    <xf numFmtId="0" fontId="2" fillId="4" borderId="1" xfId="2" applyFont="1" applyFill="1" applyBorder="1" applyAlignment="1">
      <alignment horizontal="center" vertical="center"/>
    </xf>
    <xf numFmtId="165" fontId="2" fillId="4" borderId="1" xfId="2" applyNumberFormat="1" applyFont="1" applyFill="1" applyBorder="1" applyAlignment="1">
      <alignment horizontal="right" vertical="center"/>
    </xf>
    <xf numFmtId="2" fontId="2" fillId="4" borderId="1" xfId="2" applyNumberFormat="1" applyFont="1" applyFill="1" applyBorder="1" applyAlignment="1">
      <alignment horizontal="right" vertical="center"/>
    </xf>
    <xf numFmtId="167" fontId="2" fillId="4" borderId="1" xfId="2" applyNumberFormat="1" applyFont="1" applyFill="1" applyBorder="1" applyAlignment="1">
      <alignment horizontal="right" vertical="center"/>
    </xf>
    <xf numFmtId="2" fontId="2" fillId="4" borderId="1" xfId="2" applyNumberFormat="1" applyFont="1" applyFill="1" applyBorder="1" applyAlignment="1">
      <alignment horizontal="center" vertical="center"/>
    </xf>
    <xf numFmtId="2" fontId="2" fillId="4" borderId="1" xfId="2" applyNumberFormat="1" applyFont="1" applyFill="1" applyBorder="1" applyAlignment="1">
      <alignment vertical="center"/>
    </xf>
    <xf numFmtId="0" fontId="7" fillId="4" borderId="1" xfId="2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horizontal="center" vertical="center" wrapText="1"/>
    </xf>
    <xf numFmtId="4" fontId="7" fillId="4" borderId="1" xfId="2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right" vertical="top" wrapText="1"/>
    </xf>
    <xf numFmtId="165" fontId="7" fillId="4" borderId="1" xfId="2" applyNumberFormat="1" applyFont="1" applyFill="1" applyBorder="1" applyAlignment="1">
      <alignment horizontal="right" vertical="center" wrapText="1"/>
    </xf>
    <xf numFmtId="2" fontId="7" fillId="4" borderId="1" xfId="2" applyNumberFormat="1" applyFont="1" applyFill="1" applyBorder="1" applyAlignment="1">
      <alignment horizontal="right" vertical="center" wrapText="1"/>
    </xf>
    <xf numFmtId="0" fontId="2" fillId="4" borderId="1" xfId="2" applyFont="1" applyFill="1" applyBorder="1" applyAlignment="1">
      <alignment horizontal="left"/>
    </xf>
    <xf numFmtId="0" fontId="2" fillId="4" borderId="1" xfId="2" applyFont="1" applyFill="1" applyBorder="1" applyAlignment="1">
      <alignment horizontal="center"/>
    </xf>
    <xf numFmtId="165" fontId="2" fillId="4" borderId="1" xfId="2" applyNumberFormat="1" applyFont="1" applyFill="1" applyBorder="1" applyAlignment="1">
      <alignment horizontal="right"/>
    </xf>
    <xf numFmtId="2" fontId="2" fillId="4" borderId="1" xfId="2" applyNumberFormat="1" applyFont="1" applyFill="1" applyBorder="1" applyAlignment="1">
      <alignment horizontal="right"/>
    </xf>
    <xf numFmtId="167" fontId="2" fillId="4" borderId="1" xfId="2" applyNumberFormat="1" applyFont="1" applyFill="1" applyBorder="1" applyAlignment="1">
      <alignment horizontal="right"/>
    </xf>
    <xf numFmtId="2" fontId="2" fillId="4" borderId="1" xfId="2" applyNumberFormat="1" applyFont="1" applyFill="1" applyBorder="1" applyAlignment="1">
      <alignment horizontal="center"/>
    </xf>
    <xf numFmtId="2" fontId="2" fillId="4" borderId="1" xfId="2" applyNumberFormat="1" applyFont="1" applyFill="1" applyBorder="1" applyAlignment="1"/>
    <xf numFmtId="167" fontId="2" fillId="4" borderId="1" xfId="0" applyNumberFormat="1" applyFont="1" applyFill="1" applyBorder="1" applyAlignment="1" applyProtection="1">
      <alignment horizontal="right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/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right"/>
    </xf>
    <xf numFmtId="2" fontId="2" fillId="6" borderId="1" xfId="0" applyNumberFormat="1" applyFont="1" applyFill="1" applyBorder="1" applyAlignment="1">
      <alignment horizontal="right"/>
    </xf>
    <xf numFmtId="167" fontId="2" fillId="6" borderId="1" xfId="0" applyNumberFormat="1" applyFont="1" applyFill="1" applyBorder="1" applyAlignment="1">
      <alignment horizontal="right"/>
    </xf>
    <xf numFmtId="2" fontId="2" fillId="6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/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right"/>
    </xf>
    <xf numFmtId="2" fontId="2" fillId="7" borderId="1" xfId="0" applyNumberFormat="1" applyFont="1" applyFill="1" applyBorder="1" applyAlignment="1">
      <alignment horizontal="right"/>
    </xf>
    <xf numFmtId="167" fontId="2" fillId="7" borderId="1" xfId="0" applyNumberFormat="1" applyFont="1" applyFill="1" applyBorder="1" applyAlignment="1">
      <alignment horizontal="right"/>
    </xf>
    <xf numFmtId="2" fontId="2" fillId="7" borderId="1" xfId="0" applyNumberFormat="1" applyFont="1" applyFill="1" applyBorder="1" applyAlignment="1">
      <alignment horizontal="center"/>
    </xf>
    <xf numFmtId="2" fontId="2" fillId="7" borderId="1" xfId="0" applyNumberFormat="1" applyFont="1" applyFill="1" applyBorder="1" applyAlignment="1"/>
    <xf numFmtId="2" fontId="2" fillId="4" borderId="1" xfId="2" applyNumberFormat="1" applyFont="1" applyFill="1" applyBorder="1" applyAlignment="1">
      <alignment horizontal="left" vertical="center"/>
    </xf>
    <xf numFmtId="1" fontId="2" fillId="4" borderId="1" xfId="2" applyNumberFormat="1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/>
    </xf>
    <xf numFmtId="0" fontId="2" fillId="3" borderId="1" xfId="7" applyFont="1" applyFill="1" applyBorder="1" applyAlignment="1">
      <alignment horizontal="left"/>
    </xf>
    <xf numFmtId="0" fontId="2" fillId="3" borderId="1" xfId="7" applyFont="1" applyFill="1" applyBorder="1" applyAlignment="1">
      <alignment horizontal="center"/>
    </xf>
    <xf numFmtId="165" fontId="2" fillId="3" borderId="1" xfId="7" applyNumberFormat="1" applyFont="1" applyFill="1" applyBorder="1" applyAlignment="1">
      <alignment horizontal="right"/>
    </xf>
    <xf numFmtId="2" fontId="2" fillId="3" borderId="1" xfId="7" applyNumberFormat="1" applyFont="1" applyFill="1" applyBorder="1" applyAlignment="1">
      <alignment horizontal="right"/>
    </xf>
    <xf numFmtId="167" fontId="2" fillId="3" borderId="1" xfId="7" applyNumberFormat="1" applyFont="1" applyFill="1" applyBorder="1" applyAlignment="1">
      <alignment horizontal="right"/>
    </xf>
    <xf numFmtId="2" fontId="2" fillId="3" borderId="1" xfId="7" applyNumberFormat="1" applyFont="1" applyFill="1" applyBorder="1" applyAlignment="1">
      <alignment horizontal="center"/>
    </xf>
    <xf numFmtId="2" fontId="2" fillId="3" borderId="1" xfId="7" applyNumberFormat="1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left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right" vertical="top" wrapText="1"/>
    </xf>
    <xf numFmtId="165" fontId="7" fillId="3" borderId="1" xfId="2" applyNumberFormat="1" applyFont="1" applyFill="1" applyBorder="1" applyAlignment="1">
      <alignment horizontal="right" vertical="center" wrapText="1"/>
    </xf>
    <xf numFmtId="2" fontId="7" fillId="3" borderId="1" xfId="2" applyNumberFormat="1" applyFont="1" applyFill="1" applyBorder="1" applyAlignment="1">
      <alignment horizontal="right" vertical="center" wrapText="1"/>
    </xf>
    <xf numFmtId="0" fontId="2" fillId="3" borderId="1" xfId="3" applyFont="1" applyFill="1" applyBorder="1" applyAlignment="1">
      <alignment horizontal="left"/>
    </xf>
    <xf numFmtId="0" fontId="2" fillId="3" borderId="1" xfId="3" applyFont="1" applyFill="1" applyBorder="1" applyAlignment="1">
      <alignment horizontal="center"/>
    </xf>
    <xf numFmtId="165" fontId="2" fillId="3" borderId="1" xfId="3" applyNumberFormat="1" applyFont="1" applyFill="1" applyBorder="1" applyAlignment="1">
      <alignment horizontal="right"/>
    </xf>
    <xf numFmtId="2" fontId="2" fillId="3" borderId="1" xfId="3" applyNumberFormat="1" applyFont="1" applyFill="1" applyBorder="1" applyAlignment="1">
      <alignment horizontal="right"/>
    </xf>
    <xf numFmtId="167" fontId="2" fillId="3" borderId="1" xfId="3" applyNumberFormat="1" applyFont="1" applyFill="1" applyBorder="1" applyAlignment="1">
      <alignment horizontal="right"/>
    </xf>
    <xf numFmtId="2" fontId="2" fillId="3" borderId="1" xfId="3" applyNumberFormat="1" applyFont="1" applyFill="1" applyBorder="1" applyAlignment="1">
      <alignment horizontal="center"/>
    </xf>
    <xf numFmtId="2" fontId="2" fillId="3" borderId="1" xfId="3" applyNumberFormat="1" applyFont="1" applyFill="1" applyBorder="1" applyAlignment="1"/>
    <xf numFmtId="0" fontId="2" fillId="3" borderId="1" xfId="2" applyFont="1" applyFill="1" applyBorder="1" applyAlignment="1">
      <alignment horizontal="left"/>
    </xf>
    <xf numFmtId="0" fontId="2" fillId="3" borderId="1" xfId="2" applyFont="1" applyFill="1" applyBorder="1" applyAlignment="1">
      <alignment horizontal="center"/>
    </xf>
    <xf numFmtId="165" fontId="2" fillId="3" borderId="1" xfId="2" applyNumberFormat="1" applyFont="1" applyFill="1" applyBorder="1" applyAlignment="1">
      <alignment horizontal="right"/>
    </xf>
    <xf numFmtId="2" fontId="2" fillId="3" borderId="1" xfId="2" applyNumberFormat="1" applyFont="1" applyFill="1" applyBorder="1" applyAlignment="1">
      <alignment horizontal="right"/>
    </xf>
    <xf numFmtId="167" fontId="2" fillId="3" borderId="1" xfId="2" applyNumberFormat="1" applyFont="1" applyFill="1" applyBorder="1" applyAlignment="1">
      <alignment horizontal="right"/>
    </xf>
    <xf numFmtId="2" fontId="2" fillId="3" borderId="1" xfId="2" applyNumberFormat="1" applyFont="1" applyFill="1" applyBorder="1" applyAlignment="1">
      <alignment horizontal="center"/>
    </xf>
    <xf numFmtId="2" fontId="2" fillId="3" borderId="1" xfId="2" applyNumberFormat="1" applyFont="1" applyFill="1" applyBorder="1" applyAlignment="1"/>
    <xf numFmtId="0" fontId="2" fillId="3" borderId="1" xfId="2" applyFont="1" applyFill="1" applyBorder="1" applyAlignment="1">
      <alignment horizontal="left" vertical="center"/>
    </xf>
    <xf numFmtId="0" fontId="2" fillId="3" borderId="1" xfId="2" applyFont="1" applyFill="1" applyBorder="1" applyAlignment="1">
      <alignment horizontal="center" vertical="center"/>
    </xf>
    <xf numFmtId="165" fontId="2" fillId="3" borderId="1" xfId="2" applyNumberFormat="1" applyFont="1" applyFill="1" applyBorder="1" applyAlignment="1">
      <alignment horizontal="right" vertical="center"/>
    </xf>
    <xf numFmtId="2" fontId="2" fillId="3" borderId="1" xfId="2" applyNumberFormat="1" applyFont="1" applyFill="1" applyBorder="1" applyAlignment="1">
      <alignment horizontal="right" vertical="center"/>
    </xf>
    <xf numFmtId="167" fontId="2" fillId="3" borderId="1" xfId="2" applyNumberFormat="1" applyFont="1" applyFill="1" applyBorder="1" applyAlignment="1">
      <alignment horizontal="right" vertical="center"/>
    </xf>
    <xf numFmtId="2" fontId="2" fillId="3" borderId="1" xfId="2" applyNumberFormat="1" applyFont="1" applyFill="1" applyBorder="1" applyAlignment="1">
      <alignment horizontal="center" vertical="center"/>
    </xf>
    <xf numFmtId="2" fontId="2" fillId="3" borderId="1" xfId="2" applyNumberFormat="1" applyFont="1" applyFill="1" applyBorder="1" applyAlignment="1">
      <alignment vertical="center"/>
    </xf>
    <xf numFmtId="4" fontId="7" fillId="3" borderId="1" xfId="2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165" fontId="2" fillId="8" borderId="1" xfId="0" applyNumberFormat="1" applyFont="1" applyFill="1" applyBorder="1" applyAlignment="1">
      <alignment horizontal="right"/>
    </xf>
    <xf numFmtId="2" fontId="2" fillId="8" borderId="1" xfId="0" applyNumberFormat="1" applyFont="1" applyFill="1" applyBorder="1" applyAlignment="1">
      <alignment horizontal="right"/>
    </xf>
    <xf numFmtId="167" fontId="2" fillId="8" borderId="1" xfId="0" applyNumberFormat="1" applyFont="1" applyFill="1" applyBorder="1" applyAlignment="1">
      <alignment horizontal="right"/>
    </xf>
    <xf numFmtId="2" fontId="2" fillId="8" borderId="1" xfId="0" applyNumberFormat="1" applyFont="1" applyFill="1" applyBorder="1" applyAlignment="1">
      <alignment horizontal="center"/>
    </xf>
    <xf numFmtId="2" fontId="2" fillId="8" borderId="1" xfId="0" applyNumberFormat="1" applyFont="1" applyFill="1" applyBorder="1" applyAlignment="1"/>
    <xf numFmtId="0" fontId="2" fillId="3" borderId="21" xfId="7" applyFont="1" applyFill="1" applyBorder="1" applyAlignment="1">
      <alignment horizontal="left"/>
    </xf>
    <xf numFmtId="0" fontId="2" fillId="3" borderId="21" xfId="7" applyFont="1" applyFill="1" applyBorder="1" applyAlignment="1">
      <alignment horizontal="center"/>
    </xf>
    <xf numFmtId="165" fontId="2" fillId="3" borderId="21" xfId="7" applyNumberFormat="1" applyFont="1" applyFill="1" applyBorder="1" applyAlignment="1">
      <alignment horizontal="right"/>
    </xf>
    <xf numFmtId="2" fontId="2" fillId="3" borderId="21" xfId="7" applyNumberFormat="1" applyFont="1" applyFill="1" applyBorder="1" applyAlignment="1">
      <alignment horizontal="right"/>
    </xf>
    <xf numFmtId="167" fontId="2" fillId="3" borderId="21" xfId="7" applyNumberFormat="1" applyFont="1" applyFill="1" applyBorder="1" applyAlignment="1">
      <alignment horizontal="right"/>
    </xf>
    <xf numFmtId="2" fontId="2" fillId="3" borderId="21" xfId="7" applyNumberFormat="1" applyFont="1" applyFill="1" applyBorder="1" applyAlignment="1">
      <alignment horizontal="center"/>
    </xf>
    <xf numFmtId="2" fontId="2" fillId="3" borderId="21" xfId="7" applyNumberFormat="1" applyFont="1" applyFill="1" applyBorder="1" applyAlignment="1"/>
    <xf numFmtId="2" fontId="2" fillId="3" borderId="18" xfId="7" applyNumberFormat="1" applyFont="1" applyFill="1" applyBorder="1" applyAlignment="1"/>
    <xf numFmtId="2" fontId="2" fillId="3" borderId="2" xfId="7" applyNumberFormat="1" applyFont="1" applyFill="1" applyBorder="1" applyAlignment="1"/>
    <xf numFmtId="2" fontId="2" fillId="3" borderId="2" xfId="0" applyNumberFormat="1" applyFont="1" applyFill="1" applyBorder="1" applyAlignment="1"/>
    <xf numFmtId="2" fontId="2" fillId="3" borderId="2" xfId="3" applyNumberFormat="1" applyFont="1" applyFill="1" applyBorder="1" applyAlignment="1"/>
    <xf numFmtId="2" fontId="2" fillId="3" borderId="2" xfId="2" applyNumberFormat="1" applyFont="1" applyFill="1" applyBorder="1" applyAlignment="1"/>
    <xf numFmtId="2" fontId="2" fillId="3" borderId="2" xfId="2" applyNumberFormat="1" applyFont="1" applyFill="1" applyBorder="1" applyAlignment="1">
      <alignment vertical="center"/>
    </xf>
    <xf numFmtId="2" fontId="2" fillId="8" borderId="2" xfId="0" applyNumberFormat="1" applyFont="1" applyFill="1" applyBorder="1" applyAlignment="1"/>
    <xf numFmtId="165" fontId="2" fillId="3" borderId="19" xfId="0" applyNumberFormat="1" applyFont="1" applyFill="1" applyBorder="1" applyAlignment="1">
      <alignment horizontal="right"/>
    </xf>
    <xf numFmtId="2" fontId="2" fillId="3" borderId="19" xfId="0" applyNumberFormat="1" applyFont="1" applyFill="1" applyBorder="1" applyAlignment="1">
      <alignment horizontal="right"/>
    </xf>
    <xf numFmtId="167" fontId="2" fillId="3" borderId="19" xfId="0" applyNumberFormat="1" applyFont="1" applyFill="1" applyBorder="1" applyAlignment="1">
      <alignment horizontal="right"/>
    </xf>
    <xf numFmtId="2" fontId="2" fillId="3" borderId="19" xfId="0" applyNumberFormat="1" applyFont="1" applyFill="1" applyBorder="1" applyAlignment="1"/>
    <xf numFmtId="2" fontId="2" fillId="3" borderId="20" xfId="0" applyNumberFormat="1" applyFont="1" applyFill="1" applyBorder="1" applyAlignment="1"/>
    <xf numFmtId="0" fontId="9" fillId="3" borderId="7" xfId="0" applyFont="1" applyFill="1" applyBorder="1" applyAlignment="1">
      <alignment horizontal="center" vertical="center" textRotation="90" wrapText="1"/>
    </xf>
    <xf numFmtId="0" fontId="9" fillId="3" borderId="8" xfId="0" applyFont="1" applyFill="1" applyBorder="1" applyAlignment="1">
      <alignment horizontal="center" vertical="center" textRotation="90" wrapText="1"/>
    </xf>
    <xf numFmtId="0" fontId="9" fillId="3" borderId="28" xfId="0" applyFont="1" applyFill="1" applyBorder="1" applyAlignment="1">
      <alignment horizontal="center" vertical="center" textRotation="90" wrapText="1"/>
    </xf>
    <xf numFmtId="0" fontId="2" fillId="4" borderId="21" xfId="0" applyFont="1" applyFill="1" applyBorder="1" applyAlignment="1">
      <alignment horizontal="center"/>
    </xf>
    <xf numFmtId="0" fontId="2" fillId="4" borderId="21" xfId="7" applyFont="1" applyFill="1" applyBorder="1" applyAlignment="1">
      <alignment horizontal="left"/>
    </xf>
    <xf numFmtId="0" fontId="2" fillId="4" borderId="21" xfId="7" applyFont="1" applyFill="1" applyBorder="1" applyAlignment="1">
      <alignment horizontal="center"/>
    </xf>
    <xf numFmtId="165" fontId="2" fillId="4" borderId="21" xfId="7" applyNumberFormat="1" applyFont="1" applyFill="1" applyBorder="1" applyAlignment="1">
      <alignment horizontal="right"/>
    </xf>
    <xf numFmtId="2" fontId="2" fillId="4" borderId="21" xfId="7" applyNumberFormat="1" applyFont="1" applyFill="1" applyBorder="1" applyAlignment="1">
      <alignment horizontal="right"/>
    </xf>
    <xf numFmtId="167" fontId="2" fillId="4" borderId="21" xfId="7" applyNumberFormat="1" applyFont="1" applyFill="1" applyBorder="1" applyAlignment="1">
      <alignment horizontal="right"/>
    </xf>
    <xf numFmtId="2" fontId="2" fillId="4" borderId="21" xfId="7" applyNumberFormat="1" applyFont="1" applyFill="1" applyBorder="1" applyAlignment="1">
      <alignment horizontal="center"/>
    </xf>
    <xf numFmtId="2" fontId="2" fillId="4" borderId="21" xfId="7" applyNumberFormat="1" applyFont="1" applyFill="1" applyBorder="1" applyAlignment="1"/>
    <xf numFmtId="2" fontId="2" fillId="4" borderId="18" xfId="7" applyNumberFormat="1" applyFont="1" applyFill="1" applyBorder="1" applyAlignment="1"/>
    <xf numFmtId="2" fontId="2" fillId="4" borderId="2" xfId="0" applyNumberFormat="1" applyFont="1" applyFill="1" applyBorder="1" applyAlignment="1"/>
    <xf numFmtId="2" fontId="2" fillId="4" borderId="2" xfId="7" applyNumberFormat="1" applyFont="1" applyFill="1" applyBorder="1" applyAlignment="1"/>
    <xf numFmtId="2" fontId="2" fillId="4" borderId="2" xfId="3" applyNumberFormat="1" applyFont="1" applyFill="1" applyBorder="1" applyAlignment="1"/>
    <xf numFmtId="2" fontId="2" fillId="4" borderId="2" xfId="2" applyNumberFormat="1" applyFont="1" applyFill="1" applyBorder="1" applyAlignment="1">
      <alignment vertical="center"/>
    </xf>
    <xf numFmtId="2" fontId="2" fillId="4" borderId="2" xfId="2" applyNumberFormat="1" applyFont="1" applyFill="1" applyBorder="1" applyAlignment="1"/>
    <xf numFmtId="2" fontId="2" fillId="4" borderId="2" xfId="0" applyNumberFormat="1" applyFont="1" applyFill="1" applyBorder="1" applyAlignment="1" applyProtection="1"/>
    <xf numFmtId="2" fontId="2" fillId="6" borderId="2" xfId="0" applyNumberFormat="1" applyFont="1" applyFill="1" applyBorder="1" applyAlignment="1"/>
    <xf numFmtId="2" fontId="2" fillId="7" borderId="2" xfId="0" applyNumberFormat="1" applyFont="1" applyFill="1" applyBorder="1" applyAlignment="1"/>
    <xf numFmtId="0" fontId="2" fillId="4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left"/>
    </xf>
    <xf numFmtId="165" fontId="2" fillId="4" borderId="19" xfId="0" applyNumberFormat="1" applyFont="1" applyFill="1" applyBorder="1" applyAlignment="1">
      <alignment horizontal="right"/>
    </xf>
    <xf numFmtId="2" fontId="2" fillId="4" borderId="19" xfId="0" applyNumberFormat="1" applyFont="1" applyFill="1" applyBorder="1" applyAlignment="1">
      <alignment horizontal="right"/>
    </xf>
    <xf numFmtId="167" fontId="2" fillId="4" borderId="19" xfId="0" applyNumberFormat="1" applyFont="1" applyFill="1" applyBorder="1" applyAlignment="1">
      <alignment horizontal="right"/>
    </xf>
    <xf numFmtId="2" fontId="2" fillId="4" borderId="19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/>
    <xf numFmtId="2" fontId="2" fillId="4" borderId="20" xfId="0" applyNumberFormat="1" applyFont="1" applyFill="1" applyBorder="1" applyAlignment="1"/>
    <xf numFmtId="0" fontId="9" fillId="4" borderId="7" xfId="0" applyFont="1" applyFill="1" applyBorder="1" applyAlignment="1">
      <alignment vertical="center" textRotation="90"/>
    </xf>
    <xf numFmtId="0" fontId="0" fillId="0" borderId="8" xfId="0" applyBorder="1"/>
    <xf numFmtId="0" fontId="0" fillId="0" borderId="28" xfId="0" applyBorder="1"/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165" fontId="2" fillId="9" borderId="1" xfId="0" applyNumberFormat="1" applyFont="1" applyFill="1" applyBorder="1" applyAlignment="1">
      <alignment horizontal="right"/>
    </xf>
    <xf numFmtId="2" fontId="2" fillId="9" borderId="1" xfId="0" applyNumberFormat="1" applyFont="1" applyFill="1" applyBorder="1" applyAlignment="1">
      <alignment horizontal="right"/>
    </xf>
    <xf numFmtId="167" fontId="2" fillId="9" borderId="1" xfId="0" applyNumberFormat="1" applyFont="1" applyFill="1" applyBorder="1" applyAlignment="1">
      <alignment horizontal="right"/>
    </xf>
    <xf numFmtId="2" fontId="2" fillId="9" borderId="1" xfId="0" applyNumberFormat="1" applyFont="1" applyFill="1" applyBorder="1" applyAlignment="1">
      <alignment horizontal="center"/>
    </xf>
    <xf numFmtId="2" fontId="2" fillId="9" borderId="1" xfId="0" applyNumberFormat="1" applyFont="1" applyFill="1" applyBorder="1" applyAlignment="1"/>
    <xf numFmtId="1" fontId="2" fillId="9" borderId="1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 wrapText="1"/>
    </xf>
    <xf numFmtId="0" fontId="7" fillId="9" borderId="1" xfId="2" applyFont="1" applyFill="1" applyBorder="1" applyAlignment="1">
      <alignment horizontal="left" vertical="center" wrapText="1"/>
    </xf>
    <xf numFmtId="0" fontId="7" fillId="9" borderId="1" xfId="2" applyFont="1" applyFill="1" applyBorder="1" applyAlignment="1">
      <alignment horizontal="center" vertical="center" wrapText="1"/>
    </xf>
    <xf numFmtId="0" fontId="7" fillId="9" borderId="1" xfId="2" applyFont="1" applyFill="1" applyBorder="1" applyAlignment="1">
      <alignment horizontal="center" vertical="center"/>
    </xf>
    <xf numFmtId="165" fontId="7" fillId="9" borderId="1" xfId="0" applyNumberFormat="1" applyFont="1" applyFill="1" applyBorder="1" applyAlignment="1">
      <alignment horizontal="right" vertical="top" wrapText="1"/>
    </xf>
    <xf numFmtId="165" fontId="7" fillId="9" borderId="1" xfId="0" applyNumberFormat="1" applyFont="1" applyFill="1" applyBorder="1" applyAlignment="1">
      <alignment horizontal="right" vertical="center" wrapText="1"/>
    </xf>
    <xf numFmtId="2" fontId="7" fillId="9" borderId="1" xfId="2" applyNumberFormat="1" applyFont="1" applyFill="1" applyBorder="1" applyAlignment="1">
      <alignment horizontal="right" vertical="center" wrapText="1"/>
    </xf>
    <xf numFmtId="0" fontId="2" fillId="9" borderId="1" xfId="7" applyFont="1" applyFill="1" applyBorder="1" applyAlignment="1">
      <alignment horizontal="left"/>
    </xf>
    <xf numFmtId="0" fontId="2" fillId="9" borderId="1" xfId="7" applyFont="1" applyFill="1" applyBorder="1" applyAlignment="1">
      <alignment horizontal="center"/>
    </xf>
    <xf numFmtId="165" fontId="2" fillId="9" borderId="1" xfId="7" applyNumberFormat="1" applyFont="1" applyFill="1" applyBorder="1" applyAlignment="1">
      <alignment horizontal="right"/>
    </xf>
    <xf numFmtId="2" fontId="2" fillId="9" borderId="1" xfId="7" applyNumberFormat="1" applyFont="1" applyFill="1" applyBorder="1" applyAlignment="1">
      <alignment horizontal="right"/>
    </xf>
    <xf numFmtId="167" fontId="2" fillId="9" borderId="1" xfId="7" applyNumberFormat="1" applyFont="1" applyFill="1" applyBorder="1" applyAlignment="1">
      <alignment horizontal="right"/>
    </xf>
    <xf numFmtId="2" fontId="2" fillId="9" borderId="1" xfId="7" applyNumberFormat="1" applyFont="1" applyFill="1" applyBorder="1" applyAlignment="1">
      <alignment horizontal="center"/>
    </xf>
    <xf numFmtId="2" fontId="2" fillId="9" borderId="1" xfId="7" applyNumberFormat="1" applyFont="1" applyFill="1" applyBorder="1" applyAlignment="1"/>
    <xf numFmtId="0" fontId="2" fillId="9" borderId="1" xfId="3" applyFont="1" applyFill="1" applyBorder="1" applyAlignment="1">
      <alignment horizontal="left"/>
    </xf>
    <xf numFmtId="0" fontId="2" fillId="9" borderId="1" xfId="3" applyFont="1" applyFill="1" applyBorder="1" applyAlignment="1">
      <alignment horizontal="center"/>
    </xf>
    <xf numFmtId="165" fontId="2" fillId="9" borderId="1" xfId="3" applyNumberFormat="1" applyFont="1" applyFill="1" applyBorder="1" applyAlignment="1">
      <alignment horizontal="right"/>
    </xf>
    <xf numFmtId="2" fontId="2" fillId="9" borderId="1" xfId="3" applyNumberFormat="1" applyFont="1" applyFill="1" applyBorder="1" applyAlignment="1">
      <alignment horizontal="right"/>
    </xf>
    <xf numFmtId="167" fontId="2" fillId="9" borderId="1" xfId="3" applyNumberFormat="1" applyFont="1" applyFill="1" applyBorder="1" applyAlignment="1">
      <alignment horizontal="right"/>
    </xf>
    <xf numFmtId="2" fontId="2" fillId="9" borderId="1" xfId="3" applyNumberFormat="1" applyFont="1" applyFill="1" applyBorder="1" applyAlignment="1">
      <alignment horizontal="center"/>
    </xf>
    <xf numFmtId="2" fontId="2" fillId="9" borderId="1" xfId="3" applyNumberFormat="1" applyFont="1" applyFill="1" applyBorder="1" applyAlignment="1"/>
    <xf numFmtId="0" fontId="2" fillId="9" borderId="1" xfId="2" applyFont="1" applyFill="1" applyBorder="1" applyAlignment="1">
      <alignment horizontal="left" vertical="center"/>
    </xf>
    <xf numFmtId="0" fontId="2" fillId="9" borderId="1" xfId="2" applyFont="1" applyFill="1" applyBorder="1" applyAlignment="1">
      <alignment horizontal="center" vertical="center"/>
    </xf>
    <xf numFmtId="165" fontId="2" fillId="9" borderId="1" xfId="2" applyNumberFormat="1" applyFont="1" applyFill="1" applyBorder="1" applyAlignment="1">
      <alignment horizontal="right" vertical="center"/>
    </xf>
    <xf numFmtId="2" fontId="2" fillId="9" borderId="1" xfId="2" applyNumberFormat="1" applyFont="1" applyFill="1" applyBorder="1" applyAlignment="1">
      <alignment horizontal="right" vertical="center"/>
    </xf>
    <xf numFmtId="167" fontId="2" fillId="9" borderId="1" xfId="2" applyNumberFormat="1" applyFont="1" applyFill="1" applyBorder="1" applyAlignment="1">
      <alignment horizontal="right" vertical="center"/>
    </xf>
    <xf numFmtId="2" fontId="2" fillId="9" borderId="1" xfId="2" applyNumberFormat="1" applyFont="1" applyFill="1" applyBorder="1" applyAlignment="1">
      <alignment horizontal="center" vertical="center"/>
    </xf>
    <xf numFmtId="2" fontId="2" fillId="9" borderId="1" xfId="2" applyNumberFormat="1" applyFont="1" applyFill="1" applyBorder="1" applyAlignment="1">
      <alignment vertical="center"/>
    </xf>
    <xf numFmtId="165" fontId="2" fillId="9" borderId="1" xfId="1" applyNumberFormat="1" applyFont="1" applyFill="1" applyBorder="1" applyAlignment="1">
      <alignment horizontal="right"/>
    </xf>
    <xf numFmtId="167" fontId="2" fillId="9" borderId="1" xfId="0" applyNumberFormat="1" applyFont="1" applyFill="1" applyBorder="1" applyAlignment="1" applyProtection="1">
      <alignment horizontal="right"/>
    </xf>
    <xf numFmtId="2" fontId="2" fillId="9" borderId="1" xfId="0" applyNumberFormat="1" applyFont="1" applyFill="1" applyBorder="1" applyAlignment="1" applyProtection="1">
      <alignment horizontal="center"/>
      <protection locked="0"/>
    </xf>
    <xf numFmtId="2" fontId="2" fillId="9" borderId="1" xfId="0" applyNumberFormat="1" applyFont="1" applyFill="1" applyBorder="1" applyAlignment="1" applyProtection="1"/>
    <xf numFmtId="0" fontId="2" fillId="10" borderId="1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center"/>
    </xf>
    <xf numFmtId="165" fontId="2" fillId="10" borderId="1" xfId="0" applyNumberFormat="1" applyFont="1" applyFill="1" applyBorder="1" applyAlignment="1">
      <alignment horizontal="right"/>
    </xf>
    <xf numFmtId="2" fontId="2" fillId="10" borderId="1" xfId="0" applyNumberFormat="1" applyFont="1" applyFill="1" applyBorder="1" applyAlignment="1">
      <alignment horizontal="right"/>
    </xf>
    <xf numFmtId="167" fontId="2" fillId="10" borderId="1" xfId="0" applyNumberFormat="1" applyFont="1" applyFill="1" applyBorder="1" applyAlignment="1">
      <alignment horizontal="right"/>
    </xf>
    <xf numFmtId="2" fontId="2" fillId="10" borderId="1" xfId="0" applyNumberFormat="1" applyFont="1" applyFill="1" applyBorder="1" applyAlignment="1">
      <alignment horizontal="center"/>
    </xf>
    <xf numFmtId="2" fontId="2" fillId="10" borderId="1" xfId="0" applyNumberFormat="1" applyFont="1" applyFill="1" applyBorder="1" applyAlignment="1"/>
    <xf numFmtId="165" fontId="2" fillId="9" borderId="1" xfId="0" applyNumberFormat="1" applyFont="1" applyFill="1" applyBorder="1" applyAlignment="1" applyProtection="1">
      <alignment horizontal="right"/>
      <protection locked="0"/>
    </xf>
    <xf numFmtId="0" fontId="2" fillId="9" borderId="1" xfId="2" applyFont="1" applyFill="1" applyBorder="1" applyAlignment="1">
      <alignment horizontal="left"/>
    </xf>
    <xf numFmtId="0" fontId="2" fillId="9" borderId="1" xfId="2" applyFont="1" applyFill="1" applyBorder="1" applyAlignment="1">
      <alignment horizontal="center"/>
    </xf>
    <xf numFmtId="165" fontId="2" fillId="9" borderId="1" xfId="2" applyNumberFormat="1" applyFont="1" applyFill="1" applyBorder="1" applyAlignment="1">
      <alignment horizontal="right"/>
    </xf>
    <xf numFmtId="2" fontId="2" fillId="9" borderId="1" xfId="2" applyNumberFormat="1" applyFont="1" applyFill="1" applyBorder="1" applyAlignment="1">
      <alignment horizontal="right"/>
    </xf>
    <xf numFmtId="167" fontId="2" fillId="9" borderId="1" xfId="2" applyNumberFormat="1" applyFont="1" applyFill="1" applyBorder="1" applyAlignment="1">
      <alignment horizontal="right"/>
    </xf>
    <xf numFmtId="2" fontId="2" fillId="9" borderId="1" xfId="2" applyNumberFormat="1" applyFont="1" applyFill="1" applyBorder="1" applyAlignment="1">
      <alignment horizontal="center"/>
    </xf>
    <xf numFmtId="2" fontId="2" fillId="9" borderId="1" xfId="2" applyNumberFormat="1" applyFont="1" applyFill="1" applyBorder="1" applyAlignment="1"/>
    <xf numFmtId="165" fontId="2" fillId="9" borderId="1" xfId="1" applyNumberFormat="1" applyFont="1" applyFill="1" applyBorder="1" applyAlignment="1">
      <alignment horizontal="right" vertical="distributed"/>
    </xf>
    <xf numFmtId="2" fontId="2" fillId="5" borderId="2" xfId="2" applyNumberFormat="1" applyFont="1" applyFill="1" applyBorder="1" applyAlignment="1">
      <alignment vertical="center"/>
    </xf>
    <xf numFmtId="0" fontId="8" fillId="5" borderId="7" xfId="0" applyFont="1" applyFill="1" applyBorder="1" applyAlignment="1">
      <alignment horizontal="center" vertical="center" textRotation="90"/>
    </xf>
    <xf numFmtId="0" fontId="8" fillId="5" borderId="8" xfId="0" applyFont="1" applyFill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horizontal="left" vertical="center" wrapText="1"/>
    </xf>
    <xf numFmtId="0" fontId="7" fillId="5" borderId="1" xfId="2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right" vertical="center" wrapText="1"/>
    </xf>
    <xf numFmtId="2" fontId="7" fillId="5" borderId="1" xfId="2" applyNumberFormat="1" applyFont="1" applyFill="1" applyBorder="1" applyAlignment="1">
      <alignment horizontal="right" vertical="center" wrapText="1"/>
    </xf>
    <xf numFmtId="0" fontId="8" fillId="5" borderId="28" xfId="0" applyFont="1" applyFill="1" applyBorder="1" applyAlignment="1">
      <alignment horizontal="center" vertical="center" textRotation="90"/>
    </xf>
    <xf numFmtId="165" fontId="2" fillId="5" borderId="19" xfId="2" applyNumberFormat="1" applyFont="1" applyFill="1" applyBorder="1" applyAlignment="1">
      <alignment horizontal="right" vertical="center"/>
    </xf>
    <xf numFmtId="2" fontId="2" fillId="5" borderId="19" xfId="2" applyNumberFormat="1" applyFont="1" applyFill="1" applyBorder="1" applyAlignment="1">
      <alignment horizontal="right" vertical="center"/>
    </xf>
    <xf numFmtId="167" fontId="2" fillId="5" borderId="19" xfId="2" applyNumberFormat="1" applyFont="1" applyFill="1" applyBorder="1" applyAlignment="1">
      <alignment horizontal="right" vertical="center"/>
    </xf>
    <xf numFmtId="2" fontId="2" fillId="5" borderId="19" xfId="2" applyNumberFormat="1" applyFont="1" applyFill="1" applyBorder="1" applyAlignment="1">
      <alignment vertical="center"/>
    </xf>
    <xf numFmtId="2" fontId="2" fillId="5" borderId="20" xfId="2" applyNumberFormat="1" applyFont="1" applyFill="1" applyBorder="1" applyAlignment="1">
      <alignment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left" vertical="center"/>
    </xf>
    <xf numFmtId="1" fontId="2" fillId="5" borderId="21" xfId="0" applyNumberFormat="1" applyFont="1" applyFill="1" applyBorder="1" applyAlignment="1">
      <alignment horizontal="center" vertical="center"/>
    </xf>
    <xf numFmtId="165" fontId="2" fillId="5" borderId="21" xfId="0" applyNumberFormat="1" applyFont="1" applyFill="1" applyBorder="1" applyAlignment="1">
      <alignment horizontal="right" vertical="center"/>
    </xf>
    <xf numFmtId="2" fontId="2" fillId="5" borderId="21" xfId="0" applyNumberFormat="1" applyFont="1" applyFill="1" applyBorder="1" applyAlignment="1">
      <alignment horizontal="right" vertical="center"/>
    </xf>
    <xf numFmtId="167" fontId="2" fillId="5" borderId="21" xfId="0" applyNumberFormat="1" applyFont="1" applyFill="1" applyBorder="1" applyAlignment="1">
      <alignment horizontal="right" vertical="center"/>
    </xf>
    <xf numFmtId="2" fontId="2" fillId="5" borderId="21" xfId="0" applyNumberFormat="1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vertical="center"/>
    </xf>
    <xf numFmtId="2" fontId="2" fillId="5" borderId="18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165" fontId="2" fillId="5" borderId="1" xfId="0" applyNumberFormat="1" applyFont="1" applyFill="1" applyBorder="1" applyAlignment="1" applyProtection="1">
      <alignment horizontal="right" vertical="center"/>
      <protection locked="0"/>
    </xf>
    <xf numFmtId="2" fontId="2" fillId="5" borderId="1" xfId="0" applyNumberFormat="1" applyFont="1" applyFill="1" applyBorder="1" applyAlignment="1">
      <alignment horizontal="right" vertical="center"/>
    </xf>
    <xf numFmtId="167" fontId="2" fillId="5" borderId="1" xfId="0" applyNumberFormat="1" applyFont="1" applyFill="1" applyBorder="1" applyAlignment="1" applyProtection="1">
      <alignment horizontal="right" vertical="center"/>
    </xf>
    <xf numFmtId="2" fontId="2" fillId="5" borderId="1" xfId="0" applyNumberFormat="1" applyFont="1" applyFill="1" applyBorder="1" applyAlignment="1" applyProtection="1">
      <alignment horizontal="center" vertical="center"/>
      <protection locked="0"/>
    </xf>
    <xf numFmtId="2" fontId="2" fillId="5" borderId="1" xfId="0" applyNumberFormat="1" applyFont="1" applyFill="1" applyBorder="1" applyAlignment="1" applyProtection="1">
      <alignment vertical="center"/>
    </xf>
    <xf numFmtId="2" fontId="2" fillId="5" borderId="2" xfId="0" applyNumberFormat="1" applyFont="1" applyFill="1" applyBorder="1" applyAlignment="1" applyProtection="1">
      <alignment vertical="center"/>
    </xf>
    <xf numFmtId="0" fontId="2" fillId="5" borderId="1" xfId="3" applyFont="1" applyFill="1" applyBorder="1" applyAlignment="1">
      <alignment horizontal="left" vertical="center"/>
    </xf>
    <xf numFmtId="0" fontId="2" fillId="5" borderId="1" xfId="3" applyFont="1" applyFill="1" applyBorder="1" applyAlignment="1">
      <alignment horizontal="center" vertical="center"/>
    </xf>
    <xf numFmtId="165" fontId="2" fillId="5" borderId="1" xfId="3" applyNumberFormat="1" applyFont="1" applyFill="1" applyBorder="1" applyAlignment="1">
      <alignment horizontal="right" vertical="center"/>
    </xf>
    <xf numFmtId="2" fontId="2" fillId="5" borderId="1" xfId="3" applyNumberFormat="1" applyFont="1" applyFill="1" applyBorder="1" applyAlignment="1">
      <alignment horizontal="right" vertical="center"/>
    </xf>
    <xf numFmtId="167" fontId="2" fillId="5" borderId="1" xfId="3" applyNumberFormat="1" applyFont="1" applyFill="1" applyBorder="1" applyAlignment="1">
      <alignment horizontal="right" vertical="center"/>
    </xf>
    <xf numFmtId="2" fontId="2" fillId="5" borderId="1" xfId="3" applyNumberFormat="1" applyFont="1" applyFill="1" applyBorder="1" applyAlignment="1">
      <alignment horizontal="center" vertical="center"/>
    </xf>
    <xf numFmtId="2" fontId="2" fillId="5" borderId="1" xfId="3" applyNumberFormat="1" applyFont="1" applyFill="1" applyBorder="1" applyAlignment="1">
      <alignment vertical="center"/>
    </xf>
    <xf numFmtId="2" fontId="2" fillId="5" borderId="2" xfId="3" applyNumberFormat="1" applyFont="1" applyFill="1" applyBorder="1" applyAlignment="1">
      <alignment vertical="center"/>
    </xf>
    <xf numFmtId="1" fontId="2" fillId="5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right" vertical="center"/>
    </xf>
    <xf numFmtId="167" fontId="2" fillId="5" borderId="1" xfId="0" applyNumberFormat="1" applyFont="1" applyFill="1" applyBorder="1" applyAlignment="1">
      <alignment horizontal="right" vertical="center"/>
    </xf>
    <xf numFmtId="2" fontId="2" fillId="5" borderId="1" xfId="0" applyNumberFormat="1" applyFont="1" applyFill="1" applyBorder="1" applyAlignment="1">
      <alignment vertical="center"/>
    </xf>
    <xf numFmtId="2" fontId="2" fillId="5" borderId="2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/>
    </xf>
    <xf numFmtId="0" fontId="2" fillId="5" borderId="1" xfId="7" applyFont="1" applyFill="1" applyBorder="1" applyAlignment="1">
      <alignment horizontal="left" vertical="center"/>
    </xf>
    <xf numFmtId="0" fontId="2" fillId="5" borderId="1" xfId="7" applyFont="1" applyFill="1" applyBorder="1" applyAlignment="1">
      <alignment horizontal="center" vertical="center"/>
    </xf>
    <xf numFmtId="165" fontId="2" fillId="5" borderId="1" xfId="7" applyNumberFormat="1" applyFont="1" applyFill="1" applyBorder="1" applyAlignment="1">
      <alignment horizontal="right" vertical="center"/>
    </xf>
    <xf numFmtId="2" fontId="2" fillId="5" borderId="1" xfId="7" applyNumberFormat="1" applyFont="1" applyFill="1" applyBorder="1" applyAlignment="1">
      <alignment horizontal="right" vertical="center"/>
    </xf>
    <xf numFmtId="167" fontId="2" fillId="5" borderId="1" xfId="7" applyNumberFormat="1" applyFont="1" applyFill="1" applyBorder="1" applyAlignment="1">
      <alignment horizontal="right" vertical="center"/>
    </xf>
    <xf numFmtId="2" fontId="2" fillId="5" borderId="1" xfId="7" applyNumberFormat="1" applyFont="1" applyFill="1" applyBorder="1" applyAlignment="1">
      <alignment horizontal="center" vertical="center"/>
    </xf>
    <xf numFmtId="2" fontId="2" fillId="5" borderId="1" xfId="7" applyNumberFormat="1" applyFont="1" applyFill="1" applyBorder="1" applyAlignment="1">
      <alignment vertical="center"/>
    </xf>
    <xf numFmtId="2" fontId="2" fillId="5" borderId="2" xfId="7" applyNumberFormat="1" applyFont="1" applyFill="1" applyBorder="1" applyAlignment="1">
      <alignment vertical="center"/>
    </xf>
    <xf numFmtId="0" fontId="2" fillId="11" borderId="1" xfId="0" applyFont="1" applyFill="1" applyBorder="1" applyAlignment="1" applyProtection="1">
      <alignment horizontal="left" vertical="center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165" fontId="2" fillId="11" borderId="1" xfId="0" applyNumberFormat="1" applyFont="1" applyFill="1" applyBorder="1" applyAlignment="1">
      <alignment horizontal="right" vertical="center"/>
    </xf>
    <xf numFmtId="2" fontId="2" fillId="11" borderId="1" xfId="0" applyNumberFormat="1" applyFont="1" applyFill="1" applyBorder="1" applyAlignment="1">
      <alignment horizontal="right" vertical="center"/>
    </xf>
    <xf numFmtId="167" fontId="2" fillId="11" borderId="1" xfId="0" applyNumberFormat="1" applyFont="1" applyFill="1" applyBorder="1" applyAlignment="1">
      <alignment horizontal="right" vertical="center"/>
    </xf>
    <xf numFmtId="2" fontId="2" fillId="11" borderId="1" xfId="0" applyNumberFormat="1" applyFont="1" applyFill="1" applyBorder="1" applyAlignment="1">
      <alignment horizontal="center" vertical="center"/>
    </xf>
    <xf numFmtId="2" fontId="2" fillId="11" borderId="1" xfId="0" applyNumberFormat="1" applyFont="1" applyFill="1" applyBorder="1" applyAlignment="1">
      <alignment vertical="center"/>
    </xf>
    <xf numFmtId="2" fontId="2" fillId="11" borderId="2" xfId="0" applyNumberFormat="1" applyFont="1" applyFill="1" applyBorder="1" applyAlignment="1">
      <alignment vertical="center"/>
    </xf>
    <xf numFmtId="2" fontId="2" fillId="5" borderId="1" xfId="0" quotePrefix="1" applyNumberFormat="1" applyFont="1" applyFill="1" applyBorder="1" applyAlignment="1">
      <alignment vertical="center"/>
    </xf>
    <xf numFmtId="165" fontId="2" fillId="5" borderId="1" xfId="1" applyNumberFormat="1" applyFont="1" applyFill="1" applyBorder="1" applyAlignment="1">
      <alignment horizontal="right" vertical="center"/>
    </xf>
    <xf numFmtId="0" fontId="2" fillId="5" borderId="19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 textRotation="90"/>
    </xf>
    <xf numFmtId="0" fontId="2" fillId="9" borderId="21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left"/>
    </xf>
    <xf numFmtId="165" fontId="2" fillId="9" borderId="21" xfId="0" applyNumberFormat="1" applyFont="1" applyFill="1" applyBorder="1" applyAlignment="1">
      <alignment horizontal="right"/>
    </xf>
    <xf numFmtId="2" fontId="2" fillId="9" borderId="21" xfId="0" applyNumberFormat="1" applyFont="1" applyFill="1" applyBorder="1" applyAlignment="1">
      <alignment horizontal="right"/>
    </xf>
    <xf numFmtId="167" fontId="2" fillId="9" borderId="21" xfId="0" applyNumberFormat="1" applyFont="1" applyFill="1" applyBorder="1" applyAlignment="1">
      <alignment horizontal="right"/>
    </xf>
    <xf numFmtId="2" fontId="2" fillId="9" borderId="21" xfId="0" applyNumberFormat="1" applyFont="1" applyFill="1" applyBorder="1" applyAlignment="1">
      <alignment horizontal="center"/>
    </xf>
    <xf numFmtId="2" fontId="2" fillId="9" borderId="21" xfId="0" applyNumberFormat="1" applyFont="1" applyFill="1" applyBorder="1" applyAlignment="1"/>
    <xf numFmtId="2" fontId="2" fillId="9" borderId="18" xfId="0" applyNumberFormat="1" applyFont="1" applyFill="1" applyBorder="1" applyAlignment="1"/>
    <xf numFmtId="0" fontId="9" fillId="9" borderId="8" xfId="0" applyFont="1" applyFill="1" applyBorder="1" applyAlignment="1">
      <alignment horizontal="center" vertical="center" textRotation="90"/>
    </xf>
    <xf numFmtId="2" fontId="2" fillId="9" borderId="2" xfId="0" applyNumberFormat="1" applyFont="1" applyFill="1" applyBorder="1" applyAlignment="1"/>
    <xf numFmtId="2" fontId="2" fillId="9" borderId="2" xfId="7" applyNumberFormat="1" applyFont="1" applyFill="1" applyBorder="1" applyAlignment="1"/>
    <xf numFmtId="2" fontId="2" fillId="9" borderId="2" xfId="3" applyNumberFormat="1" applyFont="1" applyFill="1" applyBorder="1" applyAlignment="1"/>
    <xf numFmtId="2" fontId="2" fillId="9" borderId="2" xfId="2" applyNumberFormat="1" applyFont="1" applyFill="1" applyBorder="1" applyAlignment="1">
      <alignment vertical="center"/>
    </xf>
    <xf numFmtId="2" fontId="2" fillId="9" borderId="2" xfId="0" applyNumberFormat="1" applyFont="1" applyFill="1" applyBorder="1" applyAlignment="1" applyProtection="1"/>
    <xf numFmtId="2" fontId="2" fillId="10" borderId="2" xfId="0" applyNumberFormat="1" applyFont="1" applyFill="1" applyBorder="1" applyAlignment="1"/>
    <xf numFmtId="2" fontId="2" fillId="9" borderId="2" xfId="2" applyNumberFormat="1" applyFont="1" applyFill="1" applyBorder="1" applyAlignment="1"/>
    <xf numFmtId="0" fontId="9" fillId="9" borderId="28" xfId="0" applyFont="1" applyFill="1" applyBorder="1" applyAlignment="1">
      <alignment horizontal="center" vertical="center" textRotation="90"/>
    </xf>
    <xf numFmtId="0" fontId="2" fillId="9" borderId="19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left"/>
    </xf>
    <xf numFmtId="0" fontId="2" fillId="9" borderId="19" xfId="0" applyFont="1" applyFill="1" applyBorder="1" applyAlignment="1">
      <alignment horizontal="center"/>
    </xf>
    <xf numFmtId="165" fontId="2" fillId="9" borderId="19" xfId="0" applyNumberFormat="1" applyFont="1" applyFill="1" applyBorder="1" applyAlignment="1">
      <alignment horizontal="right"/>
    </xf>
    <xf numFmtId="2" fontId="2" fillId="9" borderId="19" xfId="0" applyNumberFormat="1" applyFont="1" applyFill="1" applyBorder="1" applyAlignment="1">
      <alignment horizontal="right"/>
    </xf>
    <xf numFmtId="167" fontId="2" fillId="9" borderId="19" xfId="0" applyNumberFormat="1" applyFont="1" applyFill="1" applyBorder="1" applyAlignment="1">
      <alignment horizontal="right"/>
    </xf>
    <xf numFmtId="2" fontId="2" fillId="9" borderId="19" xfId="0" applyNumberFormat="1" applyFont="1" applyFill="1" applyBorder="1" applyAlignment="1">
      <alignment horizontal="center"/>
    </xf>
    <xf numFmtId="2" fontId="2" fillId="9" borderId="19" xfId="0" applyNumberFormat="1" applyFont="1" applyFill="1" applyBorder="1" applyAlignment="1"/>
    <xf numFmtId="2" fontId="2" fillId="9" borderId="20" xfId="0" applyNumberFormat="1" applyFont="1" applyFill="1" applyBorder="1" applyAlignment="1"/>
  </cellXfs>
  <cellStyles count="8">
    <cellStyle name="Comma" xfId="1" builtinId="3"/>
    <cellStyle name="Įprastas 2" xfId="3"/>
    <cellStyle name="Įprastas 2 2" xfId="4"/>
    <cellStyle name="Įprastas 3" xfId="7"/>
    <cellStyle name="Normal" xfId="0" builtinId="0"/>
    <cellStyle name="Paprastas 2" xfId="6"/>
    <cellStyle name="Paprastas 3" xfId="2"/>
    <cellStyle name="Paprastas 4" xfId="5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5"/>
  <sheetViews>
    <sheetView tabSelected="1" zoomScaleNormal="100" workbookViewId="0">
      <pane xSplit="1" ySplit="5" topLeftCell="B690" activePane="bottomRight" state="frozen"/>
      <selection pane="topRight" activeCell="C1" sqref="C1"/>
      <selection pane="bottomLeft" activeCell="A9" sqref="A9"/>
      <selection pane="bottomRight" activeCell="C715" sqref="C715"/>
    </sheetView>
  </sheetViews>
  <sheetFormatPr defaultRowHeight="11.25"/>
  <cols>
    <col min="1" max="1" width="8.7109375" style="1" customWidth="1"/>
    <col min="2" max="2" width="12.140625" style="6" bestFit="1" customWidth="1"/>
    <col min="3" max="3" width="27" style="41" customWidth="1"/>
    <col min="4" max="4" width="6.28515625" style="6" customWidth="1"/>
    <col min="5" max="5" width="7.7109375" style="6" customWidth="1"/>
    <col min="6" max="6" width="6.42578125" style="7" customWidth="1"/>
    <col min="7" max="7" width="8.5703125" style="7" customWidth="1"/>
    <col min="8" max="8" width="9.5703125" style="7" customWidth="1"/>
    <col min="9" max="9" width="7.140625" style="7" customWidth="1"/>
    <col min="10" max="10" width="8.140625" style="7" customWidth="1"/>
    <col min="11" max="11" width="11" style="6" customWidth="1"/>
    <col min="12" max="12" width="8.140625" style="7" customWidth="1"/>
    <col min="13" max="13" width="10.140625" style="7" customWidth="1"/>
    <col min="14" max="14" width="10.140625" style="6" customWidth="1"/>
    <col min="15" max="15" width="11.28515625" style="7" customWidth="1"/>
    <col min="16" max="16" width="11.85546875" style="7" customWidth="1"/>
    <col min="17" max="17" width="11.7109375" style="7" customWidth="1"/>
    <col min="18" max="16384" width="9.140625" style="1"/>
  </cols>
  <sheetData>
    <row r="1" spans="1:17" ht="19.5" customHeight="1" thickBot="1">
      <c r="A1" s="12" t="s">
        <v>663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2.75" customHeight="1">
      <c r="A2" s="22" t="s">
        <v>0</v>
      </c>
      <c r="B2" s="20" t="s">
        <v>26</v>
      </c>
      <c r="C2" s="15" t="s">
        <v>1</v>
      </c>
      <c r="D2" s="15" t="s">
        <v>2</v>
      </c>
      <c r="E2" s="15" t="s">
        <v>15</v>
      </c>
      <c r="F2" s="17" t="s">
        <v>11</v>
      </c>
      <c r="G2" s="18"/>
      <c r="H2" s="18"/>
      <c r="I2" s="19"/>
      <c r="J2" s="15" t="s">
        <v>3</v>
      </c>
      <c r="K2" s="15" t="s">
        <v>14</v>
      </c>
      <c r="L2" s="15" t="s">
        <v>4</v>
      </c>
      <c r="M2" s="15" t="s">
        <v>5</v>
      </c>
      <c r="N2" s="15" t="s">
        <v>10</v>
      </c>
      <c r="O2" s="24" t="s">
        <v>18</v>
      </c>
      <c r="P2" s="15" t="s">
        <v>23</v>
      </c>
      <c r="Q2" s="13" t="s">
        <v>20</v>
      </c>
    </row>
    <row r="3" spans="1:17" s="3" customFormat="1" ht="52.5" customHeight="1">
      <c r="A3" s="23"/>
      <c r="B3" s="21"/>
      <c r="C3" s="26"/>
      <c r="D3" s="16"/>
      <c r="E3" s="16"/>
      <c r="F3" s="2" t="s">
        <v>17</v>
      </c>
      <c r="G3" s="2" t="s">
        <v>12</v>
      </c>
      <c r="H3" s="2" t="s">
        <v>16</v>
      </c>
      <c r="I3" s="2" t="s">
        <v>13</v>
      </c>
      <c r="J3" s="16"/>
      <c r="K3" s="16"/>
      <c r="L3" s="16"/>
      <c r="M3" s="16"/>
      <c r="N3" s="16"/>
      <c r="O3" s="25"/>
      <c r="P3" s="16"/>
      <c r="Q3" s="14"/>
    </row>
    <row r="4" spans="1:17" s="4" customFormat="1" ht="13.5" customHeight="1" thickBot="1">
      <c r="A4" s="23"/>
      <c r="B4" s="21"/>
      <c r="C4" s="26"/>
      <c r="D4" s="50" t="s">
        <v>6</v>
      </c>
      <c r="E4" s="50" t="s">
        <v>7</v>
      </c>
      <c r="F4" s="50" t="s">
        <v>8</v>
      </c>
      <c r="G4" s="50" t="s">
        <v>8</v>
      </c>
      <c r="H4" s="50" t="s">
        <v>8</v>
      </c>
      <c r="I4" s="50" t="s">
        <v>8</v>
      </c>
      <c r="J4" s="50" t="s">
        <v>19</v>
      </c>
      <c r="K4" s="50" t="s">
        <v>8</v>
      </c>
      <c r="L4" s="50" t="s">
        <v>19</v>
      </c>
      <c r="M4" s="50" t="s">
        <v>25</v>
      </c>
      <c r="N4" s="50" t="s">
        <v>9</v>
      </c>
      <c r="O4" s="50" t="s">
        <v>24</v>
      </c>
      <c r="P4" s="51" t="s">
        <v>22</v>
      </c>
      <c r="Q4" s="52" t="s">
        <v>21</v>
      </c>
    </row>
    <row r="5" spans="1:17" s="4" customFormat="1" ht="13.5" customHeight="1" thickBot="1">
      <c r="A5" s="53">
        <v>1</v>
      </c>
      <c r="B5" s="54">
        <v>2</v>
      </c>
      <c r="C5" s="55">
        <v>3</v>
      </c>
      <c r="D5" s="55">
        <v>4</v>
      </c>
      <c r="E5" s="55">
        <v>5</v>
      </c>
      <c r="F5" s="55">
        <v>6</v>
      </c>
      <c r="G5" s="55">
        <v>7</v>
      </c>
      <c r="H5" s="55">
        <v>8</v>
      </c>
      <c r="I5" s="55">
        <v>9</v>
      </c>
      <c r="J5" s="55">
        <v>10</v>
      </c>
      <c r="K5" s="55">
        <v>11</v>
      </c>
      <c r="L5" s="56">
        <v>12</v>
      </c>
      <c r="M5" s="55">
        <v>13</v>
      </c>
      <c r="N5" s="55">
        <v>14</v>
      </c>
      <c r="O5" s="57">
        <v>15</v>
      </c>
      <c r="P5" s="56">
        <v>16</v>
      </c>
      <c r="Q5" s="58">
        <v>17</v>
      </c>
    </row>
    <row r="6" spans="1:17" s="5" customFormat="1" ht="11.25" customHeight="1">
      <c r="A6" s="270" t="s">
        <v>1080</v>
      </c>
      <c r="B6" s="284" t="s">
        <v>144</v>
      </c>
      <c r="C6" s="285" t="s">
        <v>1073</v>
      </c>
      <c r="D6" s="286">
        <v>100</v>
      </c>
      <c r="E6" s="284" t="s">
        <v>40</v>
      </c>
      <c r="F6" s="287">
        <f>G6+H6+I6</f>
        <v>35.901342999999997</v>
      </c>
      <c r="G6" s="287">
        <v>6.1715099999999996</v>
      </c>
      <c r="H6" s="287">
        <v>16</v>
      </c>
      <c r="I6" s="287">
        <v>13.729832999999999</v>
      </c>
      <c r="J6" s="288">
        <v>4428.2300000000005</v>
      </c>
      <c r="K6" s="287">
        <v>13.729832999999999</v>
      </c>
      <c r="L6" s="288">
        <v>4428.2300000000005</v>
      </c>
      <c r="M6" s="289">
        <f>K6/L6</f>
        <v>3.1005239113596171E-3</v>
      </c>
      <c r="N6" s="290">
        <v>241.1</v>
      </c>
      <c r="O6" s="291">
        <f>M6*N6</f>
        <v>0.74753631502880369</v>
      </c>
      <c r="P6" s="291">
        <f>M6*60*1000</f>
        <v>186.03143468157703</v>
      </c>
      <c r="Q6" s="292">
        <f>P6*N6/1000</f>
        <v>44.852178901728223</v>
      </c>
    </row>
    <row r="7" spans="1:17" s="5" customFormat="1" ht="12.75" customHeight="1">
      <c r="A7" s="271"/>
      <c r="B7" s="293" t="s">
        <v>250</v>
      </c>
      <c r="C7" s="294" t="s">
        <v>1074</v>
      </c>
      <c r="D7" s="293">
        <v>45</v>
      </c>
      <c r="E7" s="293" t="s">
        <v>40</v>
      </c>
      <c r="F7" s="295">
        <f>G7+H7+I7</f>
        <v>17.799999999999997</v>
      </c>
      <c r="G7" s="295">
        <v>3.09</v>
      </c>
      <c r="H7" s="295">
        <v>6.63</v>
      </c>
      <c r="I7" s="295">
        <v>8.08</v>
      </c>
      <c r="J7" s="296">
        <v>2345.1999999999998</v>
      </c>
      <c r="K7" s="295">
        <v>8.08</v>
      </c>
      <c r="L7" s="296">
        <v>2345.1999999999998</v>
      </c>
      <c r="M7" s="297">
        <f>K7/L7</f>
        <v>3.4453351526522263E-3</v>
      </c>
      <c r="N7" s="298">
        <v>209</v>
      </c>
      <c r="O7" s="299">
        <f>M7*N7</f>
        <v>0.72007504690431534</v>
      </c>
      <c r="P7" s="299">
        <f>M7*60*1000</f>
        <v>206.72010915913359</v>
      </c>
      <c r="Q7" s="300">
        <f>P7*N7/1000</f>
        <v>43.204502814258923</v>
      </c>
    </row>
    <row r="8" spans="1:17" s="5" customFormat="1" ht="12.75" customHeight="1">
      <c r="A8" s="271"/>
      <c r="B8" s="293" t="s">
        <v>336</v>
      </c>
      <c r="C8" s="301" t="s">
        <v>661</v>
      </c>
      <c r="D8" s="302">
        <v>90</v>
      </c>
      <c r="E8" s="302">
        <v>1967</v>
      </c>
      <c r="F8" s="303">
        <v>44.021999999999998</v>
      </c>
      <c r="G8" s="303">
        <v>11.372999999999999</v>
      </c>
      <c r="H8" s="303">
        <v>14.4</v>
      </c>
      <c r="I8" s="303">
        <v>18.248999999999999</v>
      </c>
      <c r="J8" s="304">
        <v>4485</v>
      </c>
      <c r="K8" s="303">
        <v>18.248999999999999</v>
      </c>
      <c r="L8" s="304">
        <v>4485</v>
      </c>
      <c r="M8" s="305">
        <v>4.0688963210702336E-3</v>
      </c>
      <c r="N8" s="306">
        <v>262.47200000000004</v>
      </c>
      <c r="O8" s="307">
        <v>1.0679713551839465</v>
      </c>
      <c r="P8" s="307">
        <v>244.13377926421401</v>
      </c>
      <c r="Q8" s="308">
        <v>64.07828131103679</v>
      </c>
    </row>
    <row r="9" spans="1:17" s="5" customFormat="1" ht="12.75" customHeight="1">
      <c r="A9" s="271"/>
      <c r="B9" s="293" t="s">
        <v>144</v>
      </c>
      <c r="C9" s="294" t="s">
        <v>411</v>
      </c>
      <c r="D9" s="309">
        <v>55</v>
      </c>
      <c r="E9" s="293" t="s">
        <v>40</v>
      </c>
      <c r="F9" s="310">
        <f>G9+H9+I9</f>
        <v>23.05</v>
      </c>
      <c r="G9" s="310">
        <v>3.468</v>
      </c>
      <c r="H9" s="310">
        <v>8.56</v>
      </c>
      <c r="I9" s="310">
        <v>11.022</v>
      </c>
      <c r="J9" s="296">
        <v>2537.7200000000003</v>
      </c>
      <c r="K9" s="310">
        <v>11.022</v>
      </c>
      <c r="L9" s="296">
        <v>2537.7200000000003</v>
      </c>
      <c r="M9" s="311">
        <f>K9/L9</f>
        <v>4.343268760935012E-3</v>
      </c>
      <c r="N9" s="33">
        <v>241.1</v>
      </c>
      <c r="O9" s="312">
        <f>M9*N9</f>
        <v>1.0471620982614314</v>
      </c>
      <c r="P9" s="312">
        <f>M9*60*1000</f>
        <v>260.59612565610075</v>
      </c>
      <c r="Q9" s="313">
        <f>P9*N9/1000</f>
        <v>62.82972589568589</v>
      </c>
    </row>
    <row r="10" spans="1:17" s="5" customFormat="1" ht="12.75" customHeight="1">
      <c r="A10" s="271"/>
      <c r="B10" s="293" t="s">
        <v>250</v>
      </c>
      <c r="C10" s="294" t="s">
        <v>1075</v>
      </c>
      <c r="D10" s="293">
        <v>45</v>
      </c>
      <c r="E10" s="293" t="s">
        <v>40</v>
      </c>
      <c r="F10" s="295">
        <f>SUM(G10:I10)</f>
        <v>21.27</v>
      </c>
      <c r="G10" s="295">
        <v>4.5999999999999996</v>
      </c>
      <c r="H10" s="295">
        <v>6.6</v>
      </c>
      <c r="I10" s="295">
        <v>10.07</v>
      </c>
      <c r="J10" s="296">
        <v>2285.7199999999998</v>
      </c>
      <c r="K10" s="295">
        <v>10.07</v>
      </c>
      <c r="L10" s="296">
        <v>2285.6999999999998</v>
      </c>
      <c r="M10" s="297">
        <f>K10/L10</f>
        <v>4.4056525353283462E-3</v>
      </c>
      <c r="N10" s="298">
        <v>209</v>
      </c>
      <c r="O10" s="299">
        <f>M10*N10</f>
        <v>0.92078137988362441</v>
      </c>
      <c r="P10" s="299">
        <f>M10*60*1000</f>
        <v>264.33915211970077</v>
      </c>
      <c r="Q10" s="300">
        <f>P10*N10/1000</f>
        <v>55.246882793017463</v>
      </c>
    </row>
    <row r="11" spans="1:17" s="5" customFormat="1" ht="12.75" customHeight="1">
      <c r="A11" s="271"/>
      <c r="B11" s="293" t="s">
        <v>336</v>
      </c>
      <c r="C11" s="301" t="s">
        <v>660</v>
      </c>
      <c r="D11" s="302">
        <v>61</v>
      </c>
      <c r="E11" s="302">
        <v>1965</v>
      </c>
      <c r="F11" s="303">
        <v>29.779</v>
      </c>
      <c r="G11" s="303">
        <v>7.6946000000000003</v>
      </c>
      <c r="H11" s="303">
        <v>9.6</v>
      </c>
      <c r="I11" s="303">
        <v>12.484403</v>
      </c>
      <c r="J11" s="304">
        <v>2700.04</v>
      </c>
      <c r="K11" s="303">
        <v>12.484403</v>
      </c>
      <c r="L11" s="304">
        <v>2700.04</v>
      </c>
      <c r="M11" s="305">
        <v>4.6237844624524085E-3</v>
      </c>
      <c r="N11" s="306">
        <v>263.88900000000001</v>
      </c>
      <c r="O11" s="307">
        <v>1.2201658580121038</v>
      </c>
      <c r="P11" s="307">
        <v>277.42706774714452</v>
      </c>
      <c r="Q11" s="308">
        <v>73.209951480726218</v>
      </c>
    </row>
    <row r="12" spans="1:17" s="5" customFormat="1" ht="12.75" customHeight="1">
      <c r="A12" s="271"/>
      <c r="B12" s="293" t="s">
        <v>250</v>
      </c>
      <c r="C12" s="294" t="s">
        <v>1076</v>
      </c>
      <c r="D12" s="293">
        <v>55</v>
      </c>
      <c r="E12" s="293" t="s">
        <v>40</v>
      </c>
      <c r="F12" s="295">
        <f>SUM(G12:I12)</f>
        <v>26.299999999999997</v>
      </c>
      <c r="G12" s="295">
        <v>4.5599999999999996</v>
      </c>
      <c r="H12" s="295">
        <v>7.95</v>
      </c>
      <c r="I12" s="295">
        <v>13.79</v>
      </c>
      <c r="J12" s="296">
        <v>2979.1</v>
      </c>
      <c r="K12" s="295">
        <v>13.79</v>
      </c>
      <c r="L12" s="296">
        <v>2979.1</v>
      </c>
      <c r="M12" s="297">
        <f>K12/L12</f>
        <v>4.6289147729179948E-3</v>
      </c>
      <c r="N12" s="298">
        <v>209</v>
      </c>
      <c r="O12" s="299">
        <f>M12*N12</f>
        <v>0.96744318753986092</v>
      </c>
      <c r="P12" s="299">
        <f>M12*60*1000</f>
        <v>277.73488637507972</v>
      </c>
      <c r="Q12" s="300">
        <f>P12*N12/1000</f>
        <v>58.046591252391664</v>
      </c>
    </row>
    <row r="13" spans="1:17" s="5" customFormat="1" ht="12.75" customHeight="1">
      <c r="A13" s="271"/>
      <c r="B13" s="272" t="s">
        <v>500</v>
      </c>
      <c r="C13" s="294" t="s">
        <v>771</v>
      </c>
      <c r="D13" s="293">
        <v>120</v>
      </c>
      <c r="E13" s="293">
        <v>1966</v>
      </c>
      <c r="F13" s="310">
        <v>46.225700000000003</v>
      </c>
      <c r="G13" s="310">
        <v>6.8581000000000003</v>
      </c>
      <c r="H13" s="310">
        <v>12</v>
      </c>
      <c r="I13" s="310">
        <v>27.367599999999999</v>
      </c>
      <c r="J13" s="296">
        <v>5780.94</v>
      </c>
      <c r="K13" s="310">
        <v>27.367599999999999</v>
      </c>
      <c r="L13" s="296">
        <v>5780.94</v>
      </c>
      <c r="M13" s="311">
        <f>K13/L13</f>
        <v>4.7341089857358843E-3</v>
      </c>
      <c r="N13" s="33">
        <v>246.77600000000001</v>
      </c>
      <c r="O13" s="312">
        <f>M13*N13</f>
        <v>1.1682644790639587</v>
      </c>
      <c r="P13" s="312">
        <v>284.04653914415309</v>
      </c>
      <c r="Q13" s="313">
        <v>70.095868743837514</v>
      </c>
    </row>
    <row r="14" spans="1:17" s="5" customFormat="1" ht="16.5" customHeight="1">
      <c r="A14" s="271"/>
      <c r="B14" s="293" t="s">
        <v>336</v>
      </c>
      <c r="C14" s="301" t="s">
        <v>662</v>
      </c>
      <c r="D14" s="302">
        <v>30</v>
      </c>
      <c r="E14" s="302">
        <v>1967</v>
      </c>
      <c r="F14" s="303">
        <v>15.696999999999999</v>
      </c>
      <c r="G14" s="303">
        <v>3.5190000000000001</v>
      </c>
      <c r="H14" s="303">
        <v>4.8</v>
      </c>
      <c r="I14" s="303">
        <v>7.3780000000000001</v>
      </c>
      <c r="J14" s="304">
        <v>1550</v>
      </c>
      <c r="K14" s="303">
        <v>7.3780000000000001</v>
      </c>
      <c r="L14" s="304">
        <v>1550</v>
      </c>
      <c r="M14" s="305">
        <v>4.7600000000000003E-3</v>
      </c>
      <c r="N14" s="306">
        <v>262.47200000000004</v>
      </c>
      <c r="O14" s="307">
        <v>1.2493667200000003</v>
      </c>
      <c r="P14" s="307">
        <v>285.60000000000002</v>
      </c>
      <c r="Q14" s="308">
        <v>74.962003200000026</v>
      </c>
    </row>
    <row r="15" spans="1:17" s="5" customFormat="1" ht="12.75" customHeight="1">
      <c r="A15" s="271"/>
      <c r="B15" s="293" t="s">
        <v>567</v>
      </c>
      <c r="C15" s="301" t="s">
        <v>542</v>
      </c>
      <c r="D15" s="302">
        <v>55</v>
      </c>
      <c r="E15" s="302">
        <v>1967</v>
      </c>
      <c r="F15" s="303">
        <v>29.885000000000002</v>
      </c>
      <c r="G15" s="303">
        <v>7.8921080000000003</v>
      </c>
      <c r="H15" s="303">
        <v>8.8000000000000007</v>
      </c>
      <c r="I15" s="303">
        <v>13.192893</v>
      </c>
      <c r="J15" s="304">
        <v>2582.1799999999998</v>
      </c>
      <c r="K15" s="303">
        <v>13.192893</v>
      </c>
      <c r="L15" s="304">
        <v>2582.1799999999998</v>
      </c>
      <c r="M15" s="305">
        <v>5.1092073364366547E-3</v>
      </c>
      <c r="N15" s="306">
        <v>284.05400000000003</v>
      </c>
      <c r="O15" s="307">
        <v>1.4512907807441777</v>
      </c>
      <c r="P15" s="307">
        <v>306.55244018619925</v>
      </c>
      <c r="Q15" s="308">
        <v>87.077446844650652</v>
      </c>
    </row>
    <row r="16" spans="1:17" s="5" customFormat="1" ht="12.75" customHeight="1">
      <c r="A16" s="271"/>
      <c r="B16" s="293" t="s">
        <v>238</v>
      </c>
      <c r="C16" s="294" t="s">
        <v>233</v>
      </c>
      <c r="D16" s="293">
        <v>30</v>
      </c>
      <c r="E16" s="293">
        <v>1985</v>
      </c>
      <c r="F16" s="310">
        <v>15.688000000000001</v>
      </c>
      <c r="G16" s="310">
        <v>3.2320000000000002</v>
      </c>
      <c r="H16" s="310">
        <v>4.8</v>
      </c>
      <c r="I16" s="310">
        <f>F16-G16-H16</f>
        <v>7.6559999999999997</v>
      </c>
      <c r="J16" s="296">
        <v>1495.81</v>
      </c>
      <c r="K16" s="310">
        <v>7.6559999999999997</v>
      </c>
      <c r="L16" s="296">
        <v>1495.81</v>
      </c>
      <c r="M16" s="311">
        <f>K16/L16</f>
        <v>5.1182971099270631E-3</v>
      </c>
      <c r="N16" s="33">
        <v>249.5</v>
      </c>
      <c r="O16" s="312">
        <f>M16*N16</f>
        <v>1.2770151289268021</v>
      </c>
      <c r="P16" s="312">
        <f>M16*60*1000</f>
        <v>307.09782659562381</v>
      </c>
      <c r="Q16" s="313">
        <f>P16*N16/1000</f>
        <v>76.620907735608142</v>
      </c>
    </row>
    <row r="17" spans="1:17" s="5" customFormat="1" ht="12.75" customHeight="1">
      <c r="A17" s="271"/>
      <c r="B17" s="293" t="s">
        <v>336</v>
      </c>
      <c r="C17" s="301" t="s">
        <v>280</v>
      </c>
      <c r="D17" s="302">
        <v>47</v>
      </c>
      <c r="E17" s="302">
        <v>2007</v>
      </c>
      <c r="F17" s="303">
        <v>27.846</v>
      </c>
      <c r="G17" s="303">
        <v>9.2492070000000002</v>
      </c>
      <c r="H17" s="303">
        <v>3.76</v>
      </c>
      <c r="I17" s="303">
        <v>14.836796</v>
      </c>
      <c r="J17" s="304">
        <v>2876.41</v>
      </c>
      <c r="K17" s="303">
        <v>14.836796</v>
      </c>
      <c r="L17" s="304">
        <v>2876.41</v>
      </c>
      <c r="M17" s="305">
        <v>5.158094986458815E-3</v>
      </c>
      <c r="N17" s="306">
        <v>263.88900000000001</v>
      </c>
      <c r="O17" s="307">
        <v>1.3611645278816302</v>
      </c>
      <c r="P17" s="307">
        <v>309.48569918752889</v>
      </c>
      <c r="Q17" s="308">
        <v>81.669871672897813</v>
      </c>
    </row>
    <row r="18" spans="1:17" s="5" customFormat="1" ht="12.75" customHeight="1">
      <c r="A18" s="271"/>
      <c r="B18" s="293" t="s">
        <v>105</v>
      </c>
      <c r="C18" s="294" t="s">
        <v>71</v>
      </c>
      <c r="D18" s="293">
        <v>64</v>
      </c>
      <c r="E18" s="293" t="s">
        <v>40</v>
      </c>
      <c r="F18" s="310">
        <v>29.17</v>
      </c>
      <c r="G18" s="310">
        <v>7.53</v>
      </c>
      <c r="H18" s="310">
        <v>9.16</v>
      </c>
      <c r="I18" s="310">
        <v>12.48</v>
      </c>
      <c r="J18" s="296">
        <v>2419.35</v>
      </c>
      <c r="K18" s="310">
        <v>12.480000000000002</v>
      </c>
      <c r="L18" s="296">
        <v>2419.35</v>
      </c>
      <c r="M18" s="311">
        <f>K18/L18</f>
        <v>5.1584103168206344E-3</v>
      </c>
      <c r="N18" s="33">
        <v>276.64200000000005</v>
      </c>
      <c r="O18" s="312">
        <f>M18*N18</f>
        <v>1.4270329468658942</v>
      </c>
      <c r="P18" s="312">
        <f>M18*60*1000</f>
        <v>309.50461900923807</v>
      </c>
      <c r="Q18" s="313">
        <f>P18*N18/1000</f>
        <v>85.621976811953658</v>
      </c>
    </row>
    <row r="19" spans="1:17" s="5" customFormat="1" ht="12.75" customHeight="1">
      <c r="A19" s="271"/>
      <c r="B19" s="272" t="s">
        <v>345</v>
      </c>
      <c r="C19" s="294" t="s">
        <v>337</v>
      </c>
      <c r="D19" s="293">
        <v>39</v>
      </c>
      <c r="E19" s="293">
        <v>1992</v>
      </c>
      <c r="F19" s="310">
        <f>SUM(G19:I19)</f>
        <v>22.370999000000001</v>
      </c>
      <c r="G19" s="310">
        <v>4.1162549999999998</v>
      </c>
      <c r="H19" s="310">
        <v>6.4</v>
      </c>
      <c r="I19" s="310">
        <v>11.854744</v>
      </c>
      <c r="J19" s="296">
        <v>2267.6400000000003</v>
      </c>
      <c r="K19" s="310">
        <f>I19</f>
        <v>11.854744</v>
      </c>
      <c r="L19" s="296">
        <f>J19</f>
        <v>2267.6400000000003</v>
      </c>
      <c r="M19" s="311">
        <f>K19/L19</f>
        <v>5.2277892434425214E-3</v>
      </c>
      <c r="N19" s="33">
        <v>220.94300000000001</v>
      </c>
      <c r="O19" s="312">
        <f>M19*N19</f>
        <v>1.155043438813921</v>
      </c>
      <c r="P19" s="312">
        <f>M19*60*1000</f>
        <v>313.66735460655127</v>
      </c>
      <c r="Q19" s="313">
        <f>P19*N19/1000</f>
        <v>69.302606328835253</v>
      </c>
    </row>
    <row r="20" spans="1:17" s="5" customFormat="1" ht="12.75" customHeight="1">
      <c r="A20" s="271"/>
      <c r="B20" s="272" t="s">
        <v>147</v>
      </c>
      <c r="C20" s="273" t="s">
        <v>422</v>
      </c>
      <c r="D20" s="274">
        <v>40</v>
      </c>
      <c r="E20" s="275" t="s">
        <v>40</v>
      </c>
      <c r="F20" s="276">
        <v>26.26</v>
      </c>
      <c r="G20" s="276">
        <v>6.81</v>
      </c>
      <c r="H20" s="276">
        <v>6.4</v>
      </c>
      <c r="I20" s="276">
        <v>13.05</v>
      </c>
      <c r="J20" s="277">
        <v>2495.71</v>
      </c>
      <c r="K20" s="276">
        <v>13.05</v>
      </c>
      <c r="L20" s="277">
        <v>2495.71</v>
      </c>
      <c r="M20" s="311">
        <f>K20/L20</f>
        <v>5.2289729175264759E-3</v>
      </c>
      <c r="N20" s="33">
        <v>222.7</v>
      </c>
      <c r="O20" s="312">
        <f>M20*N20</f>
        <v>1.164492268733146</v>
      </c>
      <c r="P20" s="312">
        <f>M20*60*1000</f>
        <v>313.7383750515886</v>
      </c>
      <c r="Q20" s="313">
        <f>P20*N20/1000</f>
        <v>69.869536123988766</v>
      </c>
    </row>
    <row r="21" spans="1:17" s="5" customFormat="1" ht="12.75" customHeight="1">
      <c r="A21" s="271"/>
      <c r="B21" s="272" t="s">
        <v>260</v>
      </c>
      <c r="C21" s="314" t="s">
        <v>251</v>
      </c>
      <c r="D21" s="293">
        <v>30</v>
      </c>
      <c r="E21" s="293" t="s">
        <v>40</v>
      </c>
      <c r="F21" s="310">
        <f>G21+H21+I21</f>
        <v>17.93</v>
      </c>
      <c r="G21" s="310">
        <v>4.0770999999999997</v>
      </c>
      <c r="H21" s="310">
        <v>4.8</v>
      </c>
      <c r="I21" s="310">
        <v>9.0528999999999993</v>
      </c>
      <c r="J21" s="296">
        <v>1717.43</v>
      </c>
      <c r="K21" s="310">
        <f>I21</f>
        <v>9.0528999999999993</v>
      </c>
      <c r="L21" s="296">
        <f>J21</f>
        <v>1717.43</v>
      </c>
      <c r="M21" s="311">
        <f>K21/L21</f>
        <v>5.2711900921726057E-3</v>
      </c>
      <c r="N21" s="33">
        <v>173.6</v>
      </c>
      <c r="O21" s="312">
        <f>M21*N21</f>
        <v>0.91507860000116437</v>
      </c>
      <c r="P21" s="312">
        <f>M21*1000*60</f>
        <v>316.27140553035633</v>
      </c>
      <c r="Q21" s="313">
        <f>O21*60</f>
        <v>54.904716000069861</v>
      </c>
    </row>
    <row r="22" spans="1:17" s="5" customFormat="1" ht="12.75" customHeight="1">
      <c r="A22" s="271"/>
      <c r="B22" s="293" t="s">
        <v>58</v>
      </c>
      <c r="C22" s="294" t="s">
        <v>52</v>
      </c>
      <c r="D22" s="293">
        <v>20</v>
      </c>
      <c r="E22" s="293" t="s">
        <v>40</v>
      </c>
      <c r="F22" s="310">
        <f>SUM(G22:I22)</f>
        <v>12.038</v>
      </c>
      <c r="G22" s="310">
        <v>1.9831000000000001</v>
      </c>
      <c r="H22" s="310">
        <v>3.2</v>
      </c>
      <c r="I22" s="310">
        <v>6.8549000000000007</v>
      </c>
      <c r="J22" s="296">
        <v>1298.9000000000001</v>
      </c>
      <c r="K22" s="310">
        <v>6.8549000000000007</v>
      </c>
      <c r="L22" s="296">
        <v>1298.9000000000001</v>
      </c>
      <c r="M22" s="311">
        <f>K22/L22</f>
        <v>5.2774655477711915E-3</v>
      </c>
      <c r="N22" s="33">
        <v>241.32599999999999</v>
      </c>
      <c r="O22" s="312">
        <f>M22*N22</f>
        <v>1.2735896507814306</v>
      </c>
      <c r="P22" s="312">
        <f>M22*60*1000</f>
        <v>316.64793286627145</v>
      </c>
      <c r="Q22" s="313">
        <f>P22*N22/1000</f>
        <v>76.415379046885818</v>
      </c>
    </row>
    <row r="23" spans="1:17" s="5" customFormat="1" ht="12.75" customHeight="1">
      <c r="A23" s="271"/>
      <c r="B23" s="293" t="s">
        <v>188</v>
      </c>
      <c r="C23" s="294" t="s">
        <v>158</v>
      </c>
      <c r="D23" s="293">
        <v>50</v>
      </c>
      <c r="E23" s="293">
        <v>1978</v>
      </c>
      <c r="F23" s="310">
        <v>26.04</v>
      </c>
      <c r="G23" s="310">
        <v>4.3163850000000004</v>
      </c>
      <c r="H23" s="310">
        <v>8</v>
      </c>
      <c r="I23" s="310">
        <v>13.72362</v>
      </c>
      <c r="J23" s="296">
        <v>2590.16</v>
      </c>
      <c r="K23" s="310">
        <v>13.72362</v>
      </c>
      <c r="L23" s="296">
        <v>2590.16</v>
      </c>
      <c r="M23" s="311">
        <f>K23/L23</f>
        <v>5.2983676684065853E-3</v>
      </c>
      <c r="N23" s="33">
        <v>200.56</v>
      </c>
      <c r="O23" s="312">
        <f>K23*N23/J23</f>
        <v>1.0626406195756248</v>
      </c>
      <c r="P23" s="312">
        <f>M23*60*1000</f>
        <v>317.90206010439516</v>
      </c>
      <c r="Q23" s="313">
        <f>O23*60</f>
        <v>63.758437174537491</v>
      </c>
    </row>
    <row r="24" spans="1:17" s="5" customFormat="1" ht="12.75" customHeight="1">
      <c r="A24" s="271"/>
      <c r="B24" s="293" t="s">
        <v>238</v>
      </c>
      <c r="C24" s="294" t="s">
        <v>231</v>
      </c>
      <c r="D24" s="293">
        <v>29</v>
      </c>
      <c r="E24" s="293">
        <v>1991</v>
      </c>
      <c r="F24" s="310">
        <v>15.36</v>
      </c>
      <c r="G24" s="310">
        <v>2.7759999999999998</v>
      </c>
      <c r="H24" s="310">
        <v>4.5599999999999996</v>
      </c>
      <c r="I24" s="310">
        <f>F24-G24-H24</f>
        <v>8.0240000000000009</v>
      </c>
      <c r="J24" s="296">
        <v>1509.42</v>
      </c>
      <c r="K24" s="310">
        <v>8.0239999999999991</v>
      </c>
      <c r="L24" s="296">
        <v>1509.42</v>
      </c>
      <c r="M24" s="311">
        <f>K24/L24</f>
        <v>5.3159491725298449E-3</v>
      </c>
      <c r="N24" s="33">
        <v>249.5</v>
      </c>
      <c r="O24" s="312">
        <f>M24*N24</f>
        <v>1.3263293185461964</v>
      </c>
      <c r="P24" s="312">
        <f>M24*60*1000</f>
        <v>318.95695035179074</v>
      </c>
      <c r="Q24" s="313">
        <f>P24*N24/1000</f>
        <v>79.579759112771796</v>
      </c>
    </row>
    <row r="25" spans="1:17" s="5" customFormat="1" ht="12.75" customHeight="1">
      <c r="A25" s="271"/>
      <c r="B25" s="293" t="s">
        <v>535</v>
      </c>
      <c r="C25" s="34" t="s">
        <v>537</v>
      </c>
      <c r="D25" s="35">
        <v>45</v>
      </c>
      <c r="E25" s="35">
        <v>1975</v>
      </c>
      <c r="F25" s="45">
        <v>22.666</v>
      </c>
      <c r="G25" s="45">
        <v>2.9146830000000001</v>
      </c>
      <c r="H25" s="45">
        <v>7.2</v>
      </c>
      <c r="I25" s="45">
        <v>12.551318999999999</v>
      </c>
      <c r="J25" s="42">
        <v>2325.2199999999998</v>
      </c>
      <c r="K25" s="45">
        <v>12.551318999999999</v>
      </c>
      <c r="L25" s="42">
        <v>2325.2199999999998</v>
      </c>
      <c r="M25" s="46">
        <v>5.3979060045931141E-3</v>
      </c>
      <c r="N25" s="36">
        <v>285.03500000000003</v>
      </c>
      <c r="O25" s="48">
        <v>1.5385921380191985</v>
      </c>
      <c r="P25" s="48">
        <v>323.87436027558687</v>
      </c>
      <c r="Q25" s="269">
        <v>92.315528281151913</v>
      </c>
    </row>
    <row r="26" spans="1:17" s="5" customFormat="1" ht="12.75" customHeight="1">
      <c r="A26" s="271"/>
      <c r="B26" s="293" t="s">
        <v>238</v>
      </c>
      <c r="C26" s="294" t="s">
        <v>232</v>
      </c>
      <c r="D26" s="293">
        <v>29</v>
      </c>
      <c r="E26" s="293">
        <v>1984</v>
      </c>
      <c r="F26" s="310">
        <v>12.105</v>
      </c>
      <c r="G26" s="310">
        <v>2.415</v>
      </c>
      <c r="H26" s="310">
        <v>1.577</v>
      </c>
      <c r="I26" s="310">
        <f>F26-G26-H26</f>
        <v>8.1130000000000013</v>
      </c>
      <c r="J26" s="296">
        <v>1502.19</v>
      </c>
      <c r="K26" s="310">
        <v>8.1129999999999995</v>
      </c>
      <c r="L26" s="296">
        <v>1502.19</v>
      </c>
      <c r="M26" s="311">
        <f>K26/L26</f>
        <v>5.400781525639233E-3</v>
      </c>
      <c r="N26" s="33">
        <v>249.5</v>
      </c>
      <c r="O26" s="312">
        <f>M26*N26</f>
        <v>1.3474949906469886</v>
      </c>
      <c r="P26" s="312">
        <f>M26*60*1000</f>
        <v>324.04689153835398</v>
      </c>
      <c r="Q26" s="313">
        <f>P26*N26/1000</f>
        <v>80.849699438819314</v>
      </c>
    </row>
    <row r="27" spans="1:17" s="5" customFormat="1" ht="12.75" customHeight="1">
      <c r="A27" s="271"/>
      <c r="B27" s="272" t="s">
        <v>27</v>
      </c>
      <c r="C27" s="294" t="s">
        <v>666</v>
      </c>
      <c r="D27" s="293">
        <v>40</v>
      </c>
      <c r="E27" s="293" t="s">
        <v>664</v>
      </c>
      <c r="F27" s="310">
        <f>+G27+H27+I27</f>
        <v>21.356003999999999</v>
      </c>
      <c r="G27" s="310">
        <v>3.1091839999999999</v>
      </c>
      <c r="H27" s="310">
        <v>6.17</v>
      </c>
      <c r="I27" s="310">
        <v>12.07682</v>
      </c>
      <c r="J27" s="296">
        <v>2233.8000000000002</v>
      </c>
      <c r="K27" s="310">
        <v>12.07682</v>
      </c>
      <c r="L27" s="296">
        <v>2233.8000000000002</v>
      </c>
      <c r="M27" s="311">
        <f>K27/L27</f>
        <v>5.4064016474169568E-3</v>
      </c>
      <c r="N27" s="33">
        <v>248.30199999999999</v>
      </c>
      <c r="O27" s="312">
        <f>M27*N27</f>
        <v>1.3424203418569252</v>
      </c>
      <c r="P27" s="312">
        <f>M27*60*1000</f>
        <v>324.38409884501738</v>
      </c>
      <c r="Q27" s="313">
        <f>P27*N27/1000</f>
        <v>80.545220511415508</v>
      </c>
    </row>
    <row r="28" spans="1:17" s="5" customFormat="1" ht="12.75" customHeight="1">
      <c r="A28" s="271"/>
      <c r="B28" s="293" t="s">
        <v>144</v>
      </c>
      <c r="C28" s="294" t="s">
        <v>808</v>
      </c>
      <c r="D28" s="309">
        <v>76</v>
      </c>
      <c r="E28" s="293" t="s">
        <v>40</v>
      </c>
      <c r="F28" s="310">
        <f>G28+H28+I28</f>
        <v>39.716803999999996</v>
      </c>
      <c r="G28" s="310">
        <v>5.9670000000000005</v>
      </c>
      <c r="H28" s="310">
        <v>12</v>
      </c>
      <c r="I28" s="310">
        <v>21.749804000000001</v>
      </c>
      <c r="J28" s="296">
        <v>4006.48</v>
      </c>
      <c r="K28" s="310">
        <v>21.749804000000001</v>
      </c>
      <c r="L28" s="296">
        <v>4006.48</v>
      </c>
      <c r="M28" s="311">
        <f>K28/L28</f>
        <v>5.4286565763463192E-3</v>
      </c>
      <c r="N28" s="33">
        <v>241.1</v>
      </c>
      <c r="O28" s="312">
        <f>M28*N28</f>
        <v>1.3088491005570975</v>
      </c>
      <c r="P28" s="312">
        <f>M28*60*1000</f>
        <v>325.71939458077912</v>
      </c>
      <c r="Q28" s="313">
        <f>P28*N28/1000</f>
        <v>78.530946033425849</v>
      </c>
    </row>
    <row r="29" spans="1:17" s="5" customFormat="1" ht="12.75" customHeight="1">
      <c r="A29" s="271"/>
      <c r="B29" s="293" t="s">
        <v>144</v>
      </c>
      <c r="C29" s="294" t="s">
        <v>408</v>
      </c>
      <c r="D29" s="309">
        <v>76</v>
      </c>
      <c r="E29" s="293" t="s">
        <v>40</v>
      </c>
      <c r="F29" s="310">
        <f>G29+H29+I29</f>
        <v>39.137095000000002</v>
      </c>
      <c r="G29" s="310">
        <v>5.3550000000000004</v>
      </c>
      <c r="H29" s="310">
        <v>11.92</v>
      </c>
      <c r="I29" s="310">
        <v>21.862095</v>
      </c>
      <c r="J29" s="296">
        <v>3987.52</v>
      </c>
      <c r="K29" s="310">
        <v>21.862095</v>
      </c>
      <c r="L29" s="296">
        <v>3987.52</v>
      </c>
      <c r="M29" s="311">
        <f>K29/L29</f>
        <v>5.4826295542091327E-3</v>
      </c>
      <c r="N29" s="33">
        <v>241.1</v>
      </c>
      <c r="O29" s="312">
        <f>M29*N29</f>
        <v>1.3218619855198219</v>
      </c>
      <c r="P29" s="312">
        <f>M29*60*1000</f>
        <v>328.95777325254795</v>
      </c>
      <c r="Q29" s="313">
        <f>P29*N29/1000</f>
        <v>79.311719131189307</v>
      </c>
    </row>
    <row r="30" spans="1:17" s="5" customFormat="1" ht="12.75" customHeight="1">
      <c r="A30" s="271"/>
      <c r="B30" s="293" t="s">
        <v>535</v>
      </c>
      <c r="C30" s="34" t="s">
        <v>536</v>
      </c>
      <c r="D30" s="35">
        <v>44</v>
      </c>
      <c r="E30" s="35">
        <v>1985</v>
      </c>
      <c r="F30" s="45">
        <v>22.846</v>
      </c>
      <c r="G30" s="45">
        <v>3.850193</v>
      </c>
      <c r="H30" s="45">
        <v>6.32</v>
      </c>
      <c r="I30" s="45">
        <v>12.675808</v>
      </c>
      <c r="J30" s="42">
        <v>2285.27</v>
      </c>
      <c r="K30" s="45">
        <v>12.675808</v>
      </c>
      <c r="L30" s="42">
        <v>2285.27</v>
      </c>
      <c r="M30" s="46">
        <v>5.5467441483938442E-3</v>
      </c>
      <c r="N30" s="36">
        <v>285.03500000000003</v>
      </c>
      <c r="O30" s="48">
        <v>1.5810162183374394</v>
      </c>
      <c r="P30" s="48">
        <v>332.80464890363066</v>
      </c>
      <c r="Q30" s="269">
        <v>94.860973100246383</v>
      </c>
    </row>
    <row r="31" spans="1:17" s="5" customFormat="1" ht="12.75" customHeight="1">
      <c r="A31" s="271"/>
      <c r="B31" s="293" t="s">
        <v>105</v>
      </c>
      <c r="C31" s="294" t="s">
        <v>70</v>
      </c>
      <c r="D31" s="293">
        <v>86</v>
      </c>
      <c r="E31" s="293">
        <v>2006</v>
      </c>
      <c r="F31" s="310">
        <v>41.22</v>
      </c>
      <c r="G31" s="310">
        <v>11.65</v>
      </c>
      <c r="H31" s="310">
        <v>1.5299999999999994</v>
      </c>
      <c r="I31" s="310">
        <v>28.04</v>
      </c>
      <c r="J31" s="296">
        <v>5054.6000000000004</v>
      </c>
      <c r="K31" s="310">
        <v>28.04</v>
      </c>
      <c r="L31" s="296">
        <v>5054.6000000000004</v>
      </c>
      <c r="M31" s="311">
        <f>K31/L31</f>
        <v>5.5474221501206813E-3</v>
      </c>
      <c r="N31" s="33">
        <v>276.64200000000005</v>
      </c>
      <c r="O31" s="312">
        <f>M31*N31</f>
        <v>1.5346499584536859</v>
      </c>
      <c r="P31" s="312">
        <f>M31*60*1000</f>
        <v>332.84532900724088</v>
      </c>
      <c r="Q31" s="313">
        <f>P31*N31/1000</f>
        <v>92.078997507221146</v>
      </c>
    </row>
    <row r="32" spans="1:17" s="5" customFormat="1" ht="12.75" customHeight="1">
      <c r="A32" s="271"/>
      <c r="B32" s="293" t="s">
        <v>144</v>
      </c>
      <c r="C32" s="294" t="s">
        <v>410</v>
      </c>
      <c r="D32" s="309">
        <v>75</v>
      </c>
      <c r="E32" s="293" t="s">
        <v>40</v>
      </c>
      <c r="F32" s="310">
        <f>G32+H32+I32</f>
        <v>41.081002999999995</v>
      </c>
      <c r="G32" s="310">
        <v>6.9359999999999999</v>
      </c>
      <c r="H32" s="310">
        <v>11.84</v>
      </c>
      <c r="I32" s="310">
        <v>22.305002999999999</v>
      </c>
      <c r="J32" s="296">
        <v>3992.51</v>
      </c>
      <c r="K32" s="310">
        <v>22.305002999999999</v>
      </c>
      <c r="L32" s="296">
        <v>3992.51</v>
      </c>
      <c r="M32" s="311">
        <f>K32/L32</f>
        <v>5.5867118679727781E-3</v>
      </c>
      <c r="N32" s="33">
        <v>241.1</v>
      </c>
      <c r="O32" s="312">
        <f>M32*N32</f>
        <v>1.3469562313682368</v>
      </c>
      <c r="P32" s="312">
        <f>M32*60*1000</f>
        <v>335.20271207836674</v>
      </c>
      <c r="Q32" s="313">
        <f>P32*N32/1000</f>
        <v>80.81737388209423</v>
      </c>
    </row>
    <row r="33" spans="1:17" s="5" customFormat="1" ht="12.75" customHeight="1">
      <c r="A33" s="271"/>
      <c r="B33" s="293" t="s">
        <v>188</v>
      </c>
      <c r="C33" s="294" t="s">
        <v>165</v>
      </c>
      <c r="D33" s="293">
        <v>60</v>
      </c>
      <c r="E33" s="293">
        <v>1986</v>
      </c>
      <c r="F33" s="310">
        <v>37.24</v>
      </c>
      <c r="G33" s="310">
        <v>6.346927</v>
      </c>
      <c r="H33" s="310">
        <v>9.2799999999999994</v>
      </c>
      <c r="I33" s="310">
        <v>21.613060000000001</v>
      </c>
      <c r="J33" s="296">
        <v>3808.22</v>
      </c>
      <c r="K33" s="310">
        <v>21.613060000000001</v>
      </c>
      <c r="L33" s="296">
        <v>3808.22</v>
      </c>
      <c r="M33" s="311">
        <f>K33/L33</f>
        <v>5.6753706456034586E-3</v>
      </c>
      <c r="N33" s="33">
        <v>200.56</v>
      </c>
      <c r="O33" s="312">
        <f>K33*N33/J33</f>
        <v>1.1382523366822297</v>
      </c>
      <c r="P33" s="312">
        <f>M33*60*1000</f>
        <v>340.5222387362075</v>
      </c>
      <c r="Q33" s="313">
        <f>O33*60</f>
        <v>68.295140200933787</v>
      </c>
    </row>
    <row r="34" spans="1:17" s="5" customFormat="1" ht="12" customHeight="1">
      <c r="A34" s="271"/>
      <c r="B34" s="293" t="s">
        <v>567</v>
      </c>
      <c r="C34" s="301" t="s">
        <v>538</v>
      </c>
      <c r="D34" s="302">
        <v>36</v>
      </c>
      <c r="E34" s="302">
        <v>1984</v>
      </c>
      <c r="F34" s="303">
        <v>24.950299999999999</v>
      </c>
      <c r="G34" s="303">
        <v>3.4883999999999999</v>
      </c>
      <c r="H34" s="303">
        <v>8.64</v>
      </c>
      <c r="I34" s="303">
        <v>12.82189</v>
      </c>
      <c r="J34" s="304">
        <v>2249.59</v>
      </c>
      <c r="K34" s="303">
        <v>12.82189</v>
      </c>
      <c r="L34" s="304">
        <v>2249.59</v>
      </c>
      <c r="M34" s="305">
        <v>5.6996563818295775E-3</v>
      </c>
      <c r="N34" s="306">
        <v>284.05400000000003</v>
      </c>
      <c r="O34" s="307">
        <v>1.619010193884219</v>
      </c>
      <c r="P34" s="307">
        <v>341.97938290977464</v>
      </c>
      <c r="Q34" s="308">
        <v>97.14061163305314</v>
      </c>
    </row>
    <row r="35" spans="1:17" s="5" customFormat="1" ht="12.75" customHeight="1">
      <c r="A35" s="271"/>
      <c r="B35" s="293" t="s">
        <v>188</v>
      </c>
      <c r="C35" s="294" t="s">
        <v>163</v>
      </c>
      <c r="D35" s="293">
        <v>55</v>
      </c>
      <c r="E35" s="293">
        <v>1966</v>
      </c>
      <c r="F35" s="310">
        <v>27.97</v>
      </c>
      <c r="G35" s="310">
        <v>4.4072829999999996</v>
      </c>
      <c r="H35" s="310">
        <v>8.8000000000000007</v>
      </c>
      <c r="I35" s="310">
        <v>14.76272</v>
      </c>
      <c r="J35" s="296">
        <v>2564.02</v>
      </c>
      <c r="K35" s="310">
        <v>14.76272</v>
      </c>
      <c r="L35" s="296">
        <v>2564.02</v>
      </c>
      <c r="M35" s="311">
        <f>K35/L35</f>
        <v>5.7576461962075181E-3</v>
      </c>
      <c r="N35" s="33">
        <v>200.56</v>
      </c>
      <c r="O35" s="312">
        <f>K35*N35/J35</f>
        <v>1.1547535211113797</v>
      </c>
      <c r="P35" s="312">
        <f>M35*60*1000</f>
        <v>345.45877177245109</v>
      </c>
      <c r="Q35" s="313">
        <f>O35*60</f>
        <v>69.285211266682779</v>
      </c>
    </row>
    <row r="36" spans="1:17" s="5" customFormat="1" ht="12.75" customHeight="1">
      <c r="A36" s="271"/>
      <c r="B36" s="293" t="s">
        <v>567</v>
      </c>
      <c r="C36" s="301" t="s">
        <v>543</v>
      </c>
      <c r="D36" s="302">
        <v>30</v>
      </c>
      <c r="E36" s="302">
        <v>1971</v>
      </c>
      <c r="F36" s="303">
        <v>17.286999999999999</v>
      </c>
      <c r="G36" s="303">
        <v>3.4189790000000002</v>
      </c>
      <c r="H36" s="303">
        <v>4.8</v>
      </c>
      <c r="I36" s="303">
        <v>9.0680250000000004</v>
      </c>
      <c r="J36" s="304">
        <v>1569.65</v>
      </c>
      <c r="K36" s="303">
        <v>9.0680250000000004</v>
      </c>
      <c r="L36" s="304">
        <v>1569.65</v>
      </c>
      <c r="M36" s="305">
        <v>5.7770999904437296E-3</v>
      </c>
      <c r="N36" s="306">
        <v>284.05400000000003</v>
      </c>
      <c r="O36" s="307">
        <v>1.6410083606855033</v>
      </c>
      <c r="P36" s="307">
        <v>346.62599942662376</v>
      </c>
      <c r="Q36" s="308">
        <v>98.460501641130193</v>
      </c>
    </row>
    <row r="37" spans="1:17" s="5" customFormat="1" ht="12.75" customHeight="1">
      <c r="A37" s="271"/>
      <c r="B37" s="293" t="s">
        <v>336</v>
      </c>
      <c r="C37" s="301" t="s">
        <v>284</v>
      </c>
      <c r="D37" s="302">
        <v>40</v>
      </c>
      <c r="E37" s="302">
        <v>2007</v>
      </c>
      <c r="F37" s="303">
        <v>23.498999999999999</v>
      </c>
      <c r="G37" s="303">
        <v>6.6620160000000004</v>
      </c>
      <c r="H37" s="303">
        <v>3.2</v>
      </c>
      <c r="I37" s="303">
        <v>13.636988000000001</v>
      </c>
      <c r="J37" s="304">
        <v>2352.7399999999998</v>
      </c>
      <c r="K37" s="303">
        <v>13.636988000000001</v>
      </c>
      <c r="L37" s="304">
        <v>2352.7399999999998</v>
      </c>
      <c r="M37" s="305">
        <v>5.7962154764232346E-3</v>
      </c>
      <c r="N37" s="306">
        <v>263.88900000000001</v>
      </c>
      <c r="O37" s="307">
        <v>1.529557505857851</v>
      </c>
      <c r="P37" s="307">
        <v>347.77292858539408</v>
      </c>
      <c r="Q37" s="308">
        <v>91.77345035147107</v>
      </c>
    </row>
    <row r="38" spans="1:17" s="5" customFormat="1" ht="12.75" customHeight="1">
      <c r="A38" s="271"/>
      <c r="B38" s="293" t="s">
        <v>188</v>
      </c>
      <c r="C38" s="294" t="s">
        <v>162</v>
      </c>
      <c r="D38" s="293">
        <v>12</v>
      </c>
      <c r="E38" s="293">
        <v>1963</v>
      </c>
      <c r="F38" s="310">
        <v>5.69</v>
      </c>
      <c r="G38" s="310">
        <v>0.68049300000000001</v>
      </c>
      <c r="H38" s="310">
        <v>1.92</v>
      </c>
      <c r="I38" s="310">
        <v>3.08927</v>
      </c>
      <c r="J38" s="296">
        <v>532.45000000000005</v>
      </c>
      <c r="K38" s="310">
        <v>3.08927</v>
      </c>
      <c r="L38" s="296">
        <v>532.45000000000005</v>
      </c>
      <c r="M38" s="311">
        <f>K38/L38</f>
        <v>5.8019907972579575E-3</v>
      </c>
      <c r="N38" s="33">
        <v>200.56</v>
      </c>
      <c r="O38" s="312">
        <f>K38*N38/J38</f>
        <v>1.1636472742980561</v>
      </c>
      <c r="P38" s="312">
        <f>M38*60*1000</f>
        <v>348.11944783547744</v>
      </c>
      <c r="Q38" s="313">
        <f>O38*60</f>
        <v>69.818836457883364</v>
      </c>
    </row>
    <row r="39" spans="1:17" s="5" customFormat="1" ht="12.75" customHeight="1">
      <c r="A39" s="271"/>
      <c r="B39" s="293" t="s">
        <v>144</v>
      </c>
      <c r="C39" s="294" t="s">
        <v>414</v>
      </c>
      <c r="D39" s="309">
        <v>32</v>
      </c>
      <c r="E39" s="293" t="s">
        <v>40</v>
      </c>
      <c r="F39" s="310">
        <f>G39+H39+I39</f>
        <v>14.984170000000001</v>
      </c>
      <c r="G39" s="310">
        <v>1.6272059999999999</v>
      </c>
      <c r="H39" s="310">
        <v>5.12</v>
      </c>
      <c r="I39" s="310">
        <v>8.2369640000000004</v>
      </c>
      <c r="J39" s="296">
        <v>1417.51</v>
      </c>
      <c r="K39" s="310">
        <v>8.2369640000000004</v>
      </c>
      <c r="L39" s="296">
        <v>1417.51</v>
      </c>
      <c r="M39" s="311">
        <f>K39/L39</f>
        <v>5.8108683536624087E-3</v>
      </c>
      <c r="N39" s="33">
        <v>241.1</v>
      </c>
      <c r="O39" s="312">
        <f>M39*N39</f>
        <v>1.4010003600680068</v>
      </c>
      <c r="P39" s="312">
        <f>M39*60*1000</f>
        <v>348.65210121974457</v>
      </c>
      <c r="Q39" s="313">
        <f>P39*N39/1000</f>
        <v>84.060021604080404</v>
      </c>
    </row>
    <row r="40" spans="1:17" s="5" customFormat="1" ht="12.75" customHeight="1">
      <c r="A40" s="271"/>
      <c r="B40" s="272" t="s">
        <v>27</v>
      </c>
      <c r="C40" s="294" t="s">
        <v>346</v>
      </c>
      <c r="D40" s="293">
        <v>24</v>
      </c>
      <c r="E40" s="293" t="s">
        <v>664</v>
      </c>
      <c r="F40" s="310">
        <f>+G40+H40+I40</f>
        <v>14.029991000000001</v>
      </c>
      <c r="G40" s="310">
        <v>1.9905079999999999</v>
      </c>
      <c r="H40" s="310">
        <v>4.32</v>
      </c>
      <c r="I40" s="310">
        <v>7.7194830000000003</v>
      </c>
      <c r="J40" s="296">
        <v>1323.11</v>
      </c>
      <c r="K40" s="310">
        <v>7.7194830000000003</v>
      </c>
      <c r="L40" s="296">
        <v>1323.11</v>
      </c>
      <c r="M40" s="311">
        <f>K40/L40</f>
        <v>5.8343471064386185E-3</v>
      </c>
      <c r="N40" s="33">
        <v>248.30199999999999</v>
      </c>
      <c r="O40" s="312">
        <f>M40*N40</f>
        <v>1.4486800552229218</v>
      </c>
      <c r="P40" s="312">
        <f>M40*60*1000</f>
        <v>350.0608263863171</v>
      </c>
      <c r="Q40" s="313">
        <f>P40*N40/1000</f>
        <v>86.920803313375302</v>
      </c>
    </row>
    <row r="41" spans="1:17" s="5" customFormat="1" ht="12.75" customHeight="1">
      <c r="A41" s="271"/>
      <c r="B41" s="293" t="s">
        <v>336</v>
      </c>
      <c r="C41" s="301" t="s">
        <v>283</v>
      </c>
      <c r="D41" s="302">
        <v>52</v>
      </c>
      <c r="E41" s="302">
        <v>2009</v>
      </c>
      <c r="F41" s="303">
        <v>27.891999999999999</v>
      </c>
      <c r="G41" s="303">
        <v>8.0072840000000003</v>
      </c>
      <c r="H41" s="303">
        <v>4.16</v>
      </c>
      <c r="I41" s="303">
        <v>15.724713000000001</v>
      </c>
      <c r="J41" s="304">
        <v>2686.29</v>
      </c>
      <c r="K41" s="303">
        <v>15.724713000000001</v>
      </c>
      <c r="L41" s="304">
        <v>2686.29</v>
      </c>
      <c r="M41" s="305">
        <v>5.8536915225087397E-3</v>
      </c>
      <c r="N41" s="306">
        <v>263.88900000000001</v>
      </c>
      <c r="O41" s="307">
        <v>1.5447248021833089</v>
      </c>
      <c r="P41" s="307">
        <v>351.22149135052439</v>
      </c>
      <c r="Q41" s="308">
        <v>92.683488130998541</v>
      </c>
    </row>
    <row r="42" spans="1:17" s="5" customFormat="1" ht="12.75" customHeight="1">
      <c r="A42" s="271"/>
      <c r="B42" s="293" t="s">
        <v>336</v>
      </c>
      <c r="C42" s="301" t="s">
        <v>282</v>
      </c>
      <c r="D42" s="302">
        <v>40</v>
      </c>
      <c r="E42" s="302">
        <v>2007</v>
      </c>
      <c r="F42" s="303">
        <v>23.707000000000001</v>
      </c>
      <c r="G42" s="303">
        <v>6.6813900000000004</v>
      </c>
      <c r="H42" s="303">
        <v>3.2</v>
      </c>
      <c r="I42" s="303">
        <v>13.825610000000001</v>
      </c>
      <c r="J42" s="304">
        <v>2350.71</v>
      </c>
      <c r="K42" s="303">
        <v>13.825610000000001</v>
      </c>
      <c r="L42" s="304">
        <v>2350.71</v>
      </c>
      <c r="M42" s="305">
        <v>5.8814613457210804E-3</v>
      </c>
      <c r="N42" s="306">
        <v>263.88900000000001</v>
      </c>
      <c r="O42" s="307">
        <v>1.5520529530609903</v>
      </c>
      <c r="P42" s="307">
        <v>352.88768074326481</v>
      </c>
      <c r="Q42" s="308">
        <v>93.123177183659408</v>
      </c>
    </row>
    <row r="43" spans="1:17" s="5" customFormat="1" ht="12.75" customHeight="1">
      <c r="A43" s="271"/>
      <c r="B43" s="293" t="s">
        <v>336</v>
      </c>
      <c r="C43" s="301" t="s">
        <v>285</v>
      </c>
      <c r="D43" s="302">
        <v>62</v>
      </c>
      <c r="E43" s="302">
        <v>2007</v>
      </c>
      <c r="F43" s="303">
        <v>33.036000000000001</v>
      </c>
      <c r="G43" s="303">
        <v>9.7048079999999999</v>
      </c>
      <c r="H43" s="303">
        <v>0</v>
      </c>
      <c r="I43" s="303">
        <v>23.331195999999998</v>
      </c>
      <c r="J43" s="304">
        <v>3936.72</v>
      </c>
      <c r="K43" s="303">
        <v>23.331195999999998</v>
      </c>
      <c r="L43" s="304">
        <v>3936.72</v>
      </c>
      <c r="M43" s="305">
        <v>5.9265571338576279E-3</v>
      </c>
      <c r="N43" s="306">
        <v>263.88900000000001</v>
      </c>
      <c r="O43" s="307">
        <v>1.5639532354965557</v>
      </c>
      <c r="P43" s="307">
        <v>355.59342803145768</v>
      </c>
      <c r="Q43" s="308">
        <v>93.837194129793332</v>
      </c>
    </row>
    <row r="44" spans="1:17" s="5" customFormat="1" ht="12.75" customHeight="1">
      <c r="A44" s="271"/>
      <c r="B44" s="272" t="s">
        <v>345</v>
      </c>
      <c r="C44" s="294" t="s">
        <v>870</v>
      </c>
      <c r="D44" s="293">
        <v>45</v>
      </c>
      <c r="E44" s="293">
        <v>1990</v>
      </c>
      <c r="F44" s="310">
        <f>SUM(G44:I44)</f>
        <v>25.705324999999998</v>
      </c>
      <c r="G44" s="310">
        <v>4.5553249999999998</v>
      </c>
      <c r="H44" s="310">
        <v>7.2</v>
      </c>
      <c r="I44" s="310">
        <v>13.95</v>
      </c>
      <c r="J44" s="296">
        <v>2333.65</v>
      </c>
      <c r="K44" s="310">
        <f>I44</f>
        <v>13.95</v>
      </c>
      <c r="L44" s="296">
        <f>J44</f>
        <v>2333.65</v>
      </c>
      <c r="M44" s="311">
        <f>K44/L44</f>
        <v>5.9777601611209902E-3</v>
      </c>
      <c r="N44" s="33">
        <v>220.94300000000001</v>
      </c>
      <c r="O44" s="312">
        <f>M44*N44</f>
        <v>1.3207442632785551</v>
      </c>
      <c r="P44" s="312">
        <f>M44*60*1000</f>
        <v>358.66560966725939</v>
      </c>
      <c r="Q44" s="313">
        <f>P44*N44/1000</f>
        <v>79.244655796713303</v>
      </c>
    </row>
    <row r="45" spans="1:17" s="5" customFormat="1" ht="12.75" customHeight="1">
      <c r="A45" s="271"/>
      <c r="B45" s="272" t="s">
        <v>147</v>
      </c>
      <c r="C45" s="273" t="s">
        <v>423</v>
      </c>
      <c r="D45" s="274">
        <v>45</v>
      </c>
      <c r="E45" s="275" t="s">
        <v>145</v>
      </c>
      <c r="F45" s="276">
        <v>25.71</v>
      </c>
      <c r="G45" s="276">
        <v>4.32</v>
      </c>
      <c r="H45" s="276">
        <v>7.2</v>
      </c>
      <c r="I45" s="276">
        <v>14.19</v>
      </c>
      <c r="J45" s="277">
        <v>2319.88</v>
      </c>
      <c r="K45" s="276">
        <v>14.19</v>
      </c>
      <c r="L45" s="277">
        <v>2319.88</v>
      </c>
      <c r="M45" s="311">
        <f>K45/L45</f>
        <v>6.1166956911564386E-3</v>
      </c>
      <c r="N45" s="33">
        <v>222.7</v>
      </c>
      <c r="O45" s="312">
        <f>M45*N45</f>
        <v>1.3621881304205388</v>
      </c>
      <c r="P45" s="312">
        <f>M45*60*1000</f>
        <v>367.00174146938627</v>
      </c>
      <c r="Q45" s="313">
        <f>P45*N45/1000</f>
        <v>81.731287825232315</v>
      </c>
    </row>
    <row r="46" spans="1:17" s="5" customFormat="1" ht="12.75" customHeight="1">
      <c r="A46" s="271"/>
      <c r="B46" s="293" t="s">
        <v>238</v>
      </c>
      <c r="C46" s="294" t="s">
        <v>235</v>
      </c>
      <c r="D46" s="293">
        <v>60</v>
      </c>
      <c r="E46" s="293">
        <v>1971</v>
      </c>
      <c r="F46" s="310">
        <v>31.521999999999998</v>
      </c>
      <c r="G46" s="310">
        <v>4.7350000000000003</v>
      </c>
      <c r="H46" s="310">
        <v>9.6</v>
      </c>
      <c r="I46" s="310">
        <f>F46-G46-H46</f>
        <v>17.186999999999998</v>
      </c>
      <c r="J46" s="296">
        <v>2799.04</v>
      </c>
      <c r="K46" s="310">
        <v>17.187000000000001</v>
      </c>
      <c r="L46" s="296">
        <v>2799.04</v>
      </c>
      <c r="M46" s="311">
        <f>K46/L46</f>
        <v>6.1403195381273586E-3</v>
      </c>
      <c r="N46" s="33">
        <v>249.5</v>
      </c>
      <c r="O46" s="312">
        <f>M46*N46</f>
        <v>1.532009724762776</v>
      </c>
      <c r="P46" s="312">
        <f>M46*60*1000</f>
        <v>368.41917228764152</v>
      </c>
      <c r="Q46" s="313">
        <f>P46*N46/1000</f>
        <v>91.920583485766556</v>
      </c>
    </row>
    <row r="47" spans="1:17" s="5" customFormat="1" ht="12.75" customHeight="1">
      <c r="A47" s="271"/>
      <c r="B47" s="293" t="s">
        <v>144</v>
      </c>
      <c r="C47" s="294" t="s">
        <v>412</v>
      </c>
      <c r="D47" s="309">
        <v>28</v>
      </c>
      <c r="E47" s="293" t="s">
        <v>40</v>
      </c>
      <c r="F47" s="310">
        <f>G47+H47+I47</f>
        <v>15.285759000000001</v>
      </c>
      <c r="G47" s="310">
        <v>1.7267580000000002</v>
      </c>
      <c r="H47" s="310">
        <v>4.08</v>
      </c>
      <c r="I47" s="310">
        <v>9.4790010000000002</v>
      </c>
      <c r="J47" s="296">
        <v>1539.28</v>
      </c>
      <c r="K47" s="310">
        <v>9.4790010000000002</v>
      </c>
      <c r="L47" s="296">
        <v>1539.28</v>
      </c>
      <c r="M47" s="311">
        <f>K47/L47</f>
        <v>6.1580745543370931E-3</v>
      </c>
      <c r="N47" s="33">
        <v>241.1</v>
      </c>
      <c r="O47" s="312">
        <f>M47*N47</f>
        <v>1.4847117750506731</v>
      </c>
      <c r="P47" s="312">
        <f>M47*60*1000</f>
        <v>369.48447326022563</v>
      </c>
      <c r="Q47" s="313">
        <f>P47*N47/1000</f>
        <v>89.082706503040384</v>
      </c>
    </row>
    <row r="48" spans="1:17" s="5" customFormat="1" ht="12.75" customHeight="1">
      <c r="A48" s="271"/>
      <c r="B48" s="272" t="s">
        <v>716</v>
      </c>
      <c r="C48" s="294" t="s">
        <v>717</v>
      </c>
      <c r="D48" s="293">
        <v>15</v>
      </c>
      <c r="E48" s="293">
        <v>1980</v>
      </c>
      <c r="F48" s="310">
        <v>8.6430000000000007</v>
      </c>
      <c r="G48" s="310">
        <v>1.099</v>
      </c>
      <c r="H48" s="310">
        <v>2.4</v>
      </c>
      <c r="I48" s="310">
        <v>5.1440000000000001</v>
      </c>
      <c r="J48" s="296">
        <v>833.65</v>
      </c>
      <c r="K48" s="310">
        <v>5.1440000000000001</v>
      </c>
      <c r="L48" s="296">
        <v>833.65</v>
      </c>
      <c r="M48" s="311">
        <f>K48/L48</f>
        <v>6.1704552270137351E-3</v>
      </c>
      <c r="N48" s="33">
        <v>200.8</v>
      </c>
      <c r="O48" s="312">
        <f>M48*N48</f>
        <v>1.2390274095843581</v>
      </c>
      <c r="P48" s="312">
        <f>M48*60*1000</f>
        <v>370.22731362082413</v>
      </c>
      <c r="Q48" s="313">
        <f>P48*N48/1000</f>
        <v>74.341644575061494</v>
      </c>
    </row>
    <row r="49" spans="1:17" s="5" customFormat="1" ht="12.75" customHeight="1">
      <c r="A49" s="271"/>
      <c r="B49" s="272" t="s">
        <v>147</v>
      </c>
      <c r="C49" s="273" t="s">
        <v>425</v>
      </c>
      <c r="D49" s="274">
        <v>78</v>
      </c>
      <c r="E49" s="275">
        <v>2009</v>
      </c>
      <c r="F49" s="276">
        <v>43.46</v>
      </c>
      <c r="G49" s="276">
        <v>0</v>
      </c>
      <c r="H49" s="276">
        <v>11.01</v>
      </c>
      <c r="I49" s="276">
        <v>32.445399999999999</v>
      </c>
      <c r="J49" s="277">
        <v>5193.04</v>
      </c>
      <c r="K49" s="276">
        <v>32.445399999999999</v>
      </c>
      <c r="L49" s="277">
        <v>5193.04</v>
      </c>
      <c r="M49" s="311">
        <f>K49/L49</f>
        <v>6.2478625236855479E-3</v>
      </c>
      <c r="N49" s="33">
        <v>222.7</v>
      </c>
      <c r="O49" s="312">
        <f>M49*N49</f>
        <v>1.3913989840247714</v>
      </c>
      <c r="P49" s="312">
        <f>M49*60*1000</f>
        <v>374.8717514211329</v>
      </c>
      <c r="Q49" s="313">
        <f>P49*N49/1000</f>
        <v>83.483939041486281</v>
      </c>
    </row>
    <row r="50" spans="1:17" s="5" customFormat="1" ht="12.75" customHeight="1">
      <c r="A50" s="271"/>
      <c r="B50" s="272" t="s">
        <v>147</v>
      </c>
      <c r="C50" s="273" t="s">
        <v>426</v>
      </c>
      <c r="D50" s="274">
        <v>92</v>
      </c>
      <c r="E50" s="275">
        <v>2007</v>
      </c>
      <c r="F50" s="276">
        <v>48.82</v>
      </c>
      <c r="G50" s="276">
        <v>0</v>
      </c>
      <c r="H50" s="276">
        <v>9.25</v>
      </c>
      <c r="I50" s="276">
        <v>39.5745</v>
      </c>
      <c r="J50" s="277">
        <v>6320.16</v>
      </c>
      <c r="K50" s="276">
        <v>39.5745</v>
      </c>
      <c r="L50" s="277">
        <v>6320.16</v>
      </c>
      <c r="M50" s="311">
        <f>K50/L50</f>
        <v>6.2616294524189264E-3</v>
      </c>
      <c r="N50" s="33">
        <v>222.7</v>
      </c>
      <c r="O50" s="312">
        <f>M50*N50</f>
        <v>1.3944648790536949</v>
      </c>
      <c r="P50" s="312">
        <f>M50*60*1000</f>
        <v>375.69776714513557</v>
      </c>
      <c r="Q50" s="313">
        <f>P50*N50/1000</f>
        <v>83.667892743221685</v>
      </c>
    </row>
    <row r="51" spans="1:17" s="5" customFormat="1" ht="12.75" customHeight="1">
      <c r="A51" s="271"/>
      <c r="B51" s="272" t="s">
        <v>50</v>
      </c>
      <c r="C51" s="294" t="s">
        <v>362</v>
      </c>
      <c r="D51" s="293">
        <v>15</v>
      </c>
      <c r="E51" s="293">
        <v>2006</v>
      </c>
      <c r="F51" s="310">
        <v>10.038</v>
      </c>
      <c r="G51" s="310">
        <v>1.877</v>
      </c>
      <c r="H51" s="310">
        <v>1.2</v>
      </c>
      <c r="I51" s="310">
        <v>6.9610000000000003</v>
      </c>
      <c r="J51" s="296">
        <v>1104.46</v>
      </c>
      <c r="K51" s="310">
        <v>6.9610000000000003</v>
      </c>
      <c r="L51" s="296">
        <v>1104.46</v>
      </c>
      <c r="M51" s="311">
        <f>K51/L51</f>
        <v>6.3026275283849121E-3</v>
      </c>
      <c r="N51" s="33">
        <v>238.6</v>
      </c>
      <c r="O51" s="312">
        <f>M51*N51</f>
        <v>1.5038069282726401</v>
      </c>
      <c r="P51" s="312">
        <f>M51*60*1000</f>
        <v>378.15765170309476</v>
      </c>
      <c r="Q51" s="313">
        <f>P51*N51/1000</f>
        <v>90.228415696358411</v>
      </c>
    </row>
    <row r="52" spans="1:17" s="5" customFormat="1" ht="12.75" customHeight="1">
      <c r="A52" s="271"/>
      <c r="B52" s="293" t="s">
        <v>238</v>
      </c>
      <c r="C52" s="294" t="s">
        <v>902</v>
      </c>
      <c r="D52" s="293">
        <v>45</v>
      </c>
      <c r="E52" s="293">
        <v>1976</v>
      </c>
      <c r="F52" s="310">
        <v>25.873999999999999</v>
      </c>
      <c r="G52" s="310">
        <v>4.056</v>
      </c>
      <c r="H52" s="310">
        <v>7.2</v>
      </c>
      <c r="I52" s="310">
        <f>F52-G52-H52</f>
        <v>14.617999999999999</v>
      </c>
      <c r="J52" s="296">
        <v>2308.42</v>
      </c>
      <c r="K52" s="310">
        <v>14.618</v>
      </c>
      <c r="L52" s="296">
        <v>2308.42</v>
      </c>
      <c r="M52" s="311">
        <f>K52/L52</f>
        <v>6.3324698278476189E-3</v>
      </c>
      <c r="N52" s="33">
        <v>249.5</v>
      </c>
      <c r="O52" s="312">
        <f>M52*N52</f>
        <v>1.579951222047981</v>
      </c>
      <c r="P52" s="312">
        <f>M52*60*1000</f>
        <v>379.94818967085712</v>
      </c>
      <c r="Q52" s="313">
        <f>P52*N52/1000</f>
        <v>94.797073322878845</v>
      </c>
    </row>
    <row r="53" spans="1:17" s="5" customFormat="1" ht="12.75" customHeight="1">
      <c r="A53" s="271"/>
      <c r="B53" s="293" t="s">
        <v>336</v>
      </c>
      <c r="C53" s="301" t="s">
        <v>286</v>
      </c>
      <c r="D53" s="302">
        <v>116</v>
      </c>
      <c r="E53" s="302">
        <v>2007</v>
      </c>
      <c r="F53" s="303">
        <v>66.106999999999999</v>
      </c>
      <c r="G53" s="303">
        <v>21.379995000000001</v>
      </c>
      <c r="H53" s="303">
        <v>0</v>
      </c>
      <c r="I53" s="303">
        <v>44.72701</v>
      </c>
      <c r="J53" s="304">
        <v>7056.51</v>
      </c>
      <c r="K53" s="303">
        <v>44.72701</v>
      </c>
      <c r="L53" s="304">
        <v>7056.51</v>
      </c>
      <c r="M53" s="305">
        <v>6.3384038285214644E-3</v>
      </c>
      <c r="N53" s="306">
        <v>263.88900000000001</v>
      </c>
      <c r="O53" s="307">
        <v>1.6726350479047007</v>
      </c>
      <c r="P53" s="307">
        <v>380.30422971128786</v>
      </c>
      <c r="Q53" s="308">
        <v>100.35810287428205</v>
      </c>
    </row>
    <row r="54" spans="1:17" s="5" customFormat="1" ht="12.75" customHeight="1">
      <c r="A54" s="271"/>
      <c r="B54" s="293" t="s">
        <v>58</v>
      </c>
      <c r="C54" s="294" t="s">
        <v>730</v>
      </c>
      <c r="D54" s="293">
        <v>45</v>
      </c>
      <c r="E54" s="293">
        <v>1977</v>
      </c>
      <c r="F54" s="310">
        <f>SUM(G54:I54)</f>
        <v>27.573</v>
      </c>
      <c r="G54" s="310">
        <v>5.447972</v>
      </c>
      <c r="H54" s="310">
        <v>7.2</v>
      </c>
      <c r="I54" s="310">
        <v>14.925027999999999</v>
      </c>
      <c r="J54" s="296">
        <v>2328.87</v>
      </c>
      <c r="K54" s="310">
        <v>14.925027999999999</v>
      </c>
      <c r="L54" s="296">
        <v>2328.87</v>
      </c>
      <c r="M54" s="311">
        <f>K54/L54</f>
        <v>6.4086994980398215E-3</v>
      </c>
      <c r="N54" s="33">
        <v>241.32599999999999</v>
      </c>
      <c r="O54" s="312">
        <f>M54*N54</f>
        <v>1.546585815063958</v>
      </c>
      <c r="P54" s="312">
        <f>M54*60*1000</f>
        <v>384.52196988238927</v>
      </c>
      <c r="Q54" s="313">
        <f>P54*N54/1000</f>
        <v>92.795148903837472</v>
      </c>
    </row>
    <row r="55" spans="1:17" s="5" customFormat="1" ht="12.75" customHeight="1">
      <c r="A55" s="271"/>
      <c r="B55" s="293" t="s">
        <v>58</v>
      </c>
      <c r="C55" s="294" t="s">
        <v>51</v>
      </c>
      <c r="D55" s="293">
        <v>60</v>
      </c>
      <c r="E55" s="293">
        <v>1966</v>
      </c>
      <c r="F55" s="310">
        <f>SUM(G55:I55)</f>
        <v>32.68</v>
      </c>
      <c r="G55" s="310">
        <v>5.6179520000000007</v>
      </c>
      <c r="H55" s="310">
        <v>9.6</v>
      </c>
      <c r="I55" s="310">
        <v>17.462047999999999</v>
      </c>
      <c r="J55" s="296">
        <v>2708.28</v>
      </c>
      <c r="K55" s="310">
        <v>17.462047999999999</v>
      </c>
      <c r="L55" s="296">
        <v>2708.28</v>
      </c>
      <c r="M55" s="311">
        <f>K55/L55</f>
        <v>6.447652384539264E-3</v>
      </c>
      <c r="N55" s="33">
        <v>241.32599999999999</v>
      </c>
      <c r="O55" s="312">
        <f>M55*N55</f>
        <v>1.5559861593513225</v>
      </c>
      <c r="P55" s="312">
        <f>M55*60*1000</f>
        <v>386.85914307235583</v>
      </c>
      <c r="Q55" s="313">
        <f>P55*N55/1000</f>
        <v>93.359169561079341</v>
      </c>
    </row>
    <row r="56" spans="1:17" s="5" customFormat="1" ht="12.75" customHeight="1">
      <c r="A56" s="271"/>
      <c r="B56" s="293" t="s">
        <v>567</v>
      </c>
      <c r="C56" s="301" t="s">
        <v>539</v>
      </c>
      <c r="D56" s="302">
        <v>30</v>
      </c>
      <c r="E56" s="302">
        <v>1973</v>
      </c>
      <c r="F56" s="303">
        <v>18.242999999999999</v>
      </c>
      <c r="G56" s="303">
        <v>3.3201000000000001</v>
      </c>
      <c r="H56" s="303">
        <v>4.8</v>
      </c>
      <c r="I56" s="303">
        <v>10.1229</v>
      </c>
      <c r="J56" s="304">
        <v>1569.45</v>
      </c>
      <c r="K56" s="303">
        <v>10.1229</v>
      </c>
      <c r="L56" s="304">
        <v>1569.45</v>
      </c>
      <c r="M56" s="305">
        <v>6.4499665487909776E-3</v>
      </c>
      <c r="N56" s="306">
        <v>284.05400000000003</v>
      </c>
      <c r="O56" s="307">
        <v>1.8321387980502726</v>
      </c>
      <c r="P56" s="307">
        <v>386.99799292745865</v>
      </c>
      <c r="Q56" s="308">
        <v>109.92832788301635</v>
      </c>
    </row>
    <row r="57" spans="1:17" s="5" customFormat="1" ht="12.75" customHeight="1">
      <c r="A57" s="271"/>
      <c r="B57" s="293" t="s">
        <v>58</v>
      </c>
      <c r="C57" s="294" t="s">
        <v>731</v>
      </c>
      <c r="D57" s="293">
        <v>60</v>
      </c>
      <c r="E57" s="293">
        <v>1963</v>
      </c>
      <c r="F57" s="310">
        <f>SUM(G57:I57)</f>
        <v>33.654000000000003</v>
      </c>
      <c r="G57" s="310">
        <v>5.4565850000000005</v>
      </c>
      <c r="H57" s="310">
        <v>9.6</v>
      </c>
      <c r="I57" s="310">
        <v>18.597415000000002</v>
      </c>
      <c r="J57" s="296">
        <v>2880.29</v>
      </c>
      <c r="K57" s="310">
        <v>18.597415000000002</v>
      </c>
      <c r="L57" s="296">
        <v>2880.29</v>
      </c>
      <c r="M57" s="311">
        <f>K57/L57</f>
        <v>6.4567856014498548E-3</v>
      </c>
      <c r="N57" s="33">
        <v>241.32599999999999</v>
      </c>
      <c r="O57" s="312">
        <f>M57*N57</f>
        <v>1.5581902420554876</v>
      </c>
      <c r="P57" s="312">
        <f>M57*60*1000</f>
        <v>387.40713608699127</v>
      </c>
      <c r="Q57" s="313">
        <f>P57*N57/1000</f>
        <v>93.491414523329254</v>
      </c>
    </row>
    <row r="58" spans="1:17" s="5" customFormat="1" ht="12.75" customHeight="1">
      <c r="A58" s="271"/>
      <c r="B58" s="293" t="s">
        <v>105</v>
      </c>
      <c r="C58" s="294" t="s">
        <v>66</v>
      </c>
      <c r="D58" s="293">
        <v>60</v>
      </c>
      <c r="E58" s="293">
        <v>2005</v>
      </c>
      <c r="F58" s="310">
        <v>47.31</v>
      </c>
      <c r="G58" s="310">
        <v>10.4</v>
      </c>
      <c r="H58" s="310">
        <v>4.9600000000000026</v>
      </c>
      <c r="I58" s="310">
        <v>31.95</v>
      </c>
      <c r="J58" s="296">
        <v>4933.47</v>
      </c>
      <c r="K58" s="310">
        <v>31.003377946962281</v>
      </c>
      <c r="L58" s="296">
        <v>4787.3</v>
      </c>
      <c r="M58" s="311">
        <f>K58/L58</f>
        <v>6.4761719438853381E-3</v>
      </c>
      <c r="N58" s="33">
        <v>276.64200000000005</v>
      </c>
      <c r="O58" s="312">
        <f>M58*N58</f>
        <v>1.7915811589003281</v>
      </c>
      <c r="P58" s="312">
        <f>M58*60*1000</f>
        <v>388.57031663312029</v>
      </c>
      <c r="Q58" s="313">
        <f>P58*N58/1000</f>
        <v>107.49486953401968</v>
      </c>
    </row>
    <row r="59" spans="1:17" s="5" customFormat="1" ht="12.75" customHeight="1">
      <c r="A59" s="271"/>
      <c r="B59" s="272" t="s">
        <v>28</v>
      </c>
      <c r="C59" s="294" t="s">
        <v>348</v>
      </c>
      <c r="D59" s="293">
        <v>46</v>
      </c>
      <c r="E59" s="293" t="s">
        <v>664</v>
      </c>
      <c r="F59" s="310">
        <f>+G59+H59+I59</f>
        <v>24.493001</v>
      </c>
      <c r="G59" s="310">
        <v>2.6102439999999998</v>
      </c>
      <c r="H59" s="310">
        <v>6.7872870000000001</v>
      </c>
      <c r="I59" s="310">
        <v>15.095470000000001</v>
      </c>
      <c r="J59" s="296">
        <v>2325.9</v>
      </c>
      <c r="K59" s="310">
        <v>15.095470000000001</v>
      </c>
      <c r="L59" s="296">
        <v>2325.9</v>
      </c>
      <c r="M59" s="311">
        <f>K59/L59</f>
        <v>6.4901629476761683E-3</v>
      </c>
      <c r="N59" s="33">
        <v>248.30199999999999</v>
      </c>
      <c r="O59" s="312">
        <f>M59*N59</f>
        <v>1.6115204402338879</v>
      </c>
      <c r="P59" s="312">
        <f>M59*60*1000</f>
        <v>389.4097768605701</v>
      </c>
      <c r="Q59" s="313">
        <f>P59*N59/1000</f>
        <v>96.691226414033267</v>
      </c>
    </row>
    <row r="60" spans="1:17" s="5" customFormat="1" ht="12.75" customHeight="1">
      <c r="A60" s="271"/>
      <c r="B60" s="293" t="s">
        <v>144</v>
      </c>
      <c r="C60" s="294" t="s">
        <v>413</v>
      </c>
      <c r="D60" s="309">
        <v>53</v>
      </c>
      <c r="E60" s="293" t="s">
        <v>40</v>
      </c>
      <c r="F60" s="310">
        <f>G60+H60+I60</f>
        <v>27.758994000000001</v>
      </c>
      <c r="G60" s="310">
        <v>3.1619999999999999</v>
      </c>
      <c r="H60" s="310">
        <v>8.24</v>
      </c>
      <c r="I60" s="310">
        <v>16.356994</v>
      </c>
      <c r="J60" s="296">
        <v>2517.62</v>
      </c>
      <c r="K60" s="310">
        <v>16.356994</v>
      </c>
      <c r="L60" s="296">
        <v>2517.62</v>
      </c>
      <c r="M60" s="311">
        <f>K60/L60</f>
        <v>6.4970066968009473E-3</v>
      </c>
      <c r="N60" s="33">
        <v>241.1</v>
      </c>
      <c r="O60" s="312">
        <f>M60*N60</f>
        <v>1.5664283145987083</v>
      </c>
      <c r="P60" s="312">
        <f>M60*60*1000</f>
        <v>389.82040180805683</v>
      </c>
      <c r="Q60" s="313">
        <f>P60*N60/1000</f>
        <v>93.985698875922509</v>
      </c>
    </row>
    <row r="61" spans="1:17" s="5" customFormat="1" ht="12.75" customHeight="1">
      <c r="A61" s="271"/>
      <c r="B61" s="293" t="s">
        <v>144</v>
      </c>
      <c r="C61" s="294" t="s">
        <v>809</v>
      </c>
      <c r="D61" s="309">
        <v>75</v>
      </c>
      <c r="E61" s="293" t="s">
        <v>40</v>
      </c>
      <c r="F61" s="310">
        <f>G61+H61+I61</f>
        <v>43.560001999999997</v>
      </c>
      <c r="G61" s="310">
        <v>4.8449999999999998</v>
      </c>
      <c r="H61" s="310">
        <v>12</v>
      </c>
      <c r="I61" s="310">
        <v>26.715001999999998</v>
      </c>
      <c r="J61" s="296">
        <v>4062.96</v>
      </c>
      <c r="K61" s="310">
        <v>26.715001999999998</v>
      </c>
      <c r="L61" s="296">
        <v>4062.96</v>
      </c>
      <c r="M61" s="311">
        <f>K61/L61</f>
        <v>6.5752559710162044E-3</v>
      </c>
      <c r="N61" s="33">
        <v>241.1</v>
      </c>
      <c r="O61" s="312">
        <f>M61*N61</f>
        <v>1.5852942146120068</v>
      </c>
      <c r="P61" s="312">
        <f>M61*60*1000</f>
        <v>394.51535826097228</v>
      </c>
      <c r="Q61" s="313">
        <f>P61*N61/1000</f>
        <v>95.117652876720413</v>
      </c>
    </row>
    <row r="62" spans="1:17" s="5" customFormat="1" ht="12.75" customHeight="1">
      <c r="A62" s="271"/>
      <c r="B62" s="293" t="s">
        <v>58</v>
      </c>
      <c r="C62" s="294" t="s">
        <v>54</v>
      </c>
      <c r="D62" s="293">
        <v>60</v>
      </c>
      <c r="E62" s="293">
        <v>1963</v>
      </c>
      <c r="F62" s="310">
        <f>SUM(G62:I62)</f>
        <v>35.073999999999998</v>
      </c>
      <c r="G62" s="310">
        <v>6.5331250000000001</v>
      </c>
      <c r="H62" s="310">
        <v>9.6</v>
      </c>
      <c r="I62" s="310">
        <v>18.940875000000002</v>
      </c>
      <c r="J62" s="296">
        <v>2879.9500000000003</v>
      </c>
      <c r="K62" s="310">
        <v>18.940875000000002</v>
      </c>
      <c r="L62" s="296">
        <v>2879.9500000000003</v>
      </c>
      <c r="M62" s="311">
        <f>K62/L62</f>
        <v>6.5768068890084894E-3</v>
      </c>
      <c r="N62" s="33">
        <v>241.32599999999999</v>
      </c>
      <c r="O62" s="312">
        <f>M62*N62</f>
        <v>1.5871544992968627</v>
      </c>
      <c r="P62" s="312">
        <f>M62*60*1000</f>
        <v>394.60841334050934</v>
      </c>
      <c r="Q62" s="313">
        <f>P62*N62/1000</f>
        <v>95.229269957811766</v>
      </c>
    </row>
    <row r="63" spans="1:17" s="5" customFormat="1" ht="12.75" customHeight="1">
      <c r="A63" s="271"/>
      <c r="B63" s="293" t="s">
        <v>105</v>
      </c>
      <c r="C63" s="294" t="s">
        <v>69</v>
      </c>
      <c r="D63" s="293">
        <v>38</v>
      </c>
      <c r="E63" s="293">
        <v>2004</v>
      </c>
      <c r="F63" s="310">
        <v>23.57</v>
      </c>
      <c r="G63" s="310">
        <v>4.9000000000000004</v>
      </c>
      <c r="H63" s="310">
        <v>3.0399999999999991</v>
      </c>
      <c r="I63" s="310">
        <v>15.63</v>
      </c>
      <c r="J63" s="296">
        <v>2371.6999999999998</v>
      </c>
      <c r="K63" s="310">
        <v>15.629999999999999</v>
      </c>
      <c r="L63" s="296">
        <v>2371.6999999999998</v>
      </c>
      <c r="M63" s="311">
        <f>K63/L63</f>
        <v>6.5902095543281195E-3</v>
      </c>
      <c r="N63" s="33">
        <v>276.64200000000005</v>
      </c>
      <c r="O63" s="312">
        <f>M63*N63</f>
        <v>1.82312875152844</v>
      </c>
      <c r="P63" s="312">
        <f>M63*60*1000</f>
        <v>395.41257325968718</v>
      </c>
      <c r="Q63" s="313">
        <f>P63*N63/1000</f>
        <v>109.38772509170641</v>
      </c>
    </row>
    <row r="64" spans="1:17" s="5" customFormat="1" ht="12.75" customHeight="1">
      <c r="A64" s="271"/>
      <c r="B64" s="293" t="s">
        <v>58</v>
      </c>
      <c r="C64" s="294" t="s">
        <v>732</v>
      </c>
      <c r="D64" s="293">
        <v>60</v>
      </c>
      <c r="E64" s="293">
        <v>1968</v>
      </c>
      <c r="F64" s="310">
        <f>SUM(G64:I64)</f>
        <v>32.331000000000003</v>
      </c>
      <c r="G64" s="310">
        <v>4.8247119999999999</v>
      </c>
      <c r="H64" s="310">
        <v>9.6</v>
      </c>
      <c r="I64" s="310">
        <v>17.906288</v>
      </c>
      <c r="J64" s="296">
        <v>2701.05</v>
      </c>
      <c r="K64" s="310">
        <v>17.906288</v>
      </c>
      <c r="L64" s="296">
        <v>2701.05</v>
      </c>
      <c r="M64" s="311">
        <f>K64/L64</f>
        <v>6.6293804261305786E-3</v>
      </c>
      <c r="N64" s="33">
        <v>241.32599999999999</v>
      </c>
      <c r="O64" s="312">
        <f>M64*N64</f>
        <v>1.599841860716388</v>
      </c>
      <c r="P64" s="312">
        <f>M64*60*1000</f>
        <v>397.76282556783474</v>
      </c>
      <c r="Q64" s="313">
        <f>P64*N64/1000</f>
        <v>95.990511642983279</v>
      </c>
    </row>
    <row r="65" spans="1:17" s="5" customFormat="1" ht="12.75" customHeight="1">
      <c r="A65" s="271"/>
      <c r="B65" s="293" t="s">
        <v>638</v>
      </c>
      <c r="C65" s="294" t="s">
        <v>658</v>
      </c>
      <c r="D65" s="293">
        <v>55</v>
      </c>
      <c r="E65" s="293">
        <v>1990</v>
      </c>
      <c r="F65" s="310">
        <v>42.347000000000001</v>
      </c>
      <c r="G65" s="310">
        <v>6.3972870000000004</v>
      </c>
      <c r="H65" s="310">
        <v>12.56</v>
      </c>
      <c r="I65" s="310">
        <v>23.389710999999998</v>
      </c>
      <c r="J65" s="296">
        <v>3527.73</v>
      </c>
      <c r="K65" s="310">
        <v>23.389710999999998</v>
      </c>
      <c r="L65" s="296">
        <v>3527.73</v>
      </c>
      <c r="M65" s="311">
        <v>6.6302440946444307E-3</v>
      </c>
      <c r="N65" s="33">
        <v>281.54700000000003</v>
      </c>
      <c r="O65" s="312">
        <v>1.8667253341148557</v>
      </c>
      <c r="P65" s="312">
        <v>397.81464567866584</v>
      </c>
      <c r="Q65" s="313">
        <v>112.00352004689134</v>
      </c>
    </row>
    <row r="66" spans="1:17" s="5" customFormat="1" ht="12.75" customHeight="1">
      <c r="A66" s="271"/>
      <c r="B66" s="293" t="s">
        <v>238</v>
      </c>
      <c r="C66" s="294" t="s">
        <v>903</v>
      </c>
      <c r="D66" s="293">
        <v>64</v>
      </c>
      <c r="E66" s="293">
        <v>2008</v>
      </c>
      <c r="F66" s="310">
        <v>29.321999999999999</v>
      </c>
      <c r="G66" s="310">
        <v>3.508</v>
      </c>
      <c r="H66" s="310">
        <v>0</v>
      </c>
      <c r="I66" s="310">
        <f>F66-G66-H66</f>
        <v>25.814</v>
      </c>
      <c r="J66" s="296">
        <v>3891.06</v>
      </c>
      <c r="K66" s="310">
        <v>25.814</v>
      </c>
      <c r="L66" s="296">
        <v>3891.06</v>
      </c>
      <c r="M66" s="311">
        <f>K66/L66</f>
        <v>6.6341819452796925E-3</v>
      </c>
      <c r="N66" s="33">
        <v>249.5</v>
      </c>
      <c r="O66" s="312">
        <f>M66*N66</f>
        <v>1.6552283953472833</v>
      </c>
      <c r="P66" s="312">
        <f>M66*60*1000</f>
        <v>398.05091671678156</v>
      </c>
      <c r="Q66" s="313">
        <f>P66*N66/1000</f>
        <v>99.313703720836997</v>
      </c>
    </row>
    <row r="67" spans="1:17" s="5" customFormat="1" ht="12.75" customHeight="1">
      <c r="A67" s="271"/>
      <c r="B67" s="293" t="s">
        <v>144</v>
      </c>
      <c r="C67" s="294" t="s">
        <v>409</v>
      </c>
      <c r="D67" s="309">
        <v>20</v>
      </c>
      <c r="E67" s="293" t="s">
        <v>40</v>
      </c>
      <c r="F67" s="310">
        <f>G67+H67+I67</f>
        <v>12.75</v>
      </c>
      <c r="G67" s="310">
        <v>1.3260000000000001</v>
      </c>
      <c r="H67" s="310">
        <v>3.2</v>
      </c>
      <c r="I67" s="310">
        <v>8.2240000000000002</v>
      </c>
      <c r="J67" s="296">
        <v>1239.08</v>
      </c>
      <c r="K67" s="310">
        <v>8.2240000000000002</v>
      </c>
      <c r="L67" s="296">
        <v>1239.08</v>
      </c>
      <c r="M67" s="311">
        <f>K67/L67</f>
        <v>6.6371824256706595E-3</v>
      </c>
      <c r="N67" s="33">
        <v>241.1</v>
      </c>
      <c r="O67" s="312">
        <f>M67*N67</f>
        <v>1.6002246828291959</v>
      </c>
      <c r="P67" s="312">
        <f>M67*60*1000</f>
        <v>398.23094554023959</v>
      </c>
      <c r="Q67" s="313">
        <f>P67*N67/1000</f>
        <v>96.013480969751768</v>
      </c>
    </row>
    <row r="68" spans="1:17" s="5" customFormat="1" ht="12.75" customHeight="1">
      <c r="A68" s="271"/>
      <c r="B68" s="293" t="s">
        <v>238</v>
      </c>
      <c r="C68" s="294" t="s">
        <v>904</v>
      </c>
      <c r="D68" s="293">
        <v>45</v>
      </c>
      <c r="E68" s="293">
        <v>1973</v>
      </c>
      <c r="F68" s="310">
        <v>26.792000000000002</v>
      </c>
      <c r="G68" s="310">
        <v>4.1710000000000003</v>
      </c>
      <c r="H68" s="310">
        <v>7.2</v>
      </c>
      <c r="I68" s="310">
        <f>F68-G68-H68</f>
        <v>15.421000000000003</v>
      </c>
      <c r="J68" s="296">
        <v>2317.75</v>
      </c>
      <c r="K68" s="310">
        <v>15.420999999999999</v>
      </c>
      <c r="L68" s="296">
        <v>2317.75</v>
      </c>
      <c r="M68" s="311">
        <f>K68/L68</f>
        <v>6.6534354438571889E-3</v>
      </c>
      <c r="N68" s="33">
        <v>249.5</v>
      </c>
      <c r="O68" s="312">
        <f>M68*N68</f>
        <v>1.6600321432423686</v>
      </c>
      <c r="P68" s="312">
        <f>M68*60*1000</f>
        <v>399.20612663143135</v>
      </c>
      <c r="Q68" s="313">
        <f>P68*N68/1000</f>
        <v>99.601928594542116</v>
      </c>
    </row>
    <row r="69" spans="1:17" s="5" customFormat="1" ht="12.75" customHeight="1">
      <c r="A69" s="271"/>
      <c r="B69" s="293" t="s">
        <v>238</v>
      </c>
      <c r="C69" s="294" t="s">
        <v>234</v>
      </c>
      <c r="D69" s="293">
        <v>76</v>
      </c>
      <c r="E69" s="293">
        <v>1976</v>
      </c>
      <c r="F69" s="310">
        <v>45.55</v>
      </c>
      <c r="G69" s="310">
        <v>7.0830000000000002</v>
      </c>
      <c r="H69" s="310">
        <v>12</v>
      </c>
      <c r="I69" s="310">
        <f>F69-G69-H69</f>
        <v>26.466999999999999</v>
      </c>
      <c r="J69" s="296">
        <v>3969.57</v>
      </c>
      <c r="K69" s="310">
        <v>26.466999999999999</v>
      </c>
      <c r="L69" s="296">
        <v>3969.57</v>
      </c>
      <c r="M69" s="311">
        <f>K69/L69</f>
        <v>6.6674727993208324E-3</v>
      </c>
      <c r="N69" s="33">
        <v>249.5</v>
      </c>
      <c r="O69" s="312">
        <f>M69*N69</f>
        <v>1.6635344634305478</v>
      </c>
      <c r="P69" s="312">
        <f>M69*60*1000</f>
        <v>400.0483679592499</v>
      </c>
      <c r="Q69" s="313">
        <f>P69*N69/1000</f>
        <v>99.812067805832854</v>
      </c>
    </row>
    <row r="70" spans="1:17" s="5" customFormat="1" ht="12.75" customHeight="1">
      <c r="A70" s="271"/>
      <c r="B70" s="272" t="s">
        <v>28</v>
      </c>
      <c r="C70" s="294" t="s">
        <v>347</v>
      </c>
      <c r="D70" s="293">
        <v>45</v>
      </c>
      <c r="E70" s="293" t="s">
        <v>664</v>
      </c>
      <c r="F70" s="310">
        <f>+G70+H70+I70</f>
        <v>25.725008000000003</v>
      </c>
      <c r="G70" s="310">
        <v>3.7263679999999999</v>
      </c>
      <c r="H70" s="310">
        <v>6.48</v>
      </c>
      <c r="I70" s="310">
        <v>15.51864</v>
      </c>
      <c r="J70" s="296">
        <v>2324.6999999999998</v>
      </c>
      <c r="K70" s="310">
        <v>15.51864</v>
      </c>
      <c r="L70" s="296">
        <v>2324.6999999999998</v>
      </c>
      <c r="M70" s="311">
        <f>K70/L70</f>
        <v>6.6755452316427932E-3</v>
      </c>
      <c r="N70" s="33">
        <v>248.30199999999999</v>
      </c>
      <c r="O70" s="312">
        <f>M70*N70</f>
        <v>1.6575512321073689</v>
      </c>
      <c r="P70" s="312">
        <f>M70*60*1000</f>
        <v>400.53271389856758</v>
      </c>
      <c r="Q70" s="313">
        <f>P70*N70/1000</f>
        <v>99.45307392644213</v>
      </c>
    </row>
    <row r="71" spans="1:17" s="5" customFormat="1" ht="12.75" customHeight="1">
      <c r="A71" s="271"/>
      <c r="B71" s="293" t="s">
        <v>238</v>
      </c>
      <c r="C71" s="294" t="s">
        <v>905</v>
      </c>
      <c r="D71" s="293">
        <v>32</v>
      </c>
      <c r="E71" s="293">
        <v>1980</v>
      </c>
      <c r="F71" s="310">
        <v>20.260999999999999</v>
      </c>
      <c r="G71" s="310">
        <v>3.12</v>
      </c>
      <c r="H71" s="310">
        <v>5.12</v>
      </c>
      <c r="I71" s="310">
        <f>F71-G71-H71</f>
        <v>12.020999999999997</v>
      </c>
      <c r="J71" s="296">
        <v>1792.6</v>
      </c>
      <c r="K71" s="310">
        <v>12.021000000000001</v>
      </c>
      <c r="L71" s="296">
        <v>1792.6</v>
      </c>
      <c r="M71" s="311">
        <f>K71/L71</f>
        <v>6.7059020417271015E-3</v>
      </c>
      <c r="N71" s="33">
        <v>249.5</v>
      </c>
      <c r="O71" s="312">
        <f>M71*N71</f>
        <v>1.6731225594109118</v>
      </c>
      <c r="P71" s="312">
        <f>M71*60*1000</f>
        <v>402.35412250362606</v>
      </c>
      <c r="Q71" s="313">
        <f>P71*N71/1000</f>
        <v>100.38735356465469</v>
      </c>
    </row>
    <row r="72" spans="1:17" s="5" customFormat="1" ht="12.75" customHeight="1">
      <c r="A72" s="271"/>
      <c r="B72" s="293" t="s">
        <v>58</v>
      </c>
      <c r="C72" s="294" t="s">
        <v>363</v>
      </c>
      <c r="D72" s="293">
        <v>22</v>
      </c>
      <c r="E72" s="293" t="s">
        <v>40</v>
      </c>
      <c r="F72" s="310">
        <f>SUM(G72:I72)</f>
        <v>14.52</v>
      </c>
      <c r="G72" s="310">
        <v>2.7196800000000003</v>
      </c>
      <c r="H72" s="310">
        <v>3.52</v>
      </c>
      <c r="I72" s="310">
        <v>8.2803199999999997</v>
      </c>
      <c r="J72" s="296">
        <v>1230.47</v>
      </c>
      <c r="K72" s="310">
        <v>8.2803199999999997</v>
      </c>
      <c r="L72" s="296">
        <v>1230.47</v>
      </c>
      <c r="M72" s="311">
        <f>K72/L72</f>
        <v>6.7293960844230253E-3</v>
      </c>
      <c r="N72" s="33">
        <v>241.32599999999999</v>
      </c>
      <c r="O72" s="312">
        <f>M72*N72</f>
        <v>1.6239782394694711</v>
      </c>
      <c r="P72" s="312">
        <f>M72*60*1000</f>
        <v>403.76376506538151</v>
      </c>
      <c r="Q72" s="313">
        <f>P72*N72/1000</f>
        <v>97.438694368168257</v>
      </c>
    </row>
    <row r="73" spans="1:17" s="5" customFormat="1" ht="12.75" customHeight="1">
      <c r="A73" s="271"/>
      <c r="B73" s="272" t="s">
        <v>147</v>
      </c>
      <c r="C73" s="273" t="s">
        <v>427</v>
      </c>
      <c r="D73" s="274">
        <v>52</v>
      </c>
      <c r="E73" s="275">
        <v>2007</v>
      </c>
      <c r="F73" s="276">
        <v>31.7</v>
      </c>
      <c r="G73" s="276">
        <v>0</v>
      </c>
      <c r="H73" s="276">
        <v>6.18</v>
      </c>
      <c r="I73" s="276">
        <v>25.518599999999999</v>
      </c>
      <c r="J73" s="277">
        <v>3767.48</v>
      </c>
      <c r="K73" s="276">
        <v>25.518599999999999</v>
      </c>
      <c r="L73" s="277">
        <v>3767.48</v>
      </c>
      <c r="M73" s="311">
        <f>K73/L73</f>
        <v>6.7733869854650856E-3</v>
      </c>
      <c r="N73" s="33">
        <v>222.7</v>
      </c>
      <c r="O73" s="312">
        <f>M73*N73</f>
        <v>1.5084332816630746</v>
      </c>
      <c r="P73" s="312">
        <f>M73*60*1000</f>
        <v>406.40321912790512</v>
      </c>
      <c r="Q73" s="313">
        <f>P73*N73/1000</f>
        <v>90.505996899784463</v>
      </c>
    </row>
    <row r="74" spans="1:17" s="5" customFormat="1" ht="12.75" customHeight="1">
      <c r="A74" s="271"/>
      <c r="B74" s="272" t="s">
        <v>665</v>
      </c>
      <c r="C74" s="294" t="s">
        <v>672</v>
      </c>
      <c r="D74" s="293">
        <v>40</v>
      </c>
      <c r="E74" s="293" t="s">
        <v>664</v>
      </c>
      <c r="F74" s="310">
        <f>+G74+H74+I74</f>
        <v>24.210004000000001</v>
      </c>
      <c r="G74" s="310">
        <v>2.715284</v>
      </c>
      <c r="H74" s="310">
        <v>6.08</v>
      </c>
      <c r="I74" s="310">
        <v>15.414720000000001</v>
      </c>
      <c r="J74" s="296">
        <v>2260.27</v>
      </c>
      <c r="K74" s="310">
        <v>15.414720000000001</v>
      </c>
      <c r="L74" s="296">
        <v>2260.27</v>
      </c>
      <c r="M74" s="311">
        <f>K74/L74</f>
        <v>6.8198578045985661E-3</v>
      </c>
      <c r="N74" s="33">
        <v>248.30199999999999</v>
      </c>
      <c r="O74" s="312">
        <f>M74*N74</f>
        <v>1.6933843325974332</v>
      </c>
      <c r="P74" s="312">
        <f>M74*60*1000</f>
        <v>409.19146827591396</v>
      </c>
      <c r="Q74" s="313">
        <f>P74*N74/1000</f>
        <v>101.60305995584598</v>
      </c>
    </row>
    <row r="75" spans="1:17" s="5" customFormat="1" ht="12.75" customHeight="1">
      <c r="A75" s="271"/>
      <c r="B75" s="293" t="s">
        <v>238</v>
      </c>
      <c r="C75" s="294" t="s">
        <v>906</v>
      </c>
      <c r="D75" s="293">
        <v>51</v>
      </c>
      <c r="E75" s="293">
        <v>2007</v>
      </c>
      <c r="F75" s="310">
        <v>26.091999999999999</v>
      </c>
      <c r="G75" s="310">
        <v>5.9489999999999998</v>
      </c>
      <c r="H75" s="310">
        <v>0</v>
      </c>
      <c r="I75" s="310">
        <f>F75-G75-H75</f>
        <v>20.143000000000001</v>
      </c>
      <c r="J75" s="296">
        <v>2938.88</v>
      </c>
      <c r="K75" s="310">
        <v>20.143000000000001</v>
      </c>
      <c r="L75" s="296">
        <v>2938.88</v>
      </c>
      <c r="M75" s="311">
        <f>K75/L75</f>
        <v>6.8539715810104528E-3</v>
      </c>
      <c r="N75" s="33">
        <v>249.5</v>
      </c>
      <c r="O75" s="312">
        <f>M75*N75</f>
        <v>1.710065909462108</v>
      </c>
      <c r="P75" s="312">
        <f>M75*60*1000</f>
        <v>411.23829486062721</v>
      </c>
      <c r="Q75" s="313">
        <f>P75*N75/1000</f>
        <v>102.60395456772649</v>
      </c>
    </row>
    <row r="76" spans="1:17" s="5" customFormat="1" ht="12.75" customHeight="1">
      <c r="A76" s="271"/>
      <c r="B76" s="272" t="s">
        <v>27</v>
      </c>
      <c r="C76" s="294" t="s">
        <v>668</v>
      </c>
      <c r="D76" s="293">
        <v>12</v>
      </c>
      <c r="E76" s="293" t="s">
        <v>664</v>
      </c>
      <c r="F76" s="310">
        <f>+G76+H76+I76</f>
        <v>7.633991</v>
      </c>
      <c r="G76" s="310">
        <v>0.91384799999999999</v>
      </c>
      <c r="H76" s="310">
        <v>1.92</v>
      </c>
      <c r="I76" s="310">
        <v>4.8001430000000003</v>
      </c>
      <c r="J76" s="296">
        <v>699.92</v>
      </c>
      <c r="K76" s="310">
        <v>4.8001430000000003</v>
      </c>
      <c r="L76" s="296">
        <v>699.92</v>
      </c>
      <c r="M76" s="311">
        <f>K76/L76</f>
        <v>6.8581309292490575E-3</v>
      </c>
      <c r="N76" s="33">
        <v>248.30199999999999</v>
      </c>
      <c r="O76" s="312">
        <f>M76*N76</f>
        <v>1.7028876259943995</v>
      </c>
      <c r="P76" s="312">
        <f>M76*60*1000</f>
        <v>411.48785575494344</v>
      </c>
      <c r="Q76" s="313">
        <f>P76*N76/1000</f>
        <v>102.17325755966397</v>
      </c>
    </row>
    <row r="77" spans="1:17" s="5" customFormat="1" ht="12.75" customHeight="1">
      <c r="A77" s="271"/>
      <c r="B77" s="293" t="s">
        <v>250</v>
      </c>
      <c r="C77" s="294" t="s">
        <v>1077</v>
      </c>
      <c r="D77" s="293">
        <v>36</v>
      </c>
      <c r="E77" s="293" t="s">
        <v>40</v>
      </c>
      <c r="F77" s="295">
        <f>G77+H77+I77</f>
        <v>23.62</v>
      </c>
      <c r="G77" s="295">
        <v>2.86</v>
      </c>
      <c r="H77" s="295">
        <v>5.3</v>
      </c>
      <c r="I77" s="295">
        <v>15.46</v>
      </c>
      <c r="J77" s="296">
        <v>2305.31</v>
      </c>
      <c r="K77" s="295">
        <v>15.46</v>
      </c>
      <c r="L77" s="296">
        <v>2232.7199999999998</v>
      </c>
      <c r="M77" s="297">
        <f>K77/L77</f>
        <v>6.9242896556666322E-3</v>
      </c>
      <c r="N77" s="298">
        <v>209</v>
      </c>
      <c r="O77" s="299">
        <f>M77*N77</f>
        <v>1.4471765380343262</v>
      </c>
      <c r="P77" s="299">
        <f>M77*60*1000</f>
        <v>415.45737933999794</v>
      </c>
      <c r="Q77" s="300">
        <f>P77*N77/1000</f>
        <v>86.83059228205957</v>
      </c>
    </row>
    <row r="78" spans="1:17" s="5" customFormat="1" ht="12.75" customHeight="1">
      <c r="A78" s="271"/>
      <c r="B78" s="293" t="s">
        <v>250</v>
      </c>
      <c r="C78" s="294" t="s">
        <v>1078</v>
      </c>
      <c r="D78" s="293">
        <v>20</v>
      </c>
      <c r="E78" s="293" t="s">
        <v>40</v>
      </c>
      <c r="F78" s="295">
        <f>G78+H78+I78</f>
        <v>11.89</v>
      </c>
      <c r="G78" s="295">
        <v>1.63</v>
      </c>
      <c r="H78" s="295">
        <v>2.95</v>
      </c>
      <c r="I78" s="295">
        <v>7.31</v>
      </c>
      <c r="J78" s="296">
        <v>1055.4000000000001</v>
      </c>
      <c r="K78" s="295">
        <v>7.31</v>
      </c>
      <c r="L78" s="296">
        <v>1055.4000000000001</v>
      </c>
      <c r="M78" s="297">
        <f>K78/L78</f>
        <v>6.9262838734129228E-3</v>
      </c>
      <c r="N78" s="298">
        <v>209</v>
      </c>
      <c r="O78" s="299">
        <f>M78*N78</f>
        <v>1.4475933295433008</v>
      </c>
      <c r="P78" s="299">
        <f>M78*60*1000</f>
        <v>415.57703240477537</v>
      </c>
      <c r="Q78" s="300">
        <f>P78*N78/1000</f>
        <v>86.855599772598055</v>
      </c>
    </row>
    <row r="79" spans="1:17" s="5" customFormat="1" ht="12.75" customHeight="1">
      <c r="A79" s="271"/>
      <c r="B79" s="293" t="s">
        <v>590</v>
      </c>
      <c r="C79" s="34" t="s">
        <v>578</v>
      </c>
      <c r="D79" s="35">
        <v>50</v>
      </c>
      <c r="E79" s="35">
        <v>1973</v>
      </c>
      <c r="F79" s="45">
        <v>29.805</v>
      </c>
      <c r="G79" s="45">
        <v>3.5796899999999998</v>
      </c>
      <c r="H79" s="45">
        <v>8.01</v>
      </c>
      <c r="I79" s="45">
        <v>18.215308</v>
      </c>
      <c r="J79" s="42">
        <v>2622.52</v>
      </c>
      <c r="K79" s="45">
        <v>18.215308</v>
      </c>
      <c r="L79" s="42">
        <v>2622.52</v>
      </c>
      <c r="M79" s="46">
        <v>6.9457270106615017E-3</v>
      </c>
      <c r="N79" s="36">
        <v>248.52</v>
      </c>
      <c r="O79" s="48">
        <v>1.7261520766895966</v>
      </c>
      <c r="P79" s="48">
        <v>416.74362063969011</v>
      </c>
      <c r="Q79" s="269">
        <v>103.56912460137579</v>
      </c>
    </row>
    <row r="80" spans="1:17" s="5" customFormat="1" ht="12.75" customHeight="1">
      <c r="A80" s="271"/>
      <c r="B80" s="272" t="s">
        <v>500</v>
      </c>
      <c r="C80" s="294" t="s">
        <v>772</v>
      </c>
      <c r="D80" s="293">
        <v>62</v>
      </c>
      <c r="E80" s="293">
        <v>2010</v>
      </c>
      <c r="F80" s="310">
        <v>30.872499999999999</v>
      </c>
      <c r="G80" s="310">
        <v>7.1079999999999997</v>
      </c>
      <c r="H80" s="310"/>
      <c r="I80" s="310">
        <v>23.764500000000002</v>
      </c>
      <c r="J80" s="296">
        <v>3417.4</v>
      </c>
      <c r="K80" s="310">
        <v>23.764500000000002</v>
      </c>
      <c r="L80" s="296">
        <v>3417.4</v>
      </c>
      <c r="M80" s="311">
        <f>K80/L80</f>
        <v>6.9539708550359928E-3</v>
      </c>
      <c r="N80" s="33">
        <v>246.77600000000001</v>
      </c>
      <c r="O80" s="312">
        <f>M80*N80</f>
        <v>1.7160731117223622</v>
      </c>
      <c r="P80" s="312">
        <v>417.2382513021596</v>
      </c>
      <c r="Q80" s="313">
        <v>102.96438670334175</v>
      </c>
    </row>
    <row r="81" spans="1:17" s="5" customFormat="1" ht="12.75" customHeight="1">
      <c r="A81" s="271"/>
      <c r="B81" s="293" t="s">
        <v>1004</v>
      </c>
      <c r="C81" s="294" t="s">
        <v>989</v>
      </c>
      <c r="D81" s="293">
        <v>50</v>
      </c>
      <c r="E81" s="293" t="s">
        <v>263</v>
      </c>
      <c r="F81" s="310">
        <f>SUM(I81+H81+G81)</f>
        <v>29.700000000000003</v>
      </c>
      <c r="G81" s="310">
        <v>3.76</v>
      </c>
      <c r="H81" s="310">
        <v>7.84</v>
      </c>
      <c r="I81" s="310">
        <v>18.100000000000001</v>
      </c>
      <c r="J81" s="296">
        <v>2586.98</v>
      </c>
      <c r="K81" s="310">
        <v>18.100000000000001</v>
      </c>
      <c r="L81" s="296">
        <v>2586.98</v>
      </c>
      <c r="M81" s="311">
        <f>K81/L81</f>
        <v>6.9965751571330285E-3</v>
      </c>
      <c r="N81" s="33">
        <v>207.75</v>
      </c>
      <c r="O81" s="312">
        <f>M81*N81</f>
        <v>1.4535384888943867</v>
      </c>
      <c r="P81" s="312">
        <f>M81*60*1000</f>
        <v>419.79450942798167</v>
      </c>
      <c r="Q81" s="313">
        <f>P81*N81/1000</f>
        <v>87.212309333663185</v>
      </c>
    </row>
    <row r="82" spans="1:17" s="5" customFormat="1" ht="12.75" customHeight="1">
      <c r="A82" s="271"/>
      <c r="B82" s="293" t="s">
        <v>58</v>
      </c>
      <c r="C82" s="294" t="s">
        <v>733</v>
      </c>
      <c r="D82" s="293">
        <v>45</v>
      </c>
      <c r="E82" s="293">
        <v>1990</v>
      </c>
      <c r="F82" s="310">
        <f>SUM(G82:I82)</f>
        <v>29.657999999999998</v>
      </c>
      <c r="G82" s="310">
        <v>6.1759400000000007</v>
      </c>
      <c r="H82" s="310">
        <v>7.2</v>
      </c>
      <c r="I82" s="310">
        <v>16.282059999999998</v>
      </c>
      <c r="J82" s="296">
        <v>2325.7000000000003</v>
      </c>
      <c r="K82" s="310">
        <v>16.282059999999998</v>
      </c>
      <c r="L82" s="296">
        <v>2325.7000000000003</v>
      </c>
      <c r="M82" s="311">
        <f>K82/L82</f>
        <v>7.0009287526336143E-3</v>
      </c>
      <c r="N82" s="33">
        <v>241.32599999999999</v>
      </c>
      <c r="O82" s="312">
        <f>M82*N82</f>
        <v>1.6895061321580596</v>
      </c>
      <c r="P82" s="312">
        <f>M82*60*1000</f>
        <v>420.05572515801686</v>
      </c>
      <c r="Q82" s="313">
        <f>P82*N82/1000</f>
        <v>101.37036792948358</v>
      </c>
    </row>
    <row r="83" spans="1:17" s="5" customFormat="1" ht="12.75" customHeight="1">
      <c r="A83" s="271"/>
      <c r="B83" s="293" t="s">
        <v>58</v>
      </c>
      <c r="C83" s="294" t="s">
        <v>53</v>
      </c>
      <c r="D83" s="293">
        <v>60</v>
      </c>
      <c r="E83" s="293">
        <v>1965</v>
      </c>
      <c r="F83" s="310">
        <f>SUM(G83:I83)</f>
        <v>33.091000000000001</v>
      </c>
      <c r="G83" s="310">
        <v>4.47614</v>
      </c>
      <c r="H83" s="310">
        <v>9.6</v>
      </c>
      <c r="I83" s="310">
        <v>19.014860000000002</v>
      </c>
      <c r="J83" s="296">
        <v>2701.31</v>
      </c>
      <c r="K83" s="310">
        <v>19.014860000000002</v>
      </c>
      <c r="L83" s="296">
        <v>2701.31</v>
      </c>
      <c r="M83" s="311">
        <f>K83/L83</f>
        <v>7.0391254613502352E-3</v>
      </c>
      <c r="N83" s="33">
        <v>241.32599999999999</v>
      </c>
      <c r="O83" s="312">
        <f>M83*N83</f>
        <v>1.6987239910858067</v>
      </c>
      <c r="P83" s="312">
        <f>M83*60*1000</f>
        <v>422.34752768101413</v>
      </c>
      <c r="Q83" s="313">
        <f>P83*N83/1000</f>
        <v>101.92343946514842</v>
      </c>
    </row>
    <row r="84" spans="1:17" s="5" customFormat="1" ht="12.75" customHeight="1">
      <c r="A84" s="271"/>
      <c r="B84" s="272" t="s">
        <v>260</v>
      </c>
      <c r="C84" s="294" t="s">
        <v>960</v>
      </c>
      <c r="D84" s="293">
        <v>20</v>
      </c>
      <c r="E84" s="293" t="s">
        <v>40</v>
      </c>
      <c r="F84" s="310">
        <f>G84+H84+I84</f>
        <v>12.7355</v>
      </c>
      <c r="G84" s="310">
        <v>2.04</v>
      </c>
      <c r="H84" s="310">
        <v>3.2</v>
      </c>
      <c r="I84" s="310">
        <v>7.4954999999999998</v>
      </c>
      <c r="J84" s="296">
        <v>1053.1400000000001</v>
      </c>
      <c r="K84" s="310">
        <f>I84</f>
        <v>7.4954999999999998</v>
      </c>
      <c r="L84" s="296">
        <f>J84</f>
        <v>1053.1400000000001</v>
      </c>
      <c r="M84" s="311">
        <f>K84/L84</f>
        <v>7.117287350209848E-3</v>
      </c>
      <c r="N84" s="33">
        <v>173.6</v>
      </c>
      <c r="O84" s="312">
        <f>M84*N84</f>
        <v>1.2355610839964295</v>
      </c>
      <c r="P84" s="312">
        <f>M84*60*1000</f>
        <v>427.03724101259087</v>
      </c>
      <c r="Q84" s="313">
        <f>P84*N84/1000</f>
        <v>74.133665039785768</v>
      </c>
    </row>
    <row r="85" spans="1:17" s="5" customFormat="1" ht="12.75" customHeight="1">
      <c r="A85" s="271"/>
      <c r="B85" s="293" t="s">
        <v>58</v>
      </c>
      <c r="C85" s="294" t="s">
        <v>734</v>
      </c>
      <c r="D85" s="293">
        <v>40</v>
      </c>
      <c r="E85" s="293">
        <v>1974</v>
      </c>
      <c r="F85" s="310">
        <f>SUM(G85:I85)</f>
        <v>27.131</v>
      </c>
      <c r="G85" s="310">
        <v>4.768052</v>
      </c>
      <c r="H85" s="310">
        <v>6.4</v>
      </c>
      <c r="I85" s="310">
        <v>15.962947999999999</v>
      </c>
      <c r="J85" s="296">
        <v>2221.4299999999998</v>
      </c>
      <c r="K85" s="310">
        <v>15.962947999999999</v>
      </c>
      <c r="L85" s="296">
        <v>2221.4299999999998</v>
      </c>
      <c r="M85" s="311">
        <f>K85/L85</f>
        <v>7.1858883692036213E-3</v>
      </c>
      <c r="N85" s="33">
        <v>241.32599999999999</v>
      </c>
      <c r="O85" s="312">
        <f>M85*N85</f>
        <v>1.7341416965864331</v>
      </c>
      <c r="P85" s="312">
        <f>M85*60*1000</f>
        <v>431.15330215221724</v>
      </c>
      <c r="Q85" s="313">
        <f>P85*N85/1000</f>
        <v>104.04850179518597</v>
      </c>
    </row>
    <row r="86" spans="1:17" s="5" customFormat="1" ht="12.75" customHeight="1">
      <c r="A86" s="271"/>
      <c r="B86" s="293" t="s">
        <v>567</v>
      </c>
      <c r="C86" s="301" t="s">
        <v>541</v>
      </c>
      <c r="D86" s="302">
        <v>34</v>
      </c>
      <c r="E86" s="302">
        <v>2001</v>
      </c>
      <c r="F86" s="303">
        <v>23.994</v>
      </c>
      <c r="G86" s="303">
        <v>7.663551</v>
      </c>
      <c r="H86" s="303">
        <v>3.7610459999999999</v>
      </c>
      <c r="I86" s="303">
        <v>12.5694</v>
      </c>
      <c r="J86" s="304">
        <v>1747.92</v>
      </c>
      <c r="K86" s="303">
        <v>12.5694</v>
      </c>
      <c r="L86" s="304">
        <v>1747.92</v>
      </c>
      <c r="M86" s="305">
        <v>7.1910613758066726E-3</v>
      </c>
      <c r="N86" s="306">
        <v>284.05400000000003</v>
      </c>
      <c r="O86" s="307">
        <v>2.0426497480433889</v>
      </c>
      <c r="P86" s="307">
        <v>431.46368254840036</v>
      </c>
      <c r="Q86" s="308">
        <v>122.55898488260333</v>
      </c>
    </row>
    <row r="87" spans="1:17" s="5" customFormat="1" ht="12.75" customHeight="1">
      <c r="A87" s="271"/>
      <c r="B87" s="293" t="s">
        <v>188</v>
      </c>
      <c r="C87" s="294" t="s">
        <v>166</v>
      </c>
      <c r="D87" s="293">
        <v>24</v>
      </c>
      <c r="E87" s="293">
        <v>1991</v>
      </c>
      <c r="F87" s="310">
        <v>14.3</v>
      </c>
      <c r="G87" s="310">
        <v>2.0405609999999998</v>
      </c>
      <c r="H87" s="310">
        <v>3.84</v>
      </c>
      <c r="I87" s="310">
        <v>8.4198400000000007</v>
      </c>
      <c r="J87" s="296">
        <v>1163.97</v>
      </c>
      <c r="K87" s="310">
        <v>8.4198400000000007</v>
      </c>
      <c r="L87" s="296">
        <v>1163.97</v>
      </c>
      <c r="M87" s="311">
        <f>K87/L87</f>
        <v>7.2337259551363015E-3</v>
      </c>
      <c r="N87" s="33">
        <v>200.56</v>
      </c>
      <c r="O87" s="312">
        <f>K87*N87/J87</f>
        <v>1.4507960775621367</v>
      </c>
      <c r="P87" s="312">
        <f>M87*60*1000</f>
        <v>434.02355730817811</v>
      </c>
      <c r="Q87" s="313">
        <f>O87*60</f>
        <v>87.047764653728194</v>
      </c>
    </row>
    <row r="88" spans="1:17" s="5" customFormat="1" ht="12.75" customHeight="1">
      <c r="A88" s="271"/>
      <c r="B88" s="272" t="s">
        <v>716</v>
      </c>
      <c r="C88" s="294" t="s">
        <v>718</v>
      </c>
      <c r="D88" s="293">
        <v>40</v>
      </c>
      <c r="E88" s="293">
        <v>1985</v>
      </c>
      <c r="F88" s="310">
        <v>27.744</v>
      </c>
      <c r="G88" s="310">
        <v>4.782</v>
      </c>
      <c r="H88" s="310">
        <v>6.4</v>
      </c>
      <c r="I88" s="310">
        <v>16.562000000000001</v>
      </c>
      <c r="J88" s="296">
        <v>2266.1799999999998</v>
      </c>
      <c r="K88" s="310">
        <v>16.562000000000001</v>
      </c>
      <c r="L88" s="296">
        <v>2266.1799999999998</v>
      </c>
      <c r="M88" s="311">
        <f>K88/L88</f>
        <v>7.3083338481497511E-3</v>
      </c>
      <c r="N88" s="33">
        <v>200.8</v>
      </c>
      <c r="O88" s="312">
        <f>M88*N88</f>
        <v>1.4675134367084701</v>
      </c>
      <c r="P88" s="312">
        <f>M88*60*1000</f>
        <v>438.50003088898507</v>
      </c>
      <c r="Q88" s="313">
        <f>P88*N88/1000</f>
        <v>88.050806202508198</v>
      </c>
    </row>
    <row r="89" spans="1:17" s="5" customFormat="1" ht="12.75" customHeight="1">
      <c r="A89" s="271"/>
      <c r="B89" s="293" t="s">
        <v>577</v>
      </c>
      <c r="C89" s="34" t="s">
        <v>568</v>
      </c>
      <c r="D89" s="35">
        <v>14</v>
      </c>
      <c r="E89" s="35">
        <v>2011</v>
      </c>
      <c r="F89" s="45">
        <v>7.7320000000000002</v>
      </c>
      <c r="G89" s="45">
        <v>0.90030299999999996</v>
      </c>
      <c r="H89" s="45">
        <v>3.04</v>
      </c>
      <c r="I89" s="45">
        <v>3.791696</v>
      </c>
      <c r="J89" s="42">
        <v>517.4</v>
      </c>
      <c r="K89" s="45">
        <v>3.791696</v>
      </c>
      <c r="L89" s="42">
        <v>517.4</v>
      </c>
      <c r="M89" s="46">
        <v>7.3283649014302286E-3</v>
      </c>
      <c r="N89" s="36">
        <v>252.88000000000002</v>
      </c>
      <c r="O89" s="48">
        <v>1.8531969162736763</v>
      </c>
      <c r="P89" s="48">
        <v>439.70189408581371</v>
      </c>
      <c r="Q89" s="269">
        <v>111.19181497642057</v>
      </c>
    </row>
    <row r="90" spans="1:17" s="5" customFormat="1" ht="22.5">
      <c r="A90" s="271"/>
      <c r="B90" s="272" t="s">
        <v>147</v>
      </c>
      <c r="C90" s="273" t="s">
        <v>853</v>
      </c>
      <c r="D90" s="274">
        <v>40</v>
      </c>
      <c r="E90" s="275" t="s">
        <v>40</v>
      </c>
      <c r="F90" s="276">
        <v>28.59</v>
      </c>
      <c r="G90" s="276">
        <v>3</v>
      </c>
      <c r="H90" s="276">
        <v>6.4</v>
      </c>
      <c r="I90" s="276">
        <v>19.190000000000001</v>
      </c>
      <c r="J90" s="277">
        <v>2612.13</v>
      </c>
      <c r="K90" s="276">
        <v>19.2</v>
      </c>
      <c r="L90" s="277">
        <v>2612.13</v>
      </c>
      <c r="M90" s="311">
        <f>K90/L90</f>
        <v>7.3503232993763707E-3</v>
      </c>
      <c r="N90" s="33">
        <v>222.7</v>
      </c>
      <c r="O90" s="312">
        <f>M90*N90</f>
        <v>1.6369169987711176</v>
      </c>
      <c r="P90" s="312">
        <f>M90*60*1000</f>
        <v>441.01939796258222</v>
      </c>
      <c r="Q90" s="313">
        <f>P90*N90/1000</f>
        <v>98.215019926267047</v>
      </c>
    </row>
    <row r="91" spans="1:17" s="5" customFormat="1" ht="12.75" customHeight="1">
      <c r="A91" s="271"/>
      <c r="B91" s="293" t="s">
        <v>238</v>
      </c>
      <c r="C91" s="294" t="s">
        <v>907</v>
      </c>
      <c r="D91" s="293">
        <v>30</v>
      </c>
      <c r="E91" s="293">
        <v>1987</v>
      </c>
      <c r="F91" s="310">
        <v>19.89</v>
      </c>
      <c r="G91" s="310">
        <v>3.327</v>
      </c>
      <c r="H91" s="310">
        <v>4.8</v>
      </c>
      <c r="I91" s="310">
        <v>11.763000000000002</v>
      </c>
      <c r="J91" s="296">
        <v>1595.47</v>
      </c>
      <c r="K91" s="310">
        <v>11.763</v>
      </c>
      <c r="L91" s="296">
        <v>1595.47</v>
      </c>
      <c r="M91" s="311">
        <f>K91/L91</f>
        <v>7.3727490958777038E-3</v>
      </c>
      <c r="N91" s="33">
        <v>249.5</v>
      </c>
      <c r="O91" s="312">
        <f>M91*N91</f>
        <v>1.8395008994214872</v>
      </c>
      <c r="P91" s="312">
        <f>M91*60*1000</f>
        <v>442.36494575266221</v>
      </c>
      <c r="Q91" s="313">
        <f>P91*N91/1000</f>
        <v>110.37005396528922</v>
      </c>
    </row>
    <row r="92" spans="1:17" s="5" customFormat="1" ht="12.75" customHeight="1">
      <c r="A92" s="271"/>
      <c r="B92" s="293" t="s">
        <v>336</v>
      </c>
      <c r="C92" s="301" t="s">
        <v>281</v>
      </c>
      <c r="D92" s="302">
        <v>70</v>
      </c>
      <c r="E92" s="302">
        <v>2008</v>
      </c>
      <c r="F92" s="303">
        <v>46.789000000000001</v>
      </c>
      <c r="G92" s="303">
        <v>11.423999999999999</v>
      </c>
      <c r="H92" s="303">
        <v>0</v>
      </c>
      <c r="I92" s="303">
        <v>35.364998999999997</v>
      </c>
      <c r="J92" s="304">
        <v>4787.37</v>
      </c>
      <c r="K92" s="303">
        <v>35.364998999999997</v>
      </c>
      <c r="L92" s="304">
        <v>4787.37</v>
      </c>
      <c r="M92" s="305">
        <v>7.3871455517329973E-3</v>
      </c>
      <c r="N92" s="306">
        <v>263.88900000000001</v>
      </c>
      <c r="O92" s="307">
        <v>1.949386452501269</v>
      </c>
      <c r="P92" s="307">
        <v>443.22873310397983</v>
      </c>
      <c r="Q92" s="308">
        <v>116.96318715007614</v>
      </c>
    </row>
    <row r="93" spans="1:17" s="5" customFormat="1" ht="11.25" customHeight="1">
      <c r="A93" s="271"/>
      <c r="B93" s="272" t="s">
        <v>147</v>
      </c>
      <c r="C93" s="273" t="s">
        <v>424</v>
      </c>
      <c r="D93" s="274">
        <v>20</v>
      </c>
      <c r="E93" s="275" t="s">
        <v>40</v>
      </c>
      <c r="F93" s="276">
        <v>10.45</v>
      </c>
      <c r="G93" s="276">
        <v>1.39</v>
      </c>
      <c r="H93" s="276">
        <v>2.09</v>
      </c>
      <c r="I93" s="276">
        <v>6.97</v>
      </c>
      <c r="J93" s="277">
        <v>899.93</v>
      </c>
      <c r="K93" s="276">
        <v>6.65</v>
      </c>
      <c r="L93" s="277">
        <v>899.93</v>
      </c>
      <c r="M93" s="311">
        <f>K93/L93</f>
        <v>7.3894636249486082E-3</v>
      </c>
      <c r="N93" s="33">
        <v>222.7</v>
      </c>
      <c r="O93" s="312">
        <f>M93*N93</f>
        <v>1.645633549276055</v>
      </c>
      <c r="P93" s="312">
        <f>M93*60*1000</f>
        <v>443.36781749691653</v>
      </c>
      <c r="Q93" s="313">
        <f>P93*N93/1000</f>
        <v>98.73801295656331</v>
      </c>
    </row>
    <row r="94" spans="1:17" s="5" customFormat="1" ht="12.75" customHeight="1">
      <c r="A94" s="271"/>
      <c r="B94" s="293" t="s">
        <v>567</v>
      </c>
      <c r="C94" s="301" t="s">
        <v>546</v>
      </c>
      <c r="D94" s="302">
        <v>93</v>
      </c>
      <c r="E94" s="302">
        <v>1973</v>
      </c>
      <c r="F94" s="303">
        <v>57.341999999999999</v>
      </c>
      <c r="G94" s="303">
        <v>9.4186829999999997</v>
      </c>
      <c r="H94" s="303">
        <v>14.4</v>
      </c>
      <c r="I94" s="303">
        <v>33.523350000000001</v>
      </c>
      <c r="J94" s="304">
        <v>4520.3</v>
      </c>
      <c r="K94" s="303">
        <v>33.523350000000001</v>
      </c>
      <c r="L94" s="304">
        <v>4520.3</v>
      </c>
      <c r="M94" s="305">
        <v>7.4161781297701476E-3</v>
      </c>
      <c r="N94" s="306">
        <v>284.05400000000003</v>
      </c>
      <c r="O94" s="307">
        <v>2.1065950624737297</v>
      </c>
      <c r="P94" s="307">
        <v>444.97068778620883</v>
      </c>
      <c r="Q94" s="308">
        <v>126.39570374842378</v>
      </c>
    </row>
    <row r="95" spans="1:17" s="5" customFormat="1" ht="12.75" customHeight="1">
      <c r="A95" s="271"/>
      <c r="B95" s="293" t="s">
        <v>188</v>
      </c>
      <c r="C95" s="294" t="s">
        <v>160</v>
      </c>
      <c r="D95" s="293">
        <v>12</v>
      </c>
      <c r="E95" s="293">
        <v>1962</v>
      </c>
      <c r="F95" s="310">
        <v>6.89</v>
      </c>
      <c r="G95" s="310">
        <v>1.0406880000000001</v>
      </c>
      <c r="H95" s="310">
        <v>1.92</v>
      </c>
      <c r="I95" s="310">
        <v>3.9293110000000002</v>
      </c>
      <c r="J95" s="296">
        <v>528.27</v>
      </c>
      <c r="K95" s="310">
        <v>3.9293110000000002</v>
      </c>
      <c r="L95" s="296">
        <v>528.27</v>
      </c>
      <c r="M95" s="311">
        <f>K95/L95</f>
        <v>7.4380733337119287E-3</v>
      </c>
      <c r="N95" s="33">
        <v>200.56</v>
      </c>
      <c r="O95" s="312">
        <f>K95*N95/J95</f>
        <v>1.4917799878092644</v>
      </c>
      <c r="P95" s="312">
        <f>M95*60*1000</f>
        <v>446.28440002271577</v>
      </c>
      <c r="Q95" s="313">
        <f>O95*60</f>
        <v>89.506799268555866</v>
      </c>
    </row>
    <row r="96" spans="1:17" s="5" customFormat="1" ht="12.75" customHeight="1">
      <c r="A96" s="271"/>
      <c r="B96" s="293" t="s">
        <v>105</v>
      </c>
      <c r="C96" s="294" t="s">
        <v>73</v>
      </c>
      <c r="D96" s="293">
        <v>51</v>
      </c>
      <c r="E96" s="293">
        <v>2005</v>
      </c>
      <c r="F96" s="310">
        <v>33.08</v>
      </c>
      <c r="G96" s="310">
        <v>7.24</v>
      </c>
      <c r="H96" s="310">
        <v>2.9399999999999995</v>
      </c>
      <c r="I96" s="310">
        <v>22.9</v>
      </c>
      <c r="J96" s="296">
        <v>3073.94</v>
      </c>
      <c r="K96" s="310">
        <v>22.361534057268518</v>
      </c>
      <c r="L96" s="296">
        <v>3001.66</v>
      </c>
      <c r="M96" s="311">
        <f>K96/L96</f>
        <v>7.4497225059695369E-3</v>
      </c>
      <c r="N96" s="33">
        <v>276.64200000000005</v>
      </c>
      <c r="O96" s="312">
        <f>M96*N96</f>
        <v>2.0609061334964252</v>
      </c>
      <c r="P96" s="312">
        <f>M96*60*1000</f>
        <v>446.98335035817223</v>
      </c>
      <c r="Q96" s="313">
        <f>P96*N96/1000</f>
        <v>123.65436800978551</v>
      </c>
    </row>
    <row r="97" spans="1:17" s="5" customFormat="1" ht="12.75" customHeight="1">
      <c r="A97" s="271"/>
      <c r="B97" s="272" t="s">
        <v>345</v>
      </c>
      <c r="C97" s="294" t="s">
        <v>338</v>
      </c>
      <c r="D97" s="293">
        <v>45</v>
      </c>
      <c r="E97" s="293">
        <v>1974</v>
      </c>
      <c r="F97" s="310">
        <f>SUM(G97:I97)</f>
        <v>30.050001000000002</v>
      </c>
      <c r="G97" s="310">
        <v>5.5155099999999999</v>
      </c>
      <c r="H97" s="310">
        <v>7.2</v>
      </c>
      <c r="I97" s="310">
        <v>17.334491</v>
      </c>
      <c r="J97" s="296">
        <v>2307.02</v>
      </c>
      <c r="K97" s="310">
        <f>I97</f>
        <v>17.334491</v>
      </c>
      <c r="L97" s="296">
        <f>J97</f>
        <v>2307.02</v>
      </c>
      <c r="M97" s="311">
        <f>K97/L97</f>
        <v>7.5138017875874506E-3</v>
      </c>
      <c r="N97" s="33">
        <v>220.94300000000001</v>
      </c>
      <c r="O97" s="312">
        <f>M97*N97</f>
        <v>1.6601219083549341</v>
      </c>
      <c r="P97" s="312">
        <f>M97*60*1000</f>
        <v>450.82810725524701</v>
      </c>
      <c r="Q97" s="313">
        <f>P97*N97/1000</f>
        <v>99.607314501296045</v>
      </c>
    </row>
    <row r="98" spans="1:17" s="5" customFormat="1" ht="12.75" customHeight="1">
      <c r="A98" s="271"/>
      <c r="B98" s="272" t="s">
        <v>260</v>
      </c>
      <c r="C98" s="294" t="s">
        <v>486</v>
      </c>
      <c r="D98" s="293">
        <v>58</v>
      </c>
      <c r="E98" s="293">
        <v>2009</v>
      </c>
      <c r="F98" s="310">
        <f>G98+H98+I98</f>
        <v>30.099999999999998</v>
      </c>
      <c r="G98" s="310">
        <v>3.4822000000000002</v>
      </c>
      <c r="H98" s="310">
        <v>0</v>
      </c>
      <c r="I98" s="310">
        <v>26.617799999999999</v>
      </c>
      <c r="J98" s="296">
        <v>3517.85</v>
      </c>
      <c r="K98" s="310">
        <f>I98</f>
        <v>26.617799999999999</v>
      </c>
      <c r="L98" s="296">
        <f>J98</f>
        <v>3517.85</v>
      </c>
      <c r="M98" s="311">
        <f>K98/L98</f>
        <v>7.566496581718948E-3</v>
      </c>
      <c r="N98" s="33">
        <v>173.6</v>
      </c>
      <c r="O98" s="312">
        <f>M98*N98</f>
        <v>1.3135438065864093</v>
      </c>
      <c r="P98" s="312">
        <f>M98*60*1000</f>
        <v>453.9897949031369</v>
      </c>
      <c r="Q98" s="313">
        <f>P98*N98/1000</f>
        <v>78.812628395184575</v>
      </c>
    </row>
    <row r="99" spans="1:17" s="5" customFormat="1" ht="12.75" customHeight="1">
      <c r="A99" s="271"/>
      <c r="B99" s="293" t="s">
        <v>590</v>
      </c>
      <c r="C99" s="34" t="s">
        <v>585</v>
      </c>
      <c r="D99" s="35">
        <v>32</v>
      </c>
      <c r="E99" s="35">
        <v>1973</v>
      </c>
      <c r="F99" s="45">
        <v>20.632000000000001</v>
      </c>
      <c r="G99" s="45">
        <v>2.160666</v>
      </c>
      <c r="H99" s="45">
        <v>5.13</v>
      </c>
      <c r="I99" s="45">
        <v>13.341339000000001</v>
      </c>
      <c r="J99" s="42">
        <v>1758.16</v>
      </c>
      <c r="K99" s="45">
        <v>13.341339000000001</v>
      </c>
      <c r="L99" s="42">
        <v>1758.16</v>
      </c>
      <c r="M99" s="46">
        <v>7.5882394093825366E-3</v>
      </c>
      <c r="N99" s="36">
        <v>248.52</v>
      </c>
      <c r="O99" s="48">
        <v>1.885829258019748</v>
      </c>
      <c r="P99" s="48">
        <v>455.29436456295218</v>
      </c>
      <c r="Q99" s="269">
        <v>113.14975548118488</v>
      </c>
    </row>
    <row r="100" spans="1:17" s="5" customFormat="1" ht="12.75" customHeight="1">
      <c r="A100" s="271"/>
      <c r="B100" s="293" t="s">
        <v>105</v>
      </c>
      <c r="C100" s="294" t="s">
        <v>77</v>
      </c>
      <c r="D100" s="293">
        <v>61</v>
      </c>
      <c r="E100" s="293">
        <v>1973</v>
      </c>
      <c r="F100" s="310">
        <v>32.64</v>
      </c>
      <c r="G100" s="310">
        <v>7.37</v>
      </c>
      <c r="H100" s="310">
        <v>4.6900000000000022</v>
      </c>
      <c r="I100" s="310">
        <v>20.58</v>
      </c>
      <c r="J100" s="296">
        <v>2678.27</v>
      </c>
      <c r="K100" s="310">
        <v>20.58</v>
      </c>
      <c r="L100" s="296">
        <v>2678.27</v>
      </c>
      <c r="M100" s="311">
        <f>K100/L100</f>
        <v>7.6840647134157492E-3</v>
      </c>
      <c r="N100" s="33">
        <v>276.64200000000005</v>
      </c>
      <c r="O100" s="312">
        <f>M100*N100</f>
        <v>2.1257350304487601</v>
      </c>
      <c r="P100" s="312">
        <f>M100*60*1000</f>
        <v>461.04388280494499</v>
      </c>
      <c r="Q100" s="313">
        <f>P100*N100/1000</f>
        <v>127.54410182692561</v>
      </c>
    </row>
    <row r="101" spans="1:17" s="5" customFormat="1" ht="12.75" customHeight="1">
      <c r="A101" s="271"/>
      <c r="B101" s="272" t="s">
        <v>716</v>
      </c>
      <c r="C101" s="294" t="s">
        <v>719</v>
      </c>
      <c r="D101" s="293"/>
      <c r="E101" s="293">
        <v>1990</v>
      </c>
      <c r="F101" s="310">
        <v>28.059000000000001</v>
      </c>
      <c r="G101" s="310">
        <v>3.5179999999999998</v>
      </c>
      <c r="H101" s="310">
        <v>6.4</v>
      </c>
      <c r="I101" s="310">
        <v>18.140999999999998</v>
      </c>
      <c r="J101" s="296">
        <v>2359.96</v>
      </c>
      <c r="K101" s="310">
        <v>18.140999999999998</v>
      </c>
      <c r="L101" s="296">
        <v>2359.96</v>
      </c>
      <c r="M101" s="311">
        <f>K101/L101</f>
        <v>7.6869946948253352E-3</v>
      </c>
      <c r="N101" s="33">
        <v>200.8</v>
      </c>
      <c r="O101" s="312">
        <f>M101*N101</f>
        <v>1.5435485347209275</v>
      </c>
      <c r="P101" s="312">
        <f>M101*60*1000</f>
        <v>461.21968168952009</v>
      </c>
      <c r="Q101" s="313">
        <f>P101*N101/1000</f>
        <v>92.612912083255637</v>
      </c>
    </row>
    <row r="102" spans="1:17" s="5" customFormat="1" ht="12.75" customHeight="1">
      <c r="A102" s="271"/>
      <c r="B102" s="272" t="s">
        <v>500</v>
      </c>
      <c r="C102" s="294" t="s">
        <v>773</v>
      </c>
      <c r="D102" s="293">
        <v>90</v>
      </c>
      <c r="E102" s="293">
        <v>1970</v>
      </c>
      <c r="F102" s="310">
        <v>52.531300000000002</v>
      </c>
      <c r="G102" s="310">
        <v>8.5358999999999998</v>
      </c>
      <c r="H102" s="310">
        <v>8.9700000000000006</v>
      </c>
      <c r="I102" s="310">
        <v>35.025399999999998</v>
      </c>
      <c r="J102" s="296">
        <v>4523.53</v>
      </c>
      <c r="K102" s="310">
        <v>35.025300000000001</v>
      </c>
      <c r="L102" s="296">
        <v>4523.53</v>
      </c>
      <c r="M102" s="311">
        <f>K102/L102</f>
        <v>7.7429131673715E-3</v>
      </c>
      <c r="N102" s="33">
        <v>246.77600000000001</v>
      </c>
      <c r="O102" s="312">
        <f>M102*N102</f>
        <v>1.9107651397912693</v>
      </c>
      <c r="P102" s="312">
        <v>464.57479004229003</v>
      </c>
      <c r="Q102" s="313">
        <v>114.64590838747617</v>
      </c>
    </row>
    <row r="103" spans="1:17" s="5" customFormat="1" ht="12.75" customHeight="1">
      <c r="A103" s="271"/>
      <c r="B103" s="293" t="s">
        <v>250</v>
      </c>
      <c r="C103" s="294" t="s">
        <v>1079</v>
      </c>
      <c r="D103" s="293">
        <v>40</v>
      </c>
      <c r="E103" s="293" t="s">
        <v>40</v>
      </c>
      <c r="F103" s="295">
        <f>G103+H103+I103</f>
        <v>27.78</v>
      </c>
      <c r="G103" s="295">
        <v>4.18</v>
      </c>
      <c r="H103" s="295">
        <v>5.82</v>
      </c>
      <c r="I103" s="295">
        <v>17.78</v>
      </c>
      <c r="J103" s="296">
        <v>2287.4499999999998</v>
      </c>
      <c r="K103" s="295">
        <v>17.78</v>
      </c>
      <c r="L103" s="296">
        <v>2287.4499999999998</v>
      </c>
      <c r="M103" s="297">
        <f>K103/L103</f>
        <v>7.7728474939342948E-3</v>
      </c>
      <c r="N103" s="298">
        <v>209</v>
      </c>
      <c r="O103" s="299">
        <f>M103*N103</f>
        <v>1.6245251262322675</v>
      </c>
      <c r="P103" s="299">
        <f>M103*60*1000</f>
        <v>466.3708496360577</v>
      </c>
      <c r="Q103" s="300">
        <f>P103*N103/1000</f>
        <v>97.471507573936066</v>
      </c>
    </row>
    <row r="104" spans="1:17" s="5" customFormat="1" ht="12.75" customHeight="1">
      <c r="A104" s="271"/>
      <c r="B104" s="272" t="s">
        <v>50</v>
      </c>
      <c r="C104" s="294" t="s">
        <v>359</v>
      </c>
      <c r="D104" s="293">
        <v>73</v>
      </c>
      <c r="E104" s="293">
        <v>2007</v>
      </c>
      <c r="F104" s="310">
        <v>53.948</v>
      </c>
      <c r="G104" s="310">
        <v>6.5819999999999999</v>
      </c>
      <c r="H104" s="310">
        <v>5.84</v>
      </c>
      <c r="I104" s="310">
        <v>41.524999999999999</v>
      </c>
      <c r="J104" s="296">
        <v>5307.64</v>
      </c>
      <c r="K104" s="310">
        <v>41.524999999999999</v>
      </c>
      <c r="L104" s="296">
        <v>5307.64</v>
      </c>
      <c r="M104" s="311">
        <f>K104/L104</f>
        <v>7.8236278270568463E-3</v>
      </c>
      <c r="N104" s="33">
        <v>238.6</v>
      </c>
      <c r="O104" s="312">
        <f>M104*N104</f>
        <v>1.8667175995357634</v>
      </c>
      <c r="P104" s="312">
        <f>M104*60*1000</f>
        <v>469.4176696234108</v>
      </c>
      <c r="Q104" s="313">
        <f>P104*N104/1000</f>
        <v>112.00305597214582</v>
      </c>
    </row>
    <row r="105" spans="1:17" s="5" customFormat="1" ht="12.75" customHeight="1">
      <c r="A105" s="271"/>
      <c r="B105" s="272" t="s">
        <v>27</v>
      </c>
      <c r="C105" s="294" t="s">
        <v>669</v>
      </c>
      <c r="D105" s="293">
        <v>12</v>
      </c>
      <c r="E105" s="293" t="s">
        <v>664</v>
      </c>
      <c r="F105" s="310">
        <f>+G105+H105+I105</f>
        <v>8.6119570000000003</v>
      </c>
      <c r="G105" s="310">
        <v>1.186952</v>
      </c>
      <c r="H105" s="310">
        <v>1.92</v>
      </c>
      <c r="I105" s="310">
        <v>5.5050049999999997</v>
      </c>
      <c r="J105" s="296">
        <v>701.24</v>
      </c>
      <c r="K105" s="310">
        <v>5.5050049999999997</v>
      </c>
      <c r="L105" s="296">
        <v>701.24</v>
      </c>
      <c r="M105" s="311">
        <f>K105/L105</f>
        <v>7.8503864582739145E-3</v>
      </c>
      <c r="N105" s="33">
        <v>248.30199999999999</v>
      </c>
      <c r="O105" s="312">
        <f>M105*N105</f>
        <v>1.9492666583623295</v>
      </c>
      <c r="P105" s="312">
        <f>M105*60*1000</f>
        <v>471.02318749643484</v>
      </c>
      <c r="Q105" s="313">
        <f>P105*N105/1000</f>
        <v>116.95599950173975</v>
      </c>
    </row>
    <row r="106" spans="1:17" s="5" customFormat="1" ht="12.75" customHeight="1">
      <c r="A106" s="271"/>
      <c r="B106" s="293" t="s">
        <v>105</v>
      </c>
      <c r="C106" s="294" t="s">
        <v>75</v>
      </c>
      <c r="D106" s="293">
        <v>39</v>
      </c>
      <c r="E106" s="293">
        <v>2007</v>
      </c>
      <c r="F106" s="310">
        <v>26.6</v>
      </c>
      <c r="G106" s="310">
        <v>5.76</v>
      </c>
      <c r="H106" s="310">
        <v>2.2100000000000026</v>
      </c>
      <c r="I106" s="310">
        <v>18.63</v>
      </c>
      <c r="J106" s="296">
        <v>2368.7800000000002</v>
      </c>
      <c r="K106" s="310">
        <v>18.63</v>
      </c>
      <c r="L106" s="296">
        <v>2368.7800000000002</v>
      </c>
      <c r="M106" s="311">
        <f>K106/L106</f>
        <v>7.864808044647455E-3</v>
      </c>
      <c r="N106" s="33">
        <v>276.64200000000005</v>
      </c>
      <c r="O106" s="312">
        <f>M106*N106</f>
        <v>2.1757362270873615</v>
      </c>
      <c r="P106" s="312">
        <f>M106*60*1000</f>
        <v>471.88848267884731</v>
      </c>
      <c r="Q106" s="313">
        <f>P106*N106/1000</f>
        <v>130.54417362524171</v>
      </c>
    </row>
    <row r="107" spans="1:17" s="5" customFormat="1" ht="12.75" customHeight="1">
      <c r="A107" s="271"/>
      <c r="B107" s="293" t="s">
        <v>567</v>
      </c>
      <c r="C107" s="301" t="s">
        <v>544</v>
      </c>
      <c r="D107" s="302">
        <v>20</v>
      </c>
      <c r="E107" s="302">
        <v>1976</v>
      </c>
      <c r="F107" s="303">
        <v>19.914999999999999</v>
      </c>
      <c r="G107" s="303">
        <v>3.3149999999999999</v>
      </c>
      <c r="H107" s="303">
        <v>3.04</v>
      </c>
      <c r="I107" s="303">
        <v>13.56</v>
      </c>
      <c r="J107" s="304">
        <v>1720.29</v>
      </c>
      <c r="K107" s="303">
        <v>13.56</v>
      </c>
      <c r="L107" s="304">
        <v>1720.29</v>
      </c>
      <c r="M107" s="305">
        <v>7.8823919222921722E-3</v>
      </c>
      <c r="N107" s="306">
        <v>284.05400000000003</v>
      </c>
      <c r="O107" s="307">
        <v>2.2390249550947807</v>
      </c>
      <c r="P107" s="307">
        <v>472.9435153375303</v>
      </c>
      <c r="Q107" s="308">
        <v>134.34149730568686</v>
      </c>
    </row>
    <row r="108" spans="1:17" s="5" customFormat="1" ht="12.75" customHeight="1">
      <c r="A108" s="271"/>
      <c r="B108" s="293" t="s">
        <v>105</v>
      </c>
      <c r="C108" s="294" t="s">
        <v>78</v>
      </c>
      <c r="D108" s="293">
        <v>60</v>
      </c>
      <c r="E108" s="293">
        <v>1965</v>
      </c>
      <c r="F108" s="310">
        <v>38.64</v>
      </c>
      <c r="G108" s="310">
        <v>7.74</v>
      </c>
      <c r="H108" s="310">
        <v>9.5200000000000014</v>
      </c>
      <c r="I108" s="310">
        <v>21.38</v>
      </c>
      <c r="J108" s="296">
        <v>2708.87</v>
      </c>
      <c r="K108" s="310">
        <v>21.38</v>
      </c>
      <c r="L108" s="296">
        <v>2708.87</v>
      </c>
      <c r="M108" s="311">
        <f>K108/L108</f>
        <v>7.892589899109223E-3</v>
      </c>
      <c r="N108" s="33">
        <v>276.64200000000005</v>
      </c>
      <c r="O108" s="312">
        <f>M108*N108</f>
        <v>2.183421854869374</v>
      </c>
      <c r="P108" s="312">
        <f>M108*60*1000</f>
        <v>473.55539394655341</v>
      </c>
      <c r="Q108" s="313">
        <f>P108*N108/1000</f>
        <v>131.00531129216245</v>
      </c>
    </row>
    <row r="109" spans="1:17" s="5" customFormat="1" ht="12.75" customHeight="1">
      <c r="A109" s="271"/>
      <c r="B109" s="293" t="s">
        <v>105</v>
      </c>
      <c r="C109" s="294" t="s">
        <v>74</v>
      </c>
      <c r="D109" s="293">
        <v>72</v>
      </c>
      <c r="E109" s="293">
        <v>2005</v>
      </c>
      <c r="F109" s="310">
        <v>58.68</v>
      </c>
      <c r="G109" s="310">
        <v>12.99</v>
      </c>
      <c r="H109" s="310">
        <v>3.3900000000000023</v>
      </c>
      <c r="I109" s="310">
        <v>42.3</v>
      </c>
      <c r="J109" s="296">
        <v>5350</v>
      </c>
      <c r="K109" s="310">
        <v>42.3</v>
      </c>
      <c r="L109" s="296">
        <v>5350</v>
      </c>
      <c r="M109" s="311">
        <f>K109/L109</f>
        <v>7.9065420560747654E-3</v>
      </c>
      <c r="N109" s="33">
        <v>276.64200000000005</v>
      </c>
      <c r="O109" s="312">
        <f>M109*N109</f>
        <v>2.1872816074766357</v>
      </c>
      <c r="P109" s="312">
        <f>M109*60*1000</f>
        <v>474.3925233644859</v>
      </c>
      <c r="Q109" s="313">
        <f>P109*N109/1000</f>
        <v>131.23689644859812</v>
      </c>
    </row>
    <row r="110" spans="1:17" s="5" customFormat="1" ht="12.75" customHeight="1">
      <c r="A110" s="271"/>
      <c r="B110" s="293" t="s">
        <v>1031</v>
      </c>
      <c r="C110" s="315" t="s">
        <v>1005</v>
      </c>
      <c r="D110" s="316">
        <v>41</v>
      </c>
      <c r="E110" s="316">
        <v>1991</v>
      </c>
      <c r="F110" s="317">
        <v>33.944000000000003</v>
      </c>
      <c r="G110" s="317">
        <v>9.4860000000000007</v>
      </c>
      <c r="H110" s="317">
        <v>6.4</v>
      </c>
      <c r="I110" s="317">
        <v>18.057998999999999</v>
      </c>
      <c r="J110" s="318">
        <v>2281.19</v>
      </c>
      <c r="K110" s="317">
        <v>18.057998999999999</v>
      </c>
      <c r="L110" s="318">
        <v>2281.19</v>
      </c>
      <c r="M110" s="319">
        <v>7.9160433808670022E-3</v>
      </c>
      <c r="N110" s="320">
        <v>309.56</v>
      </c>
      <c r="O110" s="321">
        <v>2.4504903889811893</v>
      </c>
      <c r="P110" s="321">
        <v>474.96260285202015</v>
      </c>
      <c r="Q110" s="322">
        <v>147.02942333887137</v>
      </c>
    </row>
    <row r="111" spans="1:17" s="5" customFormat="1" ht="12.75" customHeight="1">
      <c r="A111" s="271"/>
      <c r="B111" s="293" t="s">
        <v>144</v>
      </c>
      <c r="C111" s="294" t="s">
        <v>810</v>
      </c>
      <c r="D111" s="309">
        <v>22</v>
      </c>
      <c r="E111" s="293" t="s">
        <v>40</v>
      </c>
      <c r="F111" s="310">
        <f>G111+H111+I111</f>
        <v>14.74</v>
      </c>
      <c r="G111" s="310">
        <v>2.0910000000000002</v>
      </c>
      <c r="H111" s="310">
        <v>3.52</v>
      </c>
      <c r="I111" s="310">
        <v>9.1289999999999996</v>
      </c>
      <c r="J111" s="296">
        <v>1131.55</v>
      </c>
      <c r="K111" s="310">
        <v>9.1289999999999996</v>
      </c>
      <c r="L111" s="296">
        <v>1131.55</v>
      </c>
      <c r="M111" s="311">
        <f>K111/L111</f>
        <v>8.0676947549821049E-3</v>
      </c>
      <c r="N111" s="33">
        <v>241.1</v>
      </c>
      <c r="O111" s="312">
        <f>M111*N111</f>
        <v>1.9451212054261855</v>
      </c>
      <c r="P111" s="312">
        <f>M111*60*1000</f>
        <v>484.06168529892631</v>
      </c>
      <c r="Q111" s="313">
        <f>P111*N111/1000</f>
        <v>116.70727232557113</v>
      </c>
    </row>
    <row r="112" spans="1:17" s="5" customFormat="1" ht="12.75" customHeight="1">
      <c r="A112" s="271"/>
      <c r="B112" s="272" t="s">
        <v>27</v>
      </c>
      <c r="C112" s="294" t="s">
        <v>667</v>
      </c>
      <c r="D112" s="293">
        <v>24</v>
      </c>
      <c r="E112" s="293" t="s">
        <v>664</v>
      </c>
      <c r="F112" s="310">
        <f>+G112+H112+I112</f>
        <v>10.529961</v>
      </c>
      <c r="G112" s="310">
        <v>1.4022840000000001</v>
      </c>
      <c r="H112" s="310">
        <v>3.68</v>
      </c>
      <c r="I112" s="310">
        <v>5.4476769999999997</v>
      </c>
      <c r="J112" s="296">
        <v>971.5</v>
      </c>
      <c r="K112" s="310">
        <v>5.4476769999999997</v>
      </c>
      <c r="L112" s="296">
        <v>671.5</v>
      </c>
      <c r="M112" s="311">
        <f>K112/L112</f>
        <v>8.1126984363365587E-3</v>
      </c>
      <c r="N112" s="33">
        <v>248.30199999999999</v>
      </c>
      <c r="O112" s="312">
        <f>M112*N112</f>
        <v>2.0143992471392402</v>
      </c>
      <c r="P112" s="312">
        <f>M112*60*1000</f>
        <v>486.76190618019353</v>
      </c>
      <c r="Q112" s="313">
        <f>P112*N112/1000</f>
        <v>120.86395482835441</v>
      </c>
    </row>
    <row r="113" spans="1:17" s="5" customFormat="1" ht="12.75" customHeight="1">
      <c r="A113" s="271"/>
      <c r="B113" s="293" t="s">
        <v>638</v>
      </c>
      <c r="C113" s="294" t="s">
        <v>657</v>
      </c>
      <c r="D113" s="293">
        <v>55</v>
      </c>
      <c r="E113" s="293">
        <v>1993</v>
      </c>
      <c r="F113" s="310">
        <v>45.567999999999998</v>
      </c>
      <c r="G113" s="310">
        <v>8.0579999999999998</v>
      </c>
      <c r="H113" s="310">
        <v>8.64</v>
      </c>
      <c r="I113" s="310">
        <v>28.87</v>
      </c>
      <c r="J113" s="296">
        <v>3524.86</v>
      </c>
      <c r="K113" s="310">
        <v>28.87</v>
      </c>
      <c r="L113" s="296">
        <v>3524.86</v>
      </c>
      <c r="M113" s="311">
        <v>8.1903962143177311E-3</v>
      </c>
      <c r="N113" s="33">
        <v>281.54700000000003</v>
      </c>
      <c r="O113" s="312">
        <v>2.3059814829525145</v>
      </c>
      <c r="P113" s="312">
        <v>491.42377285906383</v>
      </c>
      <c r="Q113" s="313">
        <v>138.35888897715088</v>
      </c>
    </row>
    <row r="114" spans="1:17" s="5" customFormat="1" ht="12.75" customHeight="1">
      <c r="A114" s="271"/>
      <c r="B114" s="272" t="s">
        <v>130</v>
      </c>
      <c r="C114" s="294" t="s">
        <v>106</v>
      </c>
      <c r="D114" s="293">
        <v>40</v>
      </c>
      <c r="E114" s="293">
        <v>1990</v>
      </c>
      <c r="F114" s="310">
        <f>G114+H114+I114</f>
        <v>28.3</v>
      </c>
      <c r="G114" s="310">
        <v>3.06</v>
      </c>
      <c r="H114" s="310">
        <v>6.4</v>
      </c>
      <c r="I114" s="310">
        <v>18.84</v>
      </c>
      <c r="J114" s="296">
        <v>2290.61</v>
      </c>
      <c r="K114" s="310">
        <v>18.84</v>
      </c>
      <c r="L114" s="296">
        <v>2290.61</v>
      </c>
      <c r="M114" s="311">
        <f>K114/L114</f>
        <v>8.2248833280217926E-3</v>
      </c>
      <c r="N114" s="33">
        <v>212.4</v>
      </c>
      <c r="O114" s="312">
        <f>M114*N114*1.09</f>
        <v>1.9041920885702934</v>
      </c>
      <c r="P114" s="312">
        <f>M114*60*1000</f>
        <v>493.49299968130754</v>
      </c>
      <c r="Q114" s="313">
        <f>P114*N114/1000</f>
        <v>104.81791313230973</v>
      </c>
    </row>
    <row r="115" spans="1:17" s="5" customFormat="1" ht="12.75" customHeight="1">
      <c r="A115" s="271"/>
      <c r="B115" s="293" t="s">
        <v>590</v>
      </c>
      <c r="C115" s="34" t="s">
        <v>586</v>
      </c>
      <c r="D115" s="35">
        <v>29</v>
      </c>
      <c r="E115" s="35">
        <v>1987</v>
      </c>
      <c r="F115" s="45">
        <v>19.332999999999998</v>
      </c>
      <c r="G115" s="45">
        <v>2.4249480000000001</v>
      </c>
      <c r="H115" s="45">
        <v>4.8</v>
      </c>
      <c r="I115" s="45">
        <v>12.108046</v>
      </c>
      <c r="J115" s="42">
        <v>1510.61</v>
      </c>
      <c r="K115" s="45">
        <v>12.108046</v>
      </c>
      <c r="L115" s="42">
        <v>1454.7299999999998</v>
      </c>
      <c r="M115" s="46">
        <v>8.3232256157500031E-3</v>
      </c>
      <c r="N115" s="36">
        <v>248.52</v>
      </c>
      <c r="O115" s="48">
        <v>2.0684880300261907</v>
      </c>
      <c r="P115" s="48">
        <v>499.39353694500022</v>
      </c>
      <c r="Q115" s="269">
        <v>124.10928180157146</v>
      </c>
    </row>
    <row r="116" spans="1:17" s="5" customFormat="1" ht="12.75" customHeight="1">
      <c r="A116" s="271"/>
      <c r="B116" s="293" t="s">
        <v>59</v>
      </c>
      <c r="C116" s="294" t="s">
        <v>369</v>
      </c>
      <c r="D116" s="293">
        <v>60</v>
      </c>
      <c r="E116" s="293" t="s">
        <v>368</v>
      </c>
      <c r="F116" s="310">
        <f>SUM(G116,H116,I116)</f>
        <v>42.608999999999995</v>
      </c>
      <c r="G116" s="310">
        <v>6.7939999999999996</v>
      </c>
      <c r="H116" s="310">
        <v>7.29</v>
      </c>
      <c r="I116" s="310">
        <v>28.524999999999999</v>
      </c>
      <c r="J116" s="296"/>
      <c r="K116" s="310">
        <f>I116</f>
        <v>28.524999999999999</v>
      </c>
      <c r="L116" s="296">
        <v>3374.49</v>
      </c>
      <c r="M116" s="311">
        <f>K116/L116</f>
        <v>8.453129213599685E-3</v>
      </c>
      <c r="N116" s="33">
        <v>243.506</v>
      </c>
      <c r="O116" s="312">
        <f>M116*N116</f>
        <v>2.058387682286805</v>
      </c>
      <c r="P116" s="312">
        <f>M116*60*1000</f>
        <v>507.18775281598107</v>
      </c>
      <c r="Q116" s="313">
        <f>P116*N116/1000</f>
        <v>123.50326093720828</v>
      </c>
    </row>
    <row r="117" spans="1:17" s="5" customFormat="1" ht="12.75" customHeight="1">
      <c r="A117" s="271"/>
      <c r="B117" s="272" t="s">
        <v>500</v>
      </c>
      <c r="C117" s="294" t="s">
        <v>774</v>
      </c>
      <c r="D117" s="293">
        <v>104</v>
      </c>
      <c r="E117" s="293">
        <v>2008</v>
      </c>
      <c r="F117" s="310">
        <v>80.088300000000004</v>
      </c>
      <c r="G117" s="310">
        <v>19.431000000000001</v>
      </c>
      <c r="H117" s="310"/>
      <c r="I117" s="310">
        <v>60.657299999999999</v>
      </c>
      <c r="J117" s="296">
        <v>7227.64</v>
      </c>
      <c r="K117" s="310">
        <v>60.657299999999999</v>
      </c>
      <c r="L117" s="296">
        <v>7165.38</v>
      </c>
      <c r="M117" s="311">
        <f>K117/L117</f>
        <v>8.4653291242055544E-3</v>
      </c>
      <c r="N117" s="33">
        <v>246.77600000000001</v>
      </c>
      <c r="O117" s="312">
        <f>M117*N117</f>
        <v>2.0890400599549501</v>
      </c>
      <c r="P117" s="312">
        <v>507.91974745233324</v>
      </c>
      <c r="Q117" s="313">
        <v>125.34240359729699</v>
      </c>
    </row>
    <row r="118" spans="1:17" s="5" customFormat="1" ht="12.75" customHeight="1">
      <c r="A118" s="271"/>
      <c r="B118" s="293" t="s">
        <v>567</v>
      </c>
      <c r="C118" s="301" t="s">
        <v>545</v>
      </c>
      <c r="D118" s="302">
        <v>40</v>
      </c>
      <c r="E118" s="302">
        <v>2009</v>
      </c>
      <c r="F118" s="303">
        <v>26.706</v>
      </c>
      <c r="G118" s="303">
        <v>4.5314360000000002</v>
      </c>
      <c r="H118" s="303">
        <v>3.2</v>
      </c>
      <c r="I118" s="303">
        <v>18.974568000000001</v>
      </c>
      <c r="J118" s="304">
        <v>2225.48</v>
      </c>
      <c r="K118" s="303">
        <v>18.974568000000001</v>
      </c>
      <c r="L118" s="304">
        <v>2225.48</v>
      </c>
      <c r="M118" s="305">
        <v>8.5260564013156723E-3</v>
      </c>
      <c r="N118" s="306">
        <v>284.05400000000003</v>
      </c>
      <c r="O118" s="307">
        <v>2.4218604250193221</v>
      </c>
      <c r="P118" s="307">
        <v>511.56338407894032</v>
      </c>
      <c r="Q118" s="308">
        <v>145.31162550115931</v>
      </c>
    </row>
    <row r="119" spans="1:17" s="5" customFormat="1" ht="12.75" customHeight="1">
      <c r="A119" s="271"/>
      <c r="B119" s="293" t="s">
        <v>105</v>
      </c>
      <c r="C119" s="294" t="s">
        <v>67</v>
      </c>
      <c r="D119" s="293">
        <v>18</v>
      </c>
      <c r="E119" s="293">
        <v>2006</v>
      </c>
      <c r="F119" s="310">
        <v>21.53</v>
      </c>
      <c r="G119" s="310">
        <v>2.56</v>
      </c>
      <c r="H119" s="310">
        <v>1.6</v>
      </c>
      <c r="I119" s="310">
        <v>17.37</v>
      </c>
      <c r="J119" s="296">
        <v>1988.27</v>
      </c>
      <c r="K119" s="310">
        <v>13.225004501400715</v>
      </c>
      <c r="L119" s="296">
        <v>1513.81</v>
      </c>
      <c r="M119" s="311">
        <f>K119/L119</f>
        <v>8.7362380360816189E-3</v>
      </c>
      <c r="N119" s="33">
        <v>276.64200000000005</v>
      </c>
      <c r="O119" s="312">
        <f>M119*N119</f>
        <v>2.4168103627776918</v>
      </c>
      <c r="P119" s="312">
        <f>M119*60*1000</f>
        <v>524.17428216489714</v>
      </c>
      <c r="Q119" s="313">
        <f>P119*N119/1000</f>
        <v>145.00862176666149</v>
      </c>
    </row>
    <row r="120" spans="1:17" s="5" customFormat="1" ht="12.75" customHeight="1">
      <c r="A120" s="271"/>
      <c r="B120" s="272" t="s">
        <v>260</v>
      </c>
      <c r="C120" s="294" t="s">
        <v>252</v>
      </c>
      <c r="D120" s="293">
        <v>17</v>
      </c>
      <c r="E120" s="293">
        <v>2007</v>
      </c>
      <c r="F120" s="310">
        <f>G120+H120+I120</f>
        <v>19.489000000000001</v>
      </c>
      <c r="G120" s="310">
        <v>1.6919999999999999</v>
      </c>
      <c r="H120" s="310">
        <v>3.12</v>
      </c>
      <c r="I120" s="310">
        <v>14.677</v>
      </c>
      <c r="J120" s="296">
        <v>1666.34</v>
      </c>
      <c r="K120" s="310">
        <f>I120</f>
        <v>14.677</v>
      </c>
      <c r="L120" s="296">
        <f>J120</f>
        <v>1666.34</v>
      </c>
      <c r="M120" s="311">
        <f>K120/L120</f>
        <v>8.8079263535652992E-3</v>
      </c>
      <c r="N120" s="33">
        <v>173.6</v>
      </c>
      <c r="O120" s="312">
        <f>M120*N120</f>
        <v>1.5290560149789358</v>
      </c>
      <c r="P120" s="312">
        <f>M120*60*1000</f>
        <v>528.47558121391796</v>
      </c>
      <c r="Q120" s="313">
        <f>P120*N120/1000</f>
        <v>91.743360898736157</v>
      </c>
    </row>
    <row r="121" spans="1:17" s="5" customFormat="1" ht="12.75" customHeight="1">
      <c r="A121" s="271"/>
      <c r="B121" s="293" t="s">
        <v>105</v>
      </c>
      <c r="C121" s="294" t="s">
        <v>72</v>
      </c>
      <c r="D121" s="293">
        <v>22</v>
      </c>
      <c r="E121" s="293">
        <v>2006</v>
      </c>
      <c r="F121" s="310">
        <v>21.06</v>
      </c>
      <c r="G121" s="310">
        <v>4.22</v>
      </c>
      <c r="H121" s="310">
        <v>1.7599999999999989</v>
      </c>
      <c r="I121" s="310">
        <v>15.08</v>
      </c>
      <c r="J121" s="296">
        <v>1698.17</v>
      </c>
      <c r="K121" s="310">
        <v>15.079999999999998</v>
      </c>
      <c r="L121" s="296">
        <v>1698.17</v>
      </c>
      <c r="M121" s="311">
        <f>K121/L121</f>
        <v>8.8801474528462983E-3</v>
      </c>
      <c r="N121" s="33">
        <v>276.64200000000005</v>
      </c>
      <c r="O121" s="312">
        <f>M121*N121</f>
        <v>2.4566217516503062</v>
      </c>
      <c r="P121" s="312">
        <f>M121*60*1000</f>
        <v>532.80884717077788</v>
      </c>
      <c r="Q121" s="313">
        <f>P121*N121/1000</f>
        <v>147.39730509901835</v>
      </c>
    </row>
    <row r="122" spans="1:17" s="5" customFormat="1" ht="12.75" customHeight="1">
      <c r="A122" s="271"/>
      <c r="B122" s="293" t="s">
        <v>577</v>
      </c>
      <c r="C122" s="34" t="s">
        <v>1068</v>
      </c>
      <c r="D122" s="35">
        <v>20</v>
      </c>
      <c r="E122" s="35">
        <v>1975</v>
      </c>
      <c r="F122" s="45">
        <v>14.579000000000001</v>
      </c>
      <c r="G122" s="45">
        <v>1.3260000000000001</v>
      </c>
      <c r="H122" s="45">
        <v>3.2</v>
      </c>
      <c r="I122" s="45">
        <v>10.053000000000001</v>
      </c>
      <c r="J122" s="42">
        <v>1127.03</v>
      </c>
      <c r="K122" s="45">
        <v>10.053000000000001</v>
      </c>
      <c r="L122" s="42">
        <v>1127.03</v>
      </c>
      <c r="M122" s="46">
        <v>8.9199045278297844E-3</v>
      </c>
      <c r="N122" s="36">
        <v>252.88000000000002</v>
      </c>
      <c r="O122" s="48">
        <v>2.2556654569975962</v>
      </c>
      <c r="P122" s="48">
        <v>535.1942716697871</v>
      </c>
      <c r="Q122" s="269">
        <v>135.33992741985577</v>
      </c>
    </row>
    <row r="123" spans="1:17" s="5" customFormat="1" ht="12.75" customHeight="1">
      <c r="A123" s="271"/>
      <c r="B123" s="293" t="s">
        <v>577</v>
      </c>
      <c r="C123" s="34" t="s">
        <v>1069</v>
      </c>
      <c r="D123" s="35">
        <v>20</v>
      </c>
      <c r="E123" s="35">
        <v>1975</v>
      </c>
      <c r="F123" s="45">
        <v>15.298</v>
      </c>
      <c r="G123" s="45">
        <v>1.7595000000000001</v>
      </c>
      <c r="H123" s="45">
        <v>3.2</v>
      </c>
      <c r="I123" s="45">
        <v>10.3385</v>
      </c>
      <c r="J123" s="42">
        <v>1147.92</v>
      </c>
      <c r="K123" s="45">
        <v>10.3385</v>
      </c>
      <c r="L123" s="42">
        <v>1147.92</v>
      </c>
      <c r="M123" s="46">
        <v>9.0062896369084953E-3</v>
      </c>
      <c r="N123" s="36">
        <v>252.88000000000002</v>
      </c>
      <c r="O123" s="48">
        <v>2.2775105233814203</v>
      </c>
      <c r="P123" s="48">
        <v>540.37737821450969</v>
      </c>
      <c r="Q123" s="269">
        <v>136.65063140288521</v>
      </c>
    </row>
    <row r="124" spans="1:17" s="5" customFormat="1" ht="12.75" customHeight="1">
      <c r="A124" s="271"/>
      <c r="B124" s="293" t="s">
        <v>590</v>
      </c>
      <c r="C124" s="34" t="s">
        <v>1066</v>
      </c>
      <c r="D124" s="35">
        <v>13</v>
      </c>
      <c r="E124" s="35">
        <v>1962</v>
      </c>
      <c r="F124" s="45">
        <v>8.4540000000000006</v>
      </c>
      <c r="G124" s="45">
        <v>0.60470699999999999</v>
      </c>
      <c r="H124" s="45">
        <v>2.56</v>
      </c>
      <c r="I124" s="45">
        <v>5.2892929999999998</v>
      </c>
      <c r="J124" s="42">
        <v>583.82000000000005</v>
      </c>
      <c r="K124" s="45">
        <v>5.2892929999999998</v>
      </c>
      <c r="L124" s="42">
        <v>583.82000000000005</v>
      </c>
      <c r="M124" s="46">
        <v>9.0598009660511798E-3</v>
      </c>
      <c r="N124" s="36">
        <v>248.52</v>
      </c>
      <c r="O124" s="48">
        <v>2.2515417360830394</v>
      </c>
      <c r="P124" s="48">
        <v>543.5880579630707</v>
      </c>
      <c r="Q124" s="269">
        <v>135.09250416498233</v>
      </c>
    </row>
    <row r="125" spans="1:17" s="5" customFormat="1" ht="12.75" customHeight="1">
      <c r="A125" s="271"/>
      <c r="B125" s="293" t="s">
        <v>567</v>
      </c>
      <c r="C125" s="301" t="s">
        <v>540</v>
      </c>
      <c r="D125" s="302">
        <v>10</v>
      </c>
      <c r="E125" s="302">
        <v>1999</v>
      </c>
      <c r="F125" s="303">
        <v>11.434200000000001</v>
      </c>
      <c r="G125" s="303">
        <v>0</v>
      </c>
      <c r="H125" s="303">
        <v>0</v>
      </c>
      <c r="I125" s="303">
        <v>11.434200000000001</v>
      </c>
      <c r="J125" s="304">
        <v>1261.9000000000001</v>
      </c>
      <c r="K125" s="303">
        <v>11.434200000000001</v>
      </c>
      <c r="L125" s="304">
        <v>1261.9000000000001</v>
      </c>
      <c r="M125" s="305">
        <v>9.0610983437673341E-3</v>
      </c>
      <c r="N125" s="306">
        <v>284.05400000000003</v>
      </c>
      <c r="O125" s="307">
        <v>2.5738412289404864</v>
      </c>
      <c r="P125" s="307">
        <v>543.66590062604007</v>
      </c>
      <c r="Q125" s="308">
        <v>154.43047373642921</v>
      </c>
    </row>
    <row r="126" spans="1:17" s="5" customFormat="1" ht="12.75" customHeight="1">
      <c r="A126" s="271"/>
      <c r="B126" s="293" t="s">
        <v>638</v>
      </c>
      <c r="C126" s="294" t="s">
        <v>1051</v>
      </c>
      <c r="D126" s="293">
        <v>44</v>
      </c>
      <c r="E126" s="293">
        <v>2004</v>
      </c>
      <c r="F126" s="310">
        <v>20.818000000000001</v>
      </c>
      <c r="G126" s="310">
        <v>3.1619999999999999</v>
      </c>
      <c r="H126" s="310">
        <v>3.52</v>
      </c>
      <c r="I126" s="310">
        <v>14.135999</v>
      </c>
      <c r="J126" s="296">
        <v>1548.41</v>
      </c>
      <c r="K126" s="310">
        <v>14.135999</v>
      </c>
      <c r="L126" s="296">
        <v>1548.41</v>
      </c>
      <c r="M126" s="311">
        <v>9.1293643156528312E-3</v>
      </c>
      <c r="N126" s="33">
        <v>281.54700000000003</v>
      </c>
      <c r="O126" s="312">
        <v>2.570345134979108</v>
      </c>
      <c r="P126" s="312">
        <v>547.76185893916988</v>
      </c>
      <c r="Q126" s="313">
        <v>154.22070809874648</v>
      </c>
    </row>
    <row r="127" spans="1:17" s="5" customFormat="1" ht="12.75" customHeight="1">
      <c r="A127" s="271"/>
      <c r="B127" s="293" t="s">
        <v>336</v>
      </c>
      <c r="C127" s="301" t="s">
        <v>287</v>
      </c>
      <c r="D127" s="302">
        <v>49</v>
      </c>
      <c r="E127" s="302">
        <v>2007</v>
      </c>
      <c r="F127" s="303">
        <v>34.871000000000002</v>
      </c>
      <c r="G127" s="303">
        <v>7.7124230000000003</v>
      </c>
      <c r="H127" s="303">
        <v>4</v>
      </c>
      <c r="I127" s="303">
        <v>23.158580000000001</v>
      </c>
      <c r="J127" s="304">
        <v>2531.39</v>
      </c>
      <c r="K127" s="303">
        <v>23.158580000000001</v>
      </c>
      <c r="L127" s="304">
        <v>2531.39</v>
      </c>
      <c r="M127" s="305">
        <v>9.1485626473992564E-3</v>
      </c>
      <c r="N127" s="306">
        <v>263.88900000000001</v>
      </c>
      <c r="O127" s="307">
        <v>2.4142050484595425</v>
      </c>
      <c r="P127" s="307">
        <v>548.91375884395541</v>
      </c>
      <c r="Q127" s="308">
        <v>144.85230290757255</v>
      </c>
    </row>
    <row r="128" spans="1:17" s="5" customFormat="1" ht="12.75" customHeight="1">
      <c r="A128" s="271"/>
      <c r="B128" s="293" t="s">
        <v>638</v>
      </c>
      <c r="C128" s="294" t="s">
        <v>659</v>
      </c>
      <c r="D128" s="293">
        <v>25</v>
      </c>
      <c r="E128" s="293">
        <v>1978</v>
      </c>
      <c r="F128" s="310">
        <v>14.862</v>
      </c>
      <c r="G128" s="310">
        <v>2.04</v>
      </c>
      <c r="H128" s="310">
        <v>1</v>
      </c>
      <c r="I128" s="310">
        <v>11.821999999999999</v>
      </c>
      <c r="J128" s="296">
        <v>1284.25</v>
      </c>
      <c r="K128" s="310">
        <v>11.821999999999999</v>
      </c>
      <c r="L128" s="296">
        <v>1284.25</v>
      </c>
      <c r="M128" s="311">
        <v>9.2053727856725703E-3</v>
      </c>
      <c r="N128" s="33">
        <v>281.54700000000003</v>
      </c>
      <c r="O128" s="312">
        <v>2.5917450916877556</v>
      </c>
      <c r="P128" s="312">
        <v>552.32236714035423</v>
      </c>
      <c r="Q128" s="313">
        <v>155.50470550126533</v>
      </c>
    </row>
    <row r="129" spans="1:17" s="5" customFormat="1" ht="12.75" customHeight="1">
      <c r="A129" s="271"/>
      <c r="B129" s="272" t="s">
        <v>500</v>
      </c>
      <c r="C129" s="294" t="s">
        <v>496</v>
      </c>
      <c r="D129" s="293">
        <v>60</v>
      </c>
      <c r="E129" s="293">
        <v>1970</v>
      </c>
      <c r="F129" s="310">
        <v>41.2</v>
      </c>
      <c r="G129" s="310">
        <v>5.8417000000000003</v>
      </c>
      <c r="H129" s="310">
        <v>5.97</v>
      </c>
      <c r="I129" s="310">
        <v>29.388300000000001</v>
      </c>
      <c r="J129" s="296">
        <v>3171</v>
      </c>
      <c r="K129" s="310">
        <v>29.388300000000001</v>
      </c>
      <c r="L129" s="296">
        <v>3171</v>
      </c>
      <c r="M129" s="311">
        <f>K129/L129</f>
        <v>9.2678334910122999E-3</v>
      </c>
      <c r="N129" s="33">
        <v>246.77600000000001</v>
      </c>
      <c r="O129" s="312">
        <f>M129*N129</f>
        <v>2.2870788775780513</v>
      </c>
      <c r="P129" s="312">
        <v>556.07000946073799</v>
      </c>
      <c r="Q129" s="313">
        <v>137.22473265468309</v>
      </c>
    </row>
    <row r="130" spans="1:17" s="5" customFormat="1" ht="12.75" customHeight="1">
      <c r="A130" s="271"/>
      <c r="B130" s="293" t="s">
        <v>279</v>
      </c>
      <c r="C130" s="294" t="s">
        <v>986</v>
      </c>
      <c r="D130" s="293">
        <v>50</v>
      </c>
      <c r="E130" s="293">
        <v>1969</v>
      </c>
      <c r="F130" s="310">
        <f>SUM(I130+H130+G130)</f>
        <v>35.9</v>
      </c>
      <c r="G130" s="310">
        <v>4.4450000000000003</v>
      </c>
      <c r="H130" s="310">
        <v>6.85</v>
      </c>
      <c r="I130" s="310">
        <v>24.605</v>
      </c>
      <c r="J130" s="296">
        <v>2594.3200000000002</v>
      </c>
      <c r="K130" s="310">
        <v>24.605</v>
      </c>
      <c r="L130" s="296">
        <v>2594.3200000000002</v>
      </c>
      <c r="M130" s="311">
        <f>K130/L130</f>
        <v>9.4841808258040641E-3</v>
      </c>
      <c r="N130" s="33">
        <v>207.75</v>
      </c>
      <c r="O130" s="312">
        <f>M130*N130</f>
        <v>1.9703385665607942</v>
      </c>
      <c r="P130" s="312">
        <f>M130*60*1000</f>
        <v>569.05084954824383</v>
      </c>
      <c r="Q130" s="313">
        <f>P130*N130/1000</f>
        <v>118.22031399364765</v>
      </c>
    </row>
    <row r="131" spans="1:17" s="5" customFormat="1" ht="12.75" customHeight="1">
      <c r="A131" s="271"/>
      <c r="B131" s="293" t="s">
        <v>105</v>
      </c>
      <c r="C131" s="294" t="s">
        <v>68</v>
      </c>
      <c r="D131" s="293">
        <v>118</v>
      </c>
      <c r="E131" s="293">
        <v>2007</v>
      </c>
      <c r="F131" s="310">
        <v>90.77</v>
      </c>
      <c r="G131" s="310">
        <v>17.170000000000002</v>
      </c>
      <c r="H131" s="310">
        <v>0</v>
      </c>
      <c r="I131" s="310">
        <v>73.599999999999994</v>
      </c>
      <c r="J131" s="296">
        <v>7736.38</v>
      </c>
      <c r="K131" s="310">
        <v>66.420547077573744</v>
      </c>
      <c r="L131" s="296">
        <v>6981.72</v>
      </c>
      <c r="M131" s="311">
        <f>K131/L131</f>
        <v>9.5134933909657993E-3</v>
      </c>
      <c r="N131" s="33">
        <v>276.64200000000005</v>
      </c>
      <c r="O131" s="312">
        <f>M131*N131</f>
        <v>2.6318318386635613</v>
      </c>
      <c r="P131" s="312">
        <f>M131*60*1000</f>
        <v>570.8096034579479</v>
      </c>
      <c r="Q131" s="313">
        <f>P131*N131/1000</f>
        <v>157.90991031981363</v>
      </c>
    </row>
    <row r="132" spans="1:17" s="5" customFormat="1" ht="12.75" customHeight="1">
      <c r="A132" s="271"/>
      <c r="B132" s="272" t="s">
        <v>500</v>
      </c>
      <c r="C132" s="294" t="s">
        <v>775</v>
      </c>
      <c r="D132" s="293">
        <v>86</v>
      </c>
      <c r="E132" s="293">
        <v>2007</v>
      </c>
      <c r="F132" s="310">
        <v>65.175200000000004</v>
      </c>
      <c r="G132" s="310">
        <v>9.3511000000000006</v>
      </c>
      <c r="H132" s="310"/>
      <c r="I132" s="310">
        <v>55.824100000000001</v>
      </c>
      <c r="J132" s="296">
        <v>5864.03</v>
      </c>
      <c r="K132" s="310">
        <v>55.824100000000001</v>
      </c>
      <c r="L132" s="296">
        <v>5864.03</v>
      </c>
      <c r="M132" s="311">
        <f>K132/L132</f>
        <v>9.5197500694914599E-3</v>
      </c>
      <c r="N132" s="33">
        <v>246.77600000000001</v>
      </c>
      <c r="O132" s="312">
        <f>M132*N132</f>
        <v>2.3492458431488248</v>
      </c>
      <c r="P132" s="312">
        <v>571.18500416948757</v>
      </c>
      <c r="Q132" s="313">
        <v>140.95475058892947</v>
      </c>
    </row>
    <row r="133" spans="1:17" s="5" customFormat="1" ht="12.75" customHeight="1">
      <c r="A133" s="271"/>
      <c r="B133" s="293" t="s">
        <v>188</v>
      </c>
      <c r="C133" s="294" t="s">
        <v>149</v>
      </c>
      <c r="D133" s="293">
        <v>30</v>
      </c>
      <c r="E133" s="293">
        <v>2007</v>
      </c>
      <c r="F133" s="310">
        <v>18.96</v>
      </c>
      <c r="G133" s="310">
        <v>2.8334999999999999</v>
      </c>
      <c r="H133" s="310">
        <v>2.4</v>
      </c>
      <c r="I133" s="310">
        <v>13.73</v>
      </c>
      <c r="J133" s="296">
        <v>1423.9</v>
      </c>
      <c r="K133" s="310">
        <v>13.73</v>
      </c>
      <c r="L133" s="296">
        <v>1423.9</v>
      </c>
      <c r="M133" s="311">
        <f>K133/L133</f>
        <v>9.6425310766205495E-3</v>
      </c>
      <c r="N133" s="33">
        <v>200.56</v>
      </c>
      <c r="O133" s="312">
        <f>K133*N133/J133</f>
        <v>1.9339060327270172</v>
      </c>
      <c r="P133" s="312">
        <f>M133*60*1000</f>
        <v>578.55186459723291</v>
      </c>
      <c r="Q133" s="313">
        <f>O133*60</f>
        <v>116.03436196362104</v>
      </c>
    </row>
    <row r="134" spans="1:17" s="5" customFormat="1" ht="12.75" customHeight="1">
      <c r="A134" s="271"/>
      <c r="B134" s="272" t="s">
        <v>130</v>
      </c>
      <c r="C134" s="294" t="s">
        <v>109</v>
      </c>
      <c r="D134" s="293">
        <v>20</v>
      </c>
      <c r="E134" s="293">
        <v>1993</v>
      </c>
      <c r="F134" s="310">
        <f>G134+H134+I134</f>
        <v>17.299999999999997</v>
      </c>
      <c r="G134" s="310">
        <v>1.98</v>
      </c>
      <c r="H134" s="310">
        <v>3.2</v>
      </c>
      <c r="I134" s="310">
        <v>12.12</v>
      </c>
      <c r="J134" s="296">
        <v>1238.6099999999999</v>
      </c>
      <c r="K134" s="310">
        <v>12.12</v>
      </c>
      <c r="L134" s="296">
        <v>1238.6099999999999</v>
      </c>
      <c r="M134" s="311">
        <f>K134/L134</f>
        <v>9.7851623997868582E-3</v>
      </c>
      <c r="N134" s="33">
        <v>212.4</v>
      </c>
      <c r="O134" s="312">
        <f>M134*N134*1.09</f>
        <v>2.2654216581490547</v>
      </c>
      <c r="P134" s="312">
        <f>M134*60*1000</f>
        <v>587.10974398721146</v>
      </c>
      <c r="Q134" s="313">
        <f>P134*N134/1000</f>
        <v>124.70210962288371</v>
      </c>
    </row>
    <row r="135" spans="1:17" s="5" customFormat="1" ht="12.75" customHeight="1">
      <c r="A135" s="271"/>
      <c r="B135" s="293" t="s">
        <v>567</v>
      </c>
      <c r="C135" s="301" t="s">
        <v>553</v>
      </c>
      <c r="D135" s="302">
        <v>30</v>
      </c>
      <c r="E135" s="302">
        <v>1979</v>
      </c>
      <c r="F135" s="303">
        <v>24.367000000000001</v>
      </c>
      <c r="G135" s="303">
        <v>4.1754709999999999</v>
      </c>
      <c r="H135" s="303">
        <v>4.8</v>
      </c>
      <c r="I135" s="303">
        <v>15.391519000000001</v>
      </c>
      <c r="J135" s="304">
        <v>1569.65</v>
      </c>
      <c r="K135" s="303">
        <v>15.391519000000001</v>
      </c>
      <c r="L135" s="304">
        <v>1569.65</v>
      </c>
      <c r="M135" s="305">
        <v>9.8057012709839766E-3</v>
      </c>
      <c r="N135" s="306">
        <v>284.05400000000003</v>
      </c>
      <c r="O135" s="307">
        <v>2.7853486688280826</v>
      </c>
      <c r="P135" s="307">
        <v>588.34207625903855</v>
      </c>
      <c r="Q135" s="308">
        <v>167.12092012968498</v>
      </c>
    </row>
    <row r="136" spans="1:17" s="5" customFormat="1" ht="12.75" customHeight="1">
      <c r="A136" s="271"/>
      <c r="B136" s="293" t="s">
        <v>638</v>
      </c>
      <c r="C136" s="294" t="s">
        <v>620</v>
      </c>
      <c r="D136" s="293">
        <v>54</v>
      </c>
      <c r="E136" s="293">
        <v>1992</v>
      </c>
      <c r="F136" s="310">
        <v>39.985999999999997</v>
      </c>
      <c r="G136" s="310">
        <v>5.5257990000000001</v>
      </c>
      <c r="H136" s="310">
        <v>8.64</v>
      </c>
      <c r="I136" s="310">
        <v>25.8202</v>
      </c>
      <c r="J136" s="296">
        <v>2632.94</v>
      </c>
      <c r="K136" s="310">
        <v>25.8202</v>
      </c>
      <c r="L136" s="296">
        <v>2632.94</v>
      </c>
      <c r="M136" s="311">
        <v>9.8066040243985804E-3</v>
      </c>
      <c r="N136" s="33">
        <v>281.54700000000003</v>
      </c>
      <c r="O136" s="312">
        <v>2.7610199432573475</v>
      </c>
      <c r="P136" s="312">
        <v>588.39624146391475</v>
      </c>
      <c r="Q136" s="313">
        <v>165.66119659544083</v>
      </c>
    </row>
    <row r="137" spans="1:17" s="5" customFormat="1" ht="12.75" customHeight="1">
      <c r="A137" s="271"/>
      <c r="B137" s="272" t="s">
        <v>130</v>
      </c>
      <c r="C137" s="294" t="s">
        <v>107</v>
      </c>
      <c r="D137" s="293">
        <v>39</v>
      </c>
      <c r="E137" s="293">
        <v>1983</v>
      </c>
      <c r="F137" s="310">
        <f>G137+H137+I137</f>
        <v>30.8</v>
      </c>
      <c r="G137" s="310">
        <v>2.88</v>
      </c>
      <c r="H137" s="310">
        <v>6.24</v>
      </c>
      <c r="I137" s="310">
        <v>21.68</v>
      </c>
      <c r="J137" s="296">
        <v>2190.15</v>
      </c>
      <c r="K137" s="310">
        <v>21.68</v>
      </c>
      <c r="L137" s="296">
        <v>2190.15</v>
      </c>
      <c r="M137" s="311">
        <f>K137/L137</f>
        <v>9.8988653745177273E-3</v>
      </c>
      <c r="N137" s="33">
        <v>212.4</v>
      </c>
      <c r="O137" s="312">
        <f>M137*N137*1.09</f>
        <v>2.2917457160468464</v>
      </c>
      <c r="P137" s="312">
        <f>M137*60*1000</f>
        <v>593.93192247106367</v>
      </c>
      <c r="Q137" s="313">
        <f>P137*N137/1000</f>
        <v>126.15114033285393</v>
      </c>
    </row>
    <row r="138" spans="1:17" s="5" customFormat="1" ht="12.75" customHeight="1">
      <c r="A138" s="271"/>
      <c r="B138" s="293" t="s">
        <v>567</v>
      </c>
      <c r="C138" s="301" t="s">
        <v>547</v>
      </c>
      <c r="D138" s="302">
        <v>21</v>
      </c>
      <c r="E138" s="302">
        <v>2000</v>
      </c>
      <c r="F138" s="303">
        <v>15.83</v>
      </c>
      <c r="G138" s="303">
        <v>2.605629</v>
      </c>
      <c r="H138" s="303">
        <v>2.2699180000000001</v>
      </c>
      <c r="I138" s="303">
        <v>10.954453000000001</v>
      </c>
      <c r="J138" s="304">
        <v>1105.27</v>
      </c>
      <c r="K138" s="303">
        <v>10.954453000000001</v>
      </c>
      <c r="L138" s="304">
        <v>1105.27</v>
      </c>
      <c r="M138" s="305">
        <v>9.9111104074117648E-3</v>
      </c>
      <c r="N138" s="306">
        <v>284.05400000000003</v>
      </c>
      <c r="O138" s="307">
        <v>2.8152905556669419</v>
      </c>
      <c r="P138" s="307">
        <v>594.6666244447058</v>
      </c>
      <c r="Q138" s="308">
        <v>168.91743334001649</v>
      </c>
    </row>
    <row r="139" spans="1:17" s="5" customFormat="1" ht="12.75" customHeight="1">
      <c r="A139" s="271"/>
      <c r="B139" s="293" t="s">
        <v>638</v>
      </c>
      <c r="C139" s="294" t="s">
        <v>622</v>
      </c>
      <c r="D139" s="293">
        <v>101</v>
      </c>
      <c r="E139" s="293">
        <v>1968</v>
      </c>
      <c r="F139" s="310">
        <v>67.373000000000005</v>
      </c>
      <c r="G139" s="310">
        <v>6.8849999999999998</v>
      </c>
      <c r="H139" s="310">
        <v>15.92</v>
      </c>
      <c r="I139" s="310">
        <v>44.568002</v>
      </c>
      <c r="J139" s="296">
        <v>4482.08</v>
      </c>
      <c r="K139" s="310">
        <v>44.568002</v>
      </c>
      <c r="L139" s="296">
        <v>4482.08</v>
      </c>
      <c r="M139" s="311">
        <v>9.9435980616142498E-3</v>
      </c>
      <c r="N139" s="33">
        <v>281.54700000000003</v>
      </c>
      <c r="O139" s="312">
        <v>2.7995902034533073</v>
      </c>
      <c r="P139" s="312">
        <v>596.61588369685501</v>
      </c>
      <c r="Q139" s="313">
        <v>167.97541220719845</v>
      </c>
    </row>
    <row r="140" spans="1:17" s="5" customFormat="1" ht="12.75" customHeight="1">
      <c r="A140" s="271"/>
      <c r="B140" s="293" t="s">
        <v>336</v>
      </c>
      <c r="C140" s="301" t="s">
        <v>1065</v>
      </c>
      <c r="D140" s="302">
        <v>60</v>
      </c>
      <c r="E140" s="302">
        <v>1978</v>
      </c>
      <c r="F140" s="303">
        <v>55.819000000000003</v>
      </c>
      <c r="G140" s="303">
        <v>7.6319569999999999</v>
      </c>
      <c r="H140" s="303">
        <v>11.52</v>
      </c>
      <c r="I140" s="303">
        <v>36.667048999999999</v>
      </c>
      <c r="J140" s="304">
        <v>3663.79</v>
      </c>
      <c r="K140" s="303">
        <v>36.667048999999999</v>
      </c>
      <c r="L140" s="304">
        <v>3663.79</v>
      </c>
      <c r="M140" s="305">
        <v>1.0007955969092115E-2</v>
      </c>
      <c r="N140" s="306">
        <v>263.88900000000001</v>
      </c>
      <c r="O140" s="307">
        <v>2.6409894927277491</v>
      </c>
      <c r="P140" s="307">
        <v>600.47735814552686</v>
      </c>
      <c r="Q140" s="308">
        <v>158.45936956366495</v>
      </c>
    </row>
    <row r="141" spans="1:17" s="5" customFormat="1" ht="12.75" customHeight="1">
      <c r="A141" s="271"/>
      <c r="B141" s="293" t="s">
        <v>336</v>
      </c>
      <c r="C141" s="301" t="s">
        <v>289</v>
      </c>
      <c r="D141" s="302">
        <v>28</v>
      </c>
      <c r="E141" s="302">
        <v>2001</v>
      </c>
      <c r="F141" s="303">
        <v>34.036999999999999</v>
      </c>
      <c r="G141" s="303">
        <v>4.4528660000000002</v>
      </c>
      <c r="H141" s="303">
        <v>4.8</v>
      </c>
      <c r="I141" s="303">
        <v>24.784134999999999</v>
      </c>
      <c r="J141" s="304">
        <v>2440.5300000000002</v>
      </c>
      <c r="K141" s="303">
        <v>24.784134999999999</v>
      </c>
      <c r="L141" s="304">
        <v>2440.5300000000002</v>
      </c>
      <c r="M141" s="305">
        <v>1.0155226528663854E-2</v>
      </c>
      <c r="N141" s="306">
        <v>263.88900000000001</v>
      </c>
      <c r="O141" s="307">
        <v>2.679852573422576</v>
      </c>
      <c r="P141" s="307">
        <v>609.31359171983127</v>
      </c>
      <c r="Q141" s="308">
        <v>160.79115440535455</v>
      </c>
    </row>
    <row r="142" spans="1:17" s="5" customFormat="1" ht="22.5">
      <c r="A142" s="271"/>
      <c r="B142" s="272" t="s">
        <v>147</v>
      </c>
      <c r="C142" s="273" t="s">
        <v>146</v>
      </c>
      <c r="D142" s="274">
        <v>18</v>
      </c>
      <c r="E142" s="275" t="s">
        <v>145</v>
      </c>
      <c r="F142" s="276">
        <v>13.7</v>
      </c>
      <c r="G142" s="276">
        <v>1.42</v>
      </c>
      <c r="H142" s="276">
        <v>2.73</v>
      </c>
      <c r="I142" s="276">
        <v>9.5500000000000007</v>
      </c>
      <c r="J142" s="277">
        <v>935.5</v>
      </c>
      <c r="K142" s="276">
        <v>9.5561699999999998</v>
      </c>
      <c r="L142" s="277">
        <v>935.5</v>
      </c>
      <c r="M142" s="311">
        <f>K142/L142</f>
        <v>1.0215040085515766E-2</v>
      </c>
      <c r="N142" s="33">
        <v>222.7</v>
      </c>
      <c r="O142" s="312">
        <f>M142*N142</f>
        <v>2.2748894270443611</v>
      </c>
      <c r="P142" s="312">
        <f>M142*60*1000</f>
        <v>612.90240513094591</v>
      </c>
      <c r="Q142" s="313">
        <f>P142*N142/1000</f>
        <v>136.49336562266166</v>
      </c>
    </row>
    <row r="143" spans="1:17" s="5" customFormat="1" ht="12.75" customHeight="1">
      <c r="A143" s="271"/>
      <c r="B143" s="293" t="s">
        <v>336</v>
      </c>
      <c r="C143" s="301" t="s">
        <v>288</v>
      </c>
      <c r="D143" s="302">
        <v>16</v>
      </c>
      <c r="E143" s="302">
        <v>2005</v>
      </c>
      <c r="F143" s="303">
        <v>16.352</v>
      </c>
      <c r="G143" s="303">
        <v>3.1897720000000001</v>
      </c>
      <c r="H143" s="303">
        <v>1.36</v>
      </c>
      <c r="I143" s="303">
        <v>11.802227999999999</v>
      </c>
      <c r="J143" s="304">
        <v>1150.31</v>
      </c>
      <c r="K143" s="303">
        <v>11.802227999999999</v>
      </c>
      <c r="L143" s="304">
        <v>1150.31</v>
      </c>
      <c r="M143" s="305">
        <v>1.0260041206283524E-2</v>
      </c>
      <c r="N143" s="306">
        <v>263.88900000000001</v>
      </c>
      <c r="O143" s="307">
        <v>2.7075120138849531</v>
      </c>
      <c r="P143" s="307">
        <v>615.60247237701151</v>
      </c>
      <c r="Q143" s="308">
        <v>162.45072083309719</v>
      </c>
    </row>
    <row r="144" spans="1:17" s="5" customFormat="1" ht="12.75" customHeight="1">
      <c r="A144" s="271"/>
      <c r="B144" s="293" t="s">
        <v>524</v>
      </c>
      <c r="C144" s="34" t="s">
        <v>523</v>
      </c>
      <c r="D144" s="35">
        <v>50</v>
      </c>
      <c r="E144" s="35">
        <v>1993</v>
      </c>
      <c r="F144" s="45">
        <v>36.716999999999999</v>
      </c>
      <c r="G144" s="45">
        <v>3.4443299999999999</v>
      </c>
      <c r="H144" s="45">
        <v>7.84</v>
      </c>
      <c r="I144" s="45">
        <v>25.432668999999997</v>
      </c>
      <c r="J144" s="42">
        <v>2469.6799999999998</v>
      </c>
      <c r="K144" s="45">
        <v>25.432668999999997</v>
      </c>
      <c r="L144" s="42">
        <v>2469.6799999999998</v>
      </c>
      <c r="M144" s="46">
        <v>1.0297961274335136E-2</v>
      </c>
      <c r="N144" s="36">
        <v>294.19099999999997</v>
      </c>
      <c r="O144" s="48">
        <v>3.0295675252579275</v>
      </c>
      <c r="P144" s="48">
        <v>617.8776764601082</v>
      </c>
      <c r="Q144" s="269">
        <v>181.77405151547566</v>
      </c>
    </row>
    <row r="145" spans="1:17" s="5" customFormat="1" ht="12.75" customHeight="1">
      <c r="A145" s="271"/>
      <c r="B145" s="293" t="s">
        <v>638</v>
      </c>
      <c r="C145" s="294" t="s">
        <v>628</v>
      </c>
      <c r="D145" s="293">
        <v>22</v>
      </c>
      <c r="E145" s="293">
        <v>1994</v>
      </c>
      <c r="F145" s="310">
        <v>17.672000000000001</v>
      </c>
      <c r="G145" s="310">
        <v>2.020365</v>
      </c>
      <c r="H145" s="310">
        <v>3.52</v>
      </c>
      <c r="I145" s="310">
        <v>12.131634999999999</v>
      </c>
      <c r="J145" s="296">
        <v>1162.77</v>
      </c>
      <c r="K145" s="310">
        <v>12.131634999999999</v>
      </c>
      <c r="L145" s="296">
        <v>1162.77</v>
      </c>
      <c r="M145" s="311">
        <v>1.0433391814374296E-2</v>
      </c>
      <c r="N145" s="33">
        <v>281.54700000000003</v>
      </c>
      <c r="O145" s="312">
        <v>2.9374901651616399</v>
      </c>
      <c r="P145" s="312">
        <v>626.00350886245769</v>
      </c>
      <c r="Q145" s="313">
        <v>176.24940990969839</v>
      </c>
    </row>
    <row r="146" spans="1:17" s="5" customFormat="1" ht="12.75" customHeight="1">
      <c r="A146" s="271"/>
      <c r="B146" s="293" t="s">
        <v>336</v>
      </c>
      <c r="C146" s="301" t="s">
        <v>292</v>
      </c>
      <c r="D146" s="302">
        <v>34</v>
      </c>
      <c r="E146" s="302">
        <v>2003</v>
      </c>
      <c r="F146" s="303">
        <v>36.168999999999997</v>
      </c>
      <c r="G146" s="303">
        <v>6.5523959999999999</v>
      </c>
      <c r="H146" s="303">
        <v>5.0616130000000004</v>
      </c>
      <c r="I146" s="303">
        <v>24.555</v>
      </c>
      <c r="J146" s="304">
        <v>2349.59</v>
      </c>
      <c r="K146" s="303">
        <v>24.555</v>
      </c>
      <c r="L146" s="304">
        <v>2349.59</v>
      </c>
      <c r="M146" s="305">
        <v>1.0450759494209627E-2</v>
      </c>
      <c r="N146" s="306">
        <v>263.88900000000001</v>
      </c>
      <c r="O146" s="307">
        <v>2.7578404721674845</v>
      </c>
      <c r="P146" s="307">
        <v>627.04556965257768</v>
      </c>
      <c r="Q146" s="308">
        <v>165.47042833004906</v>
      </c>
    </row>
    <row r="147" spans="1:17" s="5" customFormat="1" ht="12.75" customHeight="1">
      <c r="A147" s="271"/>
      <c r="B147" s="272" t="s">
        <v>50</v>
      </c>
      <c r="C147" s="294" t="s">
        <v>47</v>
      </c>
      <c r="D147" s="293">
        <v>48</v>
      </c>
      <c r="E147" s="293">
        <v>1961</v>
      </c>
      <c r="F147" s="310">
        <v>38.207999999999998</v>
      </c>
      <c r="G147" s="310">
        <v>6.5140000000000002</v>
      </c>
      <c r="H147" s="310">
        <v>7.68</v>
      </c>
      <c r="I147" s="310">
        <v>24.013000000000002</v>
      </c>
      <c r="J147" s="296">
        <v>2296.96</v>
      </c>
      <c r="K147" s="310">
        <v>24.013000000000002</v>
      </c>
      <c r="L147" s="296">
        <v>2296.96</v>
      </c>
      <c r="M147" s="311">
        <f>K147/L147</f>
        <v>1.0454252577319589E-2</v>
      </c>
      <c r="N147" s="33">
        <v>238.6</v>
      </c>
      <c r="O147" s="312">
        <f>M147*N147</f>
        <v>2.4943846649484538</v>
      </c>
      <c r="P147" s="312">
        <f>M147*60*1000</f>
        <v>627.25515463917532</v>
      </c>
      <c r="Q147" s="313">
        <f>P147*N147/1000</f>
        <v>149.66307989690725</v>
      </c>
    </row>
    <row r="148" spans="1:17" s="5" customFormat="1" ht="12.75" customHeight="1">
      <c r="A148" s="271"/>
      <c r="B148" s="272" t="s">
        <v>50</v>
      </c>
      <c r="C148" s="294" t="s">
        <v>697</v>
      </c>
      <c r="D148" s="293">
        <v>60</v>
      </c>
      <c r="E148" s="293">
        <v>1964</v>
      </c>
      <c r="F148" s="310">
        <v>42.994999999999997</v>
      </c>
      <c r="G148" s="310">
        <v>5.1890000000000001</v>
      </c>
      <c r="H148" s="310">
        <v>9.6</v>
      </c>
      <c r="I148" s="310">
        <v>28.204999999999998</v>
      </c>
      <c r="J148" s="296">
        <v>2697.45</v>
      </c>
      <c r="K148" s="310">
        <v>28.204999999999998</v>
      </c>
      <c r="L148" s="296">
        <v>2697.45</v>
      </c>
      <c r="M148" s="311">
        <f>K148/L148</f>
        <v>1.0456171569445217E-2</v>
      </c>
      <c r="N148" s="33">
        <v>238.6</v>
      </c>
      <c r="O148" s="312">
        <f>M148*N148</f>
        <v>2.4948425364696285</v>
      </c>
      <c r="P148" s="312">
        <f>M148*60*1000</f>
        <v>627.37029416671294</v>
      </c>
      <c r="Q148" s="313">
        <f>P148*N148/1000</f>
        <v>149.69055218817772</v>
      </c>
    </row>
    <row r="149" spans="1:17" s="5" customFormat="1" ht="12.75" customHeight="1">
      <c r="A149" s="271"/>
      <c r="B149" s="272" t="s">
        <v>260</v>
      </c>
      <c r="C149" s="314" t="s">
        <v>961</v>
      </c>
      <c r="D149" s="293">
        <v>30</v>
      </c>
      <c r="E149" s="293" t="s">
        <v>40</v>
      </c>
      <c r="F149" s="310">
        <f>G149+H149+I149</f>
        <v>25.371600000000001</v>
      </c>
      <c r="G149" s="310">
        <v>2.6139999999999999</v>
      </c>
      <c r="H149" s="310">
        <v>4.8</v>
      </c>
      <c r="I149" s="310">
        <v>17.957599999999999</v>
      </c>
      <c r="J149" s="296">
        <v>1715.57</v>
      </c>
      <c r="K149" s="310">
        <f>I149</f>
        <v>17.957599999999999</v>
      </c>
      <c r="L149" s="296">
        <f>J149</f>
        <v>1715.57</v>
      </c>
      <c r="M149" s="311">
        <f>K149/L149</f>
        <v>1.0467424820905005E-2</v>
      </c>
      <c r="N149" s="33">
        <v>173.6</v>
      </c>
      <c r="O149" s="312">
        <f>M149*N149</f>
        <v>1.8171449489091087</v>
      </c>
      <c r="P149" s="312">
        <f>M149*60*1000</f>
        <v>628.04548925430026</v>
      </c>
      <c r="Q149" s="313">
        <f>P149*N149/1000</f>
        <v>109.02869693454652</v>
      </c>
    </row>
    <row r="150" spans="1:17" s="5" customFormat="1" ht="12.75" customHeight="1">
      <c r="A150" s="271"/>
      <c r="B150" s="293" t="s">
        <v>638</v>
      </c>
      <c r="C150" s="294" t="s">
        <v>625</v>
      </c>
      <c r="D150" s="293">
        <v>101</v>
      </c>
      <c r="E150" s="293">
        <v>1966</v>
      </c>
      <c r="F150" s="310">
        <v>71.921000000000006</v>
      </c>
      <c r="G150" s="310">
        <v>8.9963999999999995</v>
      </c>
      <c r="H150" s="310">
        <v>15.84</v>
      </c>
      <c r="I150" s="310">
        <v>47.084601999999997</v>
      </c>
      <c r="J150" s="296">
        <v>4481.51</v>
      </c>
      <c r="K150" s="310">
        <v>47.084601999999997</v>
      </c>
      <c r="L150" s="296">
        <v>4481.51</v>
      </c>
      <c r="M150" s="311">
        <v>1.0506414579014661E-2</v>
      </c>
      <c r="N150" s="33">
        <v>281.54700000000003</v>
      </c>
      <c r="O150" s="312">
        <v>2.9580495054778413</v>
      </c>
      <c r="P150" s="312">
        <v>630.3848747408797</v>
      </c>
      <c r="Q150" s="313">
        <v>177.48297032867046</v>
      </c>
    </row>
    <row r="151" spans="1:17" s="5" customFormat="1" ht="12.75" customHeight="1">
      <c r="A151" s="271"/>
      <c r="B151" s="293" t="s">
        <v>336</v>
      </c>
      <c r="C151" s="301" t="s">
        <v>293</v>
      </c>
      <c r="D151" s="302">
        <v>46</v>
      </c>
      <c r="E151" s="302">
        <v>2001</v>
      </c>
      <c r="F151" s="303">
        <v>47.113</v>
      </c>
      <c r="G151" s="303">
        <v>6.4489029999999996</v>
      </c>
      <c r="H151" s="303">
        <v>7.28</v>
      </c>
      <c r="I151" s="303">
        <v>33.384098999999999</v>
      </c>
      <c r="J151" s="304">
        <v>3175.32</v>
      </c>
      <c r="K151" s="303">
        <v>33.384098999999999</v>
      </c>
      <c r="L151" s="304">
        <v>3175.32</v>
      </c>
      <c r="M151" s="305">
        <v>1.0513617210233929E-2</v>
      </c>
      <c r="N151" s="306">
        <v>263.88900000000001</v>
      </c>
      <c r="O151" s="307">
        <v>2.7744279319914211</v>
      </c>
      <c r="P151" s="307">
        <v>630.81703261403572</v>
      </c>
      <c r="Q151" s="308">
        <v>166.46567591948528</v>
      </c>
    </row>
    <row r="152" spans="1:17" s="5" customFormat="1" ht="12.75" customHeight="1">
      <c r="A152" s="271"/>
      <c r="B152" s="293" t="s">
        <v>279</v>
      </c>
      <c r="C152" s="294" t="s">
        <v>262</v>
      </c>
      <c r="D152" s="293">
        <v>36</v>
      </c>
      <c r="E152" s="293" t="s">
        <v>263</v>
      </c>
      <c r="F152" s="310">
        <f>SUM(I152+H152+G152)</f>
        <v>24.939</v>
      </c>
      <c r="G152" s="310">
        <v>3.3010000000000002</v>
      </c>
      <c r="H152" s="310">
        <v>5.76</v>
      </c>
      <c r="I152" s="310">
        <v>15.878</v>
      </c>
      <c r="J152" s="296">
        <v>1500.89</v>
      </c>
      <c r="K152" s="310">
        <v>15.878</v>
      </c>
      <c r="L152" s="296">
        <v>1500.89</v>
      </c>
      <c r="M152" s="311">
        <f>K152/L152</f>
        <v>1.0579056426520263E-2</v>
      </c>
      <c r="N152" s="33">
        <v>207.75</v>
      </c>
      <c r="O152" s="312">
        <f>M152*N152</f>
        <v>2.1977989726095846</v>
      </c>
      <c r="P152" s="312">
        <f>M152*60*1000</f>
        <v>634.74338559121577</v>
      </c>
      <c r="Q152" s="313">
        <f>P152*N152/1000</f>
        <v>131.86793835657508</v>
      </c>
    </row>
    <row r="153" spans="1:17" s="5" customFormat="1" ht="12.75" customHeight="1">
      <c r="A153" s="271"/>
      <c r="B153" s="293" t="s">
        <v>638</v>
      </c>
      <c r="C153" s="294" t="s">
        <v>624</v>
      </c>
      <c r="D153" s="293">
        <v>103</v>
      </c>
      <c r="E153" s="293">
        <v>1965</v>
      </c>
      <c r="F153" s="310">
        <v>70.228999999999999</v>
      </c>
      <c r="G153" s="310">
        <v>5.489446</v>
      </c>
      <c r="H153" s="310">
        <v>17.591287999999999</v>
      </c>
      <c r="I153" s="310">
        <v>47.148257000000001</v>
      </c>
      <c r="J153" s="296">
        <v>4447.51</v>
      </c>
      <c r="K153" s="310">
        <v>47.148257000000001</v>
      </c>
      <c r="L153" s="296">
        <v>4447.51</v>
      </c>
      <c r="M153" s="311">
        <v>1.060104575369139E-2</v>
      </c>
      <c r="N153" s="33">
        <v>281.54700000000003</v>
      </c>
      <c r="O153" s="312">
        <v>2.9846926288145501</v>
      </c>
      <c r="P153" s="312">
        <v>636.0627452214834</v>
      </c>
      <c r="Q153" s="313">
        <v>179.08155772887301</v>
      </c>
    </row>
    <row r="154" spans="1:17" s="5" customFormat="1" ht="12.75" customHeight="1">
      <c r="A154" s="271"/>
      <c r="B154" s="293" t="s">
        <v>852</v>
      </c>
      <c r="C154" s="323" t="s">
        <v>821</v>
      </c>
      <c r="D154" s="324">
        <v>20</v>
      </c>
      <c r="E154" s="324">
        <v>2011</v>
      </c>
      <c r="F154" s="325">
        <v>14.977</v>
      </c>
      <c r="G154" s="325">
        <v>1.887</v>
      </c>
      <c r="H154" s="325">
        <v>1.284</v>
      </c>
      <c r="I154" s="325">
        <v>11.805999999999999</v>
      </c>
      <c r="J154" s="326"/>
      <c r="K154" s="325">
        <f>+I154</f>
        <v>11.805999999999999</v>
      </c>
      <c r="L154" s="326">
        <v>1113.22</v>
      </c>
      <c r="M154" s="327">
        <f>K154/L154</f>
        <v>1.0605271195271373E-2</v>
      </c>
      <c r="N154" s="328">
        <v>320.5</v>
      </c>
      <c r="O154" s="329">
        <f>M154*N154</f>
        <v>3.3989894180844753</v>
      </c>
      <c r="P154" s="329">
        <f>M154*60*1000</f>
        <v>636.31627171628236</v>
      </c>
      <c r="Q154" s="330">
        <f>P154*N154/1000</f>
        <v>203.93936508506852</v>
      </c>
    </row>
    <row r="155" spans="1:17" s="5" customFormat="1" ht="12.75" customHeight="1">
      <c r="A155" s="271"/>
      <c r="B155" s="293" t="s">
        <v>638</v>
      </c>
      <c r="C155" s="294" t="s">
        <v>621</v>
      </c>
      <c r="D155" s="293">
        <v>55</v>
      </c>
      <c r="E155" s="293">
        <v>1995</v>
      </c>
      <c r="F155" s="310">
        <v>49.433</v>
      </c>
      <c r="G155" s="310">
        <v>5.61</v>
      </c>
      <c r="H155" s="310">
        <v>8.7200000000000006</v>
      </c>
      <c r="I155" s="310">
        <v>35.103003999999999</v>
      </c>
      <c r="J155" s="296">
        <v>3308.16</v>
      </c>
      <c r="K155" s="310">
        <v>35.103003999999999</v>
      </c>
      <c r="L155" s="296">
        <v>3308.16</v>
      </c>
      <c r="M155" s="311">
        <v>1.0611035741923002E-2</v>
      </c>
      <c r="N155" s="33">
        <v>281.54700000000003</v>
      </c>
      <c r="O155" s="312">
        <v>2.9875052800311956</v>
      </c>
      <c r="P155" s="312">
        <v>636.66214451538008</v>
      </c>
      <c r="Q155" s="313">
        <v>179.25031680187172</v>
      </c>
    </row>
    <row r="156" spans="1:17" s="5" customFormat="1" ht="12.75" customHeight="1">
      <c r="A156" s="271"/>
      <c r="B156" s="272" t="s">
        <v>39</v>
      </c>
      <c r="C156" s="294" t="s">
        <v>687</v>
      </c>
      <c r="D156" s="293">
        <v>5</v>
      </c>
      <c r="E156" s="293">
        <v>1983</v>
      </c>
      <c r="F156" s="310">
        <v>5.8</v>
      </c>
      <c r="G156" s="310">
        <v>0.45900000000000002</v>
      </c>
      <c r="H156" s="310">
        <v>1.1200000000000001</v>
      </c>
      <c r="I156" s="310">
        <v>4.2210000000000001</v>
      </c>
      <c r="J156" s="296">
        <v>396</v>
      </c>
      <c r="K156" s="310">
        <v>4.2210000000000001</v>
      </c>
      <c r="L156" s="296">
        <v>396</v>
      </c>
      <c r="M156" s="311">
        <f>I156/L156</f>
        <v>1.065909090909091E-2</v>
      </c>
      <c r="N156" s="33">
        <v>230.21</v>
      </c>
      <c r="O156" s="312">
        <f>M156*N156</f>
        <v>2.4538293181818185</v>
      </c>
      <c r="P156" s="331">
        <f>M156*60*1000</f>
        <v>639.54545454545462</v>
      </c>
      <c r="Q156" s="313">
        <f>O156*60</f>
        <v>147.22975909090911</v>
      </c>
    </row>
    <row r="157" spans="1:17" s="5" customFormat="1" ht="12.75" customHeight="1">
      <c r="A157" s="271"/>
      <c r="B157" s="293" t="s">
        <v>250</v>
      </c>
      <c r="C157" s="294" t="s">
        <v>1081</v>
      </c>
      <c r="D157" s="293">
        <v>60</v>
      </c>
      <c r="E157" s="293" t="s">
        <v>40</v>
      </c>
      <c r="F157" s="295">
        <f>G157+H157+I157</f>
        <v>43.17</v>
      </c>
      <c r="G157" s="295">
        <v>6.38</v>
      </c>
      <c r="H157" s="295">
        <v>0.53</v>
      </c>
      <c r="I157" s="295">
        <v>36.26</v>
      </c>
      <c r="J157" s="296">
        <v>3373.53</v>
      </c>
      <c r="K157" s="295">
        <v>36.26</v>
      </c>
      <c r="L157" s="296">
        <v>3373.5</v>
      </c>
      <c r="M157" s="297">
        <f>K157/L157</f>
        <v>1.0748480806284273E-2</v>
      </c>
      <c r="N157" s="298">
        <v>209</v>
      </c>
      <c r="O157" s="299">
        <f>M157*N157</f>
        <v>2.2464324885134133</v>
      </c>
      <c r="P157" s="299">
        <f>M157*60*1000</f>
        <v>644.90884837705642</v>
      </c>
      <c r="Q157" s="300">
        <f>P157*N157/1000</f>
        <v>134.7859493108048</v>
      </c>
    </row>
    <row r="158" spans="1:17" s="5" customFormat="1" ht="12.75" customHeight="1">
      <c r="A158" s="271"/>
      <c r="B158" s="293" t="s">
        <v>188</v>
      </c>
      <c r="C158" s="294" t="s">
        <v>148</v>
      </c>
      <c r="D158" s="293">
        <v>30</v>
      </c>
      <c r="E158" s="293">
        <v>2000</v>
      </c>
      <c r="F158" s="310">
        <v>22.81</v>
      </c>
      <c r="G158" s="332">
        <v>2.8958370000000002</v>
      </c>
      <c r="H158" s="310">
        <v>4.72</v>
      </c>
      <c r="I158" s="310">
        <v>15.194162</v>
      </c>
      <c r="J158" s="296">
        <v>1411.56</v>
      </c>
      <c r="K158" s="310">
        <v>15.194000000000001</v>
      </c>
      <c r="L158" s="296">
        <v>1411.56</v>
      </c>
      <c r="M158" s="311">
        <f>K158/L158</f>
        <v>1.076397744339596E-2</v>
      </c>
      <c r="N158" s="33">
        <v>200.56</v>
      </c>
      <c r="O158" s="312">
        <f>K158*N158/J158</f>
        <v>2.1588233160474939</v>
      </c>
      <c r="P158" s="312">
        <f>M158*60*1000</f>
        <v>645.83864660375752</v>
      </c>
      <c r="Q158" s="313">
        <f>O158*60</f>
        <v>129.52939896284963</v>
      </c>
    </row>
    <row r="159" spans="1:17" s="5" customFormat="1" ht="12.75" customHeight="1">
      <c r="A159" s="271"/>
      <c r="B159" s="272" t="s">
        <v>50</v>
      </c>
      <c r="C159" s="294" t="s">
        <v>46</v>
      </c>
      <c r="D159" s="293">
        <v>48</v>
      </c>
      <c r="E159" s="293">
        <v>1961</v>
      </c>
      <c r="F159" s="310">
        <v>37.182000000000002</v>
      </c>
      <c r="G159" s="310">
        <v>4.6920000000000002</v>
      </c>
      <c r="H159" s="310">
        <v>7.68</v>
      </c>
      <c r="I159" s="310">
        <v>24.809000000000001</v>
      </c>
      <c r="J159" s="296">
        <v>2296.96</v>
      </c>
      <c r="K159" s="310">
        <v>24.809000000000001</v>
      </c>
      <c r="L159" s="296">
        <v>2296.96</v>
      </c>
      <c r="M159" s="311">
        <f>K159/L159</f>
        <v>1.0800797575926443E-2</v>
      </c>
      <c r="N159" s="33">
        <v>238.6</v>
      </c>
      <c r="O159" s="312">
        <f>M159*N159</f>
        <v>2.577070301616049</v>
      </c>
      <c r="P159" s="312">
        <f>M159*60*1000</f>
        <v>648.04785455558658</v>
      </c>
      <c r="Q159" s="313">
        <f>P159*N159/1000</f>
        <v>154.62421809696295</v>
      </c>
    </row>
    <row r="160" spans="1:17" s="5" customFormat="1" ht="12.75" customHeight="1">
      <c r="A160" s="271"/>
      <c r="B160" s="272" t="s">
        <v>260</v>
      </c>
      <c r="C160" s="294" t="s">
        <v>253</v>
      </c>
      <c r="D160" s="293">
        <v>51</v>
      </c>
      <c r="E160" s="293" t="s">
        <v>40</v>
      </c>
      <c r="F160" s="310">
        <f>G160+H160+I160</f>
        <v>41.989999999999995</v>
      </c>
      <c r="G160" s="310">
        <v>5.9492000000000003</v>
      </c>
      <c r="H160" s="310">
        <v>7.92</v>
      </c>
      <c r="I160" s="310">
        <v>28.120799999999999</v>
      </c>
      <c r="J160" s="296">
        <v>2597.46</v>
      </c>
      <c r="K160" s="310">
        <f>I160</f>
        <v>28.120799999999999</v>
      </c>
      <c r="L160" s="296">
        <f>J160</f>
        <v>2597.46</v>
      </c>
      <c r="M160" s="311">
        <f>K160/L160</f>
        <v>1.0826268739460857E-2</v>
      </c>
      <c r="N160" s="33">
        <v>173.6</v>
      </c>
      <c r="O160" s="312">
        <f>M160*N160</f>
        <v>1.8794402531704046</v>
      </c>
      <c r="P160" s="312">
        <f>M160*60*1000</f>
        <v>649.57612436765146</v>
      </c>
      <c r="Q160" s="313">
        <f>P160*N160/1000</f>
        <v>112.76641519022429</v>
      </c>
    </row>
    <row r="161" spans="1:17" s="5" customFormat="1" ht="12.75" customHeight="1">
      <c r="A161" s="271"/>
      <c r="B161" s="272" t="s">
        <v>500</v>
      </c>
      <c r="C161" s="294" t="s">
        <v>776</v>
      </c>
      <c r="D161" s="293">
        <v>50</v>
      </c>
      <c r="E161" s="293">
        <v>1982</v>
      </c>
      <c r="F161" s="310">
        <v>36.546799999999998</v>
      </c>
      <c r="G161" s="310">
        <v>3.2671000000000001</v>
      </c>
      <c r="H161" s="310">
        <v>4.79</v>
      </c>
      <c r="I161" s="310">
        <v>28.489699999999999</v>
      </c>
      <c r="J161" s="296">
        <v>2574.58</v>
      </c>
      <c r="K161" s="310">
        <v>28.489699999999999</v>
      </c>
      <c r="L161" s="296">
        <v>2574.58</v>
      </c>
      <c r="M161" s="311">
        <f>K161/L161</f>
        <v>1.1065766066698257E-2</v>
      </c>
      <c r="N161" s="33">
        <v>246.77600000000001</v>
      </c>
      <c r="O161" s="312">
        <f>M161*N161</f>
        <v>2.7307654868755291</v>
      </c>
      <c r="P161" s="312">
        <v>663.94596400189539</v>
      </c>
      <c r="Q161" s="313">
        <v>163.84592921253176</v>
      </c>
    </row>
    <row r="162" spans="1:17" s="5" customFormat="1" ht="12.75" customHeight="1">
      <c r="A162" s="271"/>
      <c r="B162" s="272" t="s">
        <v>147</v>
      </c>
      <c r="C162" s="273" t="s">
        <v>428</v>
      </c>
      <c r="D162" s="274">
        <v>17</v>
      </c>
      <c r="E162" s="275">
        <v>2009</v>
      </c>
      <c r="F162" s="276">
        <v>21.14</v>
      </c>
      <c r="G162" s="276">
        <v>0</v>
      </c>
      <c r="H162" s="276">
        <v>4.8099999999999996</v>
      </c>
      <c r="I162" s="276">
        <v>16.325299999999999</v>
      </c>
      <c r="J162" s="277">
        <v>1463.65</v>
      </c>
      <c r="K162" s="276">
        <v>16.325299999999999</v>
      </c>
      <c r="L162" s="277">
        <v>1463.65</v>
      </c>
      <c r="M162" s="311">
        <f>K162/L162</f>
        <v>1.11538277593687E-2</v>
      </c>
      <c r="N162" s="33">
        <v>222.7</v>
      </c>
      <c r="O162" s="312">
        <f>M162*N162</f>
        <v>2.4839574420114094</v>
      </c>
      <c r="P162" s="312">
        <f>M162*60*1000</f>
        <v>669.22966556212191</v>
      </c>
      <c r="Q162" s="313">
        <f>P162*N162/1000</f>
        <v>149.03744652068454</v>
      </c>
    </row>
    <row r="163" spans="1:17" s="5" customFormat="1" ht="12.75" customHeight="1">
      <c r="A163" s="271"/>
      <c r="B163" s="272" t="s">
        <v>345</v>
      </c>
      <c r="C163" s="294" t="s">
        <v>339</v>
      </c>
      <c r="D163" s="293">
        <v>40</v>
      </c>
      <c r="E163" s="293">
        <v>1982</v>
      </c>
      <c r="F163" s="310">
        <f>SUM(G163:I163)</f>
        <v>37.761003000000002</v>
      </c>
      <c r="G163" s="310">
        <v>5.48834</v>
      </c>
      <c r="H163" s="310">
        <v>6.4</v>
      </c>
      <c r="I163" s="310">
        <v>25.872662999999999</v>
      </c>
      <c r="J163" s="296">
        <v>2259.52</v>
      </c>
      <c r="K163" s="310">
        <f>I163</f>
        <v>25.872662999999999</v>
      </c>
      <c r="L163" s="296">
        <f>J163</f>
        <v>2259.52</v>
      </c>
      <c r="M163" s="311">
        <f>K163/L163</f>
        <v>1.1450512940801585E-2</v>
      </c>
      <c r="N163" s="33">
        <v>220.94300000000001</v>
      </c>
      <c r="O163" s="312">
        <f>M163*N163</f>
        <v>2.5299106806795248</v>
      </c>
      <c r="P163" s="312">
        <f>M163*60*1000</f>
        <v>687.03077644809514</v>
      </c>
      <c r="Q163" s="313">
        <f>P163*N163/1000</f>
        <v>151.79464084077148</v>
      </c>
    </row>
    <row r="164" spans="1:17" s="5" customFormat="1" ht="12.75" customHeight="1">
      <c r="A164" s="271"/>
      <c r="B164" s="293" t="s">
        <v>1004</v>
      </c>
      <c r="C164" s="294" t="s">
        <v>988</v>
      </c>
      <c r="D164" s="293">
        <v>48</v>
      </c>
      <c r="E164" s="293" t="s">
        <v>263</v>
      </c>
      <c r="F164" s="310">
        <f>SUM(I164+H164+G164)</f>
        <v>40.6</v>
      </c>
      <c r="G164" s="310">
        <v>3.556</v>
      </c>
      <c r="H164" s="310">
        <v>7.36</v>
      </c>
      <c r="I164" s="310">
        <v>29.684000000000001</v>
      </c>
      <c r="J164" s="296">
        <v>2590.4</v>
      </c>
      <c r="K164" s="310">
        <f>SUM(M164*L164)</f>
        <v>27.907850399999997</v>
      </c>
      <c r="L164" s="296">
        <v>2435.2399999999998</v>
      </c>
      <c r="M164" s="311">
        <v>1.146E-2</v>
      </c>
      <c r="N164" s="33">
        <v>207.75</v>
      </c>
      <c r="O164" s="312">
        <f>M164*N164</f>
        <v>2.3808150000000001</v>
      </c>
      <c r="P164" s="312">
        <f>M164*60*1000</f>
        <v>687.6</v>
      </c>
      <c r="Q164" s="313">
        <f>P164*N164/1000</f>
        <v>142.84889999999999</v>
      </c>
    </row>
    <row r="165" spans="1:17" s="5" customFormat="1" ht="12.75" customHeight="1">
      <c r="A165" s="271"/>
      <c r="B165" s="272" t="s">
        <v>50</v>
      </c>
      <c r="C165" s="294" t="s">
        <v>44</v>
      </c>
      <c r="D165" s="293">
        <v>60</v>
      </c>
      <c r="E165" s="293">
        <v>1966</v>
      </c>
      <c r="F165" s="310">
        <v>45.790999999999997</v>
      </c>
      <c r="G165" s="310">
        <v>4.306</v>
      </c>
      <c r="H165" s="310">
        <v>9.6</v>
      </c>
      <c r="I165" s="310">
        <v>31.884</v>
      </c>
      <c r="J165" s="296">
        <v>2723.4</v>
      </c>
      <c r="K165" s="310">
        <v>31.884</v>
      </c>
      <c r="L165" s="296">
        <v>2723.4</v>
      </c>
      <c r="M165" s="311">
        <f>K165/L165</f>
        <v>1.1707424542850849E-2</v>
      </c>
      <c r="N165" s="33">
        <v>238.6</v>
      </c>
      <c r="O165" s="312">
        <f>M165*N165</f>
        <v>2.7933914959242125</v>
      </c>
      <c r="P165" s="312">
        <f>M165*60*1000</f>
        <v>702.44547257105091</v>
      </c>
      <c r="Q165" s="313">
        <f>P165*N165/1000</f>
        <v>167.60348975545276</v>
      </c>
    </row>
    <row r="166" spans="1:17" s="5" customFormat="1" ht="12.75" customHeight="1">
      <c r="A166" s="271"/>
      <c r="B166" s="272" t="s">
        <v>260</v>
      </c>
      <c r="C166" s="294" t="s">
        <v>962</v>
      </c>
      <c r="D166" s="293">
        <v>20</v>
      </c>
      <c r="E166" s="293">
        <v>1992</v>
      </c>
      <c r="F166" s="310">
        <f>G166+H166+I166</f>
        <v>19.02</v>
      </c>
      <c r="G166" s="310">
        <v>2.7290000000000001</v>
      </c>
      <c r="H166" s="310">
        <v>3.2</v>
      </c>
      <c r="I166" s="310">
        <v>13.090999999999999</v>
      </c>
      <c r="J166" s="296">
        <v>1116.28</v>
      </c>
      <c r="K166" s="310">
        <f>I166</f>
        <v>13.090999999999999</v>
      </c>
      <c r="L166" s="296">
        <f>J166</f>
        <v>1116.28</v>
      </c>
      <c r="M166" s="311">
        <f>K166/L166</f>
        <v>1.1727344393879671E-2</v>
      </c>
      <c r="N166" s="33">
        <v>173.6</v>
      </c>
      <c r="O166" s="312">
        <f>M166*N166</f>
        <v>2.0358669867775108</v>
      </c>
      <c r="P166" s="312">
        <f>M166*60*1000</f>
        <v>703.64066363278016</v>
      </c>
      <c r="Q166" s="313">
        <f>P166*N166/1000</f>
        <v>122.15201920665062</v>
      </c>
    </row>
    <row r="167" spans="1:17" s="5" customFormat="1" ht="12.75" customHeight="1">
      <c r="A167" s="271"/>
      <c r="B167" s="272" t="s">
        <v>130</v>
      </c>
      <c r="C167" s="294" t="s">
        <v>108</v>
      </c>
      <c r="D167" s="293">
        <v>40</v>
      </c>
      <c r="E167" s="293">
        <v>1992</v>
      </c>
      <c r="F167" s="310">
        <f>G167+H167+I167</f>
        <v>36</v>
      </c>
      <c r="G167" s="310">
        <v>3.93</v>
      </c>
      <c r="H167" s="310">
        <v>6.4</v>
      </c>
      <c r="I167" s="310">
        <v>25.67</v>
      </c>
      <c r="J167" s="296">
        <v>2169.38</v>
      </c>
      <c r="K167" s="310">
        <v>25.67</v>
      </c>
      <c r="L167" s="296">
        <v>2169.38</v>
      </c>
      <c r="M167" s="311">
        <f>K167/L167</f>
        <v>1.1832873908674367E-2</v>
      </c>
      <c r="N167" s="33">
        <v>212.4</v>
      </c>
      <c r="O167" s="312">
        <f>M167*N167*1.09</f>
        <v>2.7394996358406551</v>
      </c>
      <c r="P167" s="312">
        <f>M167*60*1000</f>
        <v>709.972434520462</v>
      </c>
      <c r="Q167" s="313">
        <f>P167*N167/1000</f>
        <v>150.79814509214611</v>
      </c>
    </row>
    <row r="168" spans="1:17" s="5" customFormat="1" ht="12.75" customHeight="1">
      <c r="A168" s="271"/>
      <c r="B168" s="272" t="s">
        <v>260</v>
      </c>
      <c r="C168" s="294" t="s">
        <v>963</v>
      </c>
      <c r="D168" s="293">
        <v>30</v>
      </c>
      <c r="E168" s="293" t="s">
        <v>40</v>
      </c>
      <c r="F168" s="310">
        <f>G168+H168+I168</f>
        <v>27.852999999999998</v>
      </c>
      <c r="G168" s="310">
        <v>2.7780999999999998</v>
      </c>
      <c r="H168" s="310">
        <v>4.8</v>
      </c>
      <c r="I168" s="310">
        <v>20.274899999999999</v>
      </c>
      <c r="J168" s="296">
        <v>1712.83</v>
      </c>
      <c r="K168" s="310">
        <f>I168</f>
        <v>20.274899999999999</v>
      </c>
      <c r="L168" s="296">
        <f>J168</f>
        <v>1712.83</v>
      </c>
      <c r="M168" s="311">
        <f>K168/L168</f>
        <v>1.1837076650922741E-2</v>
      </c>
      <c r="N168" s="33">
        <v>173.6</v>
      </c>
      <c r="O168" s="312">
        <f>M168*N168</f>
        <v>2.054916506600188</v>
      </c>
      <c r="P168" s="312">
        <f>M168*60*1000</f>
        <v>710.22459905536448</v>
      </c>
      <c r="Q168" s="313">
        <f>P168*N168/1000</f>
        <v>123.29499039601127</v>
      </c>
    </row>
    <row r="169" spans="1:17" s="5" customFormat="1" ht="12.75" customHeight="1">
      <c r="A169" s="271"/>
      <c r="B169" s="272" t="s">
        <v>260</v>
      </c>
      <c r="C169" s="294" t="s">
        <v>964</v>
      </c>
      <c r="D169" s="293">
        <v>60</v>
      </c>
      <c r="E169" s="293" t="s">
        <v>40</v>
      </c>
      <c r="F169" s="310">
        <f>G169+H169+I169</f>
        <v>54.230000000000004</v>
      </c>
      <c r="G169" s="310">
        <v>7.2317999999999998</v>
      </c>
      <c r="H169" s="310">
        <v>9.6</v>
      </c>
      <c r="I169" s="310">
        <v>37.398200000000003</v>
      </c>
      <c r="J169" s="296">
        <v>3136.98</v>
      </c>
      <c r="K169" s="310">
        <f>I169</f>
        <v>37.398200000000003</v>
      </c>
      <c r="L169" s="296">
        <f>J169</f>
        <v>3136.98</v>
      </c>
      <c r="M169" s="311">
        <f>K169/L169</f>
        <v>1.1921720890793056E-2</v>
      </c>
      <c r="N169" s="33">
        <v>173.6</v>
      </c>
      <c r="O169" s="312">
        <f>M169*N169</f>
        <v>2.0696107466416742</v>
      </c>
      <c r="P169" s="312">
        <f>M169*60*1000</f>
        <v>715.30325344758342</v>
      </c>
      <c r="Q169" s="313">
        <f>P169*N169/1000</f>
        <v>124.17664479850048</v>
      </c>
    </row>
    <row r="170" spans="1:17" s="5" customFormat="1" ht="12.75" customHeight="1">
      <c r="A170" s="271"/>
      <c r="B170" s="272" t="s">
        <v>260</v>
      </c>
      <c r="C170" s="294" t="s">
        <v>965</v>
      </c>
      <c r="D170" s="293">
        <v>31</v>
      </c>
      <c r="E170" s="293" t="s">
        <v>40</v>
      </c>
      <c r="F170" s="310">
        <f>G170+H170+I170</f>
        <v>28.919999999999998</v>
      </c>
      <c r="G170" s="310">
        <v>3.4931000000000001</v>
      </c>
      <c r="H170" s="310">
        <v>4.8</v>
      </c>
      <c r="I170" s="310">
        <v>20.626899999999999</v>
      </c>
      <c r="J170" s="296">
        <v>1726.08</v>
      </c>
      <c r="K170" s="310">
        <f>I170</f>
        <v>20.626899999999999</v>
      </c>
      <c r="L170" s="296">
        <f>J170</f>
        <v>1726.08</v>
      </c>
      <c r="M170" s="311">
        <f>K170/L170</f>
        <v>1.1950141360771228E-2</v>
      </c>
      <c r="N170" s="33">
        <v>173.6</v>
      </c>
      <c r="O170" s="312">
        <f>M170*N170</f>
        <v>2.0745445402298852</v>
      </c>
      <c r="P170" s="312">
        <f>M170*60*1000</f>
        <v>717.00848164627371</v>
      </c>
      <c r="Q170" s="313">
        <f>P170*N170/1000</f>
        <v>124.47267241379312</v>
      </c>
    </row>
    <row r="171" spans="1:17" s="5" customFormat="1" ht="12.75" customHeight="1">
      <c r="A171" s="271"/>
      <c r="B171" s="272" t="s">
        <v>50</v>
      </c>
      <c r="C171" s="294" t="s">
        <v>361</v>
      </c>
      <c r="D171" s="293">
        <v>15</v>
      </c>
      <c r="E171" s="293">
        <v>1996</v>
      </c>
      <c r="F171" s="310">
        <v>15.54</v>
      </c>
      <c r="G171" s="310">
        <v>2.2360000000000002</v>
      </c>
      <c r="H171" s="310">
        <v>2.4</v>
      </c>
      <c r="I171" s="310">
        <v>10.904</v>
      </c>
      <c r="J171" s="296">
        <v>906.06</v>
      </c>
      <c r="K171" s="310">
        <v>10.904</v>
      </c>
      <c r="L171" s="296">
        <v>906.06</v>
      </c>
      <c r="M171" s="311">
        <f>K171/L171</f>
        <v>1.2034523100015453E-2</v>
      </c>
      <c r="N171" s="33">
        <v>238.6</v>
      </c>
      <c r="O171" s="312">
        <f>M171*N171</f>
        <v>2.8714372116636868</v>
      </c>
      <c r="P171" s="312">
        <f>M171*60*1000</f>
        <v>722.07138600092708</v>
      </c>
      <c r="Q171" s="313">
        <f>P171*N171/1000</f>
        <v>172.2862326998212</v>
      </c>
    </row>
    <row r="172" spans="1:17" s="5" customFormat="1" ht="12.75" customHeight="1">
      <c r="A172" s="271"/>
      <c r="B172" s="272" t="s">
        <v>500</v>
      </c>
      <c r="C172" s="294" t="s">
        <v>777</v>
      </c>
      <c r="D172" s="293">
        <v>45</v>
      </c>
      <c r="E172" s="293">
        <v>2008</v>
      </c>
      <c r="F172" s="310">
        <v>37.069600000000001</v>
      </c>
      <c r="G172" s="310">
        <v>6.3239999999999998</v>
      </c>
      <c r="H172" s="310"/>
      <c r="I172" s="310">
        <v>30.7456</v>
      </c>
      <c r="J172" s="296">
        <v>2532.31</v>
      </c>
      <c r="K172" s="310">
        <v>30.7456</v>
      </c>
      <c r="L172" s="296">
        <v>2532.31</v>
      </c>
      <c r="M172" s="311">
        <f>K172/L172</f>
        <v>1.2141325509120131E-2</v>
      </c>
      <c r="N172" s="33">
        <v>246.77600000000001</v>
      </c>
      <c r="O172" s="312">
        <f>M172*N172</f>
        <v>2.9961877438386297</v>
      </c>
      <c r="P172" s="312">
        <v>728.47953054720779</v>
      </c>
      <c r="Q172" s="313">
        <v>179.77126463031775</v>
      </c>
    </row>
    <row r="173" spans="1:17" s="5" customFormat="1" ht="12.75" customHeight="1">
      <c r="A173" s="271"/>
      <c r="B173" s="272" t="s">
        <v>50</v>
      </c>
      <c r="C173" s="294" t="s">
        <v>45</v>
      </c>
      <c r="D173" s="293">
        <v>48</v>
      </c>
      <c r="E173" s="293">
        <v>1964</v>
      </c>
      <c r="F173" s="310">
        <v>40.536000000000001</v>
      </c>
      <c r="G173" s="310">
        <v>4.5270000000000001</v>
      </c>
      <c r="H173" s="310">
        <v>7.68</v>
      </c>
      <c r="I173" s="310">
        <v>28.329000000000001</v>
      </c>
      <c r="J173" s="296">
        <v>2296.33</v>
      </c>
      <c r="K173" s="310">
        <v>28.329000000000001</v>
      </c>
      <c r="L173" s="296">
        <v>2296.3000000000002</v>
      </c>
      <c r="M173" s="311">
        <f>K173/L173</f>
        <v>1.2336802682576318E-2</v>
      </c>
      <c r="N173" s="33">
        <v>238.6</v>
      </c>
      <c r="O173" s="312">
        <f>M173*N173</f>
        <v>2.9435611200627094</v>
      </c>
      <c r="P173" s="312">
        <f>M173*60*1000</f>
        <v>740.20816095457906</v>
      </c>
      <c r="Q173" s="313">
        <f>P173*N173/1000</f>
        <v>176.61366720376256</v>
      </c>
    </row>
    <row r="174" spans="1:17" s="5" customFormat="1" ht="12.75" customHeight="1">
      <c r="A174" s="271"/>
      <c r="B174" s="293" t="s">
        <v>279</v>
      </c>
      <c r="C174" s="294" t="s">
        <v>268</v>
      </c>
      <c r="D174" s="293">
        <v>40</v>
      </c>
      <c r="E174" s="293">
        <v>1977</v>
      </c>
      <c r="F174" s="310">
        <f>SUM(I174+H174+G174)</f>
        <v>37.952000000000005</v>
      </c>
      <c r="G174" s="310">
        <v>4.1820000000000004</v>
      </c>
      <c r="H174" s="310">
        <v>6.4</v>
      </c>
      <c r="I174" s="310">
        <v>27.37</v>
      </c>
      <c r="J174" s="296">
        <v>2206.8000000000002</v>
      </c>
      <c r="K174" s="310">
        <f>SUM(M174*L174)</f>
        <v>26.569975999999997</v>
      </c>
      <c r="L174" s="296">
        <v>2142.7399999999998</v>
      </c>
      <c r="M174" s="311">
        <v>1.24E-2</v>
      </c>
      <c r="N174" s="33">
        <v>207.75</v>
      </c>
      <c r="O174" s="312">
        <f>M174*N174</f>
        <v>2.5760999999999998</v>
      </c>
      <c r="P174" s="312">
        <f>M174*60*1000</f>
        <v>744</v>
      </c>
      <c r="Q174" s="313">
        <f>P174*N174/1000</f>
        <v>154.566</v>
      </c>
    </row>
    <row r="175" spans="1:17" s="5" customFormat="1" ht="12.75" customHeight="1">
      <c r="A175" s="271"/>
      <c r="B175" s="272" t="s">
        <v>50</v>
      </c>
      <c r="C175" s="294" t="s">
        <v>696</v>
      </c>
      <c r="D175" s="293">
        <v>72</v>
      </c>
      <c r="E175" s="293">
        <v>1973</v>
      </c>
      <c r="F175" s="310">
        <v>65.858000000000004</v>
      </c>
      <c r="G175" s="310">
        <v>6.7910000000000004</v>
      </c>
      <c r="H175" s="310">
        <v>11.52</v>
      </c>
      <c r="I175" s="310">
        <v>47.546999999999997</v>
      </c>
      <c r="J175" s="296">
        <v>3799.66</v>
      </c>
      <c r="K175" s="310">
        <v>47.546999999999997</v>
      </c>
      <c r="L175" s="296">
        <v>3799.66</v>
      </c>
      <c r="M175" s="311">
        <f>K175/L175</f>
        <v>1.2513488048930694E-2</v>
      </c>
      <c r="N175" s="33">
        <v>238.6</v>
      </c>
      <c r="O175" s="312">
        <f>M175*N175</f>
        <v>2.9857182484748637</v>
      </c>
      <c r="P175" s="312">
        <f>M175*60*1000</f>
        <v>750.80928293584168</v>
      </c>
      <c r="Q175" s="313">
        <f>P175*N175/1000</f>
        <v>179.14309490849183</v>
      </c>
    </row>
    <row r="176" spans="1:17" s="5" customFormat="1" ht="12.75" customHeight="1">
      <c r="A176" s="271"/>
      <c r="B176" s="272" t="s">
        <v>500</v>
      </c>
      <c r="C176" s="294" t="s">
        <v>778</v>
      </c>
      <c r="D176" s="293">
        <v>35</v>
      </c>
      <c r="E176" s="293">
        <v>2008</v>
      </c>
      <c r="F176" s="310">
        <v>30</v>
      </c>
      <c r="G176" s="310">
        <v>4.641</v>
      </c>
      <c r="H176" s="310"/>
      <c r="I176" s="310">
        <v>25.359000000000002</v>
      </c>
      <c r="J176" s="296">
        <v>2000.03</v>
      </c>
      <c r="K176" s="310">
        <v>25.359000000000002</v>
      </c>
      <c r="L176" s="296">
        <v>2000.03</v>
      </c>
      <c r="M176" s="311">
        <f>K176/L176</f>
        <v>1.2679309810352845E-2</v>
      </c>
      <c r="N176" s="33">
        <v>246.77600000000001</v>
      </c>
      <c r="O176" s="312">
        <f>M176*N176</f>
        <v>3.1289493577596339</v>
      </c>
      <c r="P176" s="312">
        <v>760.7585886211707</v>
      </c>
      <c r="Q176" s="313">
        <v>187.73696146557802</v>
      </c>
    </row>
    <row r="177" spans="1:17" s="5" customFormat="1" ht="12.75" customHeight="1">
      <c r="A177" s="271"/>
      <c r="B177" s="272" t="s">
        <v>50</v>
      </c>
      <c r="C177" s="294" t="s">
        <v>360</v>
      </c>
      <c r="D177" s="293">
        <v>15</v>
      </c>
      <c r="E177" s="293">
        <v>1995</v>
      </c>
      <c r="F177" s="310">
        <v>19.077999999999999</v>
      </c>
      <c r="G177" s="310">
        <v>2.6579999999999999</v>
      </c>
      <c r="H177" s="310">
        <v>2.4</v>
      </c>
      <c r="I177" s="310">
        <v>14.02</v>
      </c>
      <c r="J177" s="296">
        <v>1092.6600000000001</v>
      </c>
      <c r="K177" s="310">
        <v>14.02</v>
      </c>
      <c r="L177" s="296">
        <v>1092.6600000000001</v>
      </c>
      <c r="M177" s="311">
        <f>K177/L177</f>
        <v>1.2831072794830962E-2</v>
      </c>
      <c r="N177" s="33">
        <v>238.6</v>
      </c>
      <c r="O177" s="312">
        <f>M177*N177</f>
        <v>3.0614939688466674</v>
      </c>
      <c r="P177" s="312">
        <f>M177*60*1000</f>
        <v>769.86436768985777</v>
      </c>
      <c r="Q177" s="313">
        <f>P177*N177/1000</f>
        <v>183.68963813080006</v>
      </c>
    </row>
    <row r="178" spans="1:17" s="5" customFormat="1" ht="12.75" customHeight="1">
      <c r="A178" s="271"/>
      <c r="B178" s="293" t="s">
        <v>279</v>
      </c>
      <c r="C178" s="294" t="s">
        <v>267</v>
      </c>
      <c r="D178" s="293">
        <v>45</v>
      </c>
      <c r="E178" s="293"/>
      <c r="F178" s="310">
        <f>SUM(I178+H178+G178)</f>
        <v>52.442000000000007</v>
      </c>
      <c r="G178" s="310">
        <v>6.38</v>
      </c>
      <c r="H178" s="310">
        <v>7.2</v>
      </c>
      <c r="I178" s="310">
        <v>38.862000000000002</v>
      </c>
      <c r="J178" s="296">
        <v>2911.41</v>
      </c>
      <c r="K178" s="310">
        <v>38.862000000000002</v>
      </c>
      <c r="L178" s="296">
        <v>2911.41</v>
      </c>
      <c r="M178" s="311">
        <f>K178/L178</f>
        <v>1.3348171504528735E-2</v>
      </c>
      <c r="N178" s="33">
        <v>207.75</v>
      </c>
      <c r="O178" s="312">
        <f>M178*N178</f>
        <v>2.7730826300658449</v>
      </c>
      <c r="P178" s="312">
        <f>M178*60*1000</f>
        <v>800.8902902717241</v>
      </c>
      <c r="Q178" s="313">
        <f>P178*N178/1000</f>
        <v>166.38495780395067</v>
      </c>
    </row>
    <row r="179" spans="1:17" s="5" customFormat="1" ht="12.75" customHeight="1">
      <c r="A179" s="271"/>
      <c r="B179" s="293" t="s">
        <v>279</v>
      </c>
      <c r="C179" s="294" t="s">
        <v>987</v>
      </c>
      <c r="D179" s="293">
        <v>40</v>
      </c>
      <c r="E179" s="293">
        <v>1991</v>
      </c>
      <c r="F179" s="310">
        <f>SUM(I179+H179+G179)</f>
        <v>41.2</v>
      </c>
      <c r="G179" s="310">
        <v>4.1820000000000004</v>
      </c>
      <c r="H179" s="310">
        <v>6.4</v>
      </c>
      <c r="I179" s="310">
        <v>30.617999999999999</v>
      </c>
      <c r="J179" s="296">
        <v>2267.52</v>
      </c>
      <c r="K179" s="310">
        <v>30.617999999999999</v>
      </c>
      <c r="L179" s="296">
        <v>2267.52</v>
      </c>
      <c r="M179" s="311">
        <f>K179/L179</f>
        <v>1.3502857747671465E-2</v>
      </c>
      <c r="N179" s="33">
        <v>207.75</v>
      </c>
      <c r="O179" s="312">
        <f>M179*N179</f>
        <v>2.8052186970787467</v>
      </c>
      <c r="P179" s="312">
        <f>M179*60*1000</f>
        <v>810.17146486028787</v>
      </c>
      <c r="Q179" s="313">
        <f>P179*N179/1000</f>
        <v>168.31312182472482</v>
      </c>
    </row>
    <row r="180" spans="1:17" s="5" customFormat="1" ht="12.75" customHeight="1">
      <c r="A180" s="271"/>
      <c r="B180" s="272" t="s">
        <v>130</v>
      </c>
      <c r="C180" s="294" t="s">
        <v>406</v>
      </c>
      <c r="D180" s="293">
        <v>6</v>
      </c>
      <c r="E180" s="293"/>
      <c r="F180" s="310">
        <f>G180+H180+I180</f>
        <v>5.8000000000000007</v>
      </c>
      <c r="G180" s="310">
        <v>0.61</v>
      </c>
      <c r="H180" s="310">
        <v>0</v>
      </c>
      <c r="I180" s="310">
        <v>5.19</v>
      </c>
      <c r="J180" s="296">
        <v>379.07</v>
      </c>
      <c r="K180" s="310">
        <v>5.19</v>
      </c>
      <c r="L180" s="296">
        <v>379.07</v>
      </c>
      <c r="M180" s="311">
        <f>K180/L180</f>
        <v>1.3691402643311264E-2</v>
      </c>
      <c r="N180" s="33">
        <v>212.4</v>
      </c>
      <c r="O180" s="312">
        <f>M180*N180*1.09</f>
        <v>3.1697787743688508</v>
      </c>
      <c r="P180" s="312">
        <f>M180*60*1000</f>
        <v>821.48415859867589</v>
      </c>
      <c r="Q180" s="313">
        <f>P180*N180/1000</f>
        <v>174.48323528635876</v>
      </c>
    </row>
    <row r="181" spans="1:17" s="5" customFormat="1" ht="12.75" customHeight="1">
      <c r="A181" s="271"/>
      <c r="B181" s="272" t="s">
        <v>500</v>
      </c>
      <c r="C181" s="294" t="s">
        <v>779</v>
      </c>
      <c r="D181" s="293">
        <v>36</v>
      </c>
      <c r="E181" s="293">
        <v>1980</v>
      </c>
      <c r="F181" s="310">
        <v>38.326999999999998</v>
      </c>
      <c r="G181" s="310">
        <v>4.7434000000000003</v>
      </c>
      <c r="H181" s="310">
        <v>3.6</v>
      </c>
      <c r="I181" s="310">
        <v>29.983599999999999</v>
      </c>
      <c r="J181" s="296">
        <v>2185.41</v>
      </c>
      <c r="K181" s="310">
        <v>29.983599999999999</v>
      </c>
      <c r="L181" s="296">
        <v>2185.41</v>
      </c>
      <c r="M181" s="311">
        <f>K181/L181</f>
        <v>1.37198969529745E-2</v>
      </c>
      <c r="N181" s="33">
        <v>246.77600000000001</v>
      </c>
      <c r="O181" s="312">
        <f>M181*N181</f>
        <v>3.3857412904672355</v>
      </c>
      <c r="P181" s="312">
        <v>823.19381717847011</v>
      </c>
      <c r="Q181" s="313">
        <v>203.14447742803415</v>
      </c>
    </row>
    <row r="182" spans="1:17" s="5" customFormat="1" ht="12.75" customHeight="1">
      <c r="A182" s="271"/>
      <c r="B182" s="293" t="s">
        <v>279</v>
      </c>
      <c r="C182" s="294" t="s">
        <v>265</v>
      </c>
      <c r="D182" s="293">
        <v>30</v>
      </c>
      <c r="E182" s="293">
        <v>1991</v>
      </c>
      <c r="F182" s="310">
        <f>SUM(I182+H182+G182)</f>
        <v>30.792000000000002</v>
      </c>
      <c r="G182" s="310">
        <v>3.3439999999999999</v>
      </c>
      <c r="H182" s="310">
        <v>4.8</v>
      </c>
      <c r="I182" s="310">
        <v>22.648</v>
      </c>
      <c r="J182" s="296">
        <v>1636.16</v>
      </c>
      <c r="K182" s="310">
        <v>22.648</v>
      </c>
      <c r="L182" s="296">
        <v>1636.16</v>
      </c>
      <c r="M182" s="311">
        <f>K182/L182</f>
        <v>1.3842167025229805E-2</v>
      </c>
      <c r="N182" s="33">
        <v>207.75</v>
      </c>
      <c r="O182" s="312">
        <f>M182*N182</f>
        <v>2.875710199491492</v>
      </c>
      <c r="P182" s="312">
        <f>M182*60*1000</f>
        <v>830.53002151378826</v>
      </c>
      <c r="Q182" s="313">
        <f>P182*N182/1000</f>
        <v>172.54261196948951</v>
      </c>
    </row>
    <row r="183" spans="1:17" s="5" customFormat="1" ht="12.75" customHeight="1">
      <c r="A183" s="271"/>
      <c r="B183" s="293" t="s">
        <v>279</v>
      </c>
      <c r="C183" s="294" t="s">
        <v>264</v>
      </c>
      <c r="D183" s="293">
        <v>45</v>
      </c>
      <c r="E183" s="293">
        <v>1992</v>
      </c>
      <c r="F183" s="310">
        <f>SUM(I183+H183+G183)</f>
        <v>43</v>
      </c>
      <c r="G183" s="310">
        <v>4.6820000000000004</v>
      </c>
      <c r="H183" s="310">
        <v>7.2</v>
      </c>
      <c r="I183" s="310">
        <v>31.117999999999999</v>
      </c>
      <c r="J183" s="296">
        <v>2192.8000000000002</v>
      </c>
      <c r="K183" s="310">
        <v>31.117999999999999</v>
      </c>
      <c r="L183" s="296">
        <v>2192.8000000000002</v>
      </c>
      <c r="M183" s="311">
        <f>K183/L183</f>
        <v>1.4190988690259027E-2</v>
      </c>
      <c r="N183" s="33">
        <v>204.27</v>
      </c>
      <c r="O183" s="312">
        <f>M183*N183</f>
        <v>2.8987932597592114</v>
      </c>
      <c r="P183" s="312">
        <f>M183*60*1000</f>
        <v>851.45932141554158</v>
      </c>
      <c r="Q183" s="313">
        <f>P183*N183/1000</f>
        <v>173.92759558555269</v>
      </c>
    </row>
    <row r="184" spans="1:17" s="5" customFormat="1" ht="12.75" customHeight="1">
      <c r="A184" s="271"/>
      <c r="B184" s="293" t="s">
        <v>1004</v>
      </c>
      <c r="C184" s="294" t="s">
        <v>990</v>
      </c>
      <c r="D184" s="293">
        <v>20</v>
      </c>
      <c r="E184" s="293">
        <v>1962</v>
      </c>
      <c r="F184" s="310">
        <f>SUM(I184+H184+G184)</f>
        <v>19.5</v>
      </c>
      <c r="G184" s="310">
        <v>1.4279999999999999</v>
      </c>
      <c r="H184" s="310">
        <v>3.2</v>
      </c>
      <c r="I184" s="310">
        <v>14.872</v>
      </c>
      <c r="J184" s="296">
        <v>1044.42</v>
      </c>
      <c r="K184" s="310">
        <v>14.872</v>
      </c>
      <c r="L184" s="296">
        <v>1044.42</v>
      </c>
      <c r="M184" s="311">
        <f>K184/L184</f>
        <v>1.4239482200647248E-2</v>
      </c>
      <c r="N184" s="33">
        <v>207.75</v>
      </c>
      <c r="O184" s="312">
        <f>M184*N184</f>
        <v>2.9582524271844659</v>
      </c>
      <c r="P184" s="312">
        <f>M184*60*1000</f>
        <v>854.36893203883494</v>
      </c>
      <c r="Q184" s="313">
        <f>P184*N184/1000</f>
        <v>177.49514563106794</v>
      </c>
    </row>
    <row r="185" spans="1:17" s="5" customFormat="1" ht="22.5">
      <c r="A185" s="271"/>
      <c r="B185" s="272" t="s">
        <v>147</v>
      </c>
      <c r="C185" s="273" t="s">
        <v>429</v>
      </c>
      <c r="D185" s="274">
        <v>4</v>
      </c>
      <c r="E185" s="275" t="s">
        <v>40</v>
      </c>
      <c r="F185" s="276">
        <v>3.35</v>
      </c>
      <c r="G185" s="276">
        <v>0.43</v>
      </c>
      <c r="H185" s="276">
        <v>0.04</v>
      </c>
      <c r="I185" s="276">
        <v>2.88</v>
      </c>
      <c r="J185" s="277">
        <v>193.25</v>
      </c>
      <c r="K185" s="276">
        <v>2.88</v>
      </c>
      <c r="L185" s="277">
        <v>193.25</v>
      </c>
      <c r="M185" s="311">
        <f>K185/L185</f>
        <v>1.4902975420439845E-2</v>
      </c>
      <c r="N185" s="33">
        <v>222.7</v>
      </c>
      <c r="O185" s="312">
        <f>M185*N185</f>
        <v>3.3188926261319533</v>
      </c>
      <c r="P185" s="312">
        <f>M185*60*1000</f>
        <v>894.17852522639078</v>
      </c>
      <c r="Q185" s="313">
        <f>P185*N185/1000</f>
        <v>199.13355756791722</v>
      </c>
    </row>
    <row r="186" spans="1:17" s="5" customFormat="1" ht="12.75" customHeight="1" thickBot="1">
      <c r="A186" s="278"/>
      <c r="B186" s="333" t="s">
        <v>590</v>
      </c>
      <c r="C186" s="37" t="s">
        <v>587</v>
      </c>
      <c r="D186" s="38">
        <v>10</v>
      </c>
      <c r="E186" s="38">
        <v>1984</v>
      </c>
      <c r="F186" s="279">
        <v>15.135999999999999</v>
      </c>
      <c r="G186" s="279">
        <v>1.593801</v>
      </c>
      <c r="H186" s="279">
        <v>4.32</v>
      </c>
      <c r="I186" s="279">
        <v>9.2221969999999995</v>
      </c>
      <c r="J186" s="280">
        <v>609.70000000000005</v>
      </c>
      <c r="K186" s="279">
        <v>9.2221969999999995</v>
      </c>
      <c r="L186" s="280">
        <v>609.70000000000005</v>
      </c>
      <c r="M186" s="281">
        <v>1.5125794653108085E-2</v>
      </c>
      <c r="N186" s="39">
        <v>248.52</v>
      </c>
      <c r="O186" s="282">
        <v>3.7590624871904215</v>
      </c>
      <c r="P186" s="282">
        <v>907.54767918648508</v>
      </c>
      <c r="Q186" s="283">
        <v>225.54374923142529</v>
      </c>
    </row>
    <row r="187" spans="1:17" s="5" customFormat="1">
      <c r="A187" s="334" t="s">
        <v>1070</v>
      </c>
      <c r="B187" s="335" t="s">
        <v>105</v>
      </c>
      <c r="C187" s="336" t="s">
        <v>76</v>
      </c>
      <c r="D187" s="335">
        <v>100</v>
      </c>
      <c r="E187" s="335">
        <v>1972</v>
      </c>
      <c r="F187" s="337">
        <v>59.55</v>
      </c>
      <c r="G187" s="337">
        <v>11.75</v>
      </c>
      <c r="H187" s="337">
        <v>11.699999999999996</v>
      </c>
      <c r="I187" s="337">
        <v>36.1</v>
      </c>
      <c r="J187" s="338">
        <v>4426.37</v>
      </c>
      <c r="K187" s="337">
        <v>36.100244670011769</v>
      </c>
      <c r="L187" s="338">
        <v>4426.3999999999996</v>
      </c>
      <c r="M187" s="339">
        <f>K187/L187</f>
        <v>8.1556670590122379E-3</v>
      </c>
      <c r="N187" s="340">
        <v>276.64200000000005</v>
      </c>
      <c r="O187" s="341">
        <f>M187*N187</f>
        <v>2.2562000465392638</v>
      </c>
      <c r="P187" s="341">
        <f>M187*60*1000</f>
        <v>489.34002354073425</v>
      </c>
      <c r="Q187" s="342">
        <f>P187*N187/1000</f>
        <v>135.37200279235583</v>
      </c>
    </row>
    <row r="188" spans="1:17" s="5" customFormat="1" ht="12.75" customHeight="1">
      <c r="A188" s="343"/>
      <c r="B188" s="213" t="s">
        <v>238</v>
      </c>
      <c r="C188" s="214" t="s">
        <v>908</v>
      </c>
      <c r="D188" s="213">
        <v>35</v>
      </c>
      <c r="E188" s="213">
        <v>1991</v>
      </c>
      <c r="F188" s="215">
        <v>28.766999999999999</v>
      </c>
      <c r="G188" s="215">
        <v>3.7389999999999999</v>
      </c>
      <c r="H188" s="215">
        <v>5.44</v>
      </c>
      <c r="I188" s="215">
        <v>19.587999999999997</v>
      </c>
      <c r="J188" s="216">
        <v>2370.19</v>
      </c>
      <c r="K188" s="215">
        <v>18.97</v>
      </c>
      <c r="L188" s="216">
        <v>2295.44</v>
      </c>
      <c r="M188" s="217">
        <f>K188/L188</f>
        <v>8.2642107831178337E-3</v>
      </c>
      <c r="N188" s="218">
        <v>249.5</v>
      </c>
      <c r="O188" s="219">
        <f>M188*N188</f>
        <v>2.0619205903878997</v>
      </c>
      <c r="P188" s="219">
        <f>M188*60*1000</f>
        <v>495.85264698707005</v>
      </c>
      <c r="Q188" s="344">
        <f>P188*N188/1000</f>
        <v>123.71523542327398</v>
      </c>
    </row>
    <row r="189" spans="1:17" s="5" customFormat="1" ht="12.75" customHeight="1">
      <c r="A189" s="343"/>
      <c r="B189" s="213" t="s">
        <v>144</v>
      </c>
      <c r="C189" s="214" t="s">
        <v>811</v>
      </c>
      <c r="D189" s="220">
        <v>45</v>
      </c>
      <c r="E189" s="213" t="s">
        <v>40</v>
      </c>
      <c r="F189" s="215">
        <f>G189+H189+I189</f>
        <v>31.679999000000002</v>
      </c>
      <c r="G189" s="215">
        <v>4.9470000000000001</v>
      </c>
      <c r="H189" s="215">
        <v>7.2</v>
      </c>
      <c r="I189" s="215">
        <v>19.532999</v>
      </c>
      <c r="J189" s="216">
        <v>2335.09</v>
      </c>
      <c r="K189" s="215">
        <v>19.532999</v>
      </c>
      <c r="L189" s="216">
        <v>2335.09</v>
      </c>
      <c r="M189" s="217">
        <f>K189/L189</f>
        <v>8.3649876450158228E-3</v>
      </c>
      <c r="N189" s="218">
        <v>241.1</v>
      </c>
      <c r="O189" s="219">
        <f>M189*N189</f>
        <v>2.0167985212133148</v>
      </c>
      <c r="P189" s="219">
        <f>M189*60*1000</f>
        <v>501.89925870094942</v>
      </c>
      <c r="Q189" s="344">
        <f>P189*N189/1000</f>
        <v>121.00791127279889</v>
      </c>
    </row>
    <row r="190" spans="1:17" s="5" customFormat="1" ht="12.75" customHeight="1">
      <c r="A190" s="343"/>
      <c r="B190" s="213" t="s">
        <v>188</v>
      </c>
      <c r="C190" s="214" t="s">
        <v>161</v>
      </c>
      <c r="D190" s="213">
        <v>12</v>
      </c>
      <c r="E190" s="213">
        <v>1962</v>
      </c>
      <c r="F190" s="215">
        <v>7.08</v>
      </c>
      <c r="G190" s="215">
        <v>0.658335</v>
      </c>
      <c r="H190" s="215">
        <v>1.92</v>
      </c>
      <c r="I190" s="215">
        <v>4.5016600000000002</v>
      </c>
      <c r="J190" s="216">
        <v>533.70000000000005</v>
      </c>
      <c r="K190" s="215">
        <v>4.5016600000000002</v>
      </c>
      <c r="L190" s="216">
        <v>533.70000000000005</v>
      </c>
      <c r="M190" s="217">
        <f>K190/L190</f>
        <v>8.4348135656735993E-3</v>
      </c>
      <c r="N190" s="218">
        <v>200.56</v>
      </c>
      <c r="O190" s="219">
        <f>K190*N190/J190</f>
        <v>1.691686208731497</v>
      </c>
      <c r="P190" s="219">
        <f>M190*60*1000</f>
        <v>506.08881394041595</v>
      </c>
      <c r="Q190" s="344">
        <f>O190*60</f>
        <v>101.50117252388982</v>
      </c>
    </row>
    <row r="191" spans="1:17" s="5" customFormat="1" ht="12.75" customHeight="1">
      <c r="A191" s="343"/>
      <c r="B191" s="213" t="s">
        <v>238</v>
      </c>
      <c r="C191" s="214" t="s">
        <v>909</v>
      </c>
      <c r="D191" s="213">
        <v>22</v>
      </c>
      <c r="E191" s="213">
        <v>1989</v>
      </c>
      <c r="F191" s="215">
        <v>15.16</v>
      </c>
      <c r="G191" s="215">
        <v>1.681</v>
      </c>
      <c r="H191" s="215">
        <v>3.52</v>
      </c>
      <c r="I191" s="215">
        <v>9.9589999999999996</v>
      </c>
      <c r="J191" s="216">
        <v>1176.23</v>
      </c>
      <c r="K191" s="215">
        <v>9.9589999999999996</v>
      </c>
      <c r="L191" s="216">
        <v>1176.23</v>
      </c>
      <c r="M191" s="217">
        <f>K191/L191</f>
        <v>8.4668814772621004E-3</v>
      </c>
      <c r="N191" s="218">
        <v>249.5</v>
      </c>
      <c r="O191" s="219">
        <f>M191*N191</f>
        <v>2.1124869285768941</v>
      </c>
      <c r="P191" s="219">
        <f>M191*60*1000</f>
        <v>508.01288863572603</v>
      </c>
      <c r="Q191" s="344">
        <f>P191*N191/1000</f>
        <v>126.74921571461364</v>
      </c>
    </row>
    <row r="192" spans="1:17" s="5" customFormat="1" ht="12.75" customHeight="1">
      <c r="A192" s="343"/>
      <c r="B192" s="221" t="s">
        <v>41</v>
      </c>
      <c r="C192" s="214" t="s">
        <v>460</v>
      </c>
      <c r="D192" s="213">
        <v>75</v>
      </c>
      <c r="E192" s="213" t="s">
        <v>40</v>
      </c>
      <c r="F192" s="215">
        <f>G192+H192+I192</f>
        <v>47.635999999999996</v>
      </c>
      <c r="G192" s="215">
        <v>6.3869999999999996</v>
      </c>
      <c r="H192" s="215">
        <v>11.84</v>
      </c>
      <c r="I192" s="215">
        <v>29.408999999999999</v>
      </c>
      <c r="J192" s="216">
        <v>3389.14</v>
      </c>
      <c r="K192" s="215">
        <f>I192</f>
        <v>29.408999999999999</v>
      </c>
      <c r="L192" s="216">
        <f>J192</f>
        <v>3389.14</v>
      </c>
      <c r="M192" s="217">
        <f>K192/L192</f>
        <v>8.6774225909817832E-3</v>
      </c>
      <c r="N192" s="218">
        <v>323.83999999999997</v>
      </c>
      <c r="O192" s="219">
        <f>M192*N192</f>
        <v>2.8100965318635405</v>
      </c>
      <c r="P192" s="219">
        <f>M192*60*1000</f>
        <v>520.64535545890703</v>
      </c>
      <c r="Q192" s="344">
        <f>P192*N192/1000</f>
        <v>168.60579191181245</v>
      </c>
    </row>
    <row r="193" spans="1:17" s="5" customFormat="1" ht="12.75" customHeight="1">
      <c r="A193" s="343"/>
      <c r="B193" s="213" t="s">
        <v>144</v>
      </c>
      <c r="C193" s="214" t="s">
        <v>415</v>
      </c>
      <c r="D193" s="220">
        <v>25</v>
      </c>
      <c r="E193" s="213" t="s">
        <v>40</v>
      </c>
      <c r="F193" s="215">
        <f>G193+H193+I193</f>
        <v>16.329999000000001</v>
      </c>
      <c r="G193" s="215">
        <v>1.4790000000000001</v>
      </c>
      <c r="H193" s="215">
        <v>3.92</v>
      </c>
      <c r="I193" s="215">
        <v>10.930999</v>
      </c>
      <c r="J193" s="216">
        <v>1257.05</v>
      </c>
      <c r="K193" s="215">
        <v>10.930999</v>
      </c>
      <c r="L193" s="216">
        <v>1257.05</v>
      </c>
      <c r="M193" s="217">
        <f>K193/L193</f>
        <v>8.6957551410047334E-3</v>
      </c>
      <c r="N193" s="218">
        <v>241.1</v>
      </c>
      <c r="O193" s="219">
        <f>M193*N193</f>
        <v>2.0965465644962413</v>
      </c>
      <c r="P193" s="219">
        <f>M193*60*1000</f>
        <v>521.74530846028404</v>
      </c>
      <c r="Q193" s="344">
        <f>P193*N193/1000</f>
        <v>125.79279386977448</v>
      </c>
    </row>
    <row r="194" spans="1:17" s="5" customFormat="1" ht="12.75" customHeight="1">
      <c r="A194" s="343"/>
      <c r="B194" s="213" t="s">
        <v>188</v>
      </c>
      <c r="C194" s="214" t="s">
        <v>159</v>
      </c>
      <c r="D194" s="213">
        <v>12</v>
      </c>
      <c r="E194" s="213">
        <v>1962</v>
      </c>
      <c r="F194" s="215">
        <v>7.66</v>
      </c>
      <c r="G194" s="215">
        <v>1.063016</v>
      </c>
      <c r="H194" s="215">
        <v>1.92</v>
      </c>
      <c r="I194" s="215">
        <v>4.676984</v>
      </c>
      <c r="J194" s="216">
        <v>533.5</v>
      </c>
      <c r="K194" s="215">
        <v>4.676984</v>
      </c>
      <c r="L194" s="216">
        <v>533.5</v>
      </c>
      <c r="M194" s="217">
        <f>K194/L194</f>
        <v>8.7666054358013119E-3</v>
      </c>
      <c r="N194" s="218">
        <v>200.56</v>
      </c>
      <c r="O194" s="219">
        <f>K194*N194/J194</f>
        <v>1.7582303862043112</v>
      </c>
      <c r="P194" s="219">
        <f>M194*60*1000</f>
        <v>525.99632614807865</v>
      </c>
      <c r="Q194" s="344">
        <f>O194*60</f>
        <v>105.49382317225867</v>
      </c>
    </row>
    <row r="195" spans="1:17" s="5" customFormat="1" ht="12.75" customHeight="1">
      <c r="A195" s="343"/>
      <c r="B195" s="213" t="s">
        <v>105</v>
      </c>
      <c r="C195" s="214" t="s">
        <v>81</v>
      </c>
      <c r="D195" s="213">
        <v>60</v>
      </c>
      <c r="E195" s="213">
        <v>1968</v>
      </c>
      <c r="F195" s="215">
        <v>34.880000000000003</v>
      </c>
      <c r="G195" s="215">
        <v>6.67</v>
      </c>
      <c r="H195" s="215">
        <v>4.3200000000000021</v>
      </c>
      <c r="I195" s="215">
        <v>23.89</v>
      </c>
      <c r="J195" s="216">
        <v>2715.36</v>
      </c>
      <c r="K195" s="215">
        <v>23.89</v>
      </c>
      <c r="L195" s="216">
        <v>2715.36</v>
      </c>
      <c r="M195" s="217">
        <f>K195/L195</f>
        <v>8.798096753285016E-3</v>
      </c>
      <c r="N195" s="218">
        <v>276.64200000000005</v>
      </c>
      <c r="O195" s="219">
        <f>M195*N195</f>
        <v>2.4339230820222739</v>
      </c>
      <c r="P195" s="219">
        <f>M195*60*1000</f>
        <v>527.88580519710092</v>
      </c>
      <c r="Q195" s="344">
        <f>P195*N195/1000</f>
        <v>146.03538492133643</v>
      </c>
    </row>
    <row r="196" spans="1:17" s="5" customFormat="1" ht="12.75" customHeight="1">
      <c r="A196" s="343"/>
      <c r="B196" s="213" t="s">
        <v>144</v>
      </c>
      <c r="C196" s="214" t="s">
        <v>416</v>
      </c>
      <c r="D196" s="220">
        <v>15</v>
      </c>
      <c r="E196" s="213" t="s">
        <v>40</v>
      </c>
      <c r="F196" s="215">
        <f>G196+H196+I196</f>
        <v>10.879999999999999</v>
      </c>
      <c r="G196" s="215">
        <v>1.3260000000000001</v>
      </c>
      <c r="H196" s="215">
        <v>2.4</v>
      </c>
      <c r="I196" s="215">
        <v>7.1539999999999999</v>
      </c>
      <c r="J196" s="216">
        <v>807.07</v>
      </c>
      <c r="K196" s="215">
        <v>7.1539999999999999</v>
      </c>
      <c r="L196" s="216">
        <v>807.07</v>
      </c>
      <c r="M196" s="217">
        <f>K196/L196</f>
        <v>8.8641629598423914E-3</v>
      </c>
      <c r="N196" s="218">
        <v>241.1</v>
      </c>
      <c r="O196" s="219">
        <f>M196*N196</f>
        <v>2.1371496896180004</v>
      </c>
      <c r="P196" s="219">
        <f>M196*60*1000</f>
        <v>531.84977759054357</v>
      </c>
      <c r="Q196" s="344">
        <f>P196*N196/1000</f>
        <v>128.22898137708006</v>
      </c>
    </row>
    <row r="197" spans="1:17" s="5" customFormat="1" ht="12.75" customHeight="1">
      <c r="A197" s="343"/>
      <c r="B197" s="213" t="s">
        <v>238</v>
      </c>
      <c r="C197" s="214" t="s">
        <v>230</v>
      </c>
      <c r="D197" s="213">
        <v>25</v>
      </c>
      <c r="E197" s="213">
        <v>1696</v>
      </c>
      <c r="F197" s="215">
        <v>17.234000000000002</v>
      </c>
      <c r="G197" s="215">
        <v>1.5309999999999999</v>
      </c>
      <c r="H197" s="215">
        <v>3.84</v>
      </c>
      <c r="I197" s="215">
        <v>11.863000000000001</v>
      </c>
      <c r="J197" s="216">
        <v>1330.98</v>
      </c>
      <c r="K197" s="215">
        <v>11.863</v>
      </c>
      <c r="L197" s="216">
        <v>1330.98</v>
      </c>
      <c r="M197" s="217">
        <f>K197/L197</f>
        <v>8.9129814121925201E-3</v>
      </c>
      <c r="N197" s="218">
        <v>249.5</v>
      </c>
      <c r="O197" s="219">
        <f>M197*N197</f>
        <v>2.2237888623420337</v>
      </c>
      <c r="P197" s="219">
        <f>M197*60*1000</f>
        <v>534.77888473155122</v>
      </c>
      <c r="Q197" s="344">
        <f>P197*N197/1000</f>
        <v>133.42733174052202</v>
      </c>
    </row>
    <row r="198" spans="1:17" s="5" customFormat="1" ht="12.75" customHeight="1">
      <c r="A198" s="343"/>
      <c r="B198" s="213" t="s">
        <v>144</v>
      </c>
      <c r="C198" s="214" t="s">
        <v>812</v>
      </c>
      <c r="D198" s="220">
        <v>23</v>
      </c>
      <c r="E198" s="213" t="s">
        <v>40</v>
      </c>
      <c r="F198" s="215">
        <f>G198+H198+I198</f>
        <v>14.977999000000001</v>
      </c>
      <c r="G198" s="215">
        <v>1.173</v>
      </c>
      <c r="H198" s="215">
        <v>3.6</v>
      </c>
      <c r="I198" s="215">
        <v>10.204999000000001</v>
      </c>
      <c r="J198" s="216">
        <v>1109.31</v>
      </c>
      <c r="K198" s="215">
        <v>10.204999000000001</v>
      </c>
      <c r="L198" s="216">
        <v>1109.31</v>
      </c>
      <c r="M198" s="217">
        <f>K198/L198</f>
        <v>9.1994113457915284E-3</v>
      </c>
      <c r="N198" s="218">
        <v>241.1</v>
      </c>
      <c r="O198" s="219">
        <f>M198*N198</f>
        <v>2.2179780754703375</v>
      </c>
      <c r="P198" s="219">
        <f>M198*60*1000</f>
        <v>551.96468074749168</v>
      </c>
      <c r="Q198" s="344">
        <f>P198*N198/1000</f>
        <v>133.07868452822024</v>
      </c>
    </row>
    <row r="199" spans="1:17" s="5" customFormat="1" ht="12.75" customHeight="1">
      <c r="A199" s="343"/>
      <c r="B199" s="221" t="s">
        <v>421</v>
      </c>
      <c r="C199" s="222" t="s">
        <v>454</v>
      </c>
      <c r="D199" s="223">
        <v>54</v>
      </c>
      <c r="E199" s="224" t="s">
        <v>40</v>
      </c>
      <c r="F199" s="225">
        <v>42.27</v>
      </c>
      <c r="G199" s="225">
        <v>5.8</v>
      </c>
      <c r="H199" s="226">
        <v>8.64</v>
      </c>
      <c r="I199" s="225">
        <v>27.83</v>
      </c>
      <c r="J199" s="227">
        <v>2987.33</v>
      </c>
      <c r="K199" s="225">
        <v>27.83</v>
      </c>
      <c r="L199" s="227">
        <v>2987.33</v>
      </c>
      <c r="M199" s="217">
        <f>K199/L199</f>
        <v>9.3160112876715991E-3</v>
      </c>
      <c r="N199" s="218">
        <v>222.7</v>
      </c>
      <c r="O199" s="219">
        <f>M199*N199</f>
        <v>2.0746757137644649</v>
      </c>
      <c r="P199" s="219">
        <f>M199*60*1000</f>
        <v>558.96067726029594</v>
      </c>
      <c r="Q199" s="344">
        <f>P199*N199/1000</f>
        <v>124.4805428258679</v>
      </c>
    </row>
    <row r="200" spans="1:17" s="5" customFormat="1" ht="12.75" customHeight="1">
      <c r="A200" s="343"/>
      <c r="B200" s="221" t="s">
        <v>147</v>
      </c>
      <c r="C200" s="222" t="s">
        <v>431</v>
      </c>
      <c r="D200" s="223">
        <v>30</v>
      </c>
      <c r="E200" s="224" t="s">
        <v>40</v>
      </c>
      <c r="F200" s="225">
        <v>28</v>
      </c>
      <c r="G200" s="225">
        <v>4.01</v>
      </c>
      <c r="H200" s="226">
        <v>4.8</v>
      </c>
      <c r="I200" s="225">
        <v>19.190000000000001</v>
      </c>
      <c r="J200" s="227">
        <v>2051.9499999999998</v>
      </c>
      <c r="K200" s="225">
        <v>19.190000000000001</v>
      </c>
      <c r="L200" s="227">
        <v>2051.9499999999998</v>
      </c>
      <c r="M200" s="217">
        <f>K200/L200</f>
        <v>9.3520797290382335E-3</v>
      </c>
      <c r="N200" s="218">
        <v>222.7</v>
      </c>
      <c r="O200" s="219">
        <f>M200*N200</f>
        <v>2.0827081556568143</v>
      </c>
      <c r="P200" s="219">
        <f>M200*60*1000</f>
        <v>561.12478374229397</v>
      </c>
      <c r="Q200" s="344">
        <f>P200*N200/1000</f>
        <v>124.96248933940886</v>
      </c>
    </row>
    <row r="201" spans="1:17" s="5" customFormat="1" ht="12.75" customHeight="1">
      <c r="A201" s="343"/>
      <c r="B201" s="213" t="s">
        <v>144</v>
      </c>
      <c r="C201" s="214" t="s">
        <v>418</v>
      </c>
      <c r="D201" s="220">
        <v>44</v>
      </c>
      <c r="E201" s="213" t="s">
        <v>40</v>
      </c>
      <c r="F201" s="215">
        <f>G201+H201+I201</f>
        <v>32.459994999999999</v>
      </c>
      <c r="G201" s="215">
        <v>3.0089999999999999</v>
      </c>
      <c r="H201" s="215">
        <v>6.8100000000000005</v>
      </c>
      <c r="I201" s="215">
        <v>22.640995</v>
      </c>
      <c r="J201" s="216">
        <v>2365.42</v>
      </c>
      <c r="K201" s="215">
        <v>22.640995</v>
      </c>
      <c r="L201" s="216">
        <v>2365.42</v>
      </c>
      <c r="M201" s="217">
        <f>K201/L201</f>
        <v>9.5716595784258191E-3</v>
      </c>
      <c r="N201" s="218">
        <v>241.1</v>
      </c>
      <c r="O201" s="219">
        <f>M201*N201</f>
        <v>2.3077271243584647</v>
      </c>
      <c r="P201" s="219">
        <f>M201*60*1000</f>
        <v>574.29957470554916</v>
      </c>
      <c r="Q201" s="344">
        <f>P201*N201/1000</f>
        <v>138.46362746150788</v>
      </c>
    </row>
    <row r="202" spans="1:17" s="5" customFormat="1" ht="12.75" customHeight="1">
      <c r="A202" s="343"/>
      <c r="B202" s="213" t="s">
        <v>144</v>
      </c>
      <c r="C202" s="214" t="s">
        <v>813</v>
      </c>
      <c r="D202" s="220">
        <v>45</v>
      </c>
      <c r="E202" s="213" t="s">
        <v>40</v>
      </c>
      <c r="F202" s="215">
        <f>G202+H202+I202</f>
        <v>45.210002000000003</v>
      </c>
      <c r="G202" s="215">
        <v>15.708</v>
      </c>
      <c r="H202" s="215">
        <v>7.12</v>
      </c>
      <c r="I202" s="215">
        <v>22.382002000000004</v>
      </c>
      <c r="J202" s="216">
        <v>2328.77</v>
      </c>
      <c r="K202" s="215">
        <v>22.382002000000004</v>
      </c>
      <c r="L202" s="216">
        <v>2328.77</v>
      </c>
      <c r="M202" s="217">
        <f>K202/L202</f>
        <v>9.6110831039561678E-3</v>
      </c>
      <c r="N202" s="218">
        <v>241.1</v>
      </c>
      <c r="O202" s="219">
        <f>M202*N202</f>
        <v>2.317232136363832</v>
      </c>
      <c r="P202" s="219">
        <f>M202*60*1000</f>
        <v>576.66498623737004</v>
      </c>
      <c r="Q202" s="344">
        <f>P202*N202/1000</f>
        <v>139.03392818182991</v>
      </c>
    </row>
    <row r="203" spans="1:17" s="5" customFormat="1" ht="12.75" customHeight="1">
      <c r="A203" s="343"/>
      <c r="B203" s="213" t="s">
        <v>105</v>
      </c>
      <c r="C203" s="214" t="s">
        <v>85</v>
      </c>
      <c r="D203" s="213">
        <v>61</v>
      </c>
      <c r="E203" s="213">
        <v>1975</v>
      </c>
      <c r="F203" s="215">
        <v>51.36</v>
      </c>
      <c r="G203" s="215">
        <v>6.76</v>
      </c>
      <c r="H203" s="215">
        <v>9.6</v>
      </c>
      <c r="I203" s="215">
        <v>35</v>
      </c>
      <c r="J203" s="216">
        <v>3635.15</v>
      </c>
      <c r="K203" s="215">
        <v>35</v>
      </c>
      <c r="L203" s="216">
        <v>3635.15</v>
      </c>
      <c r="M203" s="217">
        <f>K203/L203</f>
        <v>9.6282134162276652E-3</v>
      </c>
      <c r="N203" s="218">
        <v>276.64200000000005</v>
      </c>
      <c r="O203" s="219">
        <f>M203*N203</f>
        <v>2.6635682158920542</v>
      </c>
      <c r="P203" s="219">
        <f>M203*60*1000</f>
        <v>577.69280497365992</v>
      </c>
      <c r="Q203" s="344">
        <f>P203*N203/1000</f>
        <v>159.81409295352327</v>
      </c>
    </row>
    <row r="204" spans="1:17" s="5" customFormat="1" ht="12.75" customHeight="1">
      <c r="A204" s="343"/>
      <c r="B204" s="213" t="s">
        <v>105</v>
      </c>
      <c r="C204" s="214" t="s">
        <v>82</v>
      </c>
      <c r="D204" s="213">
        <v>72</v>
      </c>
      <c r="E204" s="213">
        <v>1973</v>
      </c>
      <c r="F204" s="215">
        <v>55.61</v>
      </c>
      <c r="G204" s="215">
        <v>7.56</v>
      </c>
      <c r="H204" s="215">
        <v>11.52</v>
      </c>
      <c r="I204" s="215">
        <v>36.53</v>
      </c>
      <c r="J204" s="216">
        <v>3785.42</v>
      </c>
      <c r="K204" s="215">
        <v>36.53</v>
      </c>
      <c r="L204" s="216">
        <v>3785.42</v>
      </c>
      <c r="M204" s="217">
        <f>K204/L204</f>
        <v>9.6501841275208559E-3</v>
      </c>
      <c r="N204" s="218">
        <v>276.64200000000005</v>
      </c>
      <c r="O204" s="219">
        <f>M204*N204</f>
        <v>2.6696462374056251</v>
      </c>
      <c r="P204" s="219">
        <f>M204*60*1000</f>
        <v>579.01104765125137</v>
      </c>
      <c r="Q204" s="344">
        <f>P204*N204/1000</f>
        <v>160.17877424433752</v>
      </c>
    </row>
    <row r="205" spans="1:17" s="5" customFormat="1" ht="12.75" customHeight="1">
      <c r="A205" s="343"/>
      <c r="B205" s="213" t="s">
        <v>238</v>
      </c>
      <c r="C205" s="214" t="s">
        <v>910</v>
      </c>
      <c r="D205" s="213">
        <v>36</v>
      </c>
      <c r="E205" s="213">
        <v>1991</v>
      </c>
      <c r="F205" s="215">
        <v>32.228000000000002</v>
      </c>
      <c r="G205" s="215">
        <v>3.782</v>
      </c>
      <c r="H205" s="215">
        <v>5.76</v>
      </c>
      <c r="I205" s="215">
        <v>22.686</v>
      </c>
      <c r="J205" s="216">
        <v>2333.9</v>
      </c>
      <c r="K205" s="215">
        <v>22.686</v>
      </c>
      <c r="L205" s="216">
        <v>2333.9</v>
      </c>
      <c r="M205" s="217">
        <f>K205/L205</f>
        <v>9.7202108059471267E-3</v>
      </c>
      <c r="N205" s="218">
        <v>249.5</v>
      </c>
      <c r="O205" s="219">
        <f>M205*N205</f>
        <v>2.4251925960838081</v>
      </c>
      <c r="P205" s="219">
        <f>M205*60*1000</f>
        <v>583.21264835682757</v>
      </c>
      <c r="Q205" s="344">
        <f>P205*N205/1000</f>
        <v>145.5115557650285</v>
      </c>
    </row>
    <row r="206" spans="1:17" s="5" customFormat="1" ht="12.75" customHeight="1">
      <c r="A206" s="343"/>
      <c r="B206" s="221" t="s">
        <v>421</v>
      </c>
      <c r="C206" s="222" t="s">
        <v>455</v>
      </c>
      <c r="D206" s="223">
        <v>56</v>
      </c>
      <c r="E206" s="224" t="s">
        <v>40</v>
      </c>
      <c r="F206" s="225">
        <v>43.9</v>
      </c>
      <c r="G206" s="225">
        <v>5.54</v>
      </c>
      <c r="H206" s="226">
        <v>8.64</v>
      </c>
      <c r="I206" s="225">
        <v>29.72</v>
      </c>
      <c r="J206" s="227">
        <v>3028.84</v>
      </c>
      <c r="K206" s="225">
        <v>29.72</v>
      </c>
      <c r="L206" s="227">
        <v>3028.84</v>
      </c>
      <c r="M206" s="217">
        <f>K206/L206</f>
        <v>9.8123373964950269E-3</v>
      </c>
      <c r="N206" s="218">
        <v>222.7</v>
      </c>
      <c r="O206" s="219">
        <f>M206*N206</f>
        <v>2.1852075381994425</v>
      </c>
      <c r="P206" s="219">
        <f>M206*60*1000</f>
        <v>588.74024378970159</v>
      </c>
      <c r="Q206" s="344">
        <f>P206*N206/1000</f>
        <v>131.11245229196652</v>
      </c>
    </row>
    <row r="207" spans="1:17" s="5" customFormat="1" ht="12.75" customHeight="1">
      <c r="A207" s="343"/>
      <c r="B207" s="221" t="s">
        <v>345</v>
      </c>
      <c r="C207" s="214" t="s">
        <v>341</v>
      </c>
      <c r="D207" s="213">
        <v>60</v>
      </c>
      <c r="E207" s="213">
        <v>1967</v>
      </c>
      <c r="F207" s="215">
        <f>SUM(G207:I207)</f>
        <v>41.591000999999999</v>
      </c>
      <c r="G207" s="215">
        <v>5.3149949999999997</v>
      </c>
      <c r="H207" s="215">
        <v>9.6</v>
      </c>
      <c r="I207" s="215">
        <v>26.676006000000001</v>
      </c>
      <c r="J207" s="216">
        <v>2715.01</v>
      </c>
      <c r="K207" s="215">
        <f>I207</f>
        <v>26.676006000000001</v>
      </c>
      <c r="L207" s="216">
        <f>J207</f>
        <v>2715.01</v>
      </c>
      <c r="M207" s="217">
        <f>K207/L207</f>
        <v>9.8253803853392795E-3</v>
      </c>
      <c r="N207" s="218">
        <v>220.94300000000001</v>
      </c>
      <c r="O207" s="219">
        <f>M207*N207</f>
        <v>2.1708490184780165</v>
      </c>
      <c r="P207" s="219">
        <f>M207*60*1000</f>
        <v>589.52282312035675</v>
      </c>
      <c r="Q207" s="344">
        <f>P207*N207/1000</f>
        <v>130.25094110868099</v>
      </c>
    </row>
    <row r="208" spans="1:17" s="5" customFormat="1" ht="12.75" customHeight="1">
      <c r="A208" s="343"/>
      <c r="B208" s="221" t="s">
        <v>41</v>
      </c>
      <c r="C208" s="214" t="s">
        <v>461</v>
      </c>
      <c r="D208" s="213">
        <v>8</v>
      </c>
      <c r="E208" s="213" t="s">
        <v>40</v>
      </c>
      <c r="F208" s="215">
        <f>G208+H208+I208</f>
        <v>7.5869999999999997</v>
      </c>
      <c r="G208" s="215">
        <v>0.71299999999999997</v>
      </c>
      <c r="H208" s="215">
        <v>0.64</v>
      </c>
      <c r="I208" s="215">
        <v>6.234</v>
      </c>
      <c r="J208" s="216">
        <v>633.84</v>
      </c>
      <c r="K208" s="215">
        <f>I208</f>
        <v>6.234</v>
      </c>
      <c r="L208" s="216">
        <f>J208</f>
        <v>633.84</v>
      </c>
      <c r="M208" s="217">
        <f>K208/L208</f>
        <v>9.8352896630064367E-3</v>
      </c>
      <c r="N208" s="218">
        <v>323.83999999999997</v>
      </c>
      <c r="O208" s="219">
        <f>M208*N208</f>
        <v>3.1850602044680043</v>
      </c>
      <c r="P208" s="219">
        <f>M208*60*1000</f>
        <v>590.11737978038627</v>
      </c>
      <c r="Q208" s="344">
        <f>P208*N208/1000</f>
        <v>191.10361226808027</v>
      </c>
    </row>
    <row r="209" spans="1:17" s="5" customFormat="1" ht="12.75" customHeight="1">
      <c r="A209" s="343"/>
      <c r="B209" s="213" t="s">
        <v>1031</v>
      </c>
      <c r="C209" s="228" t="s">
        <v>1006</v>
      </c>
      <c r="D209" s="229">
        <v>40</v>
      </c>
      <c r="E209" s="229">
        <v>1987</v>
      </c>
      <c r="F209" s="230">
        <v>33.286000000000001</v>
      </c>
      <c r="G209" s="230">
        <v>4.3860000000000001</v>
      </c>
      <c r="H209" s="230">
        <v>6.4</v>
      </c>
      <c r="I209" s="230">
        <v>22.5</v>
      </c>
      <c r="J209" s="231">
        <v>2280.42</v>
      </c>
      <c r="K209" s="230">
        <v>22.5</v>
      </c>
      <c r="L209" s="231">
        <v>2280.42</v>
      </c>
      <c r="M209" s="232">
        <v>9.8666035204041363E-3</v>
      </c>
      <c r="N209" s="233">
        <v>309.56</v>
      </c>
      <c r="O209" s="234">
        <v>3.0543057857763043</v>
      </c>
      <c r="P209" s="234">
        <v>591.99621122424821</v>
      </c>
      <c r="Q209" s="345">
        <v>183.25834714657827</v>
      </c>
    </row>
    <row r="210" spans="1:17" s="5" customFormat="1" ht="12.75" customHeight="1">
      <c r="A210" s="343"/>
      <c r="B210" s="213" t="s">
        <v>144</v>
      </c>
      <c r="C210" s="214" t="s">
        <v>131</v>
      </c>
      <c r="D210" s="220">
        <v>45</v>
      </c>
      <c r="E210" s="213" t="s">
        <v>40</v>
      </c>
      <c r="F210" s="215">
        <f>G210+H210+I210</f>
        <v>33.739998</v>
      </c>
      <c r="G210" s="215">
        <v>2.754</v>
      </c>
      <c r="H210" s="215">
        <v>7.05</v>
      </c>
      <c r="I210" s="215">
        <v>23.935998000000001</v>
      </c>
      <c r="J210" s="216">
        <v>2331.34</v>
      </c>
      <c r="K210" s="215">
        <v>23.935998000000001</v>
      </c>
      <c r="L210" s="216">
        <v>2331.34</v>
      </c>
      <c r="M210" s="217">
        <f>K210/L210</f>
        <v>1.0267055856288659E-2</v>
      </c>
      <c r="N210" s="218">
        <v>241.1</v>
      </c>
      <c r="O210" s="219">
        <f>M210*N210</f>
        <v>2.4753871669511955</v>
      </c>
      <c r="P210" s="219">
        <f>M210*60*1000</f>
        <v>616.02335137731961</v>
      </c>
      <c r="Q210" s="344">
        <f>P210*N210/1000</f>
        <v>148.52323001707177</v>
      </c>
    </row>
    <row r="211" spans="1:17" s="5" customFormat="1" ht="12.75" customHeight="1">
      <c r="A211" s="343"/>
      <c r="B211" s="213" t="s">
        <v>144</v>
      </c>
      <c r="C211" s="214" t="s">
        <v>417</v>
      </c>
      <c r="D211" s="220">
        <v>26</v>
      </c>
      <c r="E211" s="213" t="s">
        <v>40</v>
      </c>
      <c r="F211" s="215">
        <f>G211+H211+I211</f>
        <v>19.349997999999999</v>
      </c>
      <c r="G211" s="215">
        <v>1.7850000000000001</v>
      </c>
      <c r="H211" s="215">
        <v>3.61</v>
      </c>
      <c r="I211" s="215">
        <v>13.954998000000002</v>
      </c>
      <c r="J211" s="216">
        <v>1349.83</v>
      </c>
      <c r="K211" s="215">
        <v>13.954998000000002</v>
      </c>
      <c r="L211" s="216">
        <v>1349.83</v>
      </c>
      <c r="M211" s="217">
        <f>K211/L211</f>
        <v>1.0338337420267739E-2</v>
      </c>
      <c r="N211" s="218">
        <v>241.1</v>
      </c>
      <c r="O211" s="219">
        <f>M211*N211</f>
        <v>2.4925731520265515</v>
      </c>
      <c r="P211" s="219">
        <f>M211*60*1000</f>
        <v>620.30024521606435</v>
      </c>
      <c r="Q211" s="344">
        <f>P211*N211/1000</f>
        <v>149.55438912159312</v>
      </c>
    </row>
    <row r="212" spans="1:17" s="5" customFormat="1" ht="12.75" customHeight="1">
      <c r="A212" s="343"/>
      <c r="B212" s="213" t="s">
        <v>238</v>
      </c>
      <c r="C212" s="214" t="s">
        <v>911</v>
      </c>
      <c r="D212" s="213">
        <v>100</v>
      </c>
      <c r="E212" s="213">
        <v>1966</v>
      </c>
      <c r="F212" s="215">
        <v>70.096000000000004</v>
      </c>
      <c r="G212" s="215">
        <v>8.4849999999999994</v>
      </c>
      <c r="H212" s="215">
        <v>16</v>
      </c>
      <c r="I212" s="215">
        <v>45.611000000000004</v>
      </c>
      <c r="J212" s="216">
        <v>4410.43</v>
      </c>
      <c r="K212" s="215">
        <v>45.610999999999997</v>
      </c>
      <c r="L212" s="216">
        <v>4410.43</v>
      </c>
      <c r="M212" s="217">
        <f>K212/L212</f>
        <v>1.0341622018714728E-2</v>
      </c>
      <c r="N212" s="218">
        <v>249.5</v>
      </c>
      <c r="O212" s="219">
        <f>M212*N212</f>
        <v>2.5802346936693246</v>
      </c>
      <c r="P212" s="219">
        <f>M212*60*1000</f>
        <v>620.4973211228837</v>
      </c>
      <c r="Q212" s="344">
        <f>P212*N212/1000</f>
        <v>154.81408162015947</v>
      </c>
    </row>
    <row r="213" spans="1:17" s="5" customFormat="1" ht="12.75" customHeight="1">
      <c r="A213" s="343"/>
      <c r="B213" s="213" t="s">
        <v>144</v>
      </c>
      <c r="C213" s="214" t="s">
        <v>814</v>
      </c>
      <c r="D213" s="220">
        <v>32</v>
      </c>
      <c r="E213" s="213" t="s">
        <v>40</v>
      </c>
      <c r="F213" s="215">
        <f>G213+H213+I213</f>
        <v>17.73</v>
      </c>
      <c r="G213" s="215">
        <v>2.7030000000000003</v>
      </c>
      <c r="H213" s="215">
        <v>0.32</v>
      </c>
      <c r="I213" s="215">
        <v>14.707000000000001</v>
      </c>
      <c r="J213" s="216">
        <v>1420.48</v>
      </c>
      <c r="K213" s="215">
        <v>14.707000000000001</v>
      </c>
      <c r="L213" s="216">
        <v>1420.48</v>
      </c>
      <c r="M213" s="217">
        <f>K213/L213</f>
        <v>1.0353542464519036E-2</v>
      </c>
      <c r="N213" s="218">
        <v>241.1</v>
      </c>
      <c r="O213" s="219">
        <f>M213*N213</f>
        <v>2.4962390881955394</v>
      </c>
      <c r="P213" s="219">
        <f>M213*60*1000</f>
        <v>621.21254787114219</v>
      </c>
      <c r="Q213" s="344">
        <f>P213*N213/1000</f>
        <v>149.77434529173237</v>
      </c>
    </row>
    <row r="214" spans="1:17" s="5" customFormat="1" ht="12.75" customHeight="1">
      <c r="A214" s="343"/>
      <c r="B214" s="213" t="s">
        <v>238</v>
      </c>
      <c r="C214" s="214" t="s">
        <v>236</v>
      </c>
      <c r="D214" s="213">
        <v>100</v>
      </c>
      <c r="E214" s="213">
        <v>1969</v>
      </c>
      <c r="F214" s="215">
        <v>73.099999999999994</v>
      </c>
      <c r="G214" s="215">
        <v>8.8840000000000003</v>
      </c>
      <c r="H214" s="215">
        <v>16</v>
      </c>
      <c r="I214" s="215">
        <v>48.215999999999994</v>
      </c>
      <c r="J214" s="216">
        <v>4625.66</v>
      </c>
      <c r="K214" s="215">
        <v>48.216000000000001</v>
      </c>
      <c r="L214" s="216">
        <v>4625.66</v>
      </c>
      <c r="M214" s="217">
        <f>K214/L214</f>
        <v>1.0423593606101617E-2</v>
      </c>
      <c r="N214" s="218">
        <v>249.5</v>
      </c>
      <c r="O214" s="219">
        <f>M214*N214</f>
        <v>2.6006866047223536</v>
      </c>
      <c r="P214" s="219">
        <f>M214*60*1000</f>
        <v>625.41561636609697</v>
      </c>
      <c r="Q214" s="344">
        <f>P214*N214/1000</f>
        <v>156.04119628334118</v>
      </c>
    </row>
    <row r="215" spans="1:17" s="5" customFormat="1" ht="12.75" customHeight="1">
      <c r="A215" s="343"/>
      <c r="B215" s="213" t="s">
        <v>567</v>
      </c>
      <c r="C215" s="235" t="s">
        <v>549</v>
      </c>
      <c r="D215" s="236">
        <v>60</v>
      </c>
      <c r="E215" s="236">
        <v>1969</v>
      </c>
      <c r="F215" s="237">
        <v>48.802999999999997</v>
      </c>
      <c r="G215" s="237">
        <v>5.8650000000000002</v>
      </c>
      <c r="H215" s="237">
        <v>9.6</v>
      </c>
      <c r="I215" s="237">
        <v>33.338000000000001</v>
      </c>
      <c r="J215" s="238">
        <v>3165.62</v>
      </c>
      <c r="K215" s="237">
        <v>33.338000000000001</v>
      </c>
      <c r="L215" s="238">
        <v>3165.62</v>
      </c>
      <c r="M215" s="239">
        <v>1.0531270335668842E-2</v>
      </c>
      <c r="N215" s="240">
        <v>284.05400000000003</v>
      </c>
      <c r="O215" s="241">
        <v>2.9914494639280775</v>
      </c>
      <c r="P215" s="241">
        <v>631.87622014013061</v>
      </c>
      <c r="Q215" s="346">
        <v>179.48696783568468</v>
      </c>
    </row>
    <row r="216" spans="1:17" s="5" customFormat="1" ht="12.75" customHeight="1">
      <c r="A216" s="343"/>
      <c r="B216" s="213" t="s">
        <v>188</v>
      </c>
      <c r="C216" s="214" t="s">
        <v>164</v>
      </c>
      <c r="D216" s="213">
        <v>12</v>
      </c>
      <c r="E216" s="213">
        <v>1983</v>
      </c>
      <c r="F216" s="215">
        <v>8.0709999999999997</v>
      </c>
      <c r="G216" s="215"/>
      <c r="H216" s="215"/>
      <c r="I216" s="215">
        <v>8.0709999999999997</v>
      </c>
      <c r="J216" s="216">
        <v>762.17</v>
      </c>
      <c r="K216" s="215">
        <v>8.0709999999999997</v>
      </c>
      <c r="L216" s="216">
        <v>762.17</v>
      </c>
      <c r="M216" s="217">
        <f>K216/L216</f>
        <v>1.0589501029953947E-2</v>
      </c>
      <c r="N216" s="218">
        <v>200.56</v>
      </c>
      <c r="O216" s="219">
        <f>K216*N216/J216</f>
        <v>2.1238303265675635</v>
      </c>
      <c r="P216" s="219">
        <f>M216*60*1000</f>
        <v>635.37006179723676</v>
      </c>
      <c r="Q216" s="344">
        <f>O216*60</f>
        <v>127.42981959405381</v>
      </c>
    </row>
    <row r="217" spans="1:17" s="5" customFormat="1" ht="11.25" customHeight="1">
      <c r="A217" s="343"/>
      <c r="B217" s="213" t="s">
        <v>577</v>
      </c>
      <c r="C217" s="242" t="s">
        <v>569</v>
      </c>
      <c r="D217" s="243">
        <v>21</v>
      </c>
      <c r="E217" s="243">
        <v>2010</v>
      </c>
      <c r="F217" s="244">
        <v>13.205</v>
      </c>
      <c r="G217" s="244">
        <v>0.45900000000000002</v>
      </c>
      <c r="H217" s="244">
        <v>2</v>
      </c>
      <c r="I217" s="244">
        <v>10.745998999999999</v>
      </c>
      <c r="J217" s="245">
        <v>1013.26</v>
      </c>
      <c r="K217" s="244">
        <v>10.745998999999999</v>
      </c>
      <c r="L217" s="245">
        <v>1013.26</v>
      </c>
      <c r="M217" s="246">
        <v>1.0605371770325483E-2</v>
      </c>
      <c r="N217" s="247">
        <v>252.88000000000002</v>
      </c>
      <c r="O217" s="248">
        <v>2.6818864132799085</v>
      </c>
      <c r="P217" s="248">
        <v>636.32230621952897</v>
      </c>
      <c r="Q217" s="347">
        <v>160.9131847967945</v>
      </c>
    </row>
    <row r="218" spans="1:17" s="5" customFormat="1" ht="12.75" customHeight="1">
      <c r="A218" s="343"/>
      <c r="B218" s="221" t="s">
        <v>345</v>
      </c>
      <c r="C218" s="214" t="s">
        <v>343</v>
      </c>
      <c r="D218" s="213">
        <v>60</v>
      </c>
      <c r="E218" s="213">
        <v>1968</v>
      </c>
      <c r="F218" s="215">
        <f>SUM(G218:I218)</f>
        <v>43.471001999999999</v>
      </c>
      <c r="G218" s="215">
        <v>5.0668790000000001</v>
      </c>
      <c r="H218" s="215">
        <v>9.5329999999999995</v>
      </c>
      <c r="I218" s="215">
        <v>28.871123000000001</v>
      </c>
      <c r="J218" s="216">
        <v>2721.28</v>
      </c>
      <c r="K218" s="215">
        <f>I218</f>
        <v>28.871123000000001</v>
      </c>
      <c r="L218" s="216">
        <f>J218</f>
        <v>2721.28</v>
      </c>
      <c r="M218" s="217">
        <f>K218/L218</f>
        <v>1.0609390801387581E-2</v>
      </c>
      <c r="N218" s="218">
        <v>220.94300000000001</v>
      </c>
      <c r="O218" s="219">
        <f>M218*N218</f>
        <v>2.3440706318309763</v>
      </c>
      <c r="P218" s="219">
        <f>M218*60*1000</f>
        <v>636.5634480832548</v>
      </c>
      <c r="Q218" s="344">
        <f>P218*N218/1000</f>
        <v>140.64423790985859</v>
      </c>
    </row>
    <row r="219" spans="1:17" s="5" customFormat="1" ht="12.75" customHeight="1">
      <c r="A219" s="343"/>
      <c r="B219" s="213" t="s">
        <v>567</v>
      </c>
      <c r="C219" s="235" t="s">
        <v>552</v>
      </c>
      <c r="D219" s="236">
        <v>60</v>
      </c>
      <c r="E219" s="236">
        <v>1968</v>
      </c>
      <c r="F219" s="237">
        <v>49.844999999999999</v>
      </c>
      <c r="G219" s="237">
        <v>5.5833839999999997</v>
      </c>
      <c r="H219" s="237">
        <v>9.6</v>
      </c>
      <c r="I219" s="237">
        <v>34.661613000000003</v>
      </c>
      <c r="J219" s="238">
        <v>3261.72</v>
      </c>
      <c r="K219" s="237">
        <v>34.661613000000003</v>
      </c>
      <c r="L219" s="238">
        <v>3261.72</v>
      </c>
      <c r="M219" s="239">
        <v>1.0626789853206284E-2</v>
      </c>
      <c r="N219" s="240">
        <v>284.05400000000003</v>
      </c>
      <c r="O219" s="241">
        <v>3.0185821649626581</v>
      </c>
      <c r="P219" s="241">
        <v>637.60739119237712</v>
      </c>
      <c r="Q219" s="346">
        <v>181.11492989775951</v>
      </c>
    </row>
    <row r="220" spans="1:17" s="5" customFormat="1" ht="12.75" customHeight="1">
      <c r="A220" s="343"/>
      <c r="B220" s="213" t="s">
        <v>567</v>
      </c>
      <c r="C220" s="235" t="s">
        <v>550</v>
      </c>
      <c r="D220" s="236">
        <v>8</v>
      </c>
      <c r="E220" s="236">
        <v>1994</v>
      </c>
      <c r="F220" s="237">
        <v>11.951000000000001</v>
      </c>
      <c r="G220" s="237">
        <v>1.8791500000000001</v>
      </c>
      <c r="H220" s="237">
        <v>1.2</v>
      </c>
      <c r="I220" s="237">
        <v>8.8718500000000002</v>
      </c>
      <c r="J220" s="238">
        <v>832.8</v>
      </c>
      <c r="K220" s="237">
        <v>8.8718500000000002</v>
      </c>
      <c r="L220" s="238">
        <v>832.8</v>
      </c>
      <c r="M220" s="239">
        <v>1.0653037944284342E-2</v>
      </c>
      <c r="N220" s="240">
        <v>284.05400000000003</v>
      </c>
      <c r="O220" s="241">
        <v>3.0260380402257447</v>
      </c>
      <c r="P220" s="241">
        <v>639.18227665706047</v>
      </c>
      <c r="Q220" s="346">
        <v>181.56228241354469</v>
      </c>
    </row>
    <row r="221" spans="1:17" s="5" customFormat="1" ht="12.75" customHeight="1">
      <c r="A221" s="343"/>
      <c r="B221" s="213" t="s">
        <v>58</v>
      </c>
      <c r="C221" s="214" t="s">
        <v>55</v>
      </c>
      <c r="D221" s="213">
        <v>45</v>
      </c>
      <c r="E221" s="213" t="s">
        <v>40</v>
      </c>
      <c r="F221" s="215">
        <f>SUM(G221:I221)</f>
        <v>35.170999999999999</v>
      </c>
      <c r="G221" s="215">
        <v>3.1162999999999998</v>
      </c>
      <c r="H221" s="215">
        <v>7.2</v>
      </c>
      <c r="I221" s="215">
        <v>24.854699999999998</v>
      </c>
      <c r="J221" s="216">
        <v>2328.7200000000003</v>
      </c>
      <c r="K221" s="215">
        <v>24.854699999999998</v>
      </c>
      <c r="L221" s="216">
        <v>2328.7200000000003</v>
      </c>
      <c r="M221" s="217">
        <f>K221/L221</f>
        <v>1.0673116561888074E-2</v>
      </c>
      <c r="N221" s="218">
        <v>241.32599999999999</v>
      </c>
      <c r="O221" s="219">
        <f>M221*N221</f>
        <v>2.5757005274142015</v>
      </c>
      <c r="P221" s="219">
        <f>M221*60*1000</f>
        <v>640.38699371328448</v>
      </c>
      <c r="Q221" s="344">
        <f>P221*N221/1000</f>
        <v>154.54203164485207</v>
      </c>
    </row>
    <row r="222" spans="1:17" s="5" customFormat="1" ht="12.75" customHeight="1">
      <c r="A222" s="343"/>
      <c r="B222" s="221" t="s">
        <v>147</v>
      </c>
      <c r="C222" s="222" t="s">
        <v>430</v>
      </c>
      <c r="D222" s="223">
        <v>15</v>
      </c>
      <c r="E222" s="224" t="s">
        <v>40</v>
      </c>
      <c r="F222" s="225">
        <v>15.3</v>
      </c>
      <c r="G222" s="225">
        <v>0.93</v>
      </c>
      <c r="H222" s="226">
        <v>2.4</v>
      </c>
      <c r="I222" s="225">
        <v>11.97</v>
      </c>
      <c r="J222" s="227">
        <v>1120.1099999999999</v>
      </c>
      <c r="K222" s="225">
        <v>11.977449999999999</v>
      </c>
      <c r="L222" s="227">
        <v>1120.1099999999999</v>
      </c>
      <c r="M222" s="217">
        <f>K222/L222</f>
        <v>1.069310157038148E-2</v>
      </c>
      <c r="N222" s="218">
        <v>222.7</v>
      </c>
      <c r="O222" s="219">
        <f>M222*N222</f>
        <v>2.3813537197239554</v>
      </c>
      <c r="P222" s="219">
        <f>M222*60*1000</f>
        <v>641.58609422288885</v>
      </c>
      <c r="Q222" s="344">
        <f>P222*N222/1000</f>
        <v>142.88122318343733</v>
      </c>
    </row>
    <row r="223" spans="1:17" s="5" customFormat="1" ht="12.75" customHeight="1">
      <c r="A223" s="343"/>
      <c r="B223" s="213" t="s">
        <v>238</v>
      </c>
      <c r="C223" s="214" t="s">
        <v>912</v>
      </c>
      <c r="D223" s="213">
        <v>119</v>
      </c>
      <c r="E223" s="213">
        <v>1971</v>
      </c>
      <c r="F223" s="215">
        <v>96.167000000000002</v>
      </c>
      <c r="G223" s="215">
        <v>15.242000000000001</v>
      </c>
      <c r="H223" s="215">
        <v>18.96</v>
      </c>
      <c r="I223" s="215">
        <v>61.965000000000003</v>
      </c>
      <c r="J223" s="216">
        <v>5775.75</v>
      </c>
      <c r="K223" s="215">
        <v>61.965000000000003</v>
      </c>
      <c r="L223" s="216">
        <v>5775.75</v>
      </c>
      <c r="M223" s="217">
        <f>K223/L223</f>
        <v>1.0728476821192054E-2</v>
      </c>
      <c r="N223" s="218">
        <v>249.5</v>
      </c>
      <c r="O223" s="219">
        <f>M223*N223</f>
        <v>2.6767549668874175</v>
      </c>
      <c r="P223" s="219">
        <f>M223*60*1000</f>
        <v>643.7086092715233</v>
      </c>
      <c r="Q223" s="344">
        <f>P223*N223/1000</f>
        <v>160.60529801324509</v>
      </c>
    </row>
    <row r="224" spans="1:17" s="5" customFormat="1" ht="12.75" customHeight="1">
      <c r="A224" s="343"/>
      <c r="B224" s="213" t="s">
        <v>238</v>
      </c>
      <c r="C224" s="214" t="s">
        <v>237</v>
      </c>
      <c r="D224" s="213">
        <v>119</v>
      </c>
      <c r="E224" s="213">
        <v>1971</v>
      </c>
      <c r="F224" s="215">
        <v>91.909000000000006</v>
      </c>
      <c r="G224" s="215">
        <v>10.452</v>
      </c>
      <c r="H224" s="215">
        <v>19.04</v>
      </c>
      <c r="I224" s="215">
        <v>62.417000000000009</v>
      </c>
      <c r="J224" s="216">
        <v>5775.18</v>
      </c>
      <c r="K224" s="215">
        <v>62.417000000000002</v>
      </c>
      <c r="L224" s="216">
        <v>5775.18</v>
      </c>
      <c r="M224" s="217">
        <f>K224/L224</f>
        <v>1.0807801661593232E-2</v>
      </c>
      <c r="N224" s="218">
        <v>249.5</v>
      </c>
      <c r="O224" s="219">
        <f>M224*N224</f>
        <v>2.6965465145675114</v>
      </c>
      <c r="P224" s="219">
        <f>M224*60*1000</f>
        <v>648.46809969559399</v>
      </c>
      <c r="Q224" s="344">
        <f>P224*N224/1000</f>
        <v>161.7927908740507</v>
      </c>
    </row>
    <row r="225" spans="1:17" s="5" customFormat="1" ht="12.75" customHeight="1">
      <c r="A225" s="343"/>
      <c r="B225" s="221" t="s">
        <v>215</v>
      </c>
      <c r="C225" s="214" t="s">
        <v>190</v>
      </c>
      <c r="D225" s="213">
        <v>39</v>
      </c>
      <c r="E225" s="213">
        <v>1992</v>
      </c>
      <c r="F225" s="215">
        <f>SUM(G225+H225+I225)</f>
        <v>34.6</v>
      </c>
      <c r="G225" s="215">
        <v>3.7</v>
      </c>
      <c r="H225" s="215">
        <v>6.2</v>
      </c>
      <c r="I225" s="215">
        <v>24.7</v>
      </c>
      <c r="J225" s="216">
        <v>2279.6999999999998</v>
      </c>
      <c r="K225" s="215">
        <v>24.7</v>
      </c>
      <c r="L225" s="216">
        <v>2279.6999999999998</v>
      </c>
      <c r="M225" s="217">
        <f>SUM(K225/L225)</f>
        <v>1.0834758959512218E-2</v>
      </c>
      <c r="N225" s="218">
        <v>222.1</v>
      </c>
      <c r="O225" s="219">
        <f>SUM(M225*N225)</f>
        <v>2.4063999649076635</v>
      </c>
      <c r="P225" s="219">
        <f>SUM(M225*60*1000)</f>
        <v>650.08553757073309</v>
      </c>
      <c r="Q225" s="344">
        <f>SUM(O225*60)</f>
        <v>144.38399789445981</v>
      </c>
    </row>
    <row r="226" spans="1:17" s="5" customFormat="1" ht="12.75" customHeight="1">
      <c r="A226" s="343"/>
      <c r="B226" s="213" t="s">
        <v>336</v>
      </c>
      <c r="C226" s="235" t="s">
        <v>294</v>
      </c>
      <c r="D226" s="236">
        <v>23</v>
      </c>
      <c r="E226" s="236">
        <v>2002</v>
      </c>
      <c r="F226" s="237">
        <v>18.939</v>
      </c>
      <c r="G226" s="237">
        <v>0</v>
      </c>
      <c r="H226" s="237">
        <v>0</v>
      </c>
      <c r="I226" s="237">
        <v>18.939004000000001</v>
      </c>
      <c r="J226" s="238">
        <v>1743.26</v>
      </c>
      <c r="K226" s="237">
        <v>18.939004000000001</v>
      </c>
      <c r="L226" s="238">
        <v>1743.26</v>
      </c>
      <c r="M226" s="239">
        <v>1.086413042231222E-2</v>
      </c>
      <c r="N226" s="240">
        <v>263.88900000000001</v>
      </c>
      <c r="O226" s="241">
        <v>2.8669245130135494</v>
      </c>
      <c r="P226" s="241">
        <v>651.84782533873317</v>
      </c>
      <c r="Q226" s="346">
        <v>172.01547078081296</v>
      </c>
    </row>
    <row r="227" spans="1:17" s="5" customFormat="1" ht="12.75" customHeight="1">
      <c r="A227" s="343"/>
      <c r="B227" s="213" t="s">
        <v>58</v>
      </c>
      <c r="C227" s="214" t="s">
        <v>735</v>
      </c>
      <c r="D227" s="213">
        <v>60</v>
      </c>
      <c r="E227" s="213">
        <v>1964</v>
      </c>
      <c r="F227" s="215">
        <f>SUM(G227:I227)</f>
        <v>45.522216</v>
      </c>
      <c r="G227" s="215">
        <v>4.7027800000000006</v>
      </c>
      <c r="H227" s="215">
        <v>9.52</v>
      </c>
      <c r="I227" s="215">
        <v>31.299436</v>
      </c>
      <c r="J227" s="216">
        <v>2879.66</v>
      </c>
      <c r="K227" s="215">
        <v>31.299436</v>
      </c>
      <c r="L227" s="216">
        <v>2879.66</v>
      </c>
      <c r="M227" s="217">
        <f>K227/L227</f>
        <v>1.0869142884923915E-2</v>
      </c>
      <c r="N227" s="218">
        <v>241.32599999999999</v>
      </c>
      <c r="O227" s="219">
        <f>M227*N227</f>
        <v>2.6230067758471489</v>
      </c>
      <c r="P227" s="219">
        <f>M227*60*1000</f>
        <v>652.14857309543493</v>
      </c>
      <c r="Q227" s="344">
        <f>P227*N227/1000</f>
        <v>157.38040655082892</v>
      </c>
    </row>
    <row r="228" spans="1:17" s="5" customFormat="1" ht="12.75" customHeight="1">
      <c r="A228" s="343"/>
      <c r="B228" s="213" t="s">
        <v>58</v>
      </c>
      <c r="C228" s="214" t="s">
        <v>736</v>
      </c>
      <c r="D228" s="213">
        <v>100</v>
      </c>
      <c r="E228" s="213">
        <v>1972</v>
      </c>
      <c r="F228" s="215">
        <f>SUM(G228:I228)</f>
        <v>74.37</v>
      </c>
      <c r="G228" s="215">
        <v>10.264072000000001</v>
      </c>
      <c r="H228" s="215">
        <v>16</v>
      </c>
      <c r="I228" s="215">
        <v>48.105928000000006</v>
      </c>
      <c r="J228" s="216">
        <v>4416.25</v>
      </c>
      <c r="K228" s="215">
        <v>48.105928000000006</v>
      </c>
      <c r="L228" s="216">
        <v>4416.25</v>
      </c>
      <c r="M228" s="217">
        <f>K228/L228</f>
        <v>1.0892935861873763E-2</v>
      </c>
      <c r="N228" s="218">
        <v>241.32599999999999</v>
      </c>
      <c r="O228" s="219">
        <f>M228*N228</f>
        <v>2.6287486398025477</v>
      </c>
      <c r="P228" s="219">
        <f>M228*60*1000</f>
        <v>653.57615171242583</v>
      </c>
      <c r="Q228" s="344">
        <f>P228*N228/1000</f>
        <v>157.72491838815287</v>
      </c>
    </row>
    <row r="229" spans="1:17" s="5" customFormat="1" ht="12.75" customHeight="1">
      <c r="A229" s="343"/>
      <c r="B229" s="213" t="s">
        <v>567</v>
      </c>
      <c r="C229" s="235" t="s">
        <v>548</v>
      </c>
      <c r="D229" s="236">
        <v>30</v>
      </c>
      <c r="E229" s="236">
        <v>1973</v>
      </c>
      <c r="F229" s="237">
        <v>26.925999999999998</v>
      </c>
      <c r="G229" s="237">
        <v>3.4169999999999998</v>
      </c>
      <c r="H229" s="237">
        <v>4.8</v>
      </c>
      <c r="I229" s="237">
        <v>18.709</v>
      </c>
      <c r="J229" s="238">
        <v>1715.3</v>
      </c>
      <c r="K229" s="237">
        <v>18.709</v>
      </c>
      <c r="L229" s="238">
        <v>1715.3</v>
      </c>
      <c r="M229" s="239">
        <v>1.0907129948114033E-2</v>
      </c>
      <c r="N229" s="240">
        <v>284.05400000000003</v>
      </c>
      <c r="O229" s="241">
        <v>3.0982138902815839</v>
      </c>
      <c r="P229" s="241">
        <v>654.42779688684197</v>
      </c>
      <c r="Q229" s="346">
        <v>185.89283341689503</v>
      </c>
    </row>
    <row r="230" spans="1:17" s="5" customFormat="1" ht="12.75" customHeight="1">
      <c r="A230" s="343"/>
      <c r="B230" s="213" t="s">
        <v>336</v>
      </c>
      <c r="C230" s="235" t="s">
        <v>291</v>
      </c>
      <c r="D230" s="236">
        <v>46</v>
      </c>
      <c r="E230" s="236">
        <v>2007</v>
      </c>
      <c r="F230" s="237">
        <v>42.067999999999998</v>
      </c>
      <c r="G230" s="237">
        <v>7.1974720000000003</v>
      </c>
      <c r="H230" s="237">
        <v>3.68</v>
      </c>
      <c r="I230" s="237">
        <v>31.190526000000002</v>
      </c>
      <c r="J230" s="238">
        <v>2821.98</v>
      </c>
      <c r="K230" s="237">
        <v>31.190526000000002</v>
      </c>
      <c r="L230" s="238">
        <v>2821.98</v>
      </c>
      <c r="M230" s="239">
        <v>1.1052709799502477E-2</v>
      </c>
      <c r="N230" s="240">
        <v>263.88900000000001</v>
      </c>
      <c r="O230" s="241">
        <v>2.9166885362809092</v>
      </c>
      <c r="P230" s="241">
        <v>663.16258797014859</v>
      </c>
      <c r="Q230" s="346">
        <v>175.00131217685455</v>
      </c>
    </row>
    <row r="231" spans="1:17" s="5" customFormat="1" ht="12.75" customHeight="1">
      <c r="A231" s="343"/>
      <c r="B231" s="213" t="s">
        <v>590</v>
      </c>
      <c r="C231" s="242" t="s">
        <v>1067</v>
      </c>
      <c r="D231" s="243">
        <v>12</v>
      </c>
      <c r="E231" s="243">
        <v>1963</v>
      </c>
      <c r="F231" s="244">
        <v>8.4890000000000008</v>
      </c>
      <c r="G231" s="244">
        <v>0.71960999999999997</v>
      </c>
      <c r="H231" s="244">
        <v>1.92</v>
      </c>
      <c r="I231" s="244">
        <v>5.8493899999999996</v>
      </c>
      <c r="J231" s="245">
        <v>528.35</v>
      </c>
      <c r="K231" s="244">
        <v>5.8493899999999996</v>
      </c>
      <c r="L231" s="245">
        <v>528.35</v>
      </c>
      <c r="M231" s="246">
        <v>1.1071051386391596E-2</v>
      </c>
      <c r="N231" s="247">
        <v>248.52</v>
      </c>
      <c r="O231" s="248">
        <v>2.7513776905460396</v>
      </c>
      <c r="P231" s="248">
        <v>664.26308318349584</v>
      </c>
      <c r="Q231" s="347">
        <v>165.08266143276239</v>
      </c>
    </row>
    <row r="232" spans="1:17" s="5" customFormat="1" ht="12.75" customHeight="1">
      <c r="A232" s="343"/>
      <c r="B232" s="213" t="s">
        <v>238</v>
      </c>
      <c r="C232" s="214" t="s">
        <v>913</v>
      </c>
      <c r="D232" s="213">
        <v>100</v>
      </c>
      <c r="E232" s="213">
        <v>1967</v>
      </c>
      <c r="F232" s="215">
        <v>73.91</v>
      </c>
      <c r="G232" s="215">
        <v>9.3079999999999998</v>
      </c>
      <c r="H232" s="215">
        <v>16</v>
      </c>
      <c r="I232" s="215">
        <v>48.602000000000004</v>
      </c>
      <c r="J232" s="216">
        <v>4380.2299999999996</v>
      </c>
      <c r="K232" s="215">
        <v>48.601999999999997</v>
      </c>
      <c r="L232" s="216">
        <v>4380.2299999999996</v>
      </c>
      <c r="M232" s="217">
        <f>K232/L232</f>
        <v>1.1095764377669666E-2</v>
      </c>
      <c r="N232" s="218">
        <v>249.5</v>
      </c>
      <c r="O232" s="219">
        <f>M232*N232</f>
        <v>2.7683932122285815</v>
      </c>
      <c r="P232" s="219">
        <f>M232*60*1000</f>
        <v>665.74586266018002</v>
      </c>
      <c r="Q232" s="344">
        <f>P232*N232/1000</f>
        <v>166.10359273371489</v>
      </c>
    </row>
    <row r="233" spans="1:17" s="5" customFormat="1" ht="12.75" customHeight="1">
      <c r="A233" s="343"/>
      <c r="B233" s="213" t="s">
        <v>567</v>
      </c>
      <c r="C233" s="235" t="s">
        <v>556</v>
      </c>
      <c r="D233" s="236">
        <v>31</v>
      </c>
      <c r="E233" s="236">
        <v>1972</v>
      </c>
      <c r="F233" s="237">
        <v>27.036999999999999</v>
      </c>
      <c r="G233" s="237">
        <v>3.16771</v>
      </c>
      <c r="H233" s="237">
        <v>4.8</v>
      </c>
      <c r="I233" s="237">
        <v>19.069292000000001</v>
      </c>
      <c r="J233" s="238">
        <v>1718.52</v>
      </c>
      <c r="K233" s="237">
        <v>19.069292000000001</v>
      </c>
      <c r="L233" s="238">
        <v>1718.52</v>
      </c>
      <c r="M233" s="239">
        <v>1.1096345692805439E-2</v>
      </c>
      <c r="N233" s="240">
        <v>284.05400000000003</v>
      </c>
      <c r="O233" s="241">
        <v>3.1519613794241566</v>
      </c>
      <c r="P233" s="241">
        <v>665.78074156832633</v>
      </c>
      <c r="Q233" s="346">
        <v>189.11768276544939</v>
      </c>
    </row>
    <row r="234" spans="1:17" s="5" customFormat="1" ht="12.75" customHeight="1">
      <c r="A234" s="343"/>
      <c r="B234" s="213" t="s">
        <v>336</v>
      </c>
      <c r="C234" s="235" t="s">
        <v>290</v>
      </c>
      <c r="D234" s="236">
        <v>50</v>
      </c>
      <c r="E234" s="236">
        <v>2006</v>
      </c>
      <c r="F234" s="237">
        <v>40.343000000000004</v>
      </c>
      <c r="G234" s="237">
        <v>8.2287160000000004</v>
      </c>
      <c r="H234" s="237">
        <v>4</v>
      </c>
      <c r="I234" s="237">
        <v>28.114275999999997</v>
      </c>
      <c r="J234" s="238">
        <v>2532.42</v>
      </c>
      <c r="K234" s="237">
        <v>28.114275999999997</v>
      </c>
      <c r="L234" s="238">
        <v>2532.42</v>
      </c>
      <c r="M234" s="239">
        <v>1.1101742996817272E-2</v>
      </c>
      <c r="N234" s="240">
        <v>263.88900000000001</v>
      </c>
      <c r="O234" s="241">
        <v>2.9296278576871133</v>
      </c>
      <c r="P234" s="241">
        <v>666.10457980903641</v>
      </c>
      <c r="Q234" s="346">
        <v>175.77767146122682</v>
      </c>
    </row>
    <row r="235" spans="1:17" s="5" customFormat="1" ht="12.75" customHeight="1">
      <c r="A235" s="343"/>
      <c r="B235" s="213" t="s">
        <v>567</v>
      </c>
      <c r="C235" s="235" t="s">
        <v>551</v>
      </c>
      <c r="D235" s="236">
        <v>79</v>
      </c>
      <c r="E235" s="236">
        <v>1976</v>
      </c>
      <c r="F235" s="237">
        <v>63.1</v>
      </c>
      <c r="G235" s="237">
        <v>7.4031029999999998</v>
      </c>
      <c r="H235" s="237">
        <v>12.64</v>
      </c>
      <c r="I235" s="237">
        <v>43.056894999999997</v>
      </c>
      <c r="J235" s="238">
        <v>3845.02</v>
      </c>
      <c r="K235" s="237">
        <v>43.056894999999997</v>
      </c>
      <c r="L235" s="238">
        <v>3845.02</v>
      </c>
      <c r="M235" s="239">
        <v>1.1198093898081154E-2</v>
      </c>
      <c r="N235" s="240">
        <v>284.05400000000003</v>
      </c>
      <c r="O235" s="241">
        <v>3.1808633641255444</v>
      </c>
      <c r="P235" s="241">
        <v>671.88563388486921</v>
      </c>
      <c r="Q235" s="346">
        <v>190.85180184753264</v>
      </c>
    </row>
    <row r="236" spans="1:17" s="5" customFormat="1" ht="12.75" customHeight="1">
      <c r="A236" s="343"/>
      <c r="B236" s="221" t="s">
        <v>345</v>
      </c>
      <c r="C236" s="214" t="s">
        <v>465</v>
      </c>
      <c r="D236" s="213">
        <v>55</v>
      </c>
      <c r="E236" s="213">
        <v>1989</v>
      </c>
      <c r="F236" s="215">
        <f>SUM(G236:I236)</f>
        <v>39.636003000000002</v>
      </c>
      <c r="G236" s="215">
        <v>4.4287099999999997</v>
      </c>
      <c r="H236" s="215">
        <v>8.8000000000000007</v>
      </c>
      <c r="I236" s="215">
        <v>26.407292999999999</v>
      </c>
      <c r="J236" s="216">
        <v>2337.38</v>
      </c>
      <c r="K236" s="215">
        <f>I236</f>
        <v>26.407292999999999</v>
      </c>
      <c r="L236" s="216">
        <f>J236</f>
        <v>2337.38</v>
      </c>
      <c r="M236" s="217">
        <f>K236/L236</f>
        <v>1.1297817641975202E-2</v>
      </c>
      <c r="N236" s="218">
        <v>220.94300000000001</v>
      </c>
      <c r="O236" s="219">
        <f>M236*N236</f>
        <v>2.4961737232709273</v>
      </c>
      <c r="P236" s="219">
        <f>M236*60*1000</f>
        <v>677.86905851851213</v>
      </c>
      <c r="Q236" s="344">
        <f>P236*N236/1000</f>
        <v>149.77042339625564</v>
      </c>
    </row>
    <row r="237" spans="1:17" s="5" customFormat="1" ht="12.75" customHeight="1">
      <c r="A237" s="343"/>
      <c r="B237" s="221" t="s">
        <v>858</v>
      </c>
      <c r="C237" s="214" t="s">
        <v>854</v>
      </c>
      <c r="D237" s="213">
        <v>20</v>
      </c>
      <c r="E237" s="213" t="s">
        <v>40</v>
      </c>
      <c r="F237" s="215">
        <f>G237+H237+I237</f>
        <v>15.515000000000001</v>
      </c>
      <c r="G237" s="215">
        <v>0.20399999999999999</v>
      </c>
      <c r="H237" s="215">
        <v>3.12</v>
      </c>
      <c r="I237" s="215">
        <v>12.191000000000001</v>
      </c>
      <c r="J237" s="216">
        <v>1078.1300000000001</v>
      </c>
      <c r="K237" s="215">
        <f>I237</f>
        <v>12.191000000000001</v>
      </c>
      <c r="L237" s="216">
        <f>J237</f>
        <v>1078.1300000000001</v>
      </c>
      <c r="M237" s="217">
        <f>K237/L237</f>
        <v>1.1307541762125161E-2</v>
      </c>
      <c r="N237" s="218">
        <v>323.83999999999997</v>
      </c>
      <c r="O237" s="219">
        <f>M237*N237</f>
        <v>3.6618343242466116</v>
      </c>
      <c r="P237" s="219">
        <f>M237*60*1000</f>
        <v>678.45250572750956</v>
      </c>
      <c r="Q237" s="344">
        <f>P237*N237/1000</f>
        <v>219.71005945479669</v>
      </c>
    </row>
    <row r="238" spans="1:17" s="5" customFormat="1" ht="12.75" customHeight="1">
      <c r="A238" s="343"/>
      <c r="B238" s="213" t="s">
        <v>638</v>
      </c>
      <c r="C238" s="214" t="s">
        <v>1052</v>
      </c>
      <c r="D238" s="213">
        <v>80</v>
      </c>
      <c r="E238" s="213">
        <v>1964</v>
      </c>
      <c r="F238" s="215">
        <v>62.402999999999999</v>
      </c>
      <c r="G238" s="215">
        <v>6.3239999999999998</v>
      </c>
      <c r="H238" s="215">
        <v>12.72</v>
      </c>
      <c r="I238" s="215">
        <v>43.358998999999997</v>
      </c>
      <c r="J238" s="216">
        <v>3830.86</v>
      </c>
      <c r="K238" s="215">
        <v>43.358998999999997</v>
      </c>
      <c r="L238" s="216">
        <v>3830.86</v>
      </c>
      <c r="M238" s="217">
        <v>1.1318346011078451E-2</v>
      </c>
      <c r="N238" s="218">
        <v>281.54700000000003</v>
      </c>
      <c r="O238" s="219">
        <v>3.1866463643811049</v>
      </c>
      <c r="P238" s="219">
        <v>679.10076066470708</v>
      </c>
      <c r="Q238" s="344">
        <v>191.1987818628663</v>
      </c>
    </row>
    <row r="239" spans="1:17" s="5" customFormat="1" ht="12.75" customHeight="1">
      <c r="A239" s="343"/>
      <c r="B239" s="221" t="s">
        <v>147</v>
      </c>
      <c r="C239" s="222" t="s">
        <v>432</v>
      </c>
      <c r="D239" s="223">
        <v>30</v>
      </c>
      <c r="E239" s="224" t="s">
        <v>40</v>
      </c>
      <c r="F239" s="225">
        <v>31.31</v>
      </c>
      <c r="G239" s="225">
        <v>3.58</v>
      </c>
      <c r="H239" s="226">
        <v>4.8</v>
      </c>
      <c r="I239" s="225">
        <v>22.93</v>
      </c>
      <c r="J239" s="227">
        <v>2013.33</v>
      </c>
      <c r="K239" s="225">
        <v>22.93</v>
      </c>
      <c r="L239" s="227">
        <v>2013.33</v>
      </c>
      <c r="M239" s="217">
        <f>K239/L239</f>
        <v>1.1389091703794213E-2</v>
      </c>
      <c r="N239" s="218">
        <v>222.7</v>
      </c>
      <c r="O239" s="219">
        <f>M239*N239</f>
        <v>2.5363507224349711</v>
      </c>
      <c r="P239" s="219">
        <f>M239*60*1000</f>
        <v>683.34550222765279</v>
      </c>
      <c r="Q239" s="344">
        <f>P239*N239/1000</f>
        <v>152.18104334609828</v>
      </c>
    </row>
    <row r="240" spans="1:17" s="5" customFormat="1" ht="12.75" customHeight="1">
      <c r="A240" s="343"/>
      <c r="B240" s="221" t="s">
        <v>421</v>
      </c>
      <c r="C240" s="222" t="s">
        <v>456</v>
      </c>
      <c r="D240" s="223">
        <v>54</v>
      </c>
      <c r="E240" s="224" t="s">
        <v>40</v>
      </c>
      <c r="F240" s="225">
        <v>48.34</v>
      </c>
      <c r="G240" s="225">
        <v>5.39</v>
      </c>
      <c r="H240" s="226">
        <v>8.64</v>
      </c>
      <c r="I240" s="225">
        <v>34.31</v>
      </c>
      <c r="J240" s="227">
        <v>3008.9</v>
      </c>
      <c r="K240" s="225">
        <v>34.31</v>
      </c>
      <c r="L240" s="227">
        <v>3008.9</v>
      </c>
      <c r="M240" s="217">
        <f>K240/L240</f>
        <v>1.1402838246535279E-2</v>
      </c>
      <c r="N240" s="218">
        <v>222.7</v>
      </c>
      <c r="O240" s="219">
        <f>M240*N240</f>
        <v>2.5394120775034064</v>
      </c>
      <c r="P240" s="219">
        <f>M240*60*1000</f>
        <v>684.17029479211669</v>
      </c>
      <c r="Q240" s="344">
        <f>P240*N240/1000</f>
        <v>152.36472465020438</v>
      </c>
    </row>
    <row r="241" spans="1:17" s="5" customFormat="1" ht="12.75" customHeight="1">
      <c r="A241" s="343"/>
      <c r="B241" s="213" t="s">
        <v>336</v>
      </c>
      <c r="C241" s="235" t="s">
        <v>295</v>
      </c>
      <c r="D241" s="236">
        <v>46</v>
      </c>
      <c r="E241" s="236">
        <v>2006</v>
      </c>
      <c r="F241" s="237">
        <v>46.585999999999999</v>
      </c>
      <c r="G241" s="237">
        <v>8.6686250000000005</v>
      </c>
      <c r="H241" s="237">
        <v>3.68</v>
      </c>
      <c r="I241" s="237">
        <v>34.237380000000002</v>
      </c>
      <c r="J241" s="238">
        <v>2989.78</v>
      </c>
      <c r="K241" s="237">
        <v>34.237380000000002</v>
      </c>
      <c r="L241" s="238">
        <v>2989.78</v>
      </c>
      <c r="M241" s="239">
        <v>1.1451471345717746E-2</v>
      </c>
      <c r="N241" s="240">
        <v>263.88900000000001</v>
      </c>
      <c r="O241" s="241">
        <v>3.0219173219501103</v>
      </c>
      <c r="P241" s="241">
        <v>687.08828074306473</v>
      </c>
      <c r="Q241" s="346">
        <v>181.31503931700664</v>
      </c>
    </row>
    <row r="242" spans="1:17" s="5" customFormat="1" ht="12.75" customHeight="1">
      <c r="A242" s="343"/>
      <c r="B242" s="213" t="s">
        <v>336</v>
      </c>
      <c r="C242" s="235" t="s">
        <v>299</v>
      </c>
      <c r="D242" s="236">
        <v>72</v>
      </c>
      <c r="E242" s="236">
        <v>1989</v>
      </c>
      <c r="F242" s="237">
        <v>82.971999999999994</v>
      </c>
      <c r="G242" s="237">
        <v>17.470051000000002</v>
      </c>
      <c r="H242" s="237">
        <v>17.28</v>
      </c>
      <c r="I242" s="237">
        <v>48.221938999999999</v>
      </c>
      <c r="J242" s="238">
        <v>4195.87</v>
      </c>
      <c r="K242" s="237">
        <v>48.221938999999999</v>
      </c>
      <c r="L242" s="238">
        <v>4195.87</v>
      </c>
      <c r="M242" s="239">
        <v>1.1492715217583004E-2</v>
      </c>
      <c r="N242" s="240">
        <v>263.88900000000001</v>
      </c>
      <c r="O242" s="241">
        <v>3.0328011260527616</v>
      </c>
      <c r="P242" s="241">
        <v>689.5629130549803</v>
      </c>
      <c r="Q242" s="346">
        <v>181.9680675631657</v>
      </c>
    </row>
    <row r="243" spans="1:17" s="5" customFormat="1" ht="12.75" customHeight="1">
      <c r="A243" s="343"/>
      <c r="B243" s="213" t="s">
        <v>638</v>
      </c>
      <c r="C243" s="214" t="s">
        <v>626</v>
      </c>
      <c r="D243" s="213">
        <v>100</v>
      </c>
      <c r="E243" s="213">
        <v>1973</v>
      </c>
      <c r="F243" s="215">
        <v>74.430999999999997</v>
      </c>
      <c r="G243" s="215">
        <v>8.2314509999999999</v>
      </c>
      <c r="H243" s="215">
        <v>15.971</v>
      </c>
      <c r="I243" s="215">
        <v>50.228563000000001</v>
      </c>
      <c r="J243" s="216">
        <v>4362.3100000000004</v>
      </c>
      <c r="K243" s="215">
        <v>50.228563000000001</v>
      </c>
      <c r="L243" s="216">
        <v>4362.3100000000004</v>
      </c>
      <c r="M243" s="217">
        <v>1.1514212194915078E-2</v>
      </c>
      <c r="N243" s="218">
        <v>281.54700000000003</v>
      </c>
      <c r="O243" s="219">
        <v>3.2417919008417559</v>
      </c>
      <c r="P243" s="219">
        <v>690.85273169490472</v>
      </c>
      <c r="Q243" s="344">
        <v>194.50751405050536</v>
      </c>
    </row>
    <row r="244" spans="1:17" s="5" customFormat="1" ht="12.75" customHeight="1">
      <c r="A244" s="343"/>
      <c r="B244" s="213" t="s">
        <v>58</v>
      </c>
      <c r="C244" s="214" t="s">
        <v>737</v>
      </c>
      <c r="D244" s="213">
        <v>45</v>
      </c>
      <c r="E244" s="213" t="s">
        <v>40</v>
      </c>
      <c r="F244" s="215">
        <f>SUM(G244:I244)</f>
        <v>39.194999999999993</v>
      </c>
      <c r="G244" s="215">
        <v>5.1560600000000001</v>
      </c>
      <c r="H244" s="215">
        <v>7.2</v>
      </c>
      <c r="I244" s="215">
        <v>26.838939999999997</v>
      </c>
      <c r="J244" s="216">
        <v>2328.12</v>
      </c>
      <c r="K244" s="215">
        <v>26.838939999999997</v>
      </c>
      <c r="L244" s="216">
        <v>2328.12</v>
      </c>
      <c r="M244" s="217">
        <f>K244/L244</f>
        <v>1.1528160060477981E-2</v>
      </c>
      <c r="N244" s="218">
        <v>241.32599999999999</v>
      </c>
      <c r="O244" s="219">
        <f>M244*N244</f>
        <v>2.7820447547549092</v>
      </c>
      <c r="P244" s="219">
        <f>M244*60*1000</f>
        <v>691.68960362867881</v>
      </c>
      <c r="Q244" s="344">
        <f>P244*N244/1000</f>
        <v>166.92268528529453</v>
      </c>
    </row>
    <row r="245" spans="1:17" s="5" customFormat="1" ht="12.75" customHeight="1">
      <c r="A245" s="343"/>
      <c r="B245" s="213" t="s">
        <v>567</v>
      </c>
      <c r="C245" s="235" t="s">
        <v>554</v>
      </c>
      <c r="D245" s="236">
        <v>60</v>
      </c>
      <c r="E245" s="236">
        <v>1974</v>
      </c>
      <c r="F245" s="237">
        <v>51.902000000000001</v>
      </c>
      <c r="G245" s="237">
        <v>6.0894000000000004</v>
      </c>
      <c r="H245" s="237">
        <v>9.6</v>
      </c>
      <c r="I245" s="237">
        <v>36.212597000000002</v>
      </c>
      <c r="J245" s="238">
        <v>3124.65</v>
      </c>
      <c r="K245" s="237">
        <v>36.212597000000002</v>
      </c>
      <c r="L245" s="238">
        <v>3124.65</v>
      </c>
      <c r="M245" s="239">
        <v>1.1589329044853025E-2</v>
      </c>
      <c r="N245" s="240">
        <v>284.05400000000003</v>
      </c>
      <c r="O245" s="241">
        <v>3.2919952725066812</v>
      </c>
      <c r="P245" s="241">
        <v>695.35974269118151</v>
      </c>
      <c r="Q245" s="346">
        <v>197.5197163504009</v>
      </c>
    </row>
    <row r="246" spans="1:17" s="5" customFormat="1" ht="12.75" customHeight="1">
      <c r="A246" s="343"/>
      <c r="B246" s="213" t="s">
        <v>188</v>
      </c>
      <c r="C246" s="214" t="s">
        <v>174</v>
      </c>
      <c r="D246" s="213">
        <v>100</v>
      </c>
      <c r="E246" s="213">
        <v>1973</v>
      </c>
      <c r="F246" s="249">
        <v>68.739999999999995</v>
      </c>
      <c r="G246" s="215">
        <v>9.7654879999999995</v>
      </c>
      <c r="H246" s="215">
        <v>16</v>
      </c>
      <c r="I246" s="215">
        <v>42.974510000000002</v>
      </c>
      <c r="J246" s="216">
        <v>3676.85</v>
      </c>
      <c r="K246" s="215">
        <v>42.974510000000002</v>
      </c>
      <c r="L246" s="216">
        <v>3676.85</v>
      </c>
      <c r="M246" s="217">
        <f>K246/L246</f>
        <v>1.1687860532793016E-2</v>
      </c>
      <c r="N246" s="218">
        <v>200.56</v>
      </c>
      <c r="O246" s="219">
        <f>K246*N246/J246</f>
        <v>2.3441173084569678</v>
      </c>
      <c r="P246" s="219">
        <f>M246*60*1000</f>
        <v>701.2716319675809</v>
      </c>
      <c r="Q246" s="344">
        <f>O246*60</f>
        <v>140.64703850741807</v>
      </c>
    </row>
    <row r="247" spans="1:17" s="5" customFormat="1" ht="12.75" customHeight="1">
      <c r="A247" s="343"/>
      <c r="B247" s="213" t="s">
        <v>638</v>
      </c>
      <c r="C247" s="214" t="s">
        <v>1053</v>
      </c>
      <c r="D247" s="213">
        <v>75</v>
      </c>
      <c r="E247" s="213">
        <v>1987</v>
      </c>
      <c r="F247" s="215">
        <v>65.191999999999993</v>
      </c>
      <c r="G247" s="215">
        <v>6.2254680000000002</v>
      </c>
      <c r="H247" s="215">
        <v>12</v>
      </c>
      <c r="I247" s="215">
        <v>46.966532000000001</v>
      </c>
      <c r="J247" s="216">
        <v>4017.2</v>
      </c>
      <c r="K247" s="215">
        <v>46.966532000000001</v>
      </c>
      <c r="L247" s="216">
        <v>4017.2</v>
      </c>
      <c r="M247" s="217">
        <v>1.1691360151349198E-2</v>
      </c>
      <c r="N247" s="218">
        <v>281.54700000000003</v>
      </c>
      <c r="O247" s="219">
        <v>3.2916673765319131</v>
      </c>
      <c r="P247" s="219">
        <v>701.4816090809519</v>
      </c>
      <c r="Q247" s="344">
        <v>197.50004259191479</v>
      </c>
    </row>
    <row r="248" spans="1:17" s="5" customFormat="1" ht="12.75" customHeight="1">
      <c r="A248" s="343"/>
      <c r="B248" s="213" t="s">
        <v>638</v>
      </c>
      <c r="C248" s="214" t="s">
        <v>623</v>
      </c>
      <c r="D248" s="213">
        <v>60</v>
      </c>
      <c r="E248" s="213">
        <v>1988</v>
      </c>
      <c r="F248" s="215">
        <v>42.5886</v>
      </c>
      <c r="G248" s="215">
        <v>5.2530000000000001</v>
      </c>
      <c r="H248" s="215">
        <v>9.6</v>
      </c>
      <c r="I248" s="215">
        <v>27.735598</v>
      </c>
      <c r="J248" s="216">
        <v>2363.7600000000002</v>
      </c>
      <c r="K248" s="215">
        <v>27.735598</v>
      </c>
      <c r="L248" s="216">
        <v>2363.7600000000002</v>
      </c>
      <c r="M248" s="217">
        <v>1.1733677699935694E-2</v>
      </c>
      <c r="N248" s="218">
        <v>281.54700000000003</v>
      </c>
      <c r="O248" s="219">
        <v>3.3035817553837954</v>
      </c>
      <c r="P248" s="219">
        <v>704.02066199614171</v>
      </c>
      <c r="Q248" s="344">
        <v>198.21490532302772</v>
      </c>
    </row>
    <row r="249" spans="1:17" s="5" customFormat="1" ht="12.75" customHeight="1">
      <c r="A249" s="343"/>
      <c r="B249" s="213" t="s">
        <v>58</v>
      </c>
      <c r="C249" s="214" t="s">
        <v>365</v>
      </c>
      <c r="D249" s="213">
        <v>60</v>
      </c>
      <c r="E249" s="213">
        <v>1967</v>
      </c>
      <c r="F249" s="215">
        <f>SUM(G249:I249)</f>
        <v>48.153999999999996</v>
      </c>
      <c r="G249" s="215">
        <v>6.8558599999999998</v>
      </c>
      <c r="H249" s="215">
        <v>9.6</v>
      </c>
      <c r="I249" s="215">
        <v>31.698139999999999</v>
      </c>
      <c r="J249" s="216">
        <v>2699.69</v>
      </c>
      <c r="K249" s="215">
        <v>31.698139999999999</v>
      </c>
      <c r="L249" s="216">
        <v>2699.69</v>
      </c>
      <c r="M249" s="217">
        <f>K249/L249</f>
        <v>1.1741399938511457E-2</v>
      </c>
      <c r="N249" s="218">
        <v>241.32599999999999</v>
      </c>
      <c r="O249" s="219">
        <f>M249*N249</f>
        <v>2.8335050815612157</v>
      </c>
      <c r="P249" s="219">
        <f>M249*60*1000</f>
        <v>704.48399631068753</v>
      </c>
      <c r="Q249" s="344">
        <f>P249*N249/1000</f>
        <v>170.01030489367295</v>
      </c>
    </row>
    <row r="250" spans="1:17" s="5" customFormat="1" ht="12.75" customHeight="1">
      <c r="A250" s="343"/>
      <c r="B250" s="213" t="s">
        <v>58</v>
      </c>
      <c r="C250" s="214" t="s">
        <v>364</v>
      </c>
      <c r="D250" s="213">
        <v>36</v>
      </c>
      <c r="E250" s="213" t="s">
        <v>40</v>
      </c>
      <c r="F250" s="215">
        <f>SUM(G250:I250)</f>
        <v>37.222999999999999</v>
      </c>
      <c r="G250" s="215">
        <v>4.2495000000000003</v>
      </c>
      <c r="H250" s="215">
        <v>5.6000000000000005</v>
      </c>
      <c r="I250" s="215">
        <v>27.3735</v>
      </c>
      <c r="J250" s="216">
        <v>2330</v>
      </c>
      <c r="K250" s="215">
        <v>27.3735</v>
      </c>
      <c r="L250" s="216">
        <v>2330</v>
      </c>
      <c r="M250" s="217">
        <f>K250/L250</f>
        <v>1.1748283261802574E-2</v>
      </c>
      <c r="N250" s="218">
        <v>241.32599999999999</v>
      </c>
      <c r="O250" s="219">
        <f>M250*N250</f>
        <v>2.8351662064377678</v>
      </c>
      <c r="P250" s="219">
        <f>M250*60*1000</f>
        <v>704.89699570815446</v>
      </c>
      <c r="Q250" s="344">
        <f>P250*N250/1000</f>
        <v>170.10997238626607</v>
      </c>
    </row>
    <row r="251" spans="1:17" s="5" customFormat="1" ht="12.75" customHeight="1">
      <c r="A251" s="343"/>
      <c r="B251" s="213" t="s">
        <v>336</v>
      </c>
      <c r="C251" s="235" t="s">
        <v>296</v>
      </c>
      <c r="D251" s="236">
        <v>35</v>
      </c>
      <c r="E251" s="236" t="s">
        <v>40</v>
      </c>
      <c r="F251" s="237">
        <v>40.377000000000002</v>
      </c>
      <c r="G251" s="237">
        <v>5.527266</v>
      </c>
      <c r="H251" s="237">
        <v>8.64</v>
      </c>
      <c r="I251" s="237">
        <v>26.209727999999998</v>
      </c>
      <c r="J251" s="238">
        <v>2212.0500000000002</v>
      </c>
      <c r="K251" s="237">
        <v>26.209727999999998</v>
      </c>
      <c r="L251" s="238">
        <v>2212.0500000000002</v>
      </c>
      <c r="M251" s="239">
        <v>1.1848614633484775E-2</v>
      </c>
      <c r="N251" s="240">
        <v>263.88900000000001</v>
      </c>
      <c r="O251" s="241">
        <v>3.1267190670156642</v>
      </c>
      <c r="P251" s="241">
        <v>710.91687800908653</v>
      </c>
      <c r="Q251" s="346">
        <v>187.60314402093985</v>
      </c>
    </row>
    <row r="252" spans="1:17" s="5" customFormat="1" ht="12.75" customHeight="1">
      <c r="A252" s="343"/>
      <c r="B252" s="221" t="s">
        <v>345</v>
      </c>
      <c r="C252" s="214" t="s">
        <v>871</v>
      </c>
      <c r="D252" s="213">
        <v>54</v>
      </c>
      <c r="E252" s="213">
        <v>1983</v>
      </c>
      <c r="F252" s="215">
        <f>SUM(G252:I252)</f>
        <v>49.834991000000002</v>
      </c>
      <c r="G252" s="215">
        <v>6.1947599999999996</v>
      </c>
      <c r="H252" s="215">
        <v>8.5730000000000004</v>
      </c>
      <c r="I252" s="215">
        <v>35.067231</v>
      </c>
      <c r="J252" s="216">
        <v>2959.47</v>
      </c>
      <c r="K252" s="215">
        <f>I252</f>
        <v>35.067231</v>
      </c>
      <c r="L252" s="216">
        <f>J252</f>
        <v>2959.47</v>
      </c>
      <c r="M252" s="217">
        <f>K252/L252</f>
        <v>1.1849159139981146E-2</v>
      </c>
      <c r="N252" s="218">
        <v>220.94300000000001</v>
      </c>
      <c r="O252" s="219">
        <f>M252*N252</f>
        <v>2.6179887678648543</v>
      </c>
      <c r="P252" s="219">
        <f>M252*60*1000</f>
        <v>710.94954839886884</v>
      </c>
      <c r="Q252" s="344">
        <f>P252*N252/1000</f>
        <v>157.0793260718913</v>
      </c>
    </row>
    <row r="253" spans="1:17" s="5" customFormat="1" ht="12.75" customHeight="1">
      <c r="A253" s="343"/>
      <c r="B253" s="221" t="s">
        <v>421</v>
      </c>
      <c r="C253" s="222" t="s">
        <v>458</v>
      </c>
      <c r="D253" s="223">
        <v>53</v>
      </c>
      <c r="E253" s="224" t="s">
        <v>40</v>
      </c>
      <c r="F253" s="225">
        <v>49.86</v>
      </c>
      <c r="G253" s="225">
        <v>5.78</v>
      </c>
      <c r="H253" s="226">
        <v>8.56</v>
      </c>
      <c r="I253" s="225">
        <v>35.520000000000003</v>
      </c>
      <c r="J253" s="227">
        <v>2943.21</v>
      </c>
      <c r="K253" s="225">
        <v>34.96</v>
      </c>
      <c r="L253" s="227">
        <v>2943.21</v>
      </c>
      <c r="M253" s="217">
        <f>K253/L253</f>
        <v>1.1878187421216971E-2</v>
      </c>
      <c r="N253" s="218">
        <v>222.7</v>
      </c>
      <c r="O253" s="219">
        <f>M253*N253</f>
        <v>2.6452723387050194</v>
      </c>
      <c r="P253" s="219">
        <f>M253*60*1000</f>
        <v>712.69124527301835</v>
      </c>
      <c r="Q253" s="344">
        <f>P253*N253/1000</f>
        <v>158.71634032230116</v>
      </c>
    </row>
    <row r="254" spans="1:17" s="5" customFormat="1" ht="12.75" customHeight="1">
      <c r="A254" s="343"/>
      <c r="B254" s="213" t="s">
        <v>58</v>
      </c>
      <c r="C254" s="214" t="s">
        <v>738</v>
      </c>
      <c r="D254" s="213">
        <v>54</v>
      </c>
      <c r="E254" s="213" t="s">
        <v>40</v>
      </c>
      <c r="F254" s="215">
        <f>SUM(G254:I254)</f>
        <v>48.970000000000006</v>
      </c>
      <c r="G254" s="215">
        <v>4.8161000000000005</v>
      </c>
      <c r="H254" s="215">
        <v>8.639996</v>
      </c>
      <c r="I254" s="215">
        <v>35.513904000000004</v>
      </c>
      <c r="J254" s="216">
        <v>2988.77</v>
      </c>
      <c r="K254" s="215">
        <v>35.513904000000004</v>
      </c>
      <c r="L254" s="216">
        <v>2988.77</v>
      </c>
      <c r="M254" s="217">
        <f>K254/L254</f>
        <v>1.1882447963543532E-2</v>
      </c>
      <c r="N254" s="218">
        <v>241.32599999999999</v>
      </c>
      <c r="O254" s="219">
        <f>M254*N254</f>
        <v>2.8675436372501064</v>
      </c>
      <c r="P254" s="219">
        <f>M254*60*1000</f>
        <v>712.94687781261189</v>
      </c>
      <c r="Q254" s="344">
        <f>P254*N254/1000</f>
        <v>172.05261823500638</v>
      </c>
    </row>
    <row r="255" spans="1:17" s="5" customFormat="1" ht="12.75" customHeight="1">
      <c r="A255" s="343"/>
      <c r="B255" s="221" t="s">
        <v>345</v>
      </c>
      <c r="C255" s="214" t="s">
        <v>340</v>
      </c>
      <c r="D255" s="213">
        <v>60</v>
      </c>
      <c r="E255" s="213">
        <v>1966</v>
      </c>
      <c r="F255" s="215">
        <f>SUM(G255:I255)</f>
        <v>47.007992999999999</v>
      </c>
      <c r="G255" s="215">
        <v>4.9400490000000001</v>
      </c>
      <c r="H255" s="215">
        <v>9.4659999999999993</v>
      </c>
      <c r="I255" s="215">
        <v>32.601944000000003</v>
      </c>
      <c r="J255" s="216">
        <v>2733.17</v>
      </c>
      <c r="K255" s="215">
        <f>I255</f>
        <v>32.601944000000003</v>
      </c>
      <c r="L255" s="216">
        <f>J255</f>
        <v>2733.17</v>
      </c>
      <c r="M255" s="217">
        <f>K255/L255</f>
        <v>1.1928253273671233E-2</v>
      </c>
      <c r="N255" s="218">
        <v>220.94300000000001</v>
      </c>
      <c r="O255" s="219">
        <f>M255*N255</f>
        <v>2.6354640630447435</v>
      </c>
      <c r="P255" s="219">
        <f>M255*60*1000</f>
        <v>715.69519642027399</v>
      </c>
      <c r="Q255" s="344">
        <f>P255*N255/1000</f>
        <v>158.12784378268458</v>
      </c>
    </row>
    <row r="256" spans="1:17" s="5" customFormat="1" ht="12.75" customHeight="1">
      <c r="A256" s="343"/>
      <c r="B256" s="213" t="s">
        <v>58</v>
      </c>
      <c r="C256" s="214" t="s">
        <v>739</v>
      </c>
      <c r="D256" s="213">
        <v>45</v>
      </c>
      <c r="E256" s="213">
        <v>1989</v>
      </c>
      <c r="F256" s="215">
        <f>SUM(G256:I256)</f>
        <v>40.384999999999998</v>
      </c>
      <c r="G256" s="215">
        <v>5.504632</v>
      </c>
      <c r="H256" s="215">
        <v>7.2</v>
      </c>
      <c r="I256" s="215">
        <v>27.680367999999998</v>
      </c>
      <c r="J256" s="216">
        <v>2313.0500000000002</v>
      </c>
      <c r="K256" s="215">
        <v>27.680367999999998</v>
      </c>
      <c r="L256" s="216">
        <v>2313.0500000000002</v>
      </c>
      <c r="M256" s="217">
        <f>K256/L256</f>
        <v>1.1967042649315836E-2</v>
      </c>
      <c r="N256" s="218">
        <v>241.32599999999999</v>
      </c>
      <c r="O256" s="219">
        <f>M256*N256</f>
        <v>2.8879585343887935</v>
      </c>
      <c r="P256" s="219">
        <f>M256*60*1000</f>
        <v>718.02255895895019</v>
      </c>
      <c r="Q256" s="344">
        <f>P256*N256/1000</f>
        <v>173.27751206332761</v>
      </c>
    </row>
    <row r="257" spans="1:17" s="5" customFormat="1" ht="12.75" customHeight="1">
      <c r="A257" s="343"/>
      <c r="B257" s="213" t="s">
        <v>638</v>
      </c>
      <c r="C257" s="214" t="s">
        <v>627</v>
      </c>
      <c r="D257" s="213">
        <v>80</v>
      </c>
      <c r="E257" s="213">
        <v>1964</v>
      </c>
      <c r="F257" s="215">
        <v>64.141999999999996</v>
      </c>
      <c r="G257" s="215">
        <v>5.4059999999999997</v>
      </c>
      <c r="H257" s="215">
        <v>12.8</v>
      </c>
      <c r="I257" s="215">
        <v>45.935994999999998</v>
      </c>
      <c r="J257" s="216">
        <v>3831.94</v>
      </c>
      <c r="K257" s="215">
        <v>45.935994999999998</v>
      </c>
      <c r="L257" s="216">
        <v>3831.94</v>
      </c>
      <c r="M257" s="217">
        <v>1.1987660297395052E-2</v>
      </c>
      <c r="N257" s="218">
        <v>281.54700000000003</v>
      </c>
      <c r="O257" s="219">
        <v>3.3750897937506852</v>
      </c>
      <c r="P257" s="219">
        <v>719.25961784370304</v>
      </c>
      <c r="Q257" s="344">
        <v>202.50538762504107</v>
      </c>
    </row>
    <row r="258" spans="1:17" s="5" customFormat="1" ht="12.75" customHeight="1">
      <c r="A258" s="343"/>
      <c r="B258" s="213" t="s">
        <v>58</v>
      </c>
      <c r="C258" s="214" t="s">
        <v>740</v>
      </c>
      <c r="D258" s="213">
        <v>75</v>
      </c>
      <c r="E258" s="213" t="s">
        <v>40</v>
      </c>
      <c r="F258" s="215">
        <f>SUM(G258:I258)</f>
        <v>68.366</v>
      </c>
      <c r="G258" s="215">
        <v>8.4423399999999997</v>
      </c>
      <c r="H258" s="215">
        <v>12</v>
      </c>
      <c r="I258" s="215">
        <v>47.923659999999998</v>
      </c>
      <c r="J258" s="216">
        <v>3989.8</v>
      </c>
      <c r="K258" s="215">
        <v>47.923659999999998</v>
      </c>
      <c r="L258" s="216">
        <v>3989.8</v>
      </c>
      <c r="M258" s="217">
        <f>K258/L258</f>
        <v>1.2011544438317709E-2</v>
      </c>
      <c r="N258" s="218">
        <v>241.32599999999999</v>
      </c>
      <c r="O258" s="219">
        <f>M258*N258</f>
        <v>2.8986979731214593</v>
      </c>
      <c r="P258" s="219">
        <f>M258*60*1000</f>
        <v>720.69266629906258</v>
      </c>
      <c r="Q258" s="344">
        <f>P258*N258/1000</f>
        <v>173.92187838728759</v>
      </c>
    </row>
    <row r="259" spans="1:17" s="5" customFormat="1" ht="12.75" customHeight="1">
      <c r="A259" s="343"/>
      <c r="B259" s="213" t="s">
        <v>58</v>
      </c>
      <c r="C259" s="214" t="s">
        <v>741</v>
      </c>
      <c r="D259" s="213">
        <v>45</v>
      </c>
      <c r="E259" s="213">
        <v>1983</v>
      </c>
      <c r="F259" s="215">
        <f>SUM(G259:I259)</f>
        <v>40.588799999999999</v>
      </c>
      <c r="G259" s="215">
        <v>5.1732849999999999</v>
      </c>
      <c r="H259" s="215">
        <v>7.2</v>
      </c>
      <c r="I259" s="215">
        <v>28.215515</v>
      </c>
      <c r="J259" s="216">
        <v>2330.41</v>
      </c>
      <c r="K259" s="215">
        <v>28.215515</v>
      </c>
      <c r="L259" s="216">
        <v>2330.41</v>
      </c>
      <c r="M259" s="217">
        <f>K259/L259</f>
        <v>1.2107532580103931E-2</v>
      </c>
      <c r="N259" s="218">
        <v>241.32599999999999</v>
      </c>
      <c r="O259" s="219">
        <f>M259*N259</f>
        <v>2.9218624074261612</v>
      </c>
      <c r="P259" s="219">
        <f>M259*60*1000</f>
        <v>726.45195480623579</v>
      </c>
      <c r="Q259" s="344">
        <f>P259*N259/1000</f>
        <v>175.31174444556967</v>
      </c>
    </row>
    <row r="260" spans="1:17" s="5" customFormat="1" ht="12.75" customHeight="1">
      <c r="A260" s="343"/>
      <c r="B260" s="213" t="s">
        <v>567</v>
      </c>
      <c r="C260" s="235" t="s">
        <v>555</v>
      </c>
      <c r="D260" s="236">
        <v>30</v>
      </c>
      <c r="E260" s="236">
        <v>1977</v>
      </c>
      <c r="F260" s="237">
        <v>26.91</v>
      </c>
      <c r="G260" s="237">
        <v>3.2027999999999999</v>
      </c>
      <c r="H260" s="237">
        <v>4.8</v>
      </c>
      <c r="I260" s="237">
        <v>18.9072</v>
      </c>
      <c r="J260" s="238">
        <v>1557.06</v>
      </c>
      <c r="K260" s="237">
        <v>18.9072</v>
      </c>
      <c r="L260" s="238">
        <v>1557.06</v>
      </c>
      <c r="M260" s="239">
        <v>1.2142884667257523E-2</v>
      </c>
      <c r="N260" s="240">
        <v>284.05400000000003</v>
      </c>
      <c r="O260" s="241">
        <v>3.4492349612731688</v>
      </c>
      <c r="P260" s="241">
        <v>728.57308003545143</v>
      </c>
      <c r="Q260" s="346">
        <v>206.95409767639015</v>
      </c>
    </row>
    <row r="261" spans="1:17" s="5" customFormat="1" ht="12.75" customHeight="1">
      <c r="A261" s="343"/>
      <c r="B261" s="221" t="s">
        <v>41</v>
      </c>
      <c r="C261" s="214" t="s">
        <v>43</v>
      </c>
      <c r="D261" s="213">
        <v>50</v>
      </c>
      <c r="E261" s="213" t="s">
        <v>40</v>
      </c>
      <c r="F261" s="215">
        <f>G261+H261+I261</f>
        <v>33.692999999999998</v>
      </c>
      <c r="G261" s="215">
        <v>2.7709999999999999</v>
      </c>
      <c r="H261" s="215">
        <v>8</v>
      </c>
      <c r="I261" s="215">
        <v>22.922000000000001</v>
      </c>
      <c r="J261" s="216">
        <v>1886.21</v>
      </c>
      <c r="K261" s="215">
        <f>I261</f>
        <v>22.922000000000001</v>
      </c>
      <c r="L261" s="216">
        <f>J261</f>
        <v>1886.21</v>
      </c>
      <c r="M261" s="217">
        <f>K261/L261</f>
        <v>1.2152411449414435E-2</v>
      </c>
      <c r="N261" s="218">
        <v>323.83999999999997</v>
      </c>
      <c r="O261" s="219">
        <f>M261*N261</f>
        <v>3.9354369237783704</v>
      </c>
      <c r="P261" s="219">
        <f>M261*60*1000</f>
        <v>729.14468696486608</v>
      </c>
      <c r="Q261" s="344">
        <f>P261*N261/1000</f>
        <v>236.12621542670223</v>
      </c>
    </row>
    <row r="262" spans="1:17" s="5" customFormat="1" ht="12.75" customHeight="1">
      <c r="A262" s="343"/>
      <c r="B262" s="213" t="s">
        <v>1031</v>
      </c>
      <c r="C262" s="228" t="s">
        <v>1007</v>
      </c>
      <c r="D262" s="229">
        <v>50</v>
      </c>
      <c r="E262" s="229">
        <v>1980</v>
      </c>
      <c r="F262" s="230">
        <v>49.850999999999999</v>
      </c>
      <c r="G262" s="230">
        <v>4.9470000000000001</v>
      </c>
      <c r="H262" s="230">
        <v>8.1193399999999993</v>
      </c>
      <c r="I262" s="230">
        <v>36.784660000000002</v>
      </c>
      <c r="J262" s="231">
        <v>3015.29</v>
      </c>
      <c r="K262" s="230">
        <v>36.784660000000002</v>
      </c>
      <c r="L262" s="231">
        <v>3015.29</v>
      </c>
      <c r="M262" s="232">
        <v>1.2199377174334808E-2</v>
      </c>
      <c r="N262" s="233">
        <v>309.56</v>
      </c>
      <c r="O262" s="234">
        <v>3.7764391980870831</v>
      </c>
      <c r="P262" s="234">
        <v>731.96263046008846</v>
      </c>
      <c r="Q262" s="345">
        <v>226.58635188522499</v>
      </c>
    </row>
    <row r="263" spans="1:17" s="5" customFormat="1" ht="12.75" customHeight="1">
      <c r="A263" s="343"/>
      <c r="B263" s="221" t="s">
        <v>345</v>
      </c>
      <c r="C263" s="214" t="s">
        <v>872</v>
      </c>
      <c r="D263" s="213">
        <v>45</v>
      </c>
      <c r="E263" s="213">
        <v>1976</v>
      </c>
      <c r="F263" s="215">
        <f>SUM(G263:I263)</f>
        <v>40.430999999999997</v>
      </c>
      <c r="G263" s="215">
        <v>4.6515040000000001</v>
      </c>
      <c r="H263" s="215">
        <v>7.2</v>
      </c>
      <c r="I263" s="215">
        <v>28.579495999999999</v>
      </c>
      <c r="J263" s="216">
        <v>2322.64</v>
      </c>
      <c r="K263" s="215">
        <f>I263</f>
        <v>28.579495999999999</v>
      </c>
      <c r="L263" s="216">
        <f>J263</f>
        <v>2322.64</v>
      </c>
      <c r="M263" s="217">
        <f>K263/L263</f>
        <v>1.2304746323149519E-2</v>
      </c>
      <c r="N263" s="218">
        <v>220.94300000000001</v>
      </c>
      <c r="O263" s="219">
        <f>M263*N263</f>
        <v>2.7186475668756245</v>
      </c>
      <c r="P263" s="219">
        <f>M263*60*1000</f>
        <v>738.28477938897117</v>
      </c>
      <c r="Q263" s="344">
        <f>P263*N263/1000</f>
        <v>163.11885401253747</v>
      </c>
    </row>
    <row r="264" spans="1:17" s="5" customFormat="1" ht="12.75" customHeight="1">
      <c r="A264" s="343"/>
      <c r="B264" s="221" t="s">
        <v>41</v>
      </c>
      <c r="C264" s="214" t="s">
        <v>42</v>
      </c>
      <c r="D264" s="213">
        <v>23</v>
      </c>
      <c r="E264" s="213">
        <v>2009</v>
      </c>
      <c r="F264" s="215">
        <f>G264+H264+I264</f>
        <v>17.167000000000002</v>
      </c>
      <c r="G264" s="215">
        <v>1.427</v>
      </c>
      <c r="H264" s="215">
        <v>1.611</v>
      </c>
      <c r="I264" s="215">
        <v>14.129</v>
      </c>
      <c r="J264" s="216">
        <v>1138.3499999999999</v>
      </c>
      <c r="K264" s="215">
        <f>I264</f>
        <v>14.129</v>
      </c>
      <c r="L264" s="216">
        <f>J264</f>
        <v>1138.3499999999999</v>
      </c>
      <c r="M264" s="217">
        <f>K264/L264</f>
        <v>1.2411824131418281E-2</v>
      </c>
      <c r="N264" s="218">
        <v>323.83999999999997</v>
      </c>
      <c r="O264" s="219">
        <f>M264*N264</f>
        <v>4.0194451267184954</v>
      </c>
      <c r="P264" s="219">
        <f>M264*60*1000</f>
        <v>744.70944788509689</v>
      </c>
      <c r="Q264" s="344">
        <f>P264*N264/1000</f>
        <v>241.16670760310976</v>
      </c>
    </row>
    <row r="265" spans="1:17" s="5" customFormat="1" ht="12.75" customHeight="1">
      <c r="A265" s="343"/>
      <c r="B265" s="213" t="s">
        <v>336</v>
      </c>
      <c r="C265" s="235" t="s">
        <v>298</v>
      </c>
      <c r="D265" s="236">
        <v>37</v>
      </c>
      <c r="E265" s="236">
        <v>1985</v>
      </c>
      <c r="F265" s="237">
        <v>41.398000000000003</v>
      </c>
      <c r="G265" s="237">
        <v>5.2640219999999998</v>
      </c>
      <c r="H265" s="237">
        <v>8.64</v>
      </c>
      <c r="I265" s="237">
        <v>27.493971999999999</v>
      </c>
      <c r="J265" s="238">
        <v>2212.4</v>
      </c>
      <c r="K265" s="237">
        <v>27.493971999999999</v>
      </c>
      <c r="L265" s="238">
        <v>2212.4</v>
      </c>
      <c r="M265" s="239">
        <v>1.2427215693364671E-2</v>
      </c>
      <c r="N265" s="240">
        <v>263.88900000000001</v>
      </c>
      <c r="O265" s="241">
        <v>3.2794055221063099</v>
      </c>
      <c r="P265" s="241">
        <v>745.63294160188036</v>
      </c>
      <c r="Q265" s="346">
        <v>196.76433132637862</v>
      </c>
    </row>
    <row r="266" spans="1:17" s="5" customFormat="1" ht="12.75" customHeight="1">
      <c r="A266" s="343"/>
      <c r="B266" s="221" t="s">
        <v>421</v>
      </c>
      <c r="C266" s="222" t="s">
        <v>457</v>
      </c>
      <c r="D266" s="223">
        <v>52</v>
      </c>
      <c r="E266" s="224" t="s">
        <v>40</v>
      </c>
      <c r="F266" s="225">
        <v>49.8</v>
      </c>
      <c r="G266" s="225">
        <v>4.6500000000000004</v>
      </c>
      <c r="H266" s="226">
        <v>8.48</v>
      </c>
      <c r="I266" s="225">
        <v>36.67</v>
      </c>
      <c r="J266" s="227">
        <v>2936.04</v>
      </c>
      <c r="K266" s="225">
        <v>36.67</v>
      </c>
      <c r="L266" s="227">
        <v>2936.04</v>
      </c>
      <c r="M266" s="217">
        <f>K266/L266</f>
        <v>1.2489611858149072E-2</v>
      </c>
      <c r="N266" s="218">
        <v>222.7</v>
      </c>
      <c r="O266" s="219">
        <f>M266*N266</f>
        <v>2.7814365608097984</v>
      </c>
      <c r="P266" s="219">
        <f>M266*60*1000</f>
        <v>749.37671148894435</v>
      </c>
      <c r="Q266" s="344">
        <f>P266*N266/1000</f>
        <v>166.88619364858792</v>
      </c>
    </row>
    <row r="267" spans="1:17" s="5" customFormat="1" ht="12.75" customHeight="1">
      <c r="A267" s="343"/>
      <c r="B267" s="221" t="s">
        <v>345</v>
      </c>
      <c r="C267" s="214" t="s">
        <v>466</v>
      </c>
      <c r="D267" s="213">
        <v>40</v>
      </c>
      <c r="E267" s="213">
        <v>1988</v>
      </c>
      <c r="F267" s="215">
        <f>SUM(G267:I267)</f>
        <v>38.025999999999996</v>
      </c>
      <c r="G267" s="215">
        <v>3.3011010000000001</v>
      </c>
      <c r="H267" s="215">
        <v>6.4</v>
      </c>
      <c r="I267" s="215">
        <v>28.324898999999998</v>
      </c>
      <c r="J267" s="216">
        <v>2258.8200000000002</v>
      </c>
      <c r="K267" s="215">
        <f>I267</f>
        <v>28.324898999999998</v>
      </c>
      <c r="L267" s="216">
        <f>J267</f>
        <v>2258.8200000000002</v>
      </c>
      <c r="M267" s="217">
        <f>K267/L267</f>
        <v>1.2539688421388157E-2</v>
      </c>
      <c r="N267" s="218">
        <v>220.94300000000001</v>
      </c>
      <c r="O267" s="219">
        <f>M267*N267</f>
        <v>2.7705563788867638</v>
      </c>
      <c r="P267" s="219">
        <f>M267*60*1000</f>
        <v>752.38130528328941</v>
      </c>
      <c r="Q267" s="344">
        <f>P267*N267/1000</f>
        <v>166.23338273320581</v>
      </c>
    </row>
    <row r="268" spans="1:17" s="5" customFormat="1" ht="12.75" customHeight="1">
      <c r="A268" s="343"/>
      <c r="B268" s="221" t="s">
        <v>130</v>
      </c>
      <c r="C268" s="214" t="s">
        <v>110</v>
      </c>
      <c r="D268" s="213">
        <v>40</v>
      </c>
      <c r="E268" s="213">
        <v>1992</v>
      </c>
      <c r="F268" s="215">
        <f>G268+H268+I268</f>
        <v>38.200000000000003</v>
      </c>
      <c r="G268" s="215">
        <v>3.4</v>
      </c>
      <c r="H268" s="215">
        <v>6.4</v>
      </c>
      <c r="I268" s="215">
        <v>28.4</v>
      </c>
      <c r="J268" s="216">
        <v>2256.0300000000002</v>
      </c>
      <c r="K268" s="215">
        <v>28.4</v>
      </c>
      <c r="L268" s="216">
        <v>2256.0300000000002</v>
      </c>
      <c r="M268" s="217">
        <f>K268/L268</f>
        <v>1.2588485082201919E-2</v>
      </c>
      <c r="N268" s="218">
        <v>212.4</v>
      </c>
      <c r="O268" s="219">
        <f>M268*N268*1.09</f>
        <v>2.9144357122910596</v>
      </c>
      <c r="P268" s="219">
        <f>M268*60*1000</f>
        <v>755.30910493211513</v>
      </c>
      <c r="Q268" s="344">
        <f>P268*N268/1000</f>
        <v>160.42765388758124</v>
      </c>
    </row>
    <row r="269" spans="1:17" s="5" customFormat="1" ht="12.75" customHeight="1">
      <c r="A269" s="343"/>
      <c r="B269" s="221" t="s">
        <v>501</v>
      </c>
      <c r="C269" s="214" t="s">
        <v>935</v>
      </c>
      <c r="D269" s="213">
        <v>22</v>
      </c>
      <c r="E269" s="213">
        <v>1981</v>
      </c>
      <c r="F269" s="215">
        <v>21.757000000000001</v>
      </c>
      <c r="G269" s="215">
        <v>2.9849999999999999</v>
      </c>
      <c r="H269" s="215">
        <v>3.36</v>
      </c>
      <c r="I269" s="215">
        <v>15.412000000000001</v>
      </c>
      <c r="J269" s="216">
        <v>1220.49</v>
      </c>
      <c r="K269" s="215">
        <v>15.4</v>
      </c>
      <c r="L269" s="216">
        <v>1220.49</v>
      </c>
      <c r="M269" s="217">
        <f>K269/L269</f>
        <v>1.2617882981425493E-2</v>
      </c>
      <c r="N269" s="218">
        <v>280.7</v>
      </c>
      <c r="O269" s="219">
        <f>M269*N269</f>
        <v>3.5418397528861361</v>
      </c>
      <c r="P269" s="219">
        <f>M269*60*1000</f>
        <v>757.07297888552955</v>
      </c>
      <c r="Q269" s="344">
        <f>P269*N269/1000</f>
        <v>212.51038517316815</v>
      </c>
    </row>
    <row r="270" spans="1:17" s="5" customFormat="1" ht="12.75" customHeight="1">
      <c r="A270" s="343"/>
      <c r="B270" s="221" t="s">
        <v>345</v>
      </c>
      <c r="C270" s="214" t="s">
        <v>342</v>
      </c>
      <c r="D270" s="213">
        <v>100</v>
      </c>
      <c r="E270" s="213">
        <v>1971</v>
      </c>
      <c r="F270" s="215">
        <f>SUM(G270:I270)</f>
        <v>78.159994000000012</v>
      </c>
      <c r="G270" s="215">
        <v>6.4881960000000003</v>
      </c>
      <c r="H270" s="215">
        <v>16</v>
      </c>
      <c r="I270" s="215">
        <v>55.671798000000003</v>
      </c>
      <c r="J270" s="216">
        <v>4404.2199999999993</v>
      </c>
      <c r="K270" s="215">
        <f>I270</f>
        <v>55.671798000000003</v>
      </c>
      <c r="L270" s="216">
        <f>J270</f>
        <v>4404.2199999999993</v>
      </c>
      <c r="M270" s="217">
        <f>K270/L270</f>
        <v>1.2640557919449985E-2</v>
      </c>
      <c r="N270" s="218">
        <v>220.94300000000001</v>
      </c>
      <c r="O270" s="219">
        <f>M270*N270</f>
        <v>2.7928427883970381</v>
      </c>
      <c r="P270" s="219">
        <f>M270*60*1000</f>
        <v>758.43347516699907</v>
      </c>
      <c r="Q270" s="344">
        <f>P270*N270/1000</f>
        <v>167.57056730382229</v>
      </c>
    </row>
    <row r="271" spans="1:17" s="5" customFormat="1" ht="12.75" customHeight="1">
      <c r="A271" s="343"/>
      <c r="B271" s="221" t="s">
        <v>345</v>
      </c>
      <c r="C271" s="214" t="s">
        <v>467</v>
      </c>
      <c r="D271" s="213">
        <v>100</v>
      </c>
      <c r="E271" s="213">
        <v>1970</v>
      </c>
      <c r="F271" s="215">
        <f>SUM(G271:I271)</f>
        <v>80.111002999999997</v>
      </c>
      <c r="G271" s="215">
        <v>8.2596799999999995</v>
      </c>
      <c r="H271" s="215">
        <v>16</v>
      </c>
      <c r="I271" s="215">
        <v>55.851323000000001</v>
      </c>
      <c r="J271" s="216">
        <v>4417.03</v>
      </c>
      <c r="K271" s="215">
        <f>I271</f>
        <v>55.851323000000001</v>
      </c>
      <c r="L271" s="216">
        <f>J271</f>
        <v>4417.03</v>
      </c>
      <c r="M271" s="217">
        <f>K271/L271</f>
        <v>1.2644542373495313E-2</v>
      </c>
      <c r="N271" s="218">
        <v>220.94300000000001</v>
      </c>
      <c r="O271" s="219">
        <f>M271*N271</f>
        <v>2.7937231256271748</v>
      </c>
      <c r="P271" s="219">
        <f>M271*60*1000</f>
        <v>758.67254240971874</v>
      </c>
      <c r="Q271" s="344">
        <f>P271*N271/1000</f>
        <v>167.62338753763052</v>
      </c>
    </row>
    <row r="272" spans="1:17" s="5" customFormat="1" ht="12.75" customHeight="1">
      <c r="A272" s="343"/>
      <c r="B272" s="213" t="s">
        <v>250</v>
      </c>
      <c r="C272" s="214" t="s">
        <v>241</v>
      </c>
      <c r="D272" s="213">
        <v>85</v>
      </c>
      <c r="E272" s="213" t="s">
        <v>40</v>
      </c>
      <c r="F272" s="215">
        <f>SUM(G272:I272)</f>
        <v>68.19</v>
      </c>
      <c r="G272" s="215">
        <v>6.47</v>
      </c>
      <c r="H272" s="215">
        <v>12.52</v>
      </c>
      <c r="I272" s="215">
        <v>49.2</v>
      </c>
      <c r="J272" s="216">
        <v>3854.08</v>
      </c>
      <c r="K272" s="215">
        <v>48.75</v>
      </c>
      <c r="L272" s="216">
        <v>3854.08</v>
      </c>
      <c r="M272" s="250">
        <f>K272/L272</f>
        <v>1.2648933078711393E-2</v>
      </c>
      <c r="N272" s="251">
        <v>209</v>
      </c>
      <c r="O272" s="252">
        <f>M272*N272</f>
        <v>2.643627013450681</v>
      </c>
      <c r="P272" s="252">
        <f>M272*60*1000</f>
        <v>758.93598472268354</v>
      </c>
      <c r="Q272" s="348">
        <f>P272*N272/1000</f>
        <v>158.61762080704085</v>
      </c>
    </row>
    <row r="273" spans="1:17" s="5" customFormat="1" ht="12.75" customHeight="1">
      <c r="A273" s="343"/>
      <c r="B273" s="213" t="s">
        <v>619</v>
      </c>
      <c r="C273" s="228" t="s">
        <v>595</v>
      </c>
      <c r="D273" s="229">
        <v>39</v>
      </c>
      <c r="E273" s="229">
        <v>1990</v>
      </c>
      <c r="F273" s="230">
        <v>39.058</v>
      </c>
      <c r="G273" s="230">
        <v>4.5977519999999998</v>
      </c>
      <c r="H273" s="230">
        <v>6.32</v>
      </c>
      <c r="I273" s="230">
        <v>28.140242999999998</v>
      </c>
      <c r="J273" s="231">
        <v>2218.0300000000002</v>
      </c>
      <c r="K273" s="230">
        <v>28.140242999999998</v>
      </c>
      <c r="L273" s="231">
        <v>2218.0300000000002</v>
      </c>
      <c r="M273" s="232">
        <v>1.2687043457482538E-2</v>
      </c>
      <c r="N273" s="233">
        <v>311.95800000000003</v>
      </c>
      <c r="O273" s="234">
        <v>3.9578247029093379</v>
      </c>
      <c r="P273" s="234">
        <v>761.22260744895232</v>
      </c>
      <c r="Q273" s="345">
        <v>237.46948217456028</v>
      </c>
    </row>
    <row r="274" spans="1:17" s="5" customFormat="1" ht="12.75" customHeight="1">
      <c r="A274" s="343"/>
      <c r="B274" s="221" t="s">
        <v>41</v>
      </c>
      <c r="C274" s="214" t="s">
        <v>462</v>
      </c>
      <c r="D274" s="213">
        <v>9</v>
      </c>
      <c r="E274" s="213" t="s">
        <v>40</v>
      </c>
      <c r="F274" s="215">
        <f>G274+H274+I274</f>
        <v>10.66</v>
      </c>
      <c r="G274" s="215">
        <v>0.73099999999999998</v>
      </c>
      <c r="H274" s="215">
        <v>1.6</v>
      </c>
      <c r="I274" s="215">
        <v>8.3290000000000006</v>
      </c>
      <c r="J274" s="216">
        <v>656.14</v>
      </c>
      <c r="K274" s="215">
        <v>7.6760000000000002</v>
      </c>
      <c r="L274" s="216">
        <v>604.77</v>
      </c>
      <c r="M274" s="217">
        <f>K274/L274</f>
        <v>1.2692428526547284E-2</v>
      </c>
      <c r="N274" s="218">
        <v>323.83999999999997</v>
      </c>
      <c r="O274" s="219">
        <f>M274*N274</f>
        <v>4.1103160540370718</v>
      </c>
      <c r="P274" s="219">
        <f>M274*60*1000</f>
        <v>761.54571159283705</v>
      </c>
      <c r="Q274" s="344">
        <f>P274*N274/1000</f>
        <v>246.61896324222434</v>
      </c>
    </row>
    <row r="275" spans="1:17" s="5" customFormat="1" ht="12.75" customHeight="1">
      <c r="A275" s="343"/>
      <c r="B275" s="221" t="s">
        <v>501</v>
      </c>
      <c r="C275" s="214" t="s">
        <v>936</v>
      </c>
      <c r="D275" s="213">
        <v>12</v>
      </c>
      <c r="E275" s="213">
        <v>1986</v>
      </c>
      <c r="F275" s="215">
        <v>10.38</v>
      </c>
      <c r="G275" s="215">
        <v>0.37169999999999997</v>
      </c>
      <c r="H275" s="215">
        <v>1.28</v>
      </c>
      <c r="I275" s="215">
        <v>8.7279999999999998</v>
      </c>
      <c r="J275" s="216">
        <v>682.92</v>
      </c>
      <c r="K275" s="215">
        <v>8.7279999999999998</v>
      </c>
      <c r="L275" s="216">
        <v>682.92</v>
      </c>
      <c r="M275" s="217">
        <f>K275/L275</f>
        <v>1.2780413518420899E-2</v>
      </c>
      <c r="N275" s="218">
        <v>280.7</v>
      </c>
      <c r="O275" s="219">
        <f>M275*N275</f>
        <v>3.5874620746207464</v>
      </c>
      <c r="P275" s="219">
        <f>M275*60*1000</f>
        <v>766.82481110525396</v>
      </c>
      <c r="Q275" s="344">
        <f>P275*N275/1000</f>
        <v>215.24772447724479</v>
      </c>
    </row>
    <row r="276" spans="1:17" s="5" customFormat="1" ht="12.75" customHeight="1">
      <c r="A276" s="343"/>
      <c r="B276" s="221" t="s">
        <v>215</v>
      </c>
      <c r="C276" s="214" t="s">
        <v>193</v>
      </c>
      <c r="D276" s="213">
        <v>40</v>
      </c>
      <c r="E276" s="213">
        <v>1998</v>
      </c>
      <c r="F276" s="215">
        <f>SUM(G276+H276+I276)</f>
        <v>37.5</v>
      </c>
      <c r="G276" s="215">
        <v>3.2</v>
      </c>
      <c r="H276" s="215">
        <v>6.4</v>
      </c>
      <c r="I276" s="215">
        <v>27.9</v>
      </c>
      <c r="J276" s="216">
        <v>2183.7199999999998</v>
      </c>
      <c r="K276" s="215">
        <v>27.3</v>
      </c>
      <c r="L276" s="216">
        <v>2133.7600000000002</v>
      </c>
      <c r="M276" s="217">
        <f>SUM(K276/L276)</f>
        <v>1.2794316136772645E-2</v>
      </c>
      <c r="N276" s="218">
        <v>222.1</v>
      </c>
      <c r="O276" s="219">
        <f>SUM(M276*N276)</f>
        <v>2.8416176139772045</v>
      </c>
      <c r="P276" s="219">
        <f>SUM(M276*60*1000)</f>
        <v>767.65896820635874</v>
      </c>
      <c r="Q276" s="344">
        <f>SUM(O276*60)</f>
        <v>170.49705683863226</v>
      </c>
    </row>
    <row r="277" spans="1:17" s="5" customFormat="1" ht="12.75" customHeight="1">
      <c r="A277" s="343"/>
      <c r="B277" s="213" t="s">
        <v>105</v>
      </c>
      <c r="C277" s="214" t="s">
        <v>79</v>
      </c>
      <c r="D277" s="213">
        <v>50</v>
      </c>
      <c r="E277" s="213">
        <v>1988</v>
      </c>
      <c r="F277" s="215">
        <v>65.319999999999993</v>
      </c>
      <c r="G277" s="215">
        <v>11.26</v>
      </c>
      <c r="H277" s="215">
        <v>7.9999999999999911</v>
      </c>
      <c r="I277" s="215">
        <v>46.06</v>
      </c>
      <c r="J277" s="216">
        <v>3582.32</v>
      </c>
      <c r="K277" s="215">
        <v>46.06</v>
      </c>
      <c r="L277" s="216">
        <v>3582.32</v>
      </c>
      <c r="M277" s="217">
        <f>K277/L277</f>
        <v>1.2857589495075816E-2</v>
      </c>
      <c r="N277" s="218">
        <v>276.64200000000005</v>
      </c>
      <c r="O277" s="219">
        <f>M277*N277</f>
        <v>3.5569492730967647</v>
      </c>
      <c r="P277" s="219">
        <f>M277*60*1000</f>
        <v>771.45536970454896</v>
      </c>
      <c r="Q277" s="344">
        <f>P277*N277/1000</f>
        <v>213.41695638580589</v>
      </c>
    </row>
    <row r="278" spans="1:17" s="5" customFormat="1" ht="12.75" customHeight="1">
      <c r="A278" s="343"/>
      <c r="B278" s="213" t="s">
        <v>619</v>
      </c>
      <c r="C278" s="228" t="s">
        <v>600</v>
      </c>
      <c r="D278" s="229">
        <v>50</v>
      </c>
      <c r="E278" s="229">
        <v>1971</v>
      </c>
      <c r="F278" s="230">
        <v>44.268000000000001</v>
      </c>
      <c r="G278" s="230">
        <v>3.2620110000000002</v>
      </c>
      <c r="H278" s="230">
        <v>8</v>
      </c>
      <c r="I278" s="230">
        <v>33.005989999999997</v>
      </c>
      <c r="J278" s="231">
        <v>2564.8000000000002</v>
      </c>
      <c r="K278" s="230">
        <v>33.005989999999997</v>
      </c>
      <c r="L278" s="231">
        <v>2564.8000000000002</v>
      </c>
      <c r="M278" s="232">
        <v>1.2868835776668744E-2</v>
      </c>
      <c r="N278" s="233">
        <v>311.95800000000003</v>
      </c>
      <c r="O278" s="234">
        <v>4.0145362712180281</v>
      </c>
      <c r="P278" s="234">
        <v>772.13014660012459</v>
      </c>
      <c r="Q278" s="345">
        <v>240.87217627308169</v>
      </c>
    </row>
    <row r="279" spans="1:17" s="5" customFormat="1" ht="12.75" customHeight="1">
      <c r="A279" s="343"/>
      <c r="B279" s="221" t="s">
        <v>421</v>
      </c>
      <c r="C279" s="222" t="s">
        <v>459</v>
      </c>
      <c r="D279" s="223">
        <v>54</v>
      </c>
      <c r="E279" s="224" t="s">
        <v>40</v>
      </c>
      <c r="F279" s="225">
        <v>51.32</v>
      </c>
      <c r="G279" s="225">
        <v>4.18</v>
      </c>
      <c r="H279" s="226">
        <v>8.64</v>
      </c>
      <c r="I279" s="225">
        <v>38.5</v>
      </c>
      <c r="J279" s="227">
        <v>2985.12</v>
      </c>
      <c r="K279" s="225">
        <v>38.5</v>
      </c>
      <c r="L279" s="227">
        <v>2985.12</v>
      </c>
      <c r="M279" s="217">
        <f>K279/L279</f>
        <v>1.2897303960979793E-2</v>
      </c>
      <c r="N279" s="218">
        <v>222.7</v>
      </c>
      <c r="O279" s="219">
        <f>M279*N279</f>
        <v>2.8722295921101999</v>
      </c>
      <c r="P279" s="219">
        <f>M279*60*1000</f>
        <v>773.83823765878753</v>
      </c>
      <c r="Q279" s="344">
        <f>P279*N279/1000</f>
        <v>172.33377552661199</v>
      </c>
    </row>
    <row r="280" spans="1:17" s="5" customFormat="1" ht="12.75" customHeight="1">
      <c r="A280" s="343"/>
      <c r="B280" s="213" t="s">
        <v>336</v>
      </c>
      <c r="C280" s="235" t="s">
        <v>297</v>
      </c>
      <c r="D280" s="236">
        <v>72</v>
      </c>
      <c r="E280" s="236">
        <v>1985</v>
      </c>
      <c r="F280" s="237">
        <v>85.616</v>
      </c>
      <c r="G280" s="237">
        <v>11.217674000000001</v>
      </c>
      <c r="H280" s="237">
        <v>17.28</v>
      </c>
      <c r="I280" s="237">
        <v>57.118323000000004</v>
      </c>
      <c r="J280" s="238">
        <v>4428.07</v>
      </c>
      <c r="K280" s="237">
        <v>57.118323000000004</v>
      </c>
      <c r="L280" s="238">
        <v>4428.07</v>
      </c>
      <c r="M280" s="239">
        <v>1.2899146354958257E-2</v>
      </c>
      <c r="N280" s="240">
        <v>263.88900000000001</v>
      </c>
      <c r="O280" s="241">
        <v>3.4039428324635796</v>
      </c>
      <c r="P280" s="241">
        <v>773.94878129749543</v>
      </c>
      <c r="Q280" s="346">
        <v>204.23656994781479</v>
      </c>
    </row>
    <row r="281" spans="1:17" s="5" customFormat="1" ht="12.75" customHeight="1">
      <c r="A281" s="343"/>
      <c r="B281" s="221" t="s">
        <v>858</v>
      </c>
      <c r="C281" s="214" t="s">
        <v>855</v>
      </c>
      <c r="D281" s="213">
        <v>12</v>
      </c>
      <c r="E281" s="213" t="s">
        <v>40</v>
      </c>
      <c r="F281" s="215">
        <f>G281+H281+I281</f>
        <v>11.396999999999998</v>
      </c>
      <c r="G281" s="215">
        <v>0.3</v>
      </c>
      <c r="H281" s="215">
        <v>1.92</v>
      </c>
      <c r="I281" s="215">
        <v>9.1769999999999996</v>
      </c>
      <c r="J281" s="216">
        <v>710.12</v>
      </c>
      <c r="K281" s="215">
        <f>I281</f>
        <v>9.1769999999999996</v>
      </c>
      <c r="L281" s="216">
        <f>J281</f>
        <v>710.12</v>
      </c>
      <c r="M281" s="217">
        <f>K281/L281</f>
        <v>1.2923167915281924E-2</v>
      </c>
      <c r="N281" s="218">
        <v>323.83999999999997</v>
      </c>
      <c r="O281" s="219">
        <f>M281*N281</f>
        <v>4.1850386976848979</v>
      </c>
      <c r="P281" s="219">
        <f>M281*60*1000</f>
        <v>775.39007491691552</v>
      </c>
      <c r="Q281" s="344">
        <f>P281*N281/1000</f>
        <v>251.10232186109388</v>
      </c>
    </row>
    <row r="282" spans="1:17" s="5" customFormat="1" ht="12.75" customHeight="1">
      <c r="A282" s="343"/>
      <c r="B282" s="213" t="s">
        <v>250</v>
      </c>
      <c r="C282" s="214" t="s">
        <v>239</v>
      </c>
      <c r="D282" s="213">
        <v>80</v>
      </c>
      <c r="E282" s="213" t="s">
        <v>40</v>
      </c>
      <c r="F282" s="215">
        <f>G282+H282+I282</f>
        <v>69.37</v>
      </c>
      <c r="G282" s="215">
        <v>5.41</v>
      </c>
      <c r="H282" s="215">
        <v>11.76</v>
      </c>
      <c r="I282" s="215">
        <v>52.2</v>
      </c>
      <c r="J282" s="216">
        <v>3919.9</v>
      </c>
      <c r="K282" s="215">
        <v>47.79</v>
      </c>
      <c r="L282" s="216">
        <v>3686.36</v>
      </c>
      <c r="M282" s="250">
        <f>K282/L282</f>
        <v>1.296400785598802E-2</v>
      </c>
      <c r="N282" s="251">
        <v>209</v>
      </c>
      <c r="O282" s="252">
        <f>M282*N282</f>
        <v>2.7094776419014961</v>
      </c>
      <c r="P282" s="252">
        <f>M282*60*1000</f>
        <v>777.84047135928108</v>
      </c>
      <c r="Q282" s="348">
        <f>P282*N282/1000</f>
        <v>162.56865851408975</v>
      </c>
    </row>
    <row r="283" spans="1:17" s="5" customFormat="1" ht="12.75" customHeight="1">
      <c r="A283" s="343"/>
      <c r="B283" s="221" t="s">
        <v>130</v>
      </c>
      <c r="C283" s="214" t="s">
        <v>111</v>
      </c>
      <c r="D283" s="213">
        <v>40</v>
      </c>
      <c r="E283" s="213">
        <v>1992</v>
      </c>
      <c r="F283" s="215">
        <f>G283+H283+I283</f>
        <v>39.9</v>
      </c>
      <c r="G283" s="215">
        <v>3.68</v>
      </c>
      <c r="H283" s="215">
        <v>6.4</v>
      </c>
      <c r="I283" s="215">
        <v>29.82</v>
      </c>
      <c r="J283" s="216">
        <v>2289.4899999999998</v>
      </c>
      <c r="K283" s="215">
        <v>29.82</v>
      </c>
      <c r="L283" s="216">
        <v>2289.4899999999998</v>
      </c>
      <c r="M283" s="217">
        <f>K283/L283</f>
        <v>1.3024734766257989E-2</v>
      </c>
      <c r="N283" s="218">
        <v>212.4</v>
      </c>
      <c r="O283" s="219">
        <f>M283*N283*1.09</f>
        <v>3.0154344941449844</v>
      </c>
      <c r="P283" s="219">
        <f>M283*60*1000</f>
        <v>781.48408597547939</v>
      </c>
      <c r="Q283" s="344">
        <f>P283*N283/1000</f>
        <v>165.98721986119182</v>
      </c>
    </row>
    <row r="284" spans="1:17" s="5" customFormat="1" ht="12.75" customHeight="1">
      <c r="A284" s="343"/>
      <c r="B284" s="213" t="s">
        <v>250</v>
      </c>
      <c r="C284" s="214" t="s">
        <v>242</v>
      </c>
      <c r="D284" s="213">
        <v>45</v>
      </c>
      <c r="E284" s="213" t="s">
        <v>40</v>
      </c>
      <c r="F284" s="215">
        <f>SUM(G284:I284)</f>
        <v>41.69</v>
      </c>
      <c r="G284" s="215">
        <v>4.26</v>
      </c>
      <c r="H284" s="215">
        <v>6.63</v>
      </c>
      <c r="I284" s="215">
        <v>30.8</v>
      </c>
      <c r="J284" s="216">
        <v>2363.02</v>
      </c>
      <c r="K284" s="215">
        <v>30.8</v>
      </c>
      <c r="L284" s="216">
        <v>2363.02</v>
      </c>
      <c r="M284" s="250">
        <f>K284/L284</f>
        <v>1.3034168140769017E-2</v>
      </c>
      <c r="N284" s="251">
        <v>209</v>
      </c>
      <c r="O284" s="252">
        <f>M284*N284</f>
        <v>2.7241411414207244</v>
      </c>
      <c r="P284" s="252">
        <f>M284*60*1000</f>
        <v>782.05008844614099</v>
      </c>
      <c r="Q284" s="348">
        <f>P284*N284/1000</f>
        <v>163.44846848524347</v>
      </c>
    </row>
    <row r="285" spans="1:17" s="5" customFormat="1" ht="12.75" customHeight="1">
      <c r="A285" s="343"/>
      <c r="B285" s="213" t="s">
        <v>619</v>
      </c>
      <c r="C285" s="228" t="s">
        <v>598</v>
      </c>
      <c r="D285" s="229">
        <v>39</v>
      </c>
      <c r="E285" s="229">
        <v>1990</v>
      </c>
      <c r="F285" s="230">
        <v>40.116</v>
      </c>
      <c r="G285" s="230">
        <v>3.7874639999999999</v>
      </c>
      <c r="H285" s="230">
        <v>6.4</v>
      </c>
      <c r="I285" s="230">
        <v>29.928536999999999</v>
      </c>
      <c r="J285" s="231">
        <v>2294.0500000000002</v>
      </c>
      <c r="K285" s="230">
        <v>29.928536999999999</v>
      </c>
      <c r="L285" s="231">
        <v>2294.0500000000002</v>
      </c>
      <c r="M285" s="232">
        <v>1.304615723284148E-2</v>
      </c>
      <c r="N285" s="233">
        <v>311.95800000000003</v>
      </c>
      <c r="O285" s="234">
        <v>4.0698531180427624</v>
      </c>
      <c r="P285" s="234">
        <v>782.76943397048876</v>
      </c>
      <c r="Q285" s="345">
        <v>244.19118708256576</v>
      </c>
    </row>
    <row r="286" spans="1:17" s="5" customFormat="1" ht="12.75" customHeight="1">
      <c r="A286" s="343"/>
      <c r="B286" s="213" t="s">
        <v>852</v>
      </c>
      <c r="C286" s="253" t="s">
        <v>822</v>
      </c>
      <c r="D286" s="254">
        <v>30</v>
      </c>
      <c r="E286" s="254" t="s">
        <v>40</v>
      </c>
      <c r="F286" s="255">
        <v>27.959</v>
      </c>
      <c r="G286" s="255">
        <v>2.2360000000000002</v>
      </c>
      <c r="H286" s="255">
        <v>4.8</v>
      </c>
      <c r="I286" s="255">
        <v>20.922999999999998</v>
      </c>
      <c r="J286" s="256"/>
      <c r="K286" s="255">
        <f>+I286</f>
        <v>20.922999999999998</v>
      </c>
      <c r="L286" s="256">
        <v>1602.12</v>
      </c>
      <c r="M286" s="257">
        <f>K286/L286</f>
        <v>1.3059571068334457E-2</v>
      </c>
      <c r="N286" s="258">
        <v>320.5</v>
      </c>
      <c r="O286" s="259">
        <f>M286*N286</f>
        <v>4.1855925274011936</v>
      </c>
      <c r="P286" s="259">
        <f>M286*60*1000</f>
        <v>783.57426410006735</v>
      </c>
      <c r="Q286" s="349">
        <f>P286*N286/1000</f>
        <v>251.1355516440716</v>
      </c>
    </row>
    <row r="287" spans="1:17" s="5" customFormat="1" ht="12.75" customHeight="1">
      <c r="A287" s="343"/>
      <c r="B287" s="213" t="s">
        <v>619</v>
      </c>
      <c r="C287" s="228" t="s">
        <v>596</v>
      </c>
      <c r="D287" s="229">
        <v>30</v>
      </c>
      <c r="E287" s="229">
        <v>1974</v>
      </c>
      <c r="F287" s="230">
        <v>29.719000000000001</v>
      </c>
      <c r="G287" s="230">
        <v>2.1338400000000002</v>
      </c>
      <c r="H287" s="230">
        <v>4.8</v>
      </c>
      <c r="I287" s="230">
        <v>22.785162</v>
      </c>
      <c r="J287" s="231">
        <v>1743.53</v>
      </c>
      <c r="K287" s="230">
        <v>22.785162</v>
      </c>
      <c r="L287" s="231">
        <v>1743.53</v>
      </c>
      <c r="M287" s="232">
        <v>1.3068408343991787E-2</v>
      </c>
      <c r="N287" s="233">
        <v>311.95800000000003</v>
      </c>
      <c r="O287" s="234">
        <v>4.0767945301749897</v>
      </c>
      <c r="P287" s="234">
        <v>784.10450063950725</v>
      </c>
      <c r="Q287" s="345">
        <v>244.60767181049943</v>
      </c>
    </row>
    <row r="288" spans="1:17" s="5" customFormat="1" ht="12.75" customHeight="1">
      <c r="A288" s="343"/>
      <c r="B288" s="221" t="s">
        <v>345</v>
      </c>
      <c r="C288" s="214" t="s">
        <v>873</v>
      </c>
      <c r="D288" s="213">
        <v>45</v>
      </c>
      <c r="E288" s="213">
        <v>1987</v>
      </c>
      <c r="F288" s="215">
        <f>SUM(G288:I288)</f>
        <v>42.650998000000001</v>
      </c>
      <c r="G288" s="215">
        <v>5.0305799999999996</v>
      </c>
      <c r="H288" s="215">
        <v>7.2</v>
      </c>
      <c r="I288" s="215">
        <v>30.420418000000002</v>
      </c>
      <c r="J288" s="216">
        <v>2325.4699999999998</v>
      </c>
      <c r="K288" s="215">
        <f>I288</f>
        <v>30.420418000000002</v>
      </c>
      <c r="L288" s="216">
        <f>J288</f>
        <v>2325.4699999999998</v>
      </c>
      <c r="M288" s="217">
        <f>K288/L288</f>
        <v>1.3081406339363657E-2</v>
      </c>
      <c r="N288" s="218">
        <v>220.94300000000001</v>
      </c>
      <c r="O288" s="219">
        <f>M288*N288</f>
        <v>2.8902451608380249</v>
      </c>
      <c r="P288" s="219">
        <f>M288*60*1000</f>
        <v>784.88438036181935</v>
      </c>
      <c r="Q288" s="344">
        <f>P288*N288/1000</f>
        <v>173.41470965028148</v>
      </c>
    </row>
    <row r="289" spans="1:17" s="5" customFormat="1" ht="12.75" customHeight="1">
      <c r="A289" s="343"/>
      <c r="B289" s="213" t="s">
        <v>105</v>
      </c>
      <c r="C289" s="214" t="s">
        <v>83</v>
      </c>
      <c r="D289" s="213">
        <v>54</v>
      </c>
      <c r="E289" s="213">
        <v>1980</v>
      </c>
      <c r="F289" s="215">
        <v>64.650000000000006</v>
      </c>
      <c r="G289" s="215">
        <v>6.28</v>
      </c>
      <c r="H289" s="215">
        <v>12.320000000000007</v>
      </c>
      <c r="I289" s="215">
        <v>46.05</v>
      </c>
      <c r="J289" s="216">
        <v>3508.9</v>
      </c>
      <c r="K289" s="215">
        <v>46.05</v>
      </c>
      <c r="L289" s="216">
        <v>3508.9</v>
      </c>
      <c r="M289" s="217">
        <f>K289/L289</f>
        <v>1.3123770982359144E-2</v>
      </c>
      <c r="N289" s="218">
        <v>276.64200000000005</v>
      </c>
      <c r="O289" s="219">
        <f>M289*N289</f>
        <v>3.6305862521017991</v>
      </c>
      <c r="P289" s="219">
        <f>M289*60*1000</f>
        <v>787.42625894154855</v>
      </c>
      <c r="Q289" s="344">
        <f>P289*N289/1000</f>
        <v>217.83517512610791</v>
      </c>
    </row>
    <row r="290" spans="1:17" s="5" customFormat="1" ht="12.75" customHeight="1">
      <c r="A290" s="343"/>
      <c r="B290" s="213" t="s">
        <v>1031</v>
      </c>
      <c r="C290" s="228" t="s">
        <v>1008</v>
      </c>
      <c r="D290" s="229">
        <v>40</v>
      </c>
      <c r="E290" s="229">
        <v>1981</v>
      </c>
      <c r="F290" s="230">
        <v>39.161999999999999</v>
      </c>
      <c r="G290" s="230">
        <v>3.2130000000000001</v>
      </c>
      <c r="H290" s="230">
        <v>6.4</v>
      </c>
      <c r="I290" s="230">
        <v>29.548998000000001</v>
      </c>
      <c r="J290" s="231">
        <v>2251.3000000000002</v>
      </c>
      <c r="K290" s="230">
        <v>29.548998000000001</v>
      </c>
      <c r="L290" s="231">
        <v>2251.3000000000002</v>
      </c>
      <c r="M290" s="232">
        <v>1.3125304490738683E-2</v>
      </c>
      <c r="N290" s="233">
        <v>309.56</v>
      </c>
      <c r="O290" s="234">
        <v>4.0630692581530665</v>
      </c>
      <c r="P290" s="234">
        <v>787.51826944432105</v>
      </c>
      <c r="Q290" s="345">
        <v>243.78415548918403</v>
      </c>
    </row>
    <row r="291" spans="1:17" s="5" customFormat="1" ht="12.75" customHeight="1">
      <c r="A291" s="343"/>
      <c r="B291" s="213" t="s">
        <v>1031</v>
      </c>
      <c r="C291" s="228" t="s">
        <v>1009</v>
      </c>
      <c r="D291" s="229">
        <v>50</v>
      </c>
      <c r="E291" s="229">
        <v>1974</v>
      </c>
      <c r="F291" s="230">
        <v>46.712000000000003</v>
      </c>
      <c r="G291" s="230">
        <v>4.6920000000000002</v>
      </c>
      <c r="H291" s="230">
        <v>8</v>
      </c>
      <c r="I291" s="230">
        <v>34.020001999999998</v>
      </c>
      <c r="J291" s="231">
        <v>2591.85</v>
      </c>
      <c r="K291" s="230">
        <v>34.020001999999998</v>
      </c>
      <c r="L291" s="231">
        <v>2591.85</v>
      </c>
      <c r="M291" s="232">
        <v>1.3125760364218609E-2</v>
      </c>
      <c r="N291" s="233">
        <v>309.56</v>
      </c>
      <c r="O291" s="234">
        <v>4.0632103783475122</v>
      </c>
      <c r="P291" s="234">
        <v>787.54562185311647</v>
      </c>
      <c r="Q291" s="345">
        <v>243.79262270085073</v>
      </c>
    </row>
    <row r="292" spans="1:17" s="5" customFormat="1" ht="12.75" customHeight="1">
      <c r="A292" s="343"/>
      <c r="B292" s="213" t="s">
        <v>567</v>
      </c>
      <c r="C292" s="235" t="s">
        <v>557</v>
      </c>
      <c r="D292" s="236">
        <v>30</v>
      </c>
      <c r="E292" s="236">
        <v>1975</v>
      </c>
      <c r="F292" s="237">
        <v>28.532</v>
      </c>
      <c r="G292" s="237">
        <v>2.9325000000000001</v>
      </c>
      <c r="H292" s="237">
        <v>4.8</v>
      </c>
      <c r="I292" s="237">
        <v>20.799503000000001</v>
      </c>
      <c r="J292" s="238">
        <v>1582.74</v>
      </c>
      <c r="K292" s="237">
        <v>20.799503000000001</v>
      </c>
      <c r="L292" s="238">
        <v>1582.74</v>
      </c>
      <c r="M292" s="239">
        <v>1.3141452797048158E-2</v>
      </c>
      <c r="N292" s="240">
        <v>284.05400000000003</v>
      </c>
      <c r="O292" s="241">
        <v>3.732882232812718</v>
      </c>
      <c r="P292" s="241">
        <v>788.48716782288955</v>
      </c>
      <c r="Q292" s="346">
        <v>223.9729339687631</v>
      </c>
    </row>
    <row r="293" spans="1:17" s="5" customFormat="1" ht="12.75" customHeight="1">
      <c r="A293" s="343"/>
      <c r="B293" s="221" t="s">
        <v>502</v>
      </c>
      <c r="C293" s="214" t="s">
        <v>946</v>
      </c>
      <c r="D293" s="213">
        <v>40</v>
      </c>
      <c r="E293" s="213">
        <v>1976</v>
      </c>
      <c r="F293" s="215">
        <v>36</v>
      </c>
      <c r="G293" s="215">
        <v>3.2469999999999999</v>
      </c>
      <c r="H293" s="215">
        <v>6.4</v>
      </c>
      <c r="I293" s="215">
        <v>26.352</v>
      </c>
      <c r="J293" s="216">
        <v>2006.8</v>
      </c>
      <c r="K293" s="215">
        <v>26.4</v>
      </c>
      <c r="L293" s="216">
        <v>2006.8</v>
      </c>
      <c r="M293" s="217">
        <f>K293/L293</f>
        <v>1.3155272074945186E-2</v>
      </c>
      <c r="N293" s="218">
        <v>280.7</v>
      </c>
      <c r="O293" s="219">
        <f>M293*N293</f>
        <v>3.6926848714371134</v>
      </c>
      <c r="P293" s="219">
        <f>M293*60*1000</f>
        <v>789.31632449671122</v>
      </c>
      <c r="Q293" s="344">
        <f>P293*N293/1000</f>
        <v>221.56109228622682</v>
      </c>
    </row>
    <row r="294" spans="1:17" s="5" customFormat="1" ht="12.75" customHeight="1">
      <c r="A294" s="343"/>
      <c r="B294" s="213" t="s">
        <v>1031</v>
      </c>
      <c r="C294" s="228" t="s">
        <v>1010</v>
      </c>
      <c r="D294" s="229">
        <v>19</v>
      </c>
      <c r="E294" s="229">
        <v>1984</v>
      </c>
      <c r="F294" s="230">
        <v>17.488</v>
      </c>
      <c r="G294" s="230">
        <v>1.2749999999999999</v>
      </c>
      <c r="H294" s="230">
        <v>3.04</v>
      </c>
      <c r="I294" s="230">
        <v>13.172995999999999</v>
      </c>
      <c r="J294" s="231">
        <v>994.89</v>
      </c>
      <c r="K294" s="230">
        <v>13.172995999999999</v>
      </c>
      <c r="L294" s="231">
        <v>994.89</v>
      </c>
      <c r="M294" s="232">
        <v>1.3240655750887032E-2</v>
      </c>
      <c r="N294" s="233">
        <v>309.56</v>
      </c>
      <c r="O294" s="234">
        <v>4.09877739424459</v>
      </c>
      <c r="P294" s="234">
        <v>794.43934505322193</v>
      </c>
      <c r="Q294" s="345">
        <v>245.92664365467536</v>
      </c>
    </row>
    <row r="295" spans="1:17" s="5" customFormat="1" ht="12.75" customHeight="1">
      <c r="A295" s="343"/>
      <c r="B295" s="213" t="s">
        <v>105</v>
      </c>
      <c r="C295" s="214" t="s">
        <v>84</v>
      </c>
      <c r="D295" s="213">
        <v>54</v>
      </c>
      <c r="E295" s="213">
        <v>1985</v>
      </c>
      <c r="F295" s="215">
        <v>63.33</v>
      </c>
      <c r="G295" s="215">
        <v>8.26</v>
      </c>
      <c r="H295" s="215">
        <v>8.4799999999999951</v>
      </c>
      <c r="I295" s="215">
        <v>46.59</v>
      </c>
      <c r="J295" s="216">
        <v>3480.02</v>
      </c>
      <c r="K295" s="215">
        <v>46.59</v>
      </c>
      <c r="L295" s="216">
        <v>3480.02</v>
      </c>
      <c r="M295" s="217">
        <f>K295/L295</f>
        <v>1.3387854092792572E-2</v>
      </c>
      <c r="N295" s="218">
        <v>276.64200000000005</v>
      </c>
      <c r="O295" s="219">
        <f>M295*N295</f>
        <v>3.7036427319383232</v>
      </c>
      <c r="P295" s="219">
        <f>M295*60*1000</f>
        <v>803.27124556755427</v>
      </c>
      <c r="Q295" s="344">
        <f>P295*N295/1000</f>
        <v>222.21856391629942</v>
      </c>
    </row>
    <row r="296" spans="1:17" s="5" customFormat="1" ht="12.75" customHeight="1">
      <c r="A296" s="343"/>
      <c r="B296" s="213" t="s">
        <v>59</v>
      </c>
      <c r="C296" s="214" t="s">
        <v>374</v>
      </c>
      <c r="D296" s="213">
        <v>60</v>
      </c>
      <c r="E296" s="213" t="s">
        <v>758</v>
      </c>
      <c r="F296" s="215">
        <f>SUM(G296,H296,I296)</f>
        <v>50.494</v>
      </c>
      <c r="G296" s="215">
        <v>4.7140000000000004</v>
      </c>
      <c r="H296" s="215">
        <v>8.06</v>
      </c>
      <c r="I296" s="215">
        <v>37.72</v>
      </c>
      <c r="J296" s="216"/>
      <c r="K296" s="215">
        <f>I296</f>
        <v>37.72</v>
      </c>
      <c r="L296" s="216">
        <v>2816.38</v>
      </c>
      <c r="M296" s="217">
        <f>K296/L296</f>
        <v>1.3393079058933808E-2</v>
      </c>
      <c r="N296" s="218">
        <v>243.506</v>
      </c>
      <c r="O296" s="219">
        <f>M296*N296</f>
        <v>3.261295109324736</v>
      </c>
      <c r="P296" s="219">
        <f>M296*60*1000</f>
        <v>803.58474353602844</v>
      </c>
      <c r="Q296" s="344">
        <f>P296*N296/1000</f>
        <v>195.67770655948416</v>
      </c>
    </row>
    <row r="297" spans="1:17" s="5" customFormat="1" ht="12.75" customHeight="1">
      <c r="A297" s="343"/>
      <c r="B297" s="213" t="s">
        <v>590</v>
      </c>
      <c r="C297" s="242" t="s">
        <v>588</v>
      </c>
      <c r="D297" s="243">
        <v>9</v>
      </c>
      <c r="E297" s="243">
        <v>1960</v>
      </c>
      <c r="F297" s="244">
        <v>7.8970000000000002</v>
      </c>
      <c r="G297" s="244">
        <v>0.66131700000000004</v>
      </c>
      <c r="H297" s="244">
        <v>1.84</v>
      </c>
      <c r="I297" s="244">
        <v>5.3956819999999999</v>
      </c>
      <c r="J297" s="245">
        <v>536.88</v>
      </c>
      <c r="K297" s="244">
        <v>5.3956819999999999</v>
      </c>
      <c r="L297" s="245">
        <v>400.83</v>
      </c>
      <c r="M297" s="246">
        <v>1.3461272858817952E-2</v>
      </c>
      <c r="N297" s="247">
        <v>248.52</v>
      </c>
      <c r="O297" s="248">
        <v>3.3453955308734376</v>
      </c>
      <c r="P297" s="248">
        <v>807.67637152907707</v>
      </c>
      <c r="Q297" s="347">
        <v>200.72373185240622</v>
      </c>
    </row>
    <row r="298" spans="1:17" s="5" customFormat="1" ht="12.75" customHeight="1">
      <c r="A298" s="343"/>
      <c r="B298" s="213" t="s">
        <v>188</v>
      </c>
      <c r="C298" s="214" t="s">
        <v>168</v>
      </c>
      <c r="D298" s="213">
        <v>50</v>
      </c>
      <c r="E298" s="213">
        <v>1975</v>
      </c>
      <c r="F298" s="215">
        <v>43.99</v>
      </c>
      <c r="G298" s="215">
        <v>2.8050000000000002</v>
      </c>
      <c r="H298" s="215">
        <v>7.68</v>
      </c>
      <c r="I298" s="215">
        <v>33.505000000000003</v>
      </c>
      <c r="J298" s="216">
        <v>2485.16</v>
      </c>
      <c r="K298" s="215">
        <v>33.505000000000003</v>
      </c>
      <c r="L298" s="216">
        <v>2485.16</v>
      </c>
      <c r="M298" s="217">
        <f>K298/L298</f>
        <v>1.3482029326079611E-2</v>
      </c>
      <c r="N298" s="218">
        <v>200.56</v>
      </c>
      <c r="O298" s="219">
        <f>K298*N298/J298</f>
        <v>2.7039558016385268</v>
      </c>
      <c r="P298" s="219">
        <f>M298*60*1000</f>
        <v>808.92175956477661</v>
      </c>
      <c r="Q298" s="344">
        <f>O298*60</f>
        <v>162.2373480983116</v>
      </c>
    </row>
    <row r="299" spans="1:17" s="5" customFormat="1" ht="12.75" customHeight="1">
      <c r="A299" s="343"/>
      <c r="B299" s="213" t="s">
        <v>59</v>
      </c>
      <c r="C299" s="214" t="s">
        <v>760</v>
      </c>
      <c r="D299" s="213">
        <v>60</v>
      </c>
      <c r="E299" s="213" t="s">
        <v>758</v>
      </c>
      <c r="F299" s="215">
        <f>SUM(G299,H299,I299)</f>
        <v>60.628</v>
      </c>
      <c r="G299" s="215">
        <v>8.5269999999999992</v>
      </c>
      <c r="H299" s="215">
        <v>9.6</v>
      </c>
      <c r="I299" s="215">
        <v>42.500999999999998</v>
      </c>
      <c r="J299" s="216"/>
      <c r="K299" s="215">
        <f>I299</f>
        <v>42.500999999999998</v>
      </c>
      <c r="L299" s="216">
        <v>3137.85</v>
      </c>
      <c r="M299" s="217">
        <f>K299/L299</f>
        <v>1.354462450403939E-2</v>
      </c>
      <c r="N299" s="218">
        <v>243.506</v>
      </c>
      <c r="O299" s="219">
        <f>M299*N299</f>
        <v>3.2981973344806157</v>
      </c>
      <c r="P299" s="219">
        <f>M299*60*1000</f>
        <v>812.67747024236337</v>
      </c>
      <c r="Q299" s="344">
        <f>P299*N299/1000</f>
        <v>197.89184006883693</v>
      </c>
    </row>
    <row r="300" spans="1:17" s="5" customFormat="1" ht="12.75" customHeight="1">
      <c r="A300" s="343"/>
      <c r="B300" s="213" t="s">
        <v>852</v>
      </c>
      <c r="C300" s="253" t="s">
        <v>823</v>
      </c>
      <c r="D300" s="254">
        <v>26</v>
      </c>
      <c r="E300" s="254" t="s">
        <v>40</v>
      </c>
      <c r="F300" s="255">
        <v>23.952999999999999</v>
      </c>
      <c r="G300" s="255">
        <v>1.734</v>
      </c>
      <c r="H300" s="255">
        <v>4.16</v>
      </c>
      <c r="I300" s="255">
        <v>18.059000000000001</v>
      </c>
      <c r="J300" s="256"/>
      <c r="K300" s="255">
        <f>+I300</f>
        <v>18.059000000000001</v>
      </c>
      <c r="L300" s="256">
        <v>1332.27</v>
      </c>
      <c r="M300" s="257">
        <f>K300/L300</f>
        <v>1.3555060160477982E-2</v>
      </c>
      <c r="N300" s="258">
        <v>320.5</v>
      </c>
      <c r="O300" s="259">
        <f>M300*N300</f>
        <v>4.3443967814331934</v>
      </c>
      <c r="P300" s="259">
        <f>M300*60*1000</f>
        <v>813.30360962867894</v>
      </c>
      <c r="Q300" s="349">
        <f>P300*N300/1000</f>
        <v>260.66380688599162</v>
      </c>
    </row>
    <row r="301" spans="1:17" s="5" customFormat="1" ht="12.75" customHeight="1">
      <c r="A301" s="343"/>
      <c r="B301" s="213" t="s">
        <v>59</v>
      </c>
      <c r="C301" s="214" t="s">
        <v>763</v>
      </c>
      <c r="D301" s="213">
        <v>60</v>
      </c>
      <c r="E301" s="213" t="s">
        <v>758</v>
      </c>
      <c r="F301" s="215">
        <f>SUM(G301,H301,I301)</f>
        <v>53.355000000000004</v>
      </c>
      <c r="G301" s="215">
        <v>7.2409999999999997</v>
      </c>
      <c r="H301" s="215">
        <v>9.6</v>
      </c>
      <c r="I301" s="215">
        <v>36.514000000000003</v>
      </c>
      <c r="J301" s="216"/>
      <c r="K301" s="215">
        <f>I301</f>
        <v>36.514000000000003</v>
      </c>
      <c r="L301" s="216">
        <v>2690.2</v>
      </c>
      <c r="M301" s="217">
        <f>K301/L301</f>
        <v>1.3572968552523977E-2</v>
      </c>
      <c r="N301" s="218">
        <v>243.506</v>
      </c>
      <c r="O301" s="219">
        <f>M301*N301</f>
        <v>3.3050992803509036</v>
      </c>
      <c r="P301" s="219">
        <f>M301*60*1000</f>
        <v>814.37811315143858</v>
      </c>
      <c r="Q301" s="344">
        <f>P301*N301/1000</f>
        <v>198.3059568210542</v>
      </c>
    </row>
    <row r="302" spans="1:17" s="5" customFormat="1" ht="12.75" customHeight="1">
      <c r="A302" s="343"/>
      <c r="B302" s="213" t="s">
        <v>619</v>
      </c>
      <c r="C302" s="228" t="s">
        <v>594</v>
      </c>
      <c r="D302" s="229">
        <v>51</v>
      </c>
      <c r="E302" s="229">
        <v>1972</v>
      </c>
      <c r="F302" s="230">
        <v>49.247999999999998</v>
      </c>
      <c r="G302" s="230">
        <v>5.8279230000000002</v>
      </c>
      <c r="H302" s="230">
        <v>8</v>
      </c>
      <c r="I302" s="230">
        <v>35.420074</v>
      </c>
      <c r="J302" s="231">
        <v>2608.15</v>
      </c>
      <c r="K302" s="230">
        <v>35.420074</v>
      </c>
      <c r="L302" s="231">
        <v>2608.15</v>
      </c>
      <c r="M302" s="232">
        <v>1.3580535628702336E-2</v>
      </c>
      <c r="N302" s="233">
        <v>311.95800000000003</v>
      </c>
      <c r="O302" s="234">
        <v>4.2365567336587233</v>
      </c>
      <c r="P302" s="234">
        <v>814.83213772214015</v>
      </c>
      <c r="Q302" s="345">
        <v>254.1934040195234</v>
      </c>
    </row>
    <row r="303" spans="1:17" s="5" customFormat="1" ht="12.75" customHeight="1">
      <c r="A303" s="343"/>
      <c r="B303" s="221" t="s">
        <v>41</v>
      </c>
      <c r="C303" s="214" t="s">
        <v>859</v>
      </c>
      <c r="D303" s="213">
        <v>29</v>
      </c>
      <c r="E303" s="213" t="s">
        <v>40</v>
      </c>
      <c r="F303" s="215">
        <f>G303+H303+I303</f>
        <v>29.4</v>
      </c>
      <c r="G303" s="215">
        <v>2.8420000000000001</v>
      </c>
      <c r="H303" s="215">
        <v>4.6399999999999997</v>
      </c>
      <c r="I303" s="215">
        <v>21.917999999999999</v>
      </c>
      <c r="J303" s="216">
        <v>1612.1</v>
      </c>
      <c r="K303" s="215">
        <f>I303</f>
        <v>21.917999999999999</v>
      </c>
      <c r="L303" s="216">
        <f>J303</f>
        <v>1612.1</v>
      </c>
      <c r="M303" s="217">
        <f>K303/L303</f>
        <v>1.3595930773525215E-2</v>
      </c>
      <c r="N303" s="218">
        <v>323.83999999999997</v>
      </c>
      <c r="O303" s="219">
        <f>M303*N303</f>
        <v>4.4029062216984052</v>
      </c>
      <c r="P303" s="219">
        <f>M303*60*1000</f>
        <v>815.75584641151283</v>
      </c>
      <c r="Q303" s="344">
        <f>P303*N303/1000</f>
        <v>264.17437330190432</v>
      </c>
    </row>
    <row r="304" spans="1:17" s="5" customFormat="1" ht="12.75" customHeight="1">
      <c r="A304" s="343"/>
      <c r="B304" s="221" t="s">
        <v>656</v>
      </c>
      <c r="C304" s="214" t="s">
        <v>891</v>
      </c>
      <c r="D304" s="213">
        <v>20</v>
      </c>
      <c r="E304" s="213">
        <v>1979</v>
      </c>
      <c r="F304" s="215">
        <v>19.308</v>
      </c>
      <c r="G304" s="215">
        <v>3.0150000000000001</v>
      </c>
      <c r="H304" s="215">
        <v>3.1680000000000001</v>
      </c>
      <c r="I304" s="215">
        <v>13.125</v>
      </c>
      <c r="J304" s="216">
        <v>964.06</v>
      </c>
      <c r="K304" s="215">
        <v>13.125</v>
      </c>
      <c r="L304" s="216">
        <v>964.06</v>
      </c>
      <c r="M304" s="217">
        <f>K304/L304</f>
        <v>1.3614297865278095E-2</v>
      </c>
      <c r="N304" s="218">
        <v>274.78899999999999</v>
      </c>
      <c r="O304" s="219">
        <f>M304*N304</f>
        <v>3.741059296101902</v>
      </c>
      <c r="P304" s="219">
        <f>M304*60*1000</f>
        <v>816.85787191668567</v>
      </c>
      <c r="Q304" s="344">
        <f>P304*N304/1000</f>
        <v>224.46355776611412</v>
      </c>
    </row>
    <row r="305" spans="1:17" s="5" customFormat="1" ht="12.75" customHeight="1">
      <c r="A305" s="343"/>
      <c r="B305" s="221" t="s">
        <v>130</v>
      </c>
      <c r="C305" s="214" t="s">
        <v>113</v>
      </c>
      <c r="D305" s="213">
        <v>50</v>
      </c>
      <c r="E305" s="213">
        <v>1980</v>
      </c>
      <c r="F305" s="215">
        <f>G305+H305+I305</f>
        <v>47.9</v>
      </c>
      <c r="G305" s="215">
        <v>4.17</v>
      </c>
      <c r="H305" s="215">
        <v>8</v>
      </c>
      <c r="I305" s="215">
        <v>35.729999999999997</v>
      </c>
      <c r="J305" s="216">
        <v>2615.04</v>
      </c>
      <c r="K305" s="215">
        <v>35.729999999999997</v>
      </c>
      <c r="L305" s="216">
        <v>2615.04</v>
      </c>
      <c r="M305" s="217">
        <f>K305/L305</f>
        <v>1.3663270925110131E-2</v>
      </c>
      <c r="N305" s="218">
        <v>212.4</v>
      </c>
      <c r="O305" s="219">
        <f>M305*N305*1.09</f>
        <v>3.1632658314977973</v>
      </c>
      <c r="P305" s="219">
        <f>M305*60*1000</f>
        <v>819.79625550660785</v>
      </c>
      <c r="Q305" s="344">
        <f>P305*N305/1000</f>
        <v>174.12472466960352</v>
      </c>
    </row>
    <row r="306" spans="1:17" s="5" customFormat="1" ht="12.75" customHeight="1">
      <c r="A306" s="343"/>
      <c r="B306" s="213" t="s">
        <v>852</v>
      </c>
      <c r="C306" s="253" t="s">
        <v>824</v>
      </c>
      <c r="D306" s="254">
        <v>36</v>
      </c>
      <c r="E306" s="254" t="s">
        <v>40</v>
      </c>
      <c r="F306" s="255">
        <v>29.119</v>
      </c>
      <c r="G306" s="255">
        <v>2.4359999999999999</v>
      </c>
      <c r="H306" s="255">
        <v>5.76</v>
      </c>
      <c r="I306" s="255">
        <v>20.922999999999998</v>
      </c>
      <c r="J306" s="256"/>
      <c r="K306" s="255">
        <f>+I306</f>
        <v>20.922999999999998</v>
      </c>
      <c r="L306" s="256">
        <v>1527.82</v>
      </c>
      <c r="M306" s="257">
        <f>K306/L306</f>
        <v>1.3694676074406671E-2</v>
      </c>
      <c r="N306" s="258">
        <v>320.5</v>
      </c>
      <c r="O306" s="259">
        <f>M306*N306</f>
        <v>4.3891436818473384</v>
      </c>
      <c r="P306" s="259">
        <f>M306*60*1000</f>
        <v>821.68056446440028</v>
      </c>
      <c r="Q306" s="349">
        <f>P306*N306/1000</f>
        <v>263.34862091084028</v>
      </c>
    </row>
    <row r="307" spans="1:17" s="5" customFormat="1" ht="12.75" customHeight="1">
      <c r="A307" s="343"/>
      <c r="B307" s="221" t="s">
        <v>656</v>
      </c>
      <c r="C307" s="214" t="s">
        <v>892</v>
      </c>
      <c r="D307" s="213">
        <v>45</v>
      </c>
      <c r="E307" s="213">
        <v>1988</v>
      </c>
      <c r="F307" s="215">
        <v>38.530999999999999</v>
      </c>
      <c r="G307" s="215">
        <v>2.923</v>
      </c>
      <c r="H307" s="215">
        <v>6.88</v>
      </c>
      <c r="I307" s="215">
        <v>28.728000000000002</v>
      </c>
      <c r="J307" s="216">
        <v>2182.6999999999998</v>
      </c>
      <c r="K307" s="215">
        <v>28.481000000000002</v>
      </c>
      <c r="L307" s="216">
        <v>2065.3200000000002</v>
      </c>
      <c r="M307" s="217">
        <f>K307/L307</f>
        <v>1.3790114849030659E-2</v>
      </c>
      <c r="N307" s="218">
        <v>274.78899999999999</v>
      </c>
      <c r="O307" s="219">
        <f>M307*N307</f>
        <v>3.7893718692502856</v>
      </c>
      <c r="P307" s="219">
        <f>M307*60*1000</f>
        <v>827.40689094183949</v>
      </c>
      <c r="Q307" s="344">
        <f>P307*N307/1000</f>
        <v>227.36231215501712</v>
      </c>
    </row>
    <row r="308" spans="1:17" s="5" customFormat="1" ht="12.75" customHeight="1">
      <c r="A308" s="343"/>
      <c r="B308" s="221" t="s">
        <v>405</v>
      </c>
      <c r="C308" s="214" t="s">
        <v>384</v>
      </c>
      <c r="D308" s="213">
        <v>75</v>
      </c>
      <c r="E308" s="213">
        <v>1983</v>
      </c>
      <c r="F308" s="215">
        <f>SUM(G308:I308)</f>
        <v>62.078000000000003</v>
      </c>
      <c r="G308" s="215">
        <v>2.2440000000000002</v>
      </c>
      <c r="H308" s="215">
        <v>12</v>
      </c>
      <c r="I308" s="215">
        <v>47.834000000000003</v>
      </c>
      <c r="J308" s="216">
        <v>3467.27</v>
      </c>
      <c r="K308" s="215">
        <v>47.834000000000003</v>
      </c>
      <c r="L308" s="216">
        <v>3467.27</v>
      </c>
      <c r="M308" s="217">
        <f>K308/L308</f>
        <v>1.3795868219088795E-2</v>
      </c>
      <c r="N308" s="218">
        <v>294</v>
      </c>
      <c r="O308" s="219">
        <f>M308*N308</f>
        <v>4.0559852564121055</v>
      </c>
      <c r="P308" s="219">
        <f>M308*60*1000</f>
        <v>827.75209314532776</v>
      </c>
      <c r="Q308" s="344">
        <f>P308*N308/1000</f>
        <v>243.35911538472635</v>
      </c>
    </row>
    <row r="309" spans="1:17" s="5" customFormat="1" ht="12.75" customHeight="1">
      <c r="A309" s="343"/>
      <c r="B309" s="213" t="s">
        <v>188</v>
      </c>
      <c r="C309" s="214" t="s">
        <v>167</v>
      </c>
      <c r="D309" s="213">
        <v>60</v>
      </c>
      <c r="E309" s="213">
        <v>1968</v>
      </c>
      <c r="F309" s="215">
        <v>53.36</v>
      </c>
      <c r="G309" s="215">
        <v>6.0414190000000003</v>
      </c>
      <c r="H309" s="215">
        <v>9.6</v>
      </c>
      <c r="I309" s="215">
        <v>37.718580000000003</v>
      </c>
      <c r="J309" s="216">
        <v>2726.22</v>
      </c>
      <c r="K309" s="215">
        <v>37.718580000000003</v>
      </c>
      <c r="L309" s="216">
        <v>2726.22</v>
      </c>
      <c r="M309" s="217">
        <f>K309/L309</f>
        <v>1.3835486497788149E-2</v>
      </c>
      <c r="N309" s="218">
        <v>200.56</v>
      </c>
      <c r="O309" s="219">
        <f>K309*N309/J309</f>
        <v>2.7748451719963909</v>
      </c>
      <c r="P309" s="219">
        <f>M309*60*1000</f>
        <v>830.12918986728891</v>
      </c>
      <c r="Q309" s="344">
        <f>O309*60</f>
        <v>166.49071031978346</v>
      </c>
    </row>
    <row r="310" spans="1:17" s="5" customFormat="1" ht="12.75" customHeight="1">
      <c r="A310" s="343"/>
      <c r="B310" s="213" t="s">
        <v>619</v>
      </c>
      <c r="C310" s="228" t="s">
        <v>599</v>
      </c>
      <c r="D310" s="229">
        <v>58</v>
      </c>
      <c r="E310" s="229">
        <v>1991</v>
      </c>
      <c r="F310" s="230">
        <v>47.398000000000003</v>
      </c>
      <c r="G310" s="230">
        <v>4.1195250000000003</v>
      </c>
      <c r="H310" s="230">
        <v>9.44</v>
      </c>
      <c r="I310" s="230">
        <v>33.838469000000003</v>
      </c>
      <c r="J310" s="231">
        <v>2439.79</v>
      </c>
      <c r="K310" s="230">
        <v>33.838469000000003</v>
      </c>
      <c r="L310" s="231">
        <v>2439.79</v>
      </c>
      <c r="M310" s="232">
        <v>1.3869418679476515E-2</v>
      </c>
      <c r="N310" s="233">
        <v>311.95800000000003</v>
      </c>
      <c r="O310" s="234">
        <v>4.3266761124121347</v>
      </c>
      <c r="P310" s="234">
        <v>832.16512076859078</v>
      </c>
      <c r="Q310" s="345">
        <v>259.6005667447281</v>
      </c>
    </row>
    <row r="311" spans="1:17" s="5" customFormat="1" ht="12.75" customHeight="1">
      <c r="A311" s="343"/>
      <c r="B311" s="213" t="s">
        <v>59</v>
      </c>
      <c r="C311" s="214" t="s">
        <v>370</v>
      </c>
      <c r="D311" s="213">
        <v>60</v>
      </c>
      <c r="E311" s="213" t="s">
        <v>758</v>
      </c>
      <c r="F311" s="215">
        <f>SUM(G311,H311,I311)</f>
        <v>63.710999999999999</v>
      </c>
      <c r="G311" s="215">
        <v>8.0419999999999998</v>
      </c>
      <c r="H311" s="215">
        <v>8.641</v>
      </c>
      <c r="I311" s="215">
        <v>47.027999999999999</v>
      </c>
      <c r="J311" s="216"/>
      <c r="K311" s="215">
        <f>I311</f>
        <v>47.027999999999999</v>
      </c>
      <c r="L311" s="216">
        <v>3378.71</v>
      </c>
      <c r="M311" s="217">
        <f>K311/L311</f>
        <v>1.3918921718644098E-2</v>
      </c>
      <c r="N311" s="218">
        <v>243.506</v>
      </c>
      <c r="O311" s="219">
        <f>M311*N311</f>
        <v>3.3893409520201496</v>
      </c>
      <c r="P311" s="219">
        <f>M311*60*1000</f>
        <v>835.13530311864588</v>
      </c>
      <c r="Q311" s="344">
        <f>P311*N311/1000</f>
        <v>203.36045712120898</v>
      </c>
    </row>
    <row r="312" spans="1:17" s="5" customFormat="1" ht="12.75" customHeight="1">
      <c r="A312" s="343"/>
      <c r="B312" s="213" t="s">
        <v>852</v>
      </c>
      <c r="C312" s="253" t="s">
        <v>825</v>
      </c>
      <c r="D312" s="254">
        <v>17</v>
      </c>
      <c r="E312" s="254" t="s">
        <v>40</v>
      </c>
      <c r="F312" s="255">
        <v>16.512</v>
      </c>
      <c r="G312" s="255">
        <v>1.6830000000000001</v>
      </c>
      <c r="H312" s="255">
        <v>2.72</v>
      </c>
      <c r="I312" s="255">
        <v>11.746</v>
      </c>
      <c r="J312" s="256"/>
      <c r="K312" s="255">
        <f>+I312</f>
        <v>11.746</v>
      </c>
      <c r="L312" s="256">
        <v>843.6</v>
      </c>
      <c r="M312" s="257">
        <f>K312/L312</f>
        <v>1.3923660502607871E-2</v>
      </c>
      <c r="N312" s="258">
        <v>320.5</v>
      </c>
      <c r="O312" s="259">
        <f>M312*N312</f>
        <v>4.4625331910858224</v>
      </c>
      <c r="P312" s="259">
        <f>M312*60*1000</f>
        <v>835.41963015647229</v>
      </c>
      <c r="Q312" s="349">
        <f>P312*N312/1000</f>
        <v>267.75199146514939</v>
      </c>
    </row>
    <row r="313" spans="1:17" s="5" customFormat="1" ht="12.75" customHeight="1">
      <c r="A313" s="343"/>
      <c r="B313" s="213" t="s">
        <v>1031</v>
      </c>
      <c r="C313" s="228" t="s">
        <v>1012</v>
      </c>
      <c r="D313" s="229">
        <v>22</v>
      </c>
      <c r="E313" s="229">
        <v>1989</v>
      </c>
      <c r="F313" s="230">
        <v>21.88</v>
      </c>
      <c r="G313" s="230">
        <v>2.3460000000000001</v>
      </c>
      <c r="H313" s="230">
        <v>3.52</v>
      </c>
      <c r="I313" s="230">
        <v>16.013998999999998</v>
      </c>
      <c r="J313" s="231">
        <v>1148.3</v>
      </c>
      <c r="K313" s="230">
        <v>16.013998999999998</v>
      </c>
      <c r="L313" s="231">
        <v>1148.3</v>
      </c>
      <c r="M313" s="232">
        <v>1.3945832099625532E-2</v>
      </c>
      <c r="N313" s="233">
        <v>309.56</v>
      </c>
      <c r="O313" s="234">
        <v>4.3170717847600795</v>
      </c>
      <c r="P313" s="234">
        <v>836.74992597753192</v>
      </c>
      <c r="Q313" s="345">
        <v>259.02430708560479</v>
      </c>
    </row>
    <row r="314" spans="1:17" s="5" customFormat="1" ht="12.75" customHeight="1">
      <c r="A314" s="343"/>
      <c r="B314" s="213" t="s">
        <v>336</v>
      </c>
      <c r="C314" s="235" t="s">
        <v>301</v>
      </c>
      <c r="D314" s="236">
        <v>36</v>
      </c>
      <c r="E314" s="236">
        <v>1987</v>
      </c>
      <c r="F314" s="237">
        <v>44.235999999999997</v>
      </c>
      <c r="G314" s="237">
        <v>5.1985340000000004</v>
      </c>
      <c r="H314" s="237">
        <v>8.64</v>
      </c>
      <c r="I314" s="237">
        <v>30.397462999999998</v>
      </c>
      <c r="J314" s="238">
        <v>2176.88</v>
      </c>
      <c r="K314" s="237">
        <v>30.397462999999998</v>
      </c>
      <c r="L314" s="238">
        <v>2176.88</v>
      </c>
      <c r="M314" s="239">
        <v>1.3963775219580315E-2</v>
      </c>
      <c r="N314" s="240">
        <v>263.88900000000001</v>
      </c>
      <c r="O314" s="241">
        <v>3.6848866789198298</v>
      </c>
      <c r="P314" s="241">
        <v>837.82651317481896</v>
      </c>
      <c r="Q314" s="346">
        <v>221.09320073518981</v>
      </c>
    </row>
    <row r="315" spans="1:17" s="5" customFormat="1" ht="12.75" customHeight="1">
      <c r="A315" s="343"/>
      <c r="B315" s="221" t="s">
        <v>39</v>
      </c>
      <c r="C315" s="214" t="s">
        <v>356</v>
      </c>
      <c r="D315" s="213">
        <v>27</v>
      </c>
      <c r="E315" s="213">
        <v>1988</v>
      </c>
      <c r="F315" s="215">
        <v>28.7</v>
      </c>
      <c r="G315" s="215">
        <v>4.08</v>
      </c>
      <c r="H315" s="215">
        <v>4.32</v>
      </c>
      <c r="I315" s="215">
        <v>20.3</v>
      </c>
      <c r="J315" s="216">
        <v>1452</v>
      </c>
      <c r="K315" s="215">
        <v>20.3</v>
      </c>
      <c r="L315" s="216">
        <v>1452</v>
      </c>
      <c r="M315" s="217">
        <f>I315/L315</f>
        <v>1.3980716253443527E-2</v>
      </c>
      <c r="N315" s="218">
        <v>230.21</v>
      </c>
      <c r="O315" s="219">
        <f>M315*N315</f>
        <v>3.2185006887052343</v>
      </c>
      <c r="P315" s="219">
        <f>M315*60*1000</f>
        <v>838.84297520661164</v>
      </c>
      <c r="Q315" s="344">
        <f>O315*60</f>
        <v>193.11004132231406</v>
      </c>
    </row>
    <row r="316" spans="1:17" s="5" customFormat="1" ht="12.75" customHeight="1">
      <c r="A316" s="343"/>
      <c r="B316" s="221" t="s">
        <v>28</v>
      </c>
      <c r="C316" s="214" t="s">
        <v>675</v>
      </c>
      <c r="D316" s="213">
        <v>60</v>
      </c>
      <c r="E316" s="213" t="s">
        <v>664</v>
      </c>
      <c r="F316" s="215"/>
      <c r="G316" s="215">
        <v>3.6011639999999998</v>
      </c>
      <c r="H316" s="215">
        <v>8.16</v>
      </c>
      <c r="I316" s="215">
        <v>43.758826999999997</v>
      </c>
      <c r="J316" s="216">
        <v>3129.7</v>
      </c>
      <c r="K316" s="215">
        <v>43.758830000000003</v>
      </c>
      <c r="L316" s="216">
        <v>3129.7</v>
      </c>
      <c r="M316" s="217">
        <f>K316/L316</f>
        <v>1.3981796977346073E-2</v>
      </c>
      <c r="N316" s="218">
        <v>248.30199999999999</v>
      </c>
      <c r="O316" s="219">
        <f>M316*N316</f>
        <v>3.4717081530689846</v>
      </c>
      <c r="P316" s="219">
        <f>M316*60*1000</f>
        <v>838.90781864076439</v>
      </c>
      <c r="Q316" s="344">
        <f>P316*N316/1000</f>
        <v>208.30248918413906</v>
      </c>
    </row>
    <row r="317" spans="1:17" s="5" customFormat="1" ht="12.75" customHeight="1">
      <c r="A317" s="343"/>
      <c r="B317" s="213" t="s">
        <v>188</v>
      </c>
      <c r="C317" s="214" t="s">
        <v>172</v>
      </c>
      <c r="D317" s="213">
        <v>60</v>
      </c>
      <c r="E317" s="213">
        <v>1980</v>
      </c>
      <c r="F317" s="215">
        <v>59.41</v>
      </c>
      <c r="G317" s="215">
        <v>6.5170500000000002</v>
      </c>
      <c r="H317" s="215">
        <v>9.44</v>
      </c>
      <c r="I317" s="215">
        <v>43.452950000000001</v>
      </c>
      <c r="J317" s="216">
        <v>3091.1</v>
      </c>
      <c r="K317" s="215">
        <v>43.452950000000001</v>
      </c>
      <c r="L317" s="216">
        <v>3091.1</v>
      </c>
      <c r="M317" s="217">
        <f>K317/L317</f>
        <v>1.4057439099349747E-2</v>
      </c>
      <c r="N317" s="218">
        <v>200.56</v>
      </c>
      <c r="O317" s="219">
        <f>K317*N317/J317</f>
        <v>2.8193599857655851</v>
      </c>
      <c r="P317" s="219">
        <f>M317*60*1000</f>
        <v>843.44634596098479</v>
      </c>
      <c r="Q317" s="344">
        <f>O317*60</f>
        <v>169.1615991459351</v>
      </c>
    </row>
    <row r="318" spans="1:17" s="5" customFormat="1" ht="12.75" customHeight="1">
      <c r="A318" s="343"/>
      <c r="B318" s="213" t="s">
        <v>567</v>
      </c>
      <c r="C318" s="235" t="s">
        <v>558</v>
      </c>
      <c r="D318" s="236">
        <v>20</v>
      </c>
      <c r="E318" s="236">
        <v>1987</v>
      </c>
      <c r="F318" s="237">
        <v>20.728999999999999</v>
      </c>
      <c r="G318" s="237">
        <v>1.9900199999999999</v>
      </c>
      <c r="H318" s="237">
        <v>3.2</v>
      </c>
      <c r="I318" s="237">
        <v>15.53898</v>
      </c>
      <c r="J318" s="238">
        <v>1104.7</v>
      </c>
      <c r="K318" s="237">
        <v>15.53898</v>
      </c>
      <c r="L318" s="238">
        <v>1104.7</v>
      </c>
      <c r="M318" s="239">
        <v>1.4066244229202498E-2</v>
      </c>
      <c r="N318" s="240">
        <v>284.05400000000003</v>
      </c>
      <c r="O318" s="241">
        <v>3.9955729382818865</v>
      </c>
      <c r="P318" s="241">
        <v>843.97465375214983</v>
      </c>
      <c r="Q318" s="346">
        <v>239.73437629691318</v>
      </c>
    </row>
    <row r="319" spans="1:17" s="5" customFormat="1" ht="12.75" customHeight="1">
      <c r="A319" s="343"/>
      <c r="B319" s="213" t="s">
        <v>852</v>
      </c>
      <c r="C319" s="253" t="s">
        <v>826</v>
      </c>
      <c r="D319" s="254">
        <v>45</v>
      </c>
      <c r="E319" s="254" t="s">
        <v>40</v>
      </c>
      <c r="F319" s="255">
        <v>42.613</v>
      </c>
      <c r="G319" s="255">
        <v>2.2799999999999998</v>
      </c>
      <c r="H319" s="255">
        <v>7.2</v>
      </c>
      <c r="I319" s="255">
        <v>33.133000000000003</v>
      </c>
      <c r="J319" s="256"/>
      <c r="K319" s="255">
        <f>+I319</f>
        <v>33.133000000000003</v>
      </c>
      <c r="L319" s="256">
        <v>2347.81</v>
      </c>
      <c r="M319" s="257">
        <f>K319/L319</f>
        <v>1.4112300399095329E-2</v>
      </c>
      <c r="N319" s="258">
        <v>320.5</v>
      </c>
      <c r="O319" s="259">
        <f>M319*N319</f>
        <v>4.5229922779100526</v>
      </c>
      <c r="P319" s="259">
        <f>M319*60*1000</f>
        <v>846.73802394571976</v>
      </c>
      <c r="Q319" s="349">
        <f>P319*N319/1000</f>
        <v>271.37953667460317</v>
      </c>
    </row>
    <row r="320" spans="1:17" s="5" customFormat="1" ht="12.75" customHeight="1">
      <c r="A320" s="343"/>
      <c r="B320" s="213" t="s">
        <v>250</v>
      </c>
      <c r="C320" s="214" t="s">
        <v>243</v>
      </c>
      <c r="D320" s="213">
        <v>60</v>
      </c>
      <c r="E320" s="213" t="s">
        <v>40</v>
      </c>
      <c r="F320" s="260">
        <f>SUM(G320:I320)</f>
        <v>45.9</v>
      </c>
      <c r="G320" s="260">
        <v>3.06</v>
      </c>
      <c r="H320" s="260">
        <v>8.84</v>
      </c>
      <c r="I320" s="260">
        <v>34</v>
      </c>
      <c r="J320" s="216">
        <v>2404.54</v>
      </c>
      <c r="K320" s="260">
        <v>34</v>
      </c>
      <c r="L320" s="216">
        <v>2404.54</v>
      </c>
      <c r="M320" s="250">
        <f>K320/L320</f>
        <v>1.4139918653879745E-2</v>
      </c>
      <c r="N320" s="251">
        <v>209</v>
      </c>
      <c r="O320" s="252">
        <f>M320*N320</f>
        <v>2.9552429986608666</v>
      </c>
      <c r="P320" s="252">
        <f>M320*60*1000</f>
        <v>848.39511923278462</v>
      </c>
      <c r="Q320" s="348">
        <f>P320*N320/1000</f>
        <v>177.314579919652</v>
      </c>
    </row>
    <row r="321" spans="1:17" s="5" customFormat="1" ht="12.75" customHeight="1">
      <c r="A321" s="343"/>
      <c r="B321" s="213" t="s">
        <v>638</v>
      </c>
      <c r="C321" s="214" t="s">
        <v>1054</v>
      </c>
      <c r="D321" s="213">
        <v>51</v>
      </c>
      <c r="E321" s="213">
        <v>1988</v>
      </c>
      <c r="F321" s="215">
        <v>37.039000000000001</v>
      </c>
      <c r="G321" s="215">
        <v>2.831979</v>
      </c>
      <c r="H321" s="215">
        <v>8</v>
      </c>
      <c r="I321" s="215">
        <v>26.207027</v>
      </c>
      <c r="J321" s="216">
        <v>1853.38</v>
      </c>
      <c r="K321" s="215">
        <v>26.207027</v>
      </c>
      <c r="L321" s="216">
        <v>1853.38</v>
      </c>
      <c r="M321" s="217">
        <v>1.414012614790275E-2</v>
      </c>
      <c r="N321" s="218">
        <v>281.54700000000003</v>
      </c>
      <c r="O321" s="219">
        <v>3.981110096563576</v>
      </c>
      <c r="P321" s="219">
        <v>848.40756887416501</v>
      </c>
      <c r="Q321" s="344">
        <v>238.86660579381456</v>
      </c>
    </row>
    <row r="322" spans="1:17" s="5" customFormat="1" ht="12.75" customHeight="1">
      <c r="A322" s="343"/>
      <c r="B322" s="213" t="s">
        <v>59</v>
      </c>
      <c r="C322" s="214" t="s">
        <v>371</v>
      </c>
      <c r="D322" s="213">
        <v>30</v>
      </c>
      <c r="E322" s="213" t="s">
        <v>758</v>
      </c>
      <c r="F322" s="215">
        <f>SUM(G322,H322,I322)</f>
        <v>31.609000000000002</v>
      </c>
      <c r="G322" s="215">
        <v>3.2389999999999999</v>
      </c>
      <c r="H322" s="215">
        <v>4.8</v>
      </c>
      <c r="I322" s="215">
        <v>23.57</v>
      </c>
      <c r="J322" s="216"/>
      <c r="K322" s="215">
        <f>I322</f>
        <v>23.57</v>
      </c>
      <c r="L322" s="216">
        <v>1665.94</v>
      </c>
      <c r="M322" s="217">
        <f>K322/L322</f>
        <v>1.4148168601510257E-2</v>
      </c>
      <c r="N322" s="218">
        <v>243.506</v>
      </c>
      <c r="O322" s="219">
        <f>M322*N322</f>
        <v>3.4451639434793568</v>
      </c>
      <c r="P322" s="219">
        <f>M322*60*1000</f>
        <v>848.89011609061549</v>
      </c>
      <c r="Q322" s="344">
        <f>P322*N322/1000</f>
        <v>206.70983660876144</v>
      </c>
    </row>
    <row r="323" spans="1:17" s="5" customFormat="1" ht="12.75" customHeight="1">
      <c r="A323" s="343"/>
      <c r="B323" s="213" t="s">
        <v>619</v>
      </c>
      <c r="C323" s="228" t="s">
        <v>592</v>
      </c>
      <c r="D323" s="229">
        <v>30</v>
      </c>
      <c r="E323" s="229">
        <v>1990</v>
      </c>
      <c r="F323" s="230">
        <v>30.963000000000001</v>
      </c>
      <c r="G323" s="230">
        <v>3.3149999999999999</v>
      </c>
      <c r="H323" s="230">
        <v>4.8</v>
      </c>
      <c r="I323" s="230">
        <v>22.847995999999998</v>
      </c>
      <c r="J323" s="231">
        <v>1613.04</v>
      </c>
      <c r="K323" s="230">
        <v>22.847995999999998</v>
      </c>
      <c r="L323" s="231">
        <v>1613.04</v>
      </c>
      <c r="M323" s="232">
        <v>1.4164556365620196E-2</v>
      </c>
      <c r="N323" s="233">
        <v>311.95800000000003</v>
      </c>
      <c r="O323" s="234">
        <v>4.4187466747061457</v>
      </c>
      <c r="P323" s="234">
        <v>849.87338193721178</v>
      </c>
      <c r="Q323" s="345">
        <v>265.12480048236876</v>
      </c>
    </row>
    <row r="324" spans="1:17" s="5" customFormat="1" ht="12.75" customHeight="1">
      <c r="A324" s="343"/>
      <c r="B324" s="221" t="s">
        <v>39</v>
      </c>
      <c r="C324" s="214" t="s">
        <v>355</v>
      </c>
      <c r="D324" s="213">
        <v>13</v>
      </c>
      <c r="E324" s="213">
        <v>2003</v>
      </c>
      <c r="F324" s="215">
        <v>14.8</v>
      </c>
      <c r="G324" s="215">
        <v>3.2639999999999998</v>
      </c>
      <c r="H324" s="215">
        <v>2.1</v>
      </c>
      <c r="I324" s="215">
        <v>9.4359999999999999</v>
      </c>
      <c r="J324" s="216">
        <v>666</v>
      </c>
      <c r="K324" s="215">
        <v>9.4359999999999999</v>
      </c>
      <c r="L324" s="216">
        <v>666</v>
      </c>
      <c r="M324" s="217">
        <f>I324/L324</f>
        <v>1.4168168168168169E-2</v>
      </c>
      <c r="N324" s="218">
        <v>230.21</v>
      </c>
      <c r="O324" s="219">
        <f>M324*N324</f>
        <v>3.2616539939939941</v>
      </c>
      <c r="P324" s="219">
        <f>M324*60*1000</f>
        <v>850.09009009009003</v>
      </c>
      <c r="Q324" s="344">
        <f>O324*60</f>
        <v>195.69923963963964</v>
      </c>
    </row>
    <row r="325" spans="1:17" s="5" customFormat="1" ht="12.75" customHeight="1">
      <c r="A325" s="343"/>
      <c r="B325" s="221" t="s">
        <v>260</v>
      </c>
      <c r="C325" s="214" t="s">
        <v>966</v>
      </c>
      <c r="D325" s="213">
        <v>22</v>
      </c>
      <c r="E325" s="213" t="s">
        <v>40</v>
      </c>
      <c r="F325" s="215">
        <f>G325+H325+I325</f>
        <v>24.66</v>
      </c>
      <c r="G325" s="215">
        <v>2.8927</v>
      </c>
      <c r="H325" s="215">
        <v>3.52</v>
      </c>
      <c r="I325" s="215">
        <v>18.247299999999999</v>
      </c>
      <c r="J325" s="216">
        <v>1285.1199999999999</v>
      </c>
      <c r="K325" s="215">
        <f>I325</f>
        <v>18.247299999999999</v>
      </c>
      <c r="L325" s="216">
        <f>J325</f>
        <v>1285.1199999999999</v>
      </c>
      <c r="M325" s="217">
        <f>K325/L325</f>
        <v>1.4198907495019921E-2</v>
      </c>
      <c r="N325" s="218">
        <v>173.6</v>
      </c>
      <c r="O325" s="219">
        <f>M325*N325</f>
        <v>2.4649303411354584</v>
      </c>
      <c r="P325" s="219">
        <f>M325*60*1000</f>
        <v>851.93444970119526</v>
      </c>
      <c r="Q325" s="344">
        <f>P325*N325/1000</f>
        <v>147.89582046812748</v>
      </c>
    </row>
    <row r="326" spans="1:17" s="5" customFormat="1" ht="12.75" customHeight="1">
      <c r="A326" s="343"/>
      <c r="B326" s="221" t="s">
        <v>260</v>
      </c>
      <c r="C326" s="214" t="s">
        <v>487</v>
      </c>
      <c r="D326" s="213">
        <v>20</v>
      </c>
      <c r="E326" s="213">
        <v>1993</v>
      </c>
      <c r="F326" s="215">
        <f>G326+H326+I326</f>
        <v>24.77</v>
      </c>
      <c r="G326" s="215">
        <v>2.9691999999999998</v>
      </c>
      <c r="H326" s="215">
        <v>2.88</v>
      </c>
      <c r="I326" s="215">
        <v>18.9208</v>
      </c>
      <c r="J326" s="216">
        <v>1330.03</v>
      </c>
      <c r="K326" s="215">
        <f>I326</f>
        <v>18.9208</v>
      </c>
      <c r="L326" s="216">
        <f>J326</f>
        <v>1330.03</v>
      </c>
      <c r="M326" s="217">
        <f>K326/L326</f>
        <v>1.4225844529822635E-2</v>
      </c>
      <c r="N326" s="218">
        <v>173.6</v>
      </c>
      <c r="O326" s="219">
        <f>M326*N326</f>
        <v>2.4696066103772094</v>
      </c>
      <c r="P326" s="219">
        <f>M326*60*1000</f>
        <v>853.55067178935803</v>
      </c>
      <c r="Q326" s="344">
        <f>P326*N326/1000</f>
        <v>148.17639662263255</v>
      </c>
    </row>
    <row r="327" spans="1:17" s="5" customFormat="1" ht="12.75" customHeight="1">
      <c r="A327" s="343"/>
      <c r="B327" s="221" t="s">
        <v>500</v>
      </c>
      <c r="C327" s="214" t="s">
        <v>780</v>
      </c>
      <c r="D327" s="213">
        <v>99</v>
      </c>
      <c r="E327" s="213">
        <v>1979</v>
      </c>
      <c r="F327" s="215">
        <v>99</v>
      </c>
      <c r="G327" s="215">
        <v>13.2468</v>
      </c>
      <c r="H327" s="215">
        <v>9.9</v>
      </c>
      <c r="I327" s="215">
        <v>75.853200000000001</v>
      </c>
      <c r="J327" s="216">
        <v>5328.25</v>
      </c>
      <c r="K327" s="215">
        <v>75.853200000000001</v>
      </c>
      <c r="L327" s="216">
        <v>5328.25</v>
      </c>
      <c r="M327" s="217">
        <f>K327/L327</f>
        <v>1.4236043729179373E-2</v>
      </c>
      <c r="N327" s="218">
        <v>246.77600000000001</v>
      </c>
      <c r="O327" s="219">
        <f>M327*N327</f>
        <v>3.5131139273119691</v>
      </c>
      <c r="P327" s="219">
        <v>854.16262375076246</v>
      </c>
      <c r="Q327" s="344">
        <v>210.78683563871814</v>
      </c>
    </row>
    <row r="328" spans="1:17" s="5" customFormat="1" ht="12.75" customHeight="1">
      <c r="A328" s="343"/>
      <c r="B328" s="213" t="s">
        <v>59</v>
      </c>
      <c r="C328" s="214" t="s">
        <v>373</v>
      </c>
      <c r="D328" s="213">
        <v>55</v>
      </c>
      <c r="E328" s="213" t="s">
        <v>758</v>
      </c>
      <c r="F328" s="215">
        <f>SUM(G328,H328,I328)</f>
        <v>55.995000000000005</v>
      </c>
      <c r="G328" s="215">
        <v>6.1139999999999999</v>
      </c>
      <c r="H328" s="215">
        <v>8.5470000000000006</v>
      </c>
      <c r="I328" s="215">
        <v>41.334000000000003</v>
      </c>
      <c r="J328" s="216"/>
      <c r="K328" s="215">
        <f>I328</f>
        <v>41.334000000000003</v>
      </c>
      <c r="L328" s="216">
        <v>2903.18</v>
      </c>
      <c r="M328" s="217">
        <f>K328/L328</f>
        <v>1.4237491302640555E-2</v>
      </c>
      <c r="N328" s="218">
        <v>243.506</v>
      </c>
      <c r="O328" s="219">
        <f>M328*N328</f>
        <v>3.4669145571407909</v>
      </c>
      <c r="P328" s="219">
        <f>M328*60*1000</f>
        <v>854.24947815843336</v>
      </c>
      <c r="Q328" s="344">
        <f>P328*N328/1000</f>
        <v>208.01487342844746</v>
      </c>
    </row>
    <row r="329" spans="1:17" s="5" customFormat="1" ht="12.75" customHeight="1">
      <c r="A329" s="343"/>
      <c r="B329" s="221" t="s">
        <v>260</v>
      </c>
      <c r="C329" s="214" t="s">
        <v>488</v>
      </c>
      <c r="D329" s="213">
        <v>19</v>
      </c>
      <c r="E329" s="213" t="s">
        <v>40</v>
      </c>
      <c r="F329" s="215">
        <f>G329+H329+I329</f>
        <v>20.93</v>
      </c>
      <c r="G329" s="215">
        <v>1.8556999999999999</v>
      </c>
      <c r="H329" s="215">
        <v>3.04</v>
      </c>
      <c r="I329" s="215">
        <v>16.034300000000002</v>
      </c>
      <c r="J329" s="216">
        <v>1124.4000000000001</v>
      </c>
      <c r="K329" s="215">
        <f>I329</f>
        <v>16.034300000000002</v>
      </c>
      <c r="L329" s="216">
        <f>J329</f>
        <v>1124.4000000000001</v>
      </c>
      <c r="M329" s="217">
        <f>K329/L329</f>
        <v>1.4260316613304874E-2</v>
      </c>
      <c r="N329" s="218">
        <v>173.6</v>
      </c>
      <c r="O329" s="219">
        <f>M329*N329</f>
        <v>2.4755909640697262</v>
      </c>
      <c r="P329" s="219">
        <f>M329*60*1000</f>
        <v>855.61899679829241</v>
      </c>
      <c r="Q329" s="344">
        <f>P329*N329/1000</f>
        <v>148.53545784418355</v>
      </c>
    </row>
    <row r="330" spans="1:17" s="5" customFormat="1" ht="12.75" customHeight="1">
      <c r="A330" s="343"/>
      <c r="B330" s="213" t="s">
        <v>852</v>
      </c>
      <c r="C330" s="253" t="s">
        <v>827</v>
      </c>
      <c r="D330" s="254">
        <v>31</v>
      </c>
      <c r="E330" s="254" t="s">
        <v>40</v>
      </c>
      <c r="F330" s="255">
        <v>33.470999999999997</v>
      </c>
      <c r="G330" s="255">
        <v>4.0039999999999996</v>
      </c>
      <c r="H330" s="255">
        <v>5.12</v>
      </c>
      <c r="I330" s="255">
        <v>24.347000000000001</v>
      </c>
      <c r="J330" s="256"/>
      <c r="K330" s="255">
        <f>+I330</f>
        <v>24.347000000000001</v>
      </c>
      <c r="L330" s="256">
        <v>1704.18</v>
      </c>
      <c r="M330" s="257">
        <f>K330/L330</f>
        <v>1.4286636388174958E-2</v>
      </c>
      <c r="N330" s="258">
        <v>320.5</v>
      </c>
      <c r="O330" s="259">
        <f>M330*N330</f>
        <v>4.578866962410074</v>
      </c>
      <c r="P330" s="259">
        <f>M330*60*1000</f>
        <v>857.19818329049747</v>
      </c>
      <c r="Q330" s="349">
        <f>P330*N330/1000</f>
        <v>274.73201774460443</v>
      </c>
    </row>
    <row r="331" spans="1:17" s="5" customFormat="1" ht="12.75" customHeight="1">
      <c r="A331" s="343"/>
      <c r="B331" s="213" t="s">
        <v>336</v>
      </c>
      <c r="C331" s="235" t="s">
        <v>302</v>
      </c>
      <c r="D331" s="236">
        <v>20</v>
      </c>
      <c r="E331" s="236">
        <v>1982</v>
      </c>
      <c r="F331" s="237">
        <v>21.045999999999999</v>
      </c>
      <c r="G331" s="237">
        <v>2.5128119999999998</v>
      </c>
      <c r="H331" s="237">
        <v>3.2</v>
      </c>
      <c r="I331" s="237">
        <v>15.333186000000001</v>
      </c>
      <c r="J331" s="238">
        <v>1071.97</v>
      </c>
      <c r="K331" s="237">
        <v>15.333186000000001</v>
      </c>
      <c r="L331" s="238">
        <v>1071.97</v>
      </c>
      <c r="M331" s="239">
        <v>1.4303745440637332E-2</v>
      </c>
      <c r="N331" s="240">
        <v>263.88900000000001</v>
      </c>
      <c r="O331" s="241">
        <v>3.7746010805843451</v>
      </c>
      <c r="P331" s="241">
        <v>858.22472643823983</v>
      </c>
      <c r="Q331" s="346">
        <v>226.47606483506067</v>
      </c>
    </row>
    <row r="332" spans="1:17" s="5" customFormat="1" ht="12.75" customHeight="1">
      <c r="A332" s="343"/>
      <c r="B332" s="213" t="s">
        <v>59</v>
      </c>
      <c r="C332" s="214" t="s">
        <v>762</v>
      </c>
      <c r="D332" s="213">
        <v>50</v>
      </c>
      <c r="E332" s="213" t="s">
        <v>758</v>
      </c>
      <c r="F332" s="215">
        <f>SUM(G332,H332,I332)</f>
        <v>50.555999999999997</v>
      </c>
      <c r="G332" s="215">
        <v>5.1369999999999996</v>
      </c>
      <c r="H332" s="215">
        <v>8</v>
      </c>
      <c r="I332" s="215">
        <v>37.418999999999997</v>
      </c>
      <c r="J332" s="216"/>
      <c r="K332" s="215">
        <f>I332</f>
        <v>37.418999999999997</v>
      </c>
      <c r="L332" s="216">
        <v>2614.21</v>
      </c>
      <c r="M332" s="217">
        <f>K332/L332</f>
        <v>1.4313693238110173E-2</v>
      </c>
      <c r="N332" s="218">
        <v>243.506</v>
      </c>
      <c r="O332" s="219">
        <f>M332*N332</f>
        <v>3.4854701856392558</v>
      </c>
      <c r="P332" s="219">
        <f>M332*60*1000</f>
        <v>858.82159428661043</v>
      </c>
      <c r="Q332" s="344">
        <f>P332*N332/1000</f>
        <v>209.12821113835537</v>
      </c>
    </row>
    <row r="333" spans="1:17" s="5" customFormat="1" ht="12.75" customHeight="1">
      <c r="A333" s="343"/>
      <c r="B333" s="213" t="s">
        <v>59</v>
      </c>
      <c r="C333" s="214" t="s">
        <v>759</v>
      </c>
      <c r="D333" s="213">
        <v>60</v>
      </c>
      <c r="E333" s="213" t="s">
        <v>758</v>
      </c>
      <c r="F333" s="215">
        <f>SUM(G333,H333,I333)</f>
        <v>59.997</v>
      </c>
      <c r="G333" s="215">
        <v>5.2549999999999999</v>
      </c>
      <c r="H333" s="215">
        <v>9.6</v>
      </c>
      <c r="I333" s="215">
        <v>45.142000000000003</v>
      </c>
      <c r="J333" s="216"/>
      <c r="K333" s="215">
        <f>I333</f>
        <v>45.142000000000003</v>
      </c>
      <c r="L333" s="216">
        <v>3153.72</v>
      </c>
      <c r="M333" s="217">
        <f>K333/L333</f>
        <v>1.4313889628755884E-2</v>
      </c>
      <c r="N333" s="218">
        <v>243.506</v>
      </c>
      <c r="O333" s="219">
        <f>M333*N333</f>
        <v>3.4855180079398305</v>
      </c>
      <c r="P333" s="219">
        <f>M333*60*1000</f>
        <v>858.8333777253531</v>
      </c>
      <c r="Q333" s="344">
        <f>P333*N333/1000</f>
        <v>209.13108047638983</v>
      </c>
    </row>
    <row r="334" spans="1:17" s="5" customFormat="1" ht="12.75" customHeight="1">
      <c r="A334" s="343"/>
      <c r="B334" s="221" t="s">
        <v>260</v>
      </c>
      <c r="C334" s="214" t="s">
        <v>967</v>
      </c>
      <c r="D334" s="213">
        <v>41</v>
      </c>
      <c r="E334" s="213" t="s">
        <v>40</v>
      </c>
      <c r="F334" s="215">
        <f>G334+H334+I334</f>
        <v>43</v>
      </c>
      <c r="G334" s="215">
        <v>4.8029999999999999</v>
      </c>
      <c r="H334" s="215">
        <v>6.4</v>
      </c>
      <c r="I334" s="215">
        <v>31.797000000000001</v>
      </c>
      <c r="J334" s="216">
        <v>2217.17</v>
      </c>
      <c r="K334" s="215">
        <f>I334</f>
        <v>31.797000000000001</v>
      </c>
      <c r="L334" s="216">
        <f>J334</f>
        <v>2217.17</v>
      </c>
      <c r="M334" s="217">
        <f>K334/L334</f>
        <v>1.4341254842885299E-2</v>
      </c>
      <c r="N334" s="218">
        <v>173.6</v>
      </c>
      <c r="O334" s="219">
        <f>M334*N334</f>
        <v>2.4896418407248877</v>
      </c>
      <c r="P334" s="219">
        <f>M334*60*1000</f>
        <v>860.47529057311795</v>
      </c>
      <c r="Q334" s="344">
        <f>P334*N334/1000</f>
        <v>149.37851044349327</v>
      </c>
    </row>
    <row r="335" spans="1:17" s="5" customFormat="1" ht="12.75" customHeight="1">
      <c r="A335" s="343"/>
      <c r="B335" s="213" t="s">
        <v>250</v>
      </c>
      <c r="C335" s="214" t="s">
        <v>240</v>
      </c>
      <c r="D335" s="213">
        <v>36</v>
      </c>
      <c r="E335" s="213" t="s">
        <v>40</v>
      </c>
      <c r="F335" s="215">
        <f>SUM(G335:I335)</f>
        <v>43.05</v>
      </c>
      <c r="G335" s="215">
        <v>3.67</v>
      </c>
      <c r="H335" s="215">
        <v>5.38</v>
      </c>
      <c r="I335" s="215">
        <v>34</v>
      </c>
      <c r="J335" s="216">
        <v>2354.69</v>
      </c>
      <c r="K335" s="215">
        <v>30.92</v>
      </c>
      <c r="L335" s="216">
        <v>2153.42</v>
      </c>
      <c r="M335" s="250">
        <f>K335/L335</f>
        <v>1.435855522842734E-2</v>
      </c>
      <c r="N335" s="251">
        <v>209</v>
      </c>
      <c r="O335" s="252">
        <f>M335*N335</f>
        <v>3.0009380427413141</v>
      </c>
      <c r="P335" s="252">
        <f>M335*60*1000</f>
        <v>861.51331370564048</v>
      </c>
      <c r="Q335" s="348">
        <f>P335*N335/1000</f>
        <v>180.05628256447886</v>
      </c>
    </row>
    <row r="336" spans="1:17" s="5" customFormat="1" ht="12.75" customHeight="1">
      <c r="A336" s="343"/>
      <c r="B336" s="221" t="s">
        <v>130</v>
      </c>
      <c r="C336" s="214" t="s">
        <v>114</v>
      </c>
      <c r="D336" s="213">
        <v>40</v>
      </c>
      <c r="E336" s="213">
        <v>1987</v>
      </c>
      <c r="F336" s="215">
        <f>G336+H336+I336</f>
        <v>41.7</v>
      </c>
      <c r="G336" s="215">
        <v>2.67</v>
      </c>
      <c r="H336" s="215">
        <v>6.4</v>
      </c>
      <c r="I336" s="215">
        <v>32.630000000000003</v>
      </c>
      <c r="J336" s="216">
        <v>2272</v>
      </c>
      <c r="K336" s="215">
        <v>32.630000000000003</v>
      </c>
      <c r="L336" s="216">
        <v>2272</v>
      </c>
      <c r="M336" s="217">
        <f>K336/L336</f>
        <v>1.4361795774647888E-2</v>
      </c>
      <c r="N336" s="218">
        <v>212.4</v>
      </c>
      <c r="O336" s="219">
        <f>M336*N336*1.09</f>
        <v>3.3249855105633808</v>
      </c>
      <c r="P336" s="219">
        <f>M336*60*1000</f>
        <v>861.70774647887322</v>
      </c>
      <c r="Q336" s="344">
        <f>P336*N336/1000</f>
        <v>183.02672535211266</v>
      </c>
    </row>
    <row r="337" spans="1:17" s="5" customFormat="1" ht="12.75" customHeight="1">
      <c r="A337" s="343"/>
      <c r="B337" s="213" t="s">
        <v>852</v>
      </c>
      <c r="C337" s="253" t="s">
        <v>828</v>
      </c>
      <c r="D337" s="254">
        <v>40</v>
      </c>
      <c r="E337" s="254" t="s">
        <v>40</v>
      </c>
      <c r="F337" s="255">
        <v>42</v>
      </c>
      <c r="G337" s="255">
        <v>2.754</v>
      </c>
      <c r="H337" s="255">
        <v>6.4</v>
      </c>
      <c r="I337" s="255">
        <v>32.845999999999997</v>
      </c>
      <c r="J337" s="256"/>
      <c r="K337" s="255">
        <f>+I337</f>
        <v>32.845999999999997</v>
      </c>
      <c r="L337" s="256">
        <v>2283.7600000000002</v>
      </c>
      <c r="M337" s="257">
        <f>K337/L337</f>
        <v>1.4382421970785018E-2</v>
      </c>
      <c r="N337" s="258">
        <v>320.5</v>
      </c>
      <c r="O337" s="259">
        <f>M337*N337</f>
        <v>4.6095662416365979</v>
      </c>
      <c r="P337" s="259">
        <f>M337*60*1000</f>
        <v>862.94531824710111</v>
      </c>
      <c r="Q337" s="349">
        <f>P337*N337/1000</f>
        <v>276.57397449819592</v>
      </c>
    </row>
    <row r="338" spans="1:17" s="5" customFormat="1" ht="12.75" customHeight="1">
      <c r="A338" s="343"/>
      <c r="B338" s="221" t="s">
        <v>500</v>
      </c>
      <c r="C338" s="214" t="s">
        <v>781</v>
      </c>
      <c r="D338" s="213">
        <v>34</v>
      </c>
      <c r="E338" s="213">
        <v>2002</v>
      </c>
      <c r="F338" s="215">
        <v>38.466200000000001</v>
      </c>
      <c r="G338" s="215">
        <v>3.7682000000000002</v>
      </c>
      <c r="H338" s="215"/>
      <c r="I338" s="215">
        <v>34.698</v>
      </c>
      <c r="J338" s="216">
        <v>2409.89</v>
      </c>
      <c r="K338" s="215">
        <v>34.698</v>
      </c>
      <c r="L338" s="216">
        <v>2409.89</v>
      </c>
      <c r="M338" s="217">
        <f>K338/L338</f>
        <v>1.4398167551216031E-2</v>
      </c>
      <c r="N338" s="218">
        <v>246.77600000000001</v>
      </c>
      <c r="O338" s="219">
        <f>M338*N338</f>
        <v>3.5531221956188874</v>
      </c>
      <c r="P338" s="219">
        <v>863.8900530729619</v>
      </c>
      <c r="Q338" s="344">
        <v>213.18733173713326</v>
      </c>
    </row>
    <row r="339" spans="1:17" s="5" customFormat="1" ht="12.75" customHeight="1">
      <c r="A339" s="343"/>
      <c r="B339" s="221" t="s">
        <v>260</v>
      </c>
      <c r="C339" s="214" t="s">
        <v>968</v>
      </c>
      <c r="D339" s="213">
        <v>15</v>
      </c>
      <c r="E339" s="213">
        <v>1993</v>
      </c>
      <c r="F339" s="215">
        <f>G339+H339+I339</f>
        <v>21</v>
      </c>
      <c r="G339" s="215">
        <v>2.2431999999999999</v>
      </c>
      <c r="H339" s="215">
        <v>2.4</v>
      </c>
      <c r="I339" s="215">
        <v>16.3568</v>
      </c>
      <c r="J339" s="216">
        <v>1135.6500000000001</v>
      </c>
      <c r="K339" s="215">
        <f>I339</f>
        <v>16.3568</v>
      </c>
      <c r="L339" s="216">
        <f>J339</f>
        <v>1135.6500000000001</v>
      </c>
      <c r="M339" s="217">
        <f>K339/L339</f>
        <v>1.4403029102276229E-2</v>
      </c>
      <c r="N339" s="218">
        <v>173.6</v>
      </c>
      <c r="O339" s="219">
        <f>M339*N339</f>
        <v>2.5003658521551531</v>
      </c>
      <c r="P339" s="219">
        <f>M339*60*1000</f>
        <v>864.18174613657368</v>
      </c>
      <c r="Q339" s="344">
        <f>P339*N339/1000</f>
        <v>150.0219511293092</v>
      </c>
    </row>
    <row r="340" spans="1:17" s="5" customFormat="1" ht="12.75" customHeight="1">
      <c r="A340" s="343"/>
      <c r="B340" s="213" t="s">
        <v>852</v>
      </c>
      <c r="C340" s="253" t="s">
        <v>829</v>
      </c>
      <c r="D340" s="254">
        <v>20</v>
      </c>
      <c r="E340" s="254" t="s">
        <v>40</v>
      </c>
      <c r="F340" s="255">
        <v>19.405000000000001</v>
      </c>
      <c r="G340" s="255">
        <v>0.86699999999999999</v>
      </c>
      <c r="H340" s="255">
        <v>3.2</v>
      </c>
      <c r="I340" s="255">
        <v>15.337999999999999</v>
      </c>
      <c r="J340" s="256"/>
      <c r="K340" s="255">
        <f>+I340</f>
        <v>15.337999999999999</v>
      </c>
      <c r="L340" s="256">
        <v>1062</v>
      </c>
      <c r="M340" s="257">
        <f>K340/L340</f>
        <v>1.4442561205273069E-2</v>
      </c>
      <c r="N340" s="258">
        <v>320.5</v>
      </c>
      <c r="O340" s="259">
        <f>M340*N340</f>
        <v>4.6288408662900187</v>
      </c>
      <c r="P340" s="259">
        <f>M340*60*1000</f>
        <v>866.55367231638411</v>
      </c>
      <c r="Q340" s="349">
        <f>P340*N340/1000</f>
        <v>277.73045197740112</v>
      </c>
    </row>
    <row r="341" spans="1:17" s="5" customFormat="1" ht="12.75" customHeight="1">
      <c r="A341" s="343"/>
      <c r="B341" s="213" t="s">
        <v>619</v>
      </c>
      <c r="C341" s="228" t="s">
        <v>593</v>
      </c>
      <c r="D341" s="229">
        <v>50</v>
      </c>
      <c r="E341" s="229">
        <v>1972</v>
      </c>
      <c r="F341" s="230">
        <v>51.59</v>
      </c>
      <c r="G341" s="230">
        <v>5.9982629999999997</v>
      </c>
      <c r="H341" s="230">
        <v>8</v>
      </c>
      <c r="I341" s="230">
        <v>37.591732999999998</v>
      </c>
      <c r="J341" s="231">
        <v>2601.9</v>
      </c>
      <c r="K341" s="230">
        <v>37.591732999999998</v>
      </c>
      <c r="L341" s="231">
        <v>2601.9</v>
      </c>
      <c r="M341" s="232">
        <v>1.4447800837849262E-2</v>
      </c>
      <c r="N341" s="233">
        <v>311.95800000000003</v>
      </c>
      <c r="O341" s="234">
        <v>4.5071070537737805</v>
      </c>
      <c r="P341" s="234">
        <v>866.86805027095568</v>
      </c>
      <c r="Q341" s="345">
        <v>270.42642322642683</v>
      </c>
    </row>
    <row r="342" spans="1:17" s="5" customFormat="1" ht="12.75" customHeight="1">
      <c r="A342" s="343"/>
      <c r="B342" s="221" t="s">
        <v>260</v>
      </c>
      <c r="C342" s="214" t="s">
        <v>969</v>
      </c>
      <c r="D342" s="213">
        <v>15</v>
      </c>
      <c r="E342" s="213" t="s">
        <v>40</v>
      </c>
      <c r="F342" s="215">
        <f>G342+H342+I342</f>
        <v>17.536000000000001</v>
      </c>
      <c r="G342" s="215">
        <v>1.8010999999999999</v>
      </c>
      <c r="H342" s="215">
        <v>2.4</v>
      </c>
      <c r="I342" s="215">
        <v>13.334899999999999</v>
      </c>
      <c r="J342" s="216">
        <v>920.99</v>
      </c>
      <c r="K342" s="215">
        <f>I342</f>
        <v>13.334899999999999</v>
      </c>
      <c r="L342" s="216">
        <f>J342</f>
        <v>920.99</v>
      </c>
      <c r="M342" s="217">
        <f>K342/L342</f>
        <v>1.4478875992138892E-2</v>
      </c>
      <c r="N342" s="218">
        <v>173.6</v>
      </c>
      <c r="O342" s="219">
        <f>M342*N342</f>
        <v>2.5135328722353116</v>
      </c>
      <c r="P342" s="219">
        <f>M342*60*1000</f>
        <v>868.73255952833347</v>
      </c>
      <c r="Q342" s="344">
        <f>P342*N342/1000</f>
        <v>150.81197233411868</v>
      </c>
    </row>
    <row r="343" spans="1:17" s="5" customFormat="1" ht="12.75" customHeight="1">
      <c r="A343" s="343"/>
      <c r="B343" s="221" t="s">
        <v>260</v>
      </c>
      <c r="C343" s="214" t="s">
        <v>970</v>
      </c>
      <c r="D343" s="213">
        <v>20</v>
      </c>
      <c r="E343" s="213">
        <v>1992</v>
      </c>
      <c r="F343" s="215">
        <f>G343+H343+I343</f>
        <v>20.53</v>
      </c>
      <c r="G343" s="215">
        <v>1.3481000000000001</v>
      </c>
      <c r="H343" s="215">
        <v>3.2</v>
      </c>
      <c r="I343" s="215">
        <v>15.9819</v>
      </c>
      <c r="J343" s="216">
        <v>1101</v>
      </c>
      <c r="K343" s="215">
        <f>I343</f>
        <v>15.9819</v>
      </c>
      <c r="L343" s="216">
        <f>J343</f>
        <v>1101</v>
      </c>
      <c r="M343" s="217">
        <f>K343/L343</f>
        <v>1.4515803814713896E-2</v>
      </c>
      <c r="N343" s="218">
        <v>173.6</v>
      </c>
      <c r="O343" s="219">
        <f>M343*N343</f>
        <v>2.5199435422343321</v>
      </c>
      <c r="P343" s="219">
        <f>M343*60*1000</f>
        <v>870.94822888283375</v>
      </c>
      <c r="Q343" s="344">
        <f>P343*N343/1000</f>
        <v>151.19661253405994</v>
      </c>
    </row>
    <row r="344" spans="1:17" s="5" customFormat="1" ht="12.75" customHeight="1">
      <c r="A344" s="343"/>
      <c r="B344" s="213" t="s">
        <v>279</v>
      </c>
      <c r="C344" s="214" t="s">
        <v>266</v>
      </c>
      <c r="D344" s="213">
        <v>30</v>
      </c>
      <c r="E344" s="213"/>
      <c r="F344" s="215">
        <f>SUM(I344+H344+G344)</f>
        <v>30.798000000000002</v>
      </c>
      <c r="G344" s="215">
        <v>2.911</v>
      </c>
      <c r="H344" s="215">
        <v>4.8</v>
      </c>
      <c r="I344" s="215">
        <v>23.087</v>
      </c>
      <c r="J344" s="216">
        <v>1589.99</v>
      </c>
      <c r="K344" s="215">
        <v>23.08</v>
      </c>
      <c r="L344" s="216">
        <v>1589.99</v>
      </c>
      <c r="M344" s="217">
        <f>K344/L344</f>
        <v>1.4515814564871476E-2</v>
      </c>
      <c r="N344" s="218">
        <v>207.75</v>
      </c>
      <c r="O344" s="219">
        <f>M344*N344</f>
        <v>3.0156604758520493</v>
      </c>
      <c r="P344" s="219">
        <f>M344*60*1000</f>
        <v>870.94887389228859</v>
      </c>
      <c r="Q344" s="344">
        <f>P344*N344/1000</f>
        <v>180.93962855112298</v>
      </c>
    </row>
    <row r="345" spans="1:17" s="5" customFormat="1" ht="12.75" customHeight="1">
      <c r="A345" s="343"/>
      <c r="B345" s="213" t="s">
        <v>188</v>
      </c>
      <c r="C345" s="214" t="s">
        <v>173</v>
      </c>
      <c r="D345" s="213">
        <v>60</v>
      </c>
      <c r="E345" s="213">
        <v>1974</v>
      </c>
      <c r="F345" s="215">
        <v>60.16</v>
      </c>
      <c r="G345" s="215">
        <v>5.2136399999999998</v>
      </c>
      <c r="H345" s="215">
        <v>9.6</v>
      </c>
      <c r="I345" s="215">
        <v>45.346359999999997</v>
      </c>
      <c r="J345" s="216">
        <v>3118.24</v>
      </c>
      <c r="K345" s="215">
        <v>45.346359999999997</v>
      </c>
      <c r="L345" s="216">
        <v>3118.24</v>
      </c>
      <c r="M345" s="217">
        <f>K345/L345</f>
        <v>1.4542293088408846E-2</v>
      </c>
      <c r="N345" s="218">
        <v>200.56</v>
      </c>
      <c r="O345" s="219">
        <f>K345*N345/J345</f>
        <v>2.9166023018112783</v>
      </c>
      <c r="P345" s="219">
        <f>M345*60*1000</f>
        <v>872.53758530453069</v>
      </c>
      <c r="Q345" s="344">
        <f>O345*60</f>
        <v>174.99613810867669</v>
      </c>
    </row>
    <row r="346" spans="1:17" s="5" customFormat="1" ht="12.75" customHeight="1">
      <c r="A346" s="343"/>
      <c r="B346" s="213" t="s">
        <v>619</v>
      </c>
      <c r="C346" s="228" t="s">
        <v>591</v>
      </c>
      <c r="D346" s="229">
        <v>59</v>
      </c>
      <c r="E346" s="229">
        <v>1975</v>
      </c>
      <c r="F346" s="230">
        <v>54.414999999999999</v>
      </c>
      <c r="G346" s="230">
        <v>5.112393</v>
      </c>
      <c r="H346" s="230">
        <v>9.6</v>
      </c>
      <c r="I346" s="230">
        <v>39.702610999999997</v>
      </c>
      <c r="J346" s="231">
        <v>2729.69</v>
      </c>
      <c r="K346" s="230">
        <v>39.702610999999997</v>
      </c>
      <c r="L346" s="231">
        <v>2729.69</v>
      </c>
      <c r="M346" s="232">
        <v>1.4544732552048033E-2</v>
      </c>
      <c r="N346" s="233">
        <v>311.95800000000003</v>
      </c>
      <c r="O346" s="234">
        <v>4.5373456774718006</v>
      </c>
      <c r="P346" s="234">
        <v>872.68395312288203</v>
      </c>
      <c r="Q346" s="345">
        <v>272.24074064830808</v>
      </c>
    </row>
    <row r="347" spans="1:17" s="5" customFormat="1" ht="12.75" customHeight="1">
      <c r="A347" s="343"/>
      <c r="B347" s="213" t="s">
        <v>1031</v>
      </c>
      <c r="C347" s="228" t="s">
        <v>1011</v>
      </c>
      <c r="D347" s="229">
        <v>46</v>
      </c>
      <c r="E347" s="229">
        <v>1988</v>
      </c>
      <c r="F347" s="230">
        <v>35.158000000000001</v>
      </c>
      <c r="G347" s="230">
        <v>2.907</v>
      </c>
      <c r="H347" s="230">
        <v>0.46</v>
      </c>
      <c r="I347" s="230">
        <v>31.791</v>
      </c>
      <c r="J347" s="231">
        <v>2184.25</v>
      </c>
      <c r="K347" s="230">
        <v>31.791</v>
      </c>
      <c r="L347" s="231">
        <v>2184.25</v>
      </c>
      <c r="M347" s="232">
        <v>1.4554652626759758E-2</v>
      </c>
      <c r="N347" s="233">
        <v>309.56</v>
      </c>
      <c r="O347" s="234">
        <v>4.5055382671397508</v>
      </c>
      <c r="P347" s="234">
        <v>873.27915760558551</v>
      </c>
      <c r="Q347" s="345">
        <v>270.33229602838503</v>
      </c>
    </row>
    <row r="348" spans="1:17" s="5" customFormat="1" ht="12.75" customHeight="1">
      <c r="A348" s="343"/>
      <c r="B348" s="221" t="s">
        <v>858</v>
      </c>
      <c r="C348" s="214" t="s">
        <v>856</v>
      </c>
      <c r="D348" s="213">
        <v>12</v>
      </c>
      <c r="E348" s="213" t="s">
        <v>40</v>
      </c>
      <c r="F348" s="215">
        <f>G348+H348+I348</f>
        <v>12.321000000000002</v>
      </c>
      <c r="G348" s="215">
        <v>0.16500000000000001</v>
      </c>
      <c r="H348" s="215">
        <v>1.92</v>
      </c>
      <c r="I348" s="215">
        <v>10.236000000000001</v>
      </c>
      <c r="J348" s="216">
        <v>701.94</v>
      </c>
      <c r="K348" s="215">
        <f>I348</f>
        <v>10.236000000000001</v>
      </c>
      <c r="L348" s="216">
        <f>J348</f>
        <v>701.94</v>
      </c>
      <c r="M348" s="217">
        <f>K348/L348</f>
        <v>1.4582442943841353E-2</v>
      </c>
      <c r="N348" s="218">
        <v>323.83999999999997</v>
      </c>
      <c r="O348" s="219">
        <f>M348*N348</f>
        <v>4.7223783229335838</v>
      </c>
      <c r="P348" s="219">
        <f>M348*60*1000</f>
        <v>874.9465766304811</v>
      </c>
      <c r="Q348" s="344">
        <f>P348*N348/1000</f>
        <v>283.34269937601499</v>
      </c>
    </row>
    <row r="349" spans="1:17" s="5" customFormat="1" ht="12.75" customHeight="1">
      <c r="A349" s="343"/>
      <c r="B349" s="221" t="s">
        <v>28</v>
      </c>
      <c r="C349" s="214" t="s">
        <v>349</v>
      </c>
      <c r="D349" s="213">
        <v>45</v>
      </c>
      <c r="E349" s="213" t="s">
        <v>664</v>
      </c>
      <c r="F349" s="215"/>
      <c r="G349" s="215">
        <v>2.9253640000000001</v>
      </c>
      <c r="H349" s="215">
        <v>6.64</v>
      </c>
      <c r="I349" s="215">
        <v>34.036634999999997</v>
      </c>
      <c r="J349" s="216">
        <v>2333.42</v>
      </c>
      <c r="K349" s="215">
        <v>34.036634999999997</v>
      </c>
      <c r="L349" s="216">
        <v>2333.42</v>
      </c>
      <c r="M349" s="217">
        <f>K349/L349</f>
        <v>1.4586587498178637E-2</v>
      </c>
      <c r="N349" s="218">
        <v>248.30199999999999</v>
      </c>
      <c r="O349" s="219">
        <f>M349*N349</f>
        <v>3.6218788489727518</v>
      </c>
      <c r="P349" s="219">
        <f>M349*60*1000</f>
        <v>875.19524989071817</v>
      </c>
      <c r="Q349" s="344">
        <f>P349*N349/1000</f>
        <v>217.31273093836509</v>
      </c>
    </row>
    <row r="350" spans="1:17" s="5" customFormat="1" ht="12.75" customHeight="1">
      <c r="A350" s="343"/>
      <c r="B350" s="221" t="s">
        <v>656</v>
      </c>
      <c r="C350" s="214" t="s">
        <v>893</v>
      </c>
      <c r="D350" s="213">
        <v>12</v>
      </c>
      <c r="E350" s="213">
        <v>1964</v>
      </c>
      <c r="F350" s="215">
        <v>10.744999999999999</v>
      </c>
      <c r="G350" s="215">
        <v>0.95899999999999996</v>
      </c>
      <c r="H350" s="215">
        <v>1.92</v>
      </c>
      <c r="I350" s="215">
        <v>7.8659999999999997</v>
      </c>
      <c r="J350" s="216">
        <v>539.13</v>
      </c>
      <c r="K350" s="215">
        <v>7.2249999999999996</v>
      </c>
      <c r="L350" s="216">
        <v>495.17</v>
      </c>
      <c r="M350" s="217">
        <f>K350/L350</f>
        <v>1.4590948563119736E-2</v>
      </c>
      <c r="N350" s="218">
        <v>274.78899999999999</v>
      </c>
      <c r="O350" s="219">
        <f>M350*N350</f>
        <v>4.0094321647111091</v>
      </c>
      <c r="P350" s="219">
        <f>M350*60*1000</f>
        <v>875.45691378718413</v>
      </c>
      <c r="Q350" s="344">
        <f>P350*N350/1000</f>
        <v>240.56592988266652</v>
      </c>
    </row>
    <row r="351" spans="1:17" s="5" customFormat="1" ht="12.75" customHeight="1">
      <c r="A351" s="343"/>
      <c r="B351" s="221" t="s">
        <v>500</v>
      </c>
      <c r="C351" s="214" t="s">
        <v>782</v>
      </c>
      <c r="D351" s="213">
        <v>36</v>
      </c>
      <c r="E351" s="213">
        <v>2005</v>
      </c>
      <c r="F351" s="215">
        <v>44.5578</v>
      </c>
      <c r="G351" s="215">
        <v>3.6465000000000001</v>
      </c>
      <c r="H351" s="215"/>
      <c r="I351" s="215">
        <v>40.911299999999997</v>
      </c>
      <c r="J351" s="216">
        <v>2803.59</v>
      </c>
      <c r="K351" s="215">
        <v>40.911299999999997</v>
      </c>
      <c r="L351" s="216">
        <v>2803.59</v>
      </c>
      <c r="M351" s="217">
        <f>K351/L351</f>
        <v>1.4592468941607008E-2</v>
      </c>
      <c r="N351" s="218">
        <v>246.77600000000001</v>
      </c>
      <c r="O351" s="219">
        <f>M351*N351</f>
        <v>3.6010711155340114</v>
      </c>
      <c r="P351" s="219">
        <v>875.54813649642051</v>
      </c>
      <c r="Q351" s="344">
        <v>216.06426693204068</v>
      </c>
    </row>
    <row r="352" spans="1:17" s="5" customFormat="1" ht="12.75" customHeight="1">
      <c r="A352" s="343"/>
      <c r="B352" s="213" t="s">
        <v>567</v>
      </c>
      <c r="C352" s="235" t="s">
        <v>559</v>
      </c>
      <c r="D352" s="236">
        <v>21</v>
      </c>
      <c r="E352" s="236">
        <v>1986</v>
      </c>
      <c r="F352" s="237">
        <v>22.010999999999999</v>
      </c>
      <c r="G352" s="237">
        <v>2.8670460000000002</v>
      </c>
      <c r="H352" s="237">
        <v>3.2</v>
      </c>
      <c r="I352" s="237">
        <v>15.943955000000001</v>
      </c>
      <c r="J352" s="238">
        <v>1090.6500000000001</v>
      </c>
      <c r="K352" s="237">
        <v>15.943955000000001</v>
      </c>
      <c r="L352" s="238">
        <v>1090.6500000000001</v>
      </c>
      <c r="M352" s="239">
        <v>1.4618764039792783E-2</v>
      </c>
      <c r="N352" s="240">
        <v>284.05400000000003</v>
      </c>
      <c r="O352" s="241">
        <v>4.1525184005592992</v>
      </c>
      <c r="P352" s="241">
        <v>877.12584238756699</v>
      </c>
      <c r="Q352" s="346">
        <v>249.151104033558</v>
      </c>
    </row>
    <row r="353" spans="1:17" s="5" customFormat="1" ht="12.75" customHeight="1">
      <c r="A353" s="343"/>
      <c r="B353" s="221" t="s">
        <v>28</v>
      </c>
      <c r="C353" s="214" t="s">
        <v>674</v>
      </c>
      <c r="D353" s="213">
        <v>92</v>
      </c>
      <c r="E353" s="213" t="s">
        <v>664</v>
      </c>
      <c r="F353" s="215"/>
      <c r="G353" s="215">
        <v>8.8714499999999994</v>
      </c>
      <c r="H353" s="215">
        <v>12.59</v>
      </c>
      <c r="I353" s="215">
        <v>67.598541999999995</v>
      </c>
      <c r="J353" s="216">
        <v>4624.03</v>
      </c>
      <c r="K353" s="215">
        <v>67.598541999999995</v>
      </c>
      <c r="L353" s="216">
        <v>4624.03</v>
      </c>
      <c r="M353" s="217">
        <f>K353/L353</f>
        <v>1.4618967004971853E-2</v>
      </c>
      <c r="N353" s="218">
        <v>248.30199999999999</v>
      </c>
      <c r="O353" s="219">
        <f>M353*N353</f>
        <v>3.6299187452685211</v>
      </c>
      <c r="P353" s="219">
        <f>M353*60*1000</f>
        <v>877.13802029831118</v>
      </c>
      <c r="Q353" s="344">
        <f>P353*N353/1000</f>
        <v>217.79512471611125</v>
      </c>
    </row>
    <row r="354" spans="1:17" s="5" customFormat="1" ht="12.75" customHeight="1">
      <c r="A354" s="343"/>
      <c r="B354" s="213" t="s">
        <v>279</v>
      </c>
      <c r="C354" s="214" t="s">
        <v>995</v>
      </c>
      <c r="D354" s="213">
        <v>40</v>
      </c>
      <c r="E354" s="213">
        <v>1979</v>
      </c>
      <c r="F354" s="215">
        <f>SUM(I354+H354+G354)</f>
        <v>42.711999999999996</v>
      </c>
      <c r="G354" s="215">
        <v>3.6619999999999999</v>
      </c>
      <c r="H354" s="215">
        <v>6.4</v>
      </c>
      <c r="I354" s="215">
        <v>32.65</v>
      </c>
      <c r="J354" s="216">
        <v>2233.39</v>
      </c>
      <c r="K354" s="215">
        <v>32.65</v>
      </c>
      <c r="L354" s="216">
        <v>2233.39</v>
      </c>
      <c r="M354" s="217">
        <f>K354/L354</f>
        <v>1.461903205441056E-2</v>
      </c>
      <c r="N354" s="218">
        <v>207.75</v>
      </c>
      <c r="O354" s="219">
        <f>M354*N354</f>
        <v>3.0371039093037937</v>
      </c>
      <c r="P354" s="219">
        <f>M354*60*1000</f>
        <v>877.14192326463353</v>
      </c>
      <c r="Q354" s="344">
        <f>P354*N354/1000</f>
        <v>182.22623455822762</v>
      </c>
    </row>
    <row r="355" spans="1:17" s="5" customFormat="1" ht="12.75" customHeight="1">
      <c r="A355" s="343"/>
      <c r="B355" s="213" t="s">
        <v>279</v>
      </c>
      <c r="C355" s="214" t="s">
        <v>269</v>
      </c>
      <c r="D355" s="213">
        <v>50</v>
      </c>
      <c r="E355" s="213">
        <v>1971</v>
      </c>
      <c r="F355" s="215">
        <f>SUM(I355+H355+G355)</f>
        <v>47.434000000000005</v>
      </c>
      <c r="G355" s="215">
        <v>3.4529999999999998</v>
      </c>
      <c r="H355" s="215">
        <v>8</v>
      </c>
      <c r="I355" s="215">
        <v>35.981000000000002</v>
      </c>
      <c r="J355" s="216">
        <v>2459.61</v>
      </c>
      <c r="K355" s="215">
        <v>35.981000000000002</v>
      </c>
      <c r="L355" s="216">
        <v>2459.61</v>
      </c>
      <c r="M355" s="217">
        <f>K355/L355</f>
        <v>1.4628741955025389E-2</v>
      </c>
      <c r="N355" s="218">
        <v>204.38</v>
      </c>
      <c r="O355" s="219">
        <f>M355*N355</f>
        <v>2.989822280768089</v>
      </c>
      <c r="P355" s="219">
        <f>M355*60*1000</f>
        <v>877.72451730152329</v>
      </c>
      <c r="Q355" s="344">
        <f>P355*N355/1000</f>
        <v>179.38933684608531</v>
      </c>
    </row>
    <row r="356" spans="1:17" ht="12.75" customHeight="1">
      <c r="A356" s="343"/>
      <c r="B356" s="221" t="s">
        <v>260</v>
      </c>
      <c r="C356" s="214" t="s">
        <v>971</v>
      </c>
      <c r="D356" s="213">
        <v>22</v>
      </c>
      <c r="E356" s="213">
        <v>1992</v>
      </c>
      <c r="F356" s="215">
        <f>G356+H356+I356</f>
        <v>24.58</v>
      </c>
      <c r="G356" s="215">
        <v>2.9801000000000002</v>
      </c>
      <c r="H356" s="215">
        <v>3.52</v>
      </c>
      <c r="I356" s="215">
        <v>18.079899999999999</v>
      </c>
      <c r="J356" s="216">
        <v>1235.3699999999999</v>
      </c>
      <c r="K356" s="215">
        <f>I356</f>
        <v>18.079899999999999</v>
      </c>
      <c r="L356" s="216">
        <f>J356</f>
        <v>1235.3699999999999</v>
      </c>
      <c r="M356" s="217">
        <f>K356/L356</f>
        <v>1.4635210503735722E-2</v>
      </c>
      <c r="N356" s="218">
        <v>173.6</v>
      </c>
      <c r="O356" s="219">
        <f>M356*N356</f>
        <v>2.5406725434485216</v>
      </c>
      <c r="P356" s="219">
        <f>M356*60*1000</f>
        <v>878.11263022414335</v>
      </c>
      <c r="Q356" s="344">
        <f>P356*N356/1000</f>
        <v>152.44035260691126</v>
      </c>
    </row>
    <row r="357" spans="1:17" ht="12.75" customHeight="1">
      <c r="A357" s="343"/>
      <c r="B357" s="221" t="s">
        <v>665</v>
      </c>
      <c r="C357" s="214" t="s">
        <v>673</v>
      </c>
      <c r="D357" s="213">
        <v>100</v>
      </c>
      <c r="E357" s="213" t="s">
        <v>664</v>
      </c>
      <c r="F357" s="215"/>
      <c r="G357" s="215">
        <v>4.3178729999999996</v>
      </c>
      <c r="H357" s="215">
        <v>13.85</v>
      </c>
      <c r="I357" s="215">
        <v>64.619119999999995</v>
      </c>
      <c r="J357" s="216">
        <v>4407.59</v>
      </c>
      <c r="K357" s="215">
        <v>64.619119999999995</v>
      </c>
      <c r="L357" s="216">
        <v>4407.59</v>
      </c>
      <c r="M357" s="217">
        <f>K357/L357</f>
        <v>1.4660873629353002E-2</v>
      </c>
      <c r="N357" s="218">
        <v>248.30199999999999</v>
      </c>
      <c r="O357" s="219">
        <f>M357*N357</f>
        <v>3.6403242439156087</v>
      </c>
      <c r="P357" s="219">
        <f>M357*60*1000</f>
        <v>879.65241776118012</v>
      </c>
      <c r="Q357" s="344">
        <f>P357*N357/1000</f>
        <v>218.41945463493653</v>
      </c>
    </row>
    <row r="358" spans="1:17" ht="12.75" customHeight="1">
      <c r="A358" s="343"/>
      <c r="B358" s="213" t="s">
        <v>59</v>
      </c>
      <c r="C358" s="214" t="s">
        <v>761</v>
      </c>
      <c r="D358" s="213">
        <v>30</v>
      </c>
      <c r="E358" s="213" t="s">
        <v>758</v>
      </c>
      <c r="F358" s="215">
        <f>SUM(G358,H358,I358)</f>
        <v>34.65</v>
      </c>
      <c r="G358" s="215">
        <v>2.98</v>
      </c>
      <c r="H358" s="215">
        <v>4.9039999999999999</v>
      </c>
      <c r="I358" s="215">
        <v>26.765999999999998</v>
      </c>
      <c r="J358" s="216"/>
      <c r="K358" s="215">
        <f>I358</f>
        <v>26.765999999999998</v>
      </c>
      <c r="L358" s="216">
        <v>1819.77</v>
      </c>
      <c r="M358" s="217">
        <f>K358/L358</f>
        <v>1.4708452167032097E-2</v>
      </c>
      <c r="N358" s="218">
        <v>243.506</v>
      </c>
      <c r="O358" s="219">
        <f>M358*N358</f>
        <v>3.5815963533853177</v>
      </c>
      <c r="P358" s="219">
        <f>M358*60*1000</f>
        <v>882.50713002192583</v>
      </c>
      <c r="Q358" s="344">
        <f>P358*N358/1000</f>
        <v>214.89578120311907</v>
      </c>
    </row>
    <row r="359" spans="1:17" ht="12.75" customHeight="1">
      <c r="A359" s="343"/>
      <c r="B359" s="213" t="s">
        <v>105</v>
      </c>
      <c r="C359" s="214" t="s">
        <v>80</v>
      </c>
      <c r="D359" s="213">
        <v>41</v>
      </c>
      <c r="E359" s="213">
        <v>1987</v>
      </c>
      <c r="F359" s="215">
        <v>44.97</v>
      </c>
      <c r="G359" s="215">
        <v>4.1500000000000004</v>
      </c>
      <c r="H359" s="215">
        <v>6.67</v>
      </c>
      <c r="I359" s="215">
        <v>34.15</v>
      </c>
      <c r="J359" s="216">
        <v>2317.37</v>
      </c>
      <c r="K359" s="215">
        <v>24.346373906626905</v>
      </c>
      <c r="L359" s="216">
        <v>1652.11</v>
      </c>
      <c r="M359" s="217">
        <f>K359/L359</f>
        <v>1.4736533225164732E-2</v>
      </c>
      <c r="N359" s="218">
        <v>276.64200000000005</v>
      </c>
      <c r="O359" s="219">
        <f>M359*N359</f>
        <v>4.0767440244760227</v>
      </c>
      <c r="P359" s="219">
        <f>M359*60*1000</f>
        <v>884.1919935098839</v>
      </c>
      <c r="Q359" s="344">
        <f>P359*N359/1000</f>
        <v>244.60464146856134</v>
      </c>
    </row>
    <row r="360" spans="1:17" ht="12.75" customHeight="1">
      <c r="A360" s="343"/>
      <c r="B360" s="221" t="s">
        <v>27</v>
      </c>
      <c r="C360" s="214" t="s">
        <v>670</v>
      </c>
      <c r="D360" s="213">
        <v>25</v>
      </c>
      <c r="E360" s="213" t="s">
        <v>664</v>
      </c>
      <c r="F360" s="215"/>
      <c r="G360" s="215">
        <v>1.8802160000000001</v>
      </c>
      <c r="H360" s="215">
        <v>4</v>
      </c>
      <c r="I360" s="215">
        <v>19.509779999999999</v>
      </c>
      <c r="J360" s="216">
        <v>1322.87</v>
      </c>
      <c r="K360" s="215">
        <v>19.509779999999999</v>
      </c>
      <c r="L360" s="216">
        <v>1322.87</v>
      </c>
      <c r="M360" s="217">
        <f>K360/L360</f>
        <v>1.4748070483116256E-2</v>
      </c>
      <c r="N360" s="218">
        <v>248.30199999999999</v>
      </c>
      <c r="O360" s="219">
        <f>M360*N360</f>
        <v>3.6619753970987325</v>
      </c>
      <c r="P360" s="219">
        <f>M360*60*1000</f>
        <v>884.88422898697536</v>
      </c>
      <c r="Q360" s="344">
        <f>P360*N360/1000</f>
        <v>219.71852382592394</v>
      </c>
    </row>
    <row r="361" spans="1:17" ht="12.75" customHeight="1">
      <c r="A361" s="343"/>
      <c r="B361" s="213" t="s">
        <v>59</v>
      </c>
      <c r="C361" s="214" t="s">
        <v>62</v>
      </c>
      <c r="D361" s="213">
        <v>55</v>
      </c>
      <c r="E361" s="213" t="s">
        <v>758</v>
      </c>
      <c r="F361" s="215">
        <f>SUM(G361,H361,I361)</f>
        <v>51.441000000000003</v>
      </c>
      <c r="G361" s="215">
        <v>5.1390000000000002</v>
      </c>
      <c r="H361" s="215">
        <v>8.8000000000000007</v>
      </c>
      <c r="I361" s="215">
        <v>37.502000000000002</v>
      </c>
      <c r="J361" s="216"/>
      <c r="K361" s="215">
        <f>I361</f>
        <v>37.502000000000002</v>
      </c>
      <c r="L361" s="216">
        <v>2542.62</v>
      </c>
      <c r="M361" s="217">
        <f>K361/L361</f>
        <v>1.4749353029552196E-2</v>
      </c>
      <c r="N361" s="218">
        <v>243.506</v>
      </c>
      <c r="O361" s="219">
        <f>M361*N361</f>
        <v>3.591555958814137</v>
      </c>
      <c r="P361" s="219">
        <f>M361*60*1000</f>
        <v>884.96118177313178</v>
      </c>
      <c r="Q361" s="344">
        <f>P361*N361/1000</f>
        <v>215.49335752884824</v>
      </c>
    </row>
    <row r="362" spans="1:17" ht="12.75" customHeight="1">
      <c r="A362" s="343"/>
      <c r="B362" s="213" t="s">
        <v>188</v>
      </c>
      <c r="C362" s="214" t="s">
        <v>171</v>
      </c>
      <c r="D362" s="213">
        <v>40</v>
      </c>
      <c r="E362" s="213">
        <v>1973</v>
      </c>
      <c r="F362" s="215">
        <v>47.88</v>
      </c>
      <c r="G362" s="215">
        <v>3.8535599999999999</v>
      </c>
      <c r="H362" s="215">
        <v>6.16</v>
      </c>
      <c r="I362" s="215">
        <v>37.866439999999997</v>
      </c>
      <c r="J362" s="216">
        <v>2565.4</v>
      </c>
      <c r="K362" s="215">
        <v>37.866439999999997</v>
      </c>
      <c r="L362" s="216">
        <v>2565.4</v>
      </c>
      <c r="M362" s="217">
        <f>K362/L362</f>
        <v>1.4760442815935136E-2</v>
      </c>
      <c r="N362" s="218">
        <v>200.56</v>
      </c>
      <c r="O362" s="219">
        <f>K362*N362/J362</f>
        <v>2.9603544111639506</v>
      </c>
      <c r="P362" s="219">
        <f>M362*60*1000</f>
        <v>885.62656895610814</v>
      </c>
      <c r="Q362" s="344">
        <f>O362*60</f>
        <v>177.62126466983705</v>
      </c>
    </row>
    <row r="363" spans="1:17" ht="12.75" customHeight="1">
      <c r="A363" s="343"/>
      <c r="B363" s="221" t="s">
        <v>716</v>
      </c>
      <c r="C363" s="214" t="s">
        <v>720</v>
      </c>
      <c r="D363" s="213">
        <v>40</v>
      </c>
      <c r="E363" s="213">
        <v>1990</v>
      </c>
      <c r="F363" s="215">
        <v>44.253999999999998</v>
      </c>
      <c r="G363" s="215">
        <v>4.2329999999999997</v>
      </c>
      <c r="H363" s="215">
        <v>6.4</v>
      </c>
      <c r="I363" s="215">
        <v>33.621000000000002</v>
      </c>
      <c r="J363" s="216">
        <v>2277.29</v>
      </c>
      <c r="K363" s="215">
        <v>33.621000000000002</v>
      </c>
      <c r="L363" s="216">
        <v>2277.29</v>
      </c>
      <c r="M363" s="217">
        <f>K363/L363</f>
        <v>1.4763600595444586E-2</v>
      </c>
      <c r="N363" s="218">
        <v>200.8</v>
      </c>
      <c r="O363" s="219">
        <f>M363*N363</f>
        <v>2.9645309995652731</v>
      </c>
      <c r="P363" s="219">
        <f>M363*60*1000</f>
        <v>885.81603572667507</v>
      </c>
      <c r="Q363" s="344">
        <f>P363*N363/1000</f>
        <v>177.87185997391637</v>
      </c>
    </row>
    <row r="364" spans="1:17" ht="12.75" customHeight="1">
      <c r="A364" s="343"/>
      <c r="B364" s="213" t="s">
        <v>336</v>
      </c>
      <c r="C364" s="235" t="s">
        <v>300</v>
      </c>
      <c r="D364" s="236">
        <v>20</v>
      </c>
      <c r="E364" s="236">
        <v>1975</v>
      </c>
      <c r="F364" s="237">
        <v>21.954000000000001</v>
      </c>
      <c r="G364" s="237">
        <v>2.4886050000000002</v>
      </c>
      <c r="H364" s="237">
        <v>3.2</v>
      </c>
      <c r="I364" s="237">
        <v>16.265391999999999</v>
      </c>
      <c r="J364" s="238">
        <v>1098.2</v>
      </c>
      <c r="K364" s="237">
        <v>16.265391999999999</v>
      </c>
      <c r="L364" s="238">
        <v>1098.2</v>
      </c>
      <c r="M364" s="239">
        <v>1.4810956109998177E-2</v>
      </c>
      <c r="N364" s="240">
        <v>263.88900000000001</v>
      </c>
      <c r="O364" s="241">
        <v>3.9084483969113091</v>
      </c>
      <c r="P364" s="241">
        <v>888.65736659989068</v>
      </c>
      <c r="Q364" s="346">
        <v>234.50690381467854</v>
      </c>
    </row>
    <row r="365" spans="1:17" ht="12.75" customHeight="1">
      <c r="A365" s="343"/>
      <c r="B365" s="221" t="s">
        <v>501</v>
      </c>
      <c r="C365" s="214" t="s">
        <v>937</v>
      </c>
      <c r="D365" s="213">
        <v>20</v>
      </c>
      <c r="E365" s="213">
        <v>1976</v>
      </c>
      <c r="F365" s="215">
        <v>19.43</v>
      </c>
      <c r="G365" s="215">
        <v>1.07</v>
      </c>
      <c r="H365" s="215">
        <v>2.56</v>
      </c>
      <c r="I365" s="215">
        <v>15.791</v>
      </c>
      <c r="J365" s="216">
        <v>1064.72</v>
      </c>
      <c r="K365" s="215">
        <v>15.791</v>
      </c>
      <c r="L365" s="216">
        <v>1064.72</v>
      </c>
      <c r="M365" s="217">
        <f>K365/L365</f>
        <v>1.4831129310992562E-2</v>
      </c>
      <c r="N365" s="218">
        <v>280.7</v>
      </c>
      <c r="O365" s="219">
        <f>M365*N365</f>
        <v>4.1630979975956119</v>
      </c>
      <c r="P365" s="219">
        <f>M365*60*1000</f>
        <v>889.86775865955372</v>
      </c>
      <c r="Q365" s="344">
        <f>P365*N365/1000</f>
        <v>249.78587985573671</v>
      </c>
    </row>
    <row r="366" spans="1:17" ht="12.75" customHeight="1">
      <c r="A366" s="343"/>
      <c r="B366" s="221" t="s">
        <v>501</v>
      </c>
      <c r="C366" s="214" t="s">
        <v>938</v>
      </c>
      <c r="D366" s="213">
        <v>22</v>
      </c>
      <c r="E366" s="213">
        <v>1983</v>
      </c>
      <c r="F366" s="215">
        <v>22.814</v>
      </c>
      <c r="G366" s="215">
        <v>1.407</v>
      </c>
      <c r="H366" s="215">
        <v>3.36</v>
      </c>
      <c r="I366" s="215">
        <v>18.045999999999999</v>
      </c>
      <c r="J366" s="216">
        <v>1216.04</v>
      </c>
      <c r="K366" s="215">
        <v>18.04</v>
      </c>
      <c r="L366" s="216">
        <v>1216.04</v>
      </c>
      <c r="M366" s="217">
        <f>K366/L366</f>
        <v>1.4835038321107857E-2</v>
      </c>
      <c r="N366" s="218">
        <v>280.7</v>
      </c>
      <c r="O366" s="219">
        <f>M366*N366</f>
        <v>4.1641952567349758</v>
      </c>
      <c r="P366" s="219">
        <f>M366*60*1000</f>
        <v>890.10229926647139</v>
      </c>
      <c r="Q366" s="344">
        <f>P366*N366/1000</f>
        <v>249.85171540409851</v>
      </c>
    </row>
    <row r="367" spans="1:17" ht="12.75" customHeight="1">
      <c r="A367" s="343"/>
      <c r="B367" s="221" t="s">
        <v>28</v>
      </c>
      <c r="C367" s="214" t="s">
        <v>686</v>
      </c>
      <c r="D367" s="213">
        <v>75</v>
      </c>
      <c r="E367" s="213" t="s">
        <v>664</v>
      </c>
      <c r="F367" s="215"/>
      <c r="G367" s="215">
        <v>6.2854400000000004</v>
      </c>
      <c r="H367" s="215">
        <v>11.68</v>
      </c>
      <c r="I367" s="215">
        <v>59.442563999999997</v>
      </c>
      <c r="J367" s="216">
        <v>3993.36</v>
      </c>
      <c r="K367" s="215">
        <v>59.442560999999998</v>
      </c>
      <c r="L367" s="216">
        <v>3993.36</v>
      </c>
      <c r="M367" s="217">
        <f>K367/L367</f>
        <v>1.4885349930885269E-2</v>
      </c>
      <c r="N367" s="218">
        <v>248.30199999999999</v>
      </c>
      <c r="O367" s="219">
        <f>M367*N367</f>
        <v>3.6960621585386741</v>
      </c>
      <c r="P367" s="219">
        <f>M367*60*1000</f>
        <v>893.12099585311614</v>
      </c>
      <c r="Q367" s="344">
        <f>P367*N367/1000</f>
        <v>221.76372951232042</v>
      </c>
    </row>
    <row r="368" spans="1:17" ht="12.75" customHeight="1">
      <c r="A368" s="343"/>
      <c r="B368" s="213" t="s">
        <v>36</v>
      </c>
      <c r="C368" s="214" t="s">
        <v>353</v>
      </c>
      <c r="D368" s="213">
        <v>44</v>
      </c>
      <c r="E368" s="213">
        <v>1970</v>
      </c>
      <c r="F368" s="215">
        <v>45</v>
      </c>
      <c r="G368" s="215">
        <v>3.6</v>
      </c>
      <c r="H368" s="215">
        <v>7.04</v>
      </c>
      <c r="I368" s="215">
        <v>34.4</v>
      </c>
      <c r="J368" s="216">
        <v>2310.6999999999998</v>
      </c>
      <c r="K368" s="215">
        <f>I368</f>
        <v>34.4</v>
      </c>
      <c r="L368" s="216">
        <f>J368</f>
        <v>2310.6999999999998</v>
      </c>
      <c r="M368" s="217">
        <f>K368/L368</f>
        <v>1.488726359977496E-2</v>
      </c>
      <c r="N368" s="218">
        <v>302.91000000000003</v>
      </c>
      <c r="O368" s="219">
        <f>M368*N368</f>
        <v>4.5095010170078336</v>
      </c>
      <c r="P368" s="219">
        <f>M368*60*1000</f>
        <v>893.23581598649764</v>
      </c>
      <c r="Q368" s="344">
        <f>P368*N368/1000</f>
        <v>270.57006102047006</v>
      </c>
    </row>
    <row r="369" spans="1:17" ht="12.75" customHeight="1">
      <c r="A369" s="343"/>
      <c r="B369" s="221" t="s">
        <v>41</v>
      </c>
      <c r="C369" s="214" t="s">
        <v>860</v>
      </c>
      <c r="D369" s="213">
        <v>50</v>
      </c>
      <c r="E369" s="213" t="s">
        <v>40</v>
      </c>
      <c r="F369" s="215">
        <f>G369+H369+I369</f>
        <v>49.566000000000003</v>
      </c>
      <c r="G369" s="215">
        <v>4.17</v>
      </c>
      <c r="H369" s="215">
        <v>8</v>
      </c>
      <c r="I369" s="215">
        <v>37.396000000000001</v>
      </c>
      <c r="J369" s="216">
        <v>2510.79</v>
      </c>
      <c r="K369" s="215">
        <f>I369</f>
        <v>37.396000000000001</v>
      </c>
      <c r="L369" s="216">
        <f>J369</f>
        <v>2510.79</v>
      </c>
      <c r="M369" s="217">
        <f>K369/L369</f>
        <v>1.4894116991066558E-2</v>
      </c>
      <c r="N369" s="218">
        <v>323.83999999999997</v>
      </c>
      <c r="O369" s="219">
        <f>M369*N369</f>
        <v>4.8233108463869936</v>
      </c>
      <c r="P369" s="219">
        <f>M369*60*1000</f>
        <v>893.6470194639935</v>
      </c>
      <c r="Q369" s="344">
        <f>P369*N369/1000</f>
        <v>289.39865078321958</v>
      </c>
    </row>
    <row r="370" spans="1:17" ht="12.75" customHeight="1">
      <c r="A370" s="343"/>
      <c r="B370" s="213" t="s">
        <v>279</v>
      </c>
      <c r="C370" s="214" t="s">
        <v>993</v>
      </c>
      <c r="D370" s="213">
        <v>40</v>
      </c>
      <c r="E370" s="213">
        <v>1990</v>
      </c>
      <c r="F370" s="215">
        <f>SUM(I370+H370+G370)</f>
        <v>43.908999999999999</v>
      </c>
      <c r="G370" s="215">
        <v>4.0579999999999998</v>
      </c>
      <c r="H370" s="215">
        <v>6.4</v>
      </c>
      <c r="I370" s="215">
        <v>33.451000000000001</v>
      </c>
      <c r="J370" s="216">
        <v>2238</v>
      </c>
      <c r="K370" s="215">
        <v>33.451000000000001</v>
      </c>
      <c r="L370" s="216">
        <v>2238</v>
      </c>
      <c r="M370" s="217">
        <f>K370/L370</f>
        <v>1.4946827524575514E-2</v>
      </c>
      <c r="N370" s="218">
        <v>207.75</v>
      </c>
      <c r="O370" s="219">
        <f>M370*N370</f>
        <v>3.105203418230563</v>
      </c>
      <c r="P370" s="219">
        <f>M370*60*1000</f>
        <v>896.80965147453082</v>
      </c>
      <c r="Q370" s="344">
        <f>P370*N370/1000</f>
        <v>186.3122050938338</v>
      </c>
    </row>
    <row r="371" spans="1:17" ht="12.75" customHeight="1">
      <c r="A371" s="343"/>
      <c r="B371" s="213" t="s">
        <v>590</v>
      </c>
      <c r="C371" s="242" t="s">
        <v>589</v>
      </c>
      <c r="D371" s="243">
        <v>10</v>
      </c>
      <c r="E371" s="243">
        <v>1959</v>
      </c>
      <c r="F371" s="244">
        <v>9.3510000000000009</v>
      </c>
      <c r="G371" s="244">
        <v>0.75143400000000005</v>
      </c>
      <c r="H371" s="244">
        <v>1.92</v>
      </c>
      <c r="I371" s="244">
        <v>6.6795670000000005</v>
      </c>
      <c r="J371" s="245">
        <v>543.35</v>
      </c>
      <c r="K371" s="244">
        <v>6.6795670000000005</v>
      </c>
      <c r="L371" s="245">
        <v>446.8</v>
      </c>
      <c r="M371" s="246">
        <v>1.4949791853178157E-2</v>
      </c>
      <c r="N371" s="247">
        <v>248.52</v>
      </c>
      <c r="O371" s="248">
        <v>3.7153222713518357</v>
      </c>
      <c r="P371" s="248">
        <v>896.98751119068947</v>
      </c>
      <c r="Q371" s="347">
        <v>222.91933628111016</v>
      </c>
    </row>
    <row r="372" spans="1:17" ht="12.75" customHeight="1">
      <c r="A372" s="343"/>
      <c r="B372" s="221" t="s">
        <v>656</v>
      </c>
      <c r="C372" s="214" t="s">
        <v>894</v>
      </c>
      <c r="D372" s="213">
        <v>29</v>
      </c>
      <c r="E372" s="213">
        <v>1986</v>
      </c>
      <c r="F372" s="215">
        <v>28.719000000000001</v>
      </c>
      <c r="G372" s="215">
        <v>2.169</v>
      </c>
      <c r="H372" s="215">
        <v>4.32</v>
      </c>
      <c r="I372" s="215">
        <v>22.228999999999999</v>
      </c>
      <c r="J372" s="216">
        <v>1577.48</v>
      </c>
      <c r="K372" s="215">
        <v>21.943000000000001</v>
      </c>
      <c r="L372" s="216">
        <v>1464.93</v>
      </c>
      <c r="M372" s="217">
        <f>K372/L372</f>
        <v>1.4978872710641465E-2</v>
      </c>
      <c r="N372" s="218">
        <v>274.78899999999999</v>
      </c>
      <c r="O372" s="219">
        <f>M372*N372</f>
        <v>4.1160294532844572</v>
      </c>
      <c r="P372" s="219">
        <f>M372*60*1000</f>
        <v>898.73236263848787</v>
      </c>
      <c r="Q372" s="344">
        <f>P372*N372/1000</f>
        <v>246.96176719706745</v>
      </c>
    </row>
    <row r="373" spans="1:17" ht="12.75" customHeight="1">
      <c r="A373" s="343"/>
      <c r="B373" s="221" t="s">
        <v>260</v>
      </c>
      <c r="C373" s="214" t="s">
        <v>972</v>
      </c>
      <c r="D373" s="213">
        <v>15</v>
      </c>
      <c r="E373" s="213">
        <v>1994</v>
      </c>
      <c r="F373" s="215">
        <f>G373+H373+I373</f>
        <v>18</v>
      </c>
      <c r="G373" s="215">
        <v>1.9649000000000001</v>
      </c>
      <c r="H373" s="215">
        <v>2.4</v>
      </c>
      <c r="I373" s="215">
        <v>13.6351</v>
      </c>
      <c r="J373" s="216">
        <v>910.14</v>
      </c>
      <c r="K373" s="215">
        <f>I373</f>
        <v>13.6351</v>
      </c>
      <c r="L373" s="216">
        <f>J373</f>
        <v>910.14</v>
      </c>
      <c r="M373" s="217">
        <f>K373/L373</f>
        <v>1.4981321554925615E-2</v>
      </c>
      <c r="N373" s="218">
        <v>173.6</v>
      </c>
      <c r="O373" s="219">
        <f>M373*N373</f>
        <v>2.6007574219350866</v>
      </c>
      <c r="P373" s="219">
        <f>M373*60*1000</f>
        <v>898.87929329553685</v>
      </c>
      <c r="Q373" s="344">
        <f>P373*N373/1000</f>
        <v>156.04544531610517</v>
      </c>
    </row>
    <row r="374" spans="1:17" ht="12.75" customHeight="1">
      <c r="A374" s="343"/>
      <c r="B374" s="221" t="s">
        <v>260</v>
      </c>
      <c r="C374" s="214" t="s">
        <v>973</v>
      </c>
      <c r="D374" s="213">
        <v>23</v>
      </c>
      <c r="E374" s="213">
        <v>1994</v>
      </c>
      <c r="F374" s="215">
        <f>G374+H374+I374</f>
        <v>25.830655999999998</v>
      </c>
      <c r="G374" s="215">
        <v>2.2838159999999998</v>
      </c>
      <c r="H374" s="215">
        <v>3.68</v>
      </c>
      <c r="I374" s="215">
        <v>19.86684</v>
      </c>
      <c r="J374" s="216">
        <v>1324.82</v>
      </c>
      <c r="K374" s="215">
        <f>I374</f>
        <v>19.86684</v>
      </c>
      <c r="L374" s="216">
        <f>J374</f>
        <v>1324.82</v>
      </c>
      <c r="M374" s="217">
        <f>K374/L374</f>
        <v>1.4995878685406319E-2</v>
      </c>
      <c r="N374" s="218">
        <v>173.6</v>
      </c>
      <c r="O374" s="219">
        <f>M374*N374</f>
        <v>2.6032845397865367</v>
      </c>
      <c r="P374" s="219">
        <f>M374*60*1000</f>
        <v>899.75272112437915</v>
      </c>
      <c r="Q374" s="344">
        <f>P374*N374/1000</f>
        <v>156.19707238719224</v>
      </c>
    </row>
    <row r="375" spans="1:17" ht="12.75" customHeight="1">
      <c r="A375" s="343"/>
      <c r="B375" s="213" t="s">
        <v>279</v>
      </c>
      <c r="C375" s="214" t="s">
        <v>261</v>
      </c>
      <c r="D375" s="213">
        <v>40</v>
      </c>
      <c r="E375" s="213">
        <v>1984</v>
      </c>
      <c r="F375" s="215">
        <f>SUM(I375+H375+G375)</f>
        <v>45.353999999999999</v>
      </c>
      <c r="G375" s="215">
        <v>4.2839999999999998</v>
      </c>
      <c r="H375" s="215">
        <v>6.4</v>
      </c>
      <c r="I375" s="215">
        <v>34.67</v>
      </c>
      <c r="J375" s="216">
        <v>2304.94</v>
      </c>
      <c r="K375" s="215">
        <v>34.67</v>
      </c>
      <c r="L375" s="216">
        <v>2304.94</v>
      </c>
      <c r="M375" s="217">
        <f>K375/L375</f>
        <v>1.5041606289100801E-2</v>
      </c>
      <c r="N375" s="218">
        <v>207.75</v>
      </c>
      <c r="O375" s="219">
        <f>M375*N375</f>
        <v>3.1248937065606914</v>
      </c>
      <c r="P375" s="219">
        <f>M375*60*1000</f>
        <v>902.49637734604801</v>
      </c>
      <c r="Q375" s="344">
        <f>P375*N375/1000</f>
        <v>187.49362239364149</v>
      </c>
    </row>
    <row r="376" spans="1:17" ht="12.75" customHeight="1">
      <c r="A376" s="343"/>
      <c r="B376" s="221" t="s">
        <v>656</v>
      </c>
      <c r="C376" s="214" t="s">
        <v>640</v>
      </c>
      <c r="D376" s="213">
        <v>40</v>
      </c>
      <c r="E376" s="213">
        <v>1989</v>
      </c>
      <c r="F376" s="215">
        <v>44.338999999999999</v>
      </c>
      <c r="G376" s="215">
        <v>3.7130000000000001</v>
      </c>
      <c r="H376" s="215">
        <v>6.24</v>
      </c>
      <c r="I376" s="215">
        <v>34.386000000000003</v>
      </c>
      <c r="J376" s="216">
        <v>2277.1999999999998</v>
      </c>
      <c r="K376" s="215">
        <v>33.152000000000001</v>
      </c>
      <c r="L376" s="216">
        <v>2199.36</v>
      </c>
      <c r="M376" s="217">
        <f>K376/L376</f>
        <v>1.5073475920267714E-2</v>
      </c>
      <c r="N376" s="218">
        <v>274.78899999999999</v>
      </c>
      <c r="O376" s="219">
        <f>M376*N376</f>
        <v>4.1420253746544446</v>
      </c>
      <c r="P376" s="219">
        <f>M376*60*1000</f>
        <v>904.40855521606284</v>
      </c>
      <c r="Q376" s="344">
        <f>P376*N376/1000</f>
        <v>248.52152247926668</v>
      </c>
    </row>
    <row r="377" spans="1:17" ht="12.75" customHeight="1">
      <c r="A377" s="343"/>
      <c r="B377" s="213" t="s">
        <v>567</v>
      </c>
      <c r="C377" s="235" t="s">
        <v>560</v>
      </c>
      <c r="D377" s="236">
        <v>20</v>
      </c>
      <c r="E377" s="236">
        <v>1983</v>
      </c>
      <c r="F377" s="237">
        <v>20.948</v>
      </c>
      <c r="G377" s="237">
        <v>2.0992790000000001</v>
      </c>
      <c r="H377" s="237">
        <v>3.2</v>
      </c>
      <c r="I377" s="237">
        <v>15.648720000000001</v>
      </c>
      <c r="J377" s="238">
        <v>1037.5</v>
      </c>
      <c r="K377" s="237">
        <v>15.648720000000001</v>
      </c>
      <c r="L377" s="238">
        <v>1037.5</v>
      </c>
      <c r="M377" s="239">
        <v>1.5083103614457832E-2</v>
      </c>
      <c r="N377" s="240">
        <v>284.05400000000003</v>
      </c>
      <c r="O377" s="241">
        <v>4.2844159141012055</v>
      </c>
      <c r="P377" s="241">
        <v>904.98621686746992</v>
      </c>
      <c r="Q377" s="346">
        <v>257.06495484607234</v>
      </c>
    </row>
    <row r="378" spans="1:17" ht="12.75" customHeight="1">
      <c r="A378" s="343"/>
      <c r="B378" s="221" t="s">
        <v>41</v>
      </c>
      <c r="C378" s="214" t="s">
        <v>861</v>
      </c>
      <c r="D378" s="213">
        <v>50</v>
      </c>
      <c r="E378" s="213" t="s">
        <v>40</v>
      </c>
      <c r="F378" s="215">
        <f>G378+H378+I378</f>
        <v>51.68</v>
      </c>
      <c r="G378" s="215">
        <v>4.6100000000000003</v>
      </c>
      <c r="H378" s="215">
        <v>8</v>
      </c>
      <c r="I378" s="215">
        <v>39.07</v>
      </c>
      <c r="J378" s="216">
        <v>2588.5300000000002</v>
      </c>
      <c r="K378" s="215">
        <f>I378</f>
        <v>39.07</v>
      </c>
      <c r="L378" s="216">
        <f>J378</f>
        <v>2588.5300000000002</v>
      </c>
      <c r="M378" s="217">
        <f>K378/L378</f>
        <v>1.5093508670944512E-2</v>
      </c>
      <c r="N378" s="218">
        <v>323.83999999999997</v>
      </c>
      <c r="O378" s="219">
        <f>M378*N378</f>
        <v>4.8878818479986705</v>
      </c>
      <c r="P378" s="219">
        <f>M378*60*1000</f>
        <v>905.61052025667072</v>
      </c>
      <c r="Q378" s="344">
        <f>P378*N378/1000</f>
        <v>293.27291087992023</v>
      </c>
    </row>
    <row r="379" spans="1:17" ht="12.75" customHeight="1">
      <c r="A379" s="343"/>
      <c r="B379" s="221" t="s">
        <v>501</v>
      </c>
      <c r="C379" s="214" t="s">
        <v>939</v>
      </c>
      <c r="D379" s="213">
        <v>20</v>
      </c>
      <c r="E379" s="213">
        <v>1979</v>
      </c>
      <c r="F379" s="215">
        <v>19.8</v>
      </c>
      <c r="G379" s="215">
        <v>0.85699999999999998</v>
      </c>
      <c r="H379" s="215">
        <v>3.04</v>
      </c>
      <c r="I379" s="215">
        <v>15.914</v>
      </c>
      <c r="J379" s="216">
        <v>1052.0999999999999</v>
      </c>
      <c r="K379" s="215">
        <v>15.9</v>
      </c>
      <c r="L379" s="216">
        <v>1052.0999999999999</v>
      </c>
      <c r="M379" s="217">
        <f>K379/L379</f>
        <v>1.5112631879098946E-2</v>
      </c>
      <c r="N379" s="218">
        <v>280.7</v>
      </c>
      <c r="O379" s="219">
        <f>M379*N379</f>
        <v>4.2421157684630737</v>
      </c>
      <c r="P379" s="219">
        <f>M379*60*1000</f>
        <v>906.75791274593678</v>
      </c>
      <c r="Q379" s="344">
        <f>P379*N379/1000</f>
        <v>254.52694610778443</v>
      </c>
    </row>
    <row r="380" spans="1:17" ht="12.75" customHeight="1">
      <c r="A380" s="343"/>
      <c r="B380" s="213" t="s">
        <v>279</v>
      </c>
      <c r="C380" s="214" t="s">
        <v>992</v>
      </c>
      <c r="D380" s="213">
        <v>22</v>
      </c>
      <c r="E380" s="213">
        <v>1985</v>
      </c>
      <c r="F380" s="215">
        <f>SUM(I380+H380+G380)</f>
        <v>23.245999999999999</v>
      </c>
      <c r="G380" s="215">
        <v>2.2440000000000002</v>
      </c>
      <c r="H380" s="215">
        <v>3.52</v>
      </c>
      <c r="I380" s="215">
        <v>17.481999999999999</v>
      </c>
      <c r="J380" s="216">
        <v>1156.52</v>
      </c>
      <c r="K380" s="215">
        <v>17.481999999999999</v>
      </c>
      <c r="L380" s="216">
        <v>1156.52</v>
      </c>
      <c r="M380" s="217">
        <f>K380/L380</f>
        <v>1.5116037768477846E-2</v>
      </c>
      <c r="N380" s="218">
        <v>207.75</v>
      </c>
      <c r="O380" s="219">
        <f>M380*N380</f>
        <v>3.1403568464012723</v>
      </c>
      <c r="P380" s="219">
        <f>M380*60*1000</f>
        <v>906.96226610867086</v>
      </c>
      <c r="Q380" s="344">
        <f>P380*N380/1000</f>
        <v>188.42141078407639</v>
      </c>
    </row>
    <row r="381" spans="1:17" ht="12.75" customHeight="1">
      <c r="A381" s="343"/>
      <c r="B381" s="213" t="s">
        <v>59</v>
      </c>
      <c r="C381" s="214" t="s">
        <v>766</v>
      </c>
      <c r="D381" s="213">
        <v>60</v>
      </c>
      <c r="E381" s="213" t="s">
        <v>758</v>
      </c>
      <c r="F381" s="215">
        <f>SUM(G381,H381,I381)</f>
        <v>62.53</v>
      </c>
      <c r="G381" s="215">
        <v>5.5419999999999998</v>
      </c>
      <c r="H381" s="215">
        <v>9.6</v>
      </c>
      <c r="I381" s="215">
        <v>47.387999999999998</v>
      </c>
      <c r="J381" s="216"/>
      <c r="K381" s="215">
        <f>I381</f>
        <v>47.387999999999998</v>
      </c>
      <c r="L381" s="216">
        <v>3132.08</v>
      </c>
      <c r="M381" s="217">
        <f>K381/L381</f>
        <v>1.5129881739930014E-2</v>
      </c>
      <c r="N381" s="218">
        <v>243.506</v>
      </c>
      <c r="O381" s="219">
        <f>M381*N381</f>
        <v>3.6842169829633979</v>
      </c>
      <c r="P381" s="219">
        <f>M381*60*1000</f>
        <v>907.79290439580086</v>
      </c>
      <c r="Q381" s="344">
        <f>P381*N381/1000</f>
        <v>221.05301897780387</v>
      </c>
    </row>
    <row r="382" spans="1:17" ht="12.75" customHeight="1">
      <c r="A382" s="343"/>
      <c r="B382" s="213" t="s">
        <v>852</v>
      </c>
      <c r="C382" s="253" t="s">
        <v>830</v>
      </c>
      <c r="D382" s="254">
        <v>39</v>
      </c>
      <c r="E382" s="254" t="s">
        <v>40</v>
      </c>
      <c r="F382" s="255">
        <v>41.475999999999999</v>
      </c>
      <c r="G382" s="255">
        <v>2.5680000000000001</v>
      </c>
      <c r="H382" s="255">
        <v>6.24</v>
      </c>
      <c r="I382" s="255">
        <v>32.667999999999999</v>
      </c>
      <c r="J382" s="256"/>
      <c r="K382" s="255">
        <f>+I382</f>
        <v>32.667999999999999</v>
      </c>
      <c r="L382" s="256">
        <v>2158.14</v>
      </c>
      <c r="M382" s="257">
        <f>K382/L382</f>
        <v>1.5137108806657586E-2</v>
      </c>
      <c r="N382" s="258">
        <v>320.5</v>
      </c>
      <c r="O382" s="259">
        <f>M382*N382</f>
        <v>4.8514433725337565</v>
      </c>
      <c r="P382" s="259">
        <f>M382*60*1000</f>
        <v>908.22652839945522</v>
      </c>
      <c r="Q382" s="349">
        <f>P382*N382/1000</f>
        <v>291.08660235202541</v>
      </c>
    </row>
    <row r="383" spans="1:17" ht="12.75" customHeight="1">
      <c r="A383" s="343"/>
      <c r="B383" s="213" t="s">
        <v>619</v>
      </c>
      <c r="C383" s="228" t="s">
        <v>605</v>
      </c>
      <c r="D383" s="229">
        <v>40</v>
      </c>
      <c r="E383" s="229">
        <v>1985</v>
      </c>
      <c r="F383" s="230">
        <v>45.813000000000002</v>
      </c>
      <c r="G383" s="230">
        <v>4.8113910000000004</v>
      </c>
      <c r="H383" s="230">
        <v>6.4</v>
      </c>
      <c r="I383" s="230">
        <v>34.601607999999999</v>
      </c>
      <c r="J383" s="231">
        <v>2285.42</v>
      </c>
      <c r="K383" s="230">
        <v>34.601607999999999</v>
      </c>
      <c r="L383" s="231">
        <v>2285.42</v>
      </c>
      <c r="M383" s="232">
        <v>1.5140152794672313E-2</v>
      </c>
      <c r="N383" s="233">
        <v>311.95800000000003</v>
      </c>
      <c r="O383" s="234">
        <v>4.7230917855203858</v>
      </c>
      <c r="P383" s="234">
        <v>908.40916768033878</v>
      </c>
      <c r="Q383" s="345">
        <v>283.38550713122316</v>
      </c>
    </row>
    <row r="384" spans="1:17" ht="12.75" customHeight="1">
      <c r="A384" s="343"/>
      <c r="B384" s="213" t="s">
        <v>1031</v>
      </c>
      <c r="C384" s="228" t="s">
        <v>1013</v>
      </c>
      <c r="D384" s="229">
        <v>22</v>
      </c>
      <c r="E384" s="229">
        <v>1991</v>
      </c>
      <c r="F384" s="230">
        <v>23.332999999999998</v>
      </c>
      <c r="G384" s="230">
        <v>2.1419999999999999</v>
      </c>
      <c r="H384" s="230">
        <v>3.52</v>
      </c>
      <c r="I384" s="230">
        <v>17.670998999999998</v>
      </c>
      <c r="J384" s="231">
        <v>1164.8399999999999</v>
      </c>
      <c r="K384" s="230">
        <v>17.670998999999998</v>
      </c>
      <c r="L384" s="231">
        <v>1164.8399999999999</v>
      </c>
      <c r="M384" s="232">
        <v>1.5170322962810342E-2</v>
      </c>
      <c r="N384" s="233">
        <v>309.56</v>
      </c>
      <c r="O384" s="234">
        <v>4.6961251763675698</v>
      </c>
      <c r="P384" s="234">
        <v>910.21937776862046</v>
      </c>
      <c r="Q384" s="345">
        <v>281.76751058205417</v>
      </c>
    </row>
    <row r="385" spans="1:17" ht="12.75" customHeight="1">
      <c r="A385" s="343"/>
      <c r="B385" s="221" t="s">
        <v>41</v>
      </c>
      <c r="C385" s="214" t="s">
        <v>862</v>
      </c>
      <c r="D385" s="213">
        <v>40</v>
      </c>
      <c r="E385" s="213" t="s">
        <v>40</v>
      </c>
      <c r="F385" s="215">
        <f>G385+H385+I385</f>
        <v>43.4</v>
      </c>
      <c r="G385" s="215">
        <v>2.6890000000000001</v>
      </c>
      <c r="H385" s="215">
        <v>6.32</v>
      </c>
      <c r="I385" s="215">
        <v>34.390999999999998</v>
      </c>
      <c r="J385" s="216">
        <v>2266.94</v>
      </c>
      <c r="K385" s="215">
        <v>33.874000000000002</v>
      </c>
      <c r="L385" s="216">
        <v>2232.8200000000002</v>
      </c>
      <c r="M385" s="217">
        <f>K385/L385</f>
        <v>1.5170949740686666E-2</v>
      </c>
      <c r="N385" s="218">
        <v>323.83999999999997</v>
      </c>
      <c r="O385" s="219">
        <f>M385*N385</f>
        <v>4.9129603640239692</v>
      </c>
      <c r="P385" s="219">
        <f>M385*60*1000</f>
        <v>910.25698444119996</v>
      </c>
      <c r="Q385" s="344">
        <f>P385*N385/1000</f>
        <v>294.77762184143819</v>
      </c>
    </row>
    <row r="386" spans="1:17" ht="12.75" customHeight="1">
      <c r="A386" s="343"/>
      <c r="B386" s="221" t="s">
        <v>656</v>
      </c>
      <c r="C386" s="214" t="s">
        <v>641</v>
      </c>
      <c r="D386" s="213">
        <v>41</v>
      </c>
      <c r="E386" s="213">
        <v>1981</v>
      </c>
      <c r="F386" s="215">
        <v>37.131</v>
      </c>
      <c r="G386" s="215">
        <v>4.0229999999999997</v>
      </c>
      <c r="H386" s="215">
        <v>1.6</v>
      </c>
      <c r="I386" s="215">
        <v>31.507999999999999</v>
      </c>
      <c r="J386" s="216">
        <v>2053.2800000000002</v>
      </c>
      <c r="K386" s="215">
        <v>26.478999999999999</v>
      </c>
      <c r="L386" s="216">
        <v>1743.66</v>
      </c>
      <c r="M386" s="217">
        <f>K386/L386</f>
        <v>1.5185873392748584E-2</v>
      </c>
      <c r="N386" s="218">
        <v>274.78899999999999</v>
      </c>
      <c r="O386" s="219">
        <f>M386*N386</f>
        <v>4.1729109637199908</v>
      </c>
      <c r="P386" s="219">
        <f>M386*60*1000</f>
        <v>911.15240356491506</v>
      </c>
      <c r="Q386" s="344">
        <f>P386*N386/1000</f>
        <v>250.37465782319944</v>
      </c>
    </row>
    <row r="387" spans="1:17" ht="12.75" customHeight="1">
      <c r="A387" s="343"/>
      <c r="B387" s="213" t="s">
        <v>852</v>
      </c>
      <c r="C387" s="253" t="s">
        <v>831</v>
      </c>
      <c r="D387" s="254">
        <v>30</v>
      </c>
      <c r="E387" s="254" t="s">
        <v>40</v>
      </c>
      <c r="F387" s="255">
        <v>31.85</v>
      </c>
      <c r="G387" s="255">
        <v>2.3460000000000001</v>
      </c>
      <c r="H387" s="255">
        <v>4.8</v>
      </c>
      <c r="I387" s="255">
        <v>24.704000000000001</v>
      </c>
      <c r="J387" s="256"/>
      <c r="K387" s="255">
        <f>+I387</f>
        <v>24.704000000000001</v>
      </c>
      <c r="L387" s="256">
        <v>1626.42</v>
      </c>
      <c r="M387" s="257">
        <f>K387/L387</f>
        <v>1.518918852448937E-2</v>
      </c>
      <c r="N387" s="258">
        <v>320.5</v>
      </c>
      <c r="O387" s="259">
        <f>M387*N387</f>
        <v>4.868134922098843</v>
      </c>
      <c r="P387" s="259">
        <f>M387*60*1000</f>
        <v>911.35131146936226</v>
      </c>
      <c r="Q387" s="349">
        <f>P387*N387/1000</f>
        <v>292.08809532593062</v>
      </c>
    </row>
    <row r="388" spans="1:17" ht="12.75" customHeight="1">
      <c r="A388" s="343"/>
      <c r="B388" s="221" t="s">
        <v>500</v>
      </c>
      <c r="C388" s="214" t="s">
        <v>783</v>
      </c>
      <c r="D388" s="213">
        <v>60</v>
      </c>
      <c r="E388" s="213">
        <v>1983</v>
      </c>
      <c r="F388" s="215">
        <v>61.473700000000001</v>
      </c>
      <c r="G388" s="215">
        <v>7.7845000000000004</v>
      </c>
      <c r="H388" s="215">
        <v>6</v>
      </c>
      <c r="I388" s="215">
        <v>47.6892</v>
      </c>
      <c r="J388" s="216">
        <v>3139.2</v>
      </c>
      <c r="K388" s="215">
        <v>47.689300000000003</v>
      </c>
      <c r="L388" s="216">
        <v>3139.2</v>
      </c>
      <c r="M388" s="217">
        <f>K388/L388</f>
        <v>1.5191545616717636E-2</v>
      </c>
      <c r="N388" s="218">
        <v>246.77600000000001</v>
      </c>
      <c r="O388" s="219">
        <f>M388*N388</f>
        <v>3.7489088611111114</v>
      </c>
      <c r="P388" s="219">
        <v>911.4927370030581</v>
      </c>
      <c r="Q388" s="344">
        <v>224.93453166666669</v>
      </c>
    </row>
    <row r="389" spans="1:17" ht="12.75" customHeight="1">
      <c r="A389" s="343"/>
      <c r="B389" s="213" t="s">
        <v>336</v>
      </c>
      <c r="C389" s="235" t="s">
        <v>304</v>
      </c>
      <c r="D389" s="236">
        <v>40</v>
      </c>
      <c r="E389" s="236">
        <v>1983</v>
      </c>
      <c r="F389" s="237">
        <v>44.828000000000003</v>
      </c>
      <c r="G389" s="237">
        <v>5.1437249999999999</v>
      </c>
      <c r="H389" s="237">
        <v>6.4</v>
      </c>
      <c r="I389" s="237">
        <v>33.284275999999998</v>
      </c>
      <c r="J389" s="238">
        <v>2186.7199999999998</v>
      </c>
      <c r="K389" s="237">
        <v>33.284275999999998</v>
      </c>
      <c r="L389" s="238">
        <v>2186.7199999999998</v>
      </c>
      <c r="M389" s="239">
        <v>1.5221096436672276E-2</v>
      </c>
      <c r="N389" s="240">
        <v>263.88900000000001</v>
      </c>
      <c r="O389" s="241">
        <v>4.0166799175770107</v>
      </c>
      <c r="P389" s="241">
        <v>913.26578620033661</v>
      </c>
      <c r="Q389" s="346">
        <v>241.00079505462062</v>
      </c>
    </row>
    <row r="390" spans="1:17" ht="12.75" customHeight="1">
      <c r="A390" s="343"/>
      <c r="B390" s="221" t="s">
        <v>716</v>
      </c>
      <c r="C390" s="214" t="s">
        <v>721</v>
      </c>
      <c r="D390" s="213">
        <v>40</v>
      </c>
      <c r="E390" s="213">
        <v>1974</v>
      </c>
      <c r="F390" s="215">
        <v>44.475000000000001</v>
      </c>
      <c r="G390" s="215">
        <v>3.6280000000000001</v>
      </c>
      <c r="H390" s="215">
        <v>6.4</v>
      </c>
      <c r="I390" s="215">
        <v>34.447000000000003</v>
      </c>
      <c r="J390" s="216">
        <v>2261.31</v>
      </c>
      <c r="K390" s="215">
        <v>34.447000000000003</v>
      </c>
      <c r="L390" s="216">
        <v>2261.3000000000002</v>
      </c>
      <c r="M390" s="217">
        <f>K390/L390</f>
        <v>1.52332728961217E-2</v>
      </c>
      <c r="N390" s="218">
        <v>200.8</v>
      </c>
      <c r="O390" s="219">
        <f>M390*N390</f>
        <v>3.0588411975412377</v>
      </c>
      <c r="P390" s="219">
        <f>M390*60*1000</f>
        <v>913.99637376730198</v>
      </c>
      <c r="Q390" s="344">
        <f>P390*N390/1000</f>
        <v>183.53047185247422</v>
      </c>
    </row>
    <row r="391" spans="1:17" ht="12.75" customHeight="1">
      <c r="A391" s="343"/>
      <c r="B391" s="213" t="s">
        <v>638</v>
      </c>
      <c r="C391" s="214" t="s">
        <v>630</v>
      </c>
      <c r="D391" s="213">
        <v>8</v>
      </c>
      <c r="E391" s="213">
        <v>1975</v>
      </c>
      <c r="F391" s="215">
        <v>4.71</v>
      </c>
      <c r="G391" s="215">
        <v>0</v>
      </c>
      <c r="H391" s="215">
        <v>0</v>
      </c>
      <c r="I391" s="215">
        <v>4.7100010000000001</v>
      </c>
      <c r="J391" s="216">
        <v>309.07</v>
      </c>
      <c r="K391" s="215">
        <v>4.7100010000000001</v>
      </c>
      <c r="L391" s="216">
        <v>309.07</v>
      </c>
      <c r="M391" s="217">
        <v>1.5239269421166726E-2</v>
      </c>
      <c r="N391" s="218">
        <v>276.64200000000005</v>
      </c>
      <c r="O391" s="219">
        <v>4.2158219712104064</v>
      </c>
      <c r="P391" s="219">
        <v>914.35616527000366</v>
      </c>
      <c r="Q391" s="344">
        <v>252.9493182726244</v>
      </c>
    </row>
    <row r="392" spans="1:17" ht="12.75" customHeight="1">
      <c r="A392" s="343"/>
      <c r="B392" s="213" t="s">
        <v>279</v>
      </c>
      <c r="C392" s="214" t="s">
        <v>991</v>
      </c>
      <c r="D392" s="213">
        <v>40</v>
      </c>
      <c r="E392" s="213"/>
      <c r="F392" s="215">
        <f>SUM(I392+H392+G392)</f>
        <v>42.731999999999999</v>
      </c>
      <c r="G392" s="215">
        <v>2.12</v>
      </c>
      <c r="H392" s="215">
        <v>6.4</v>
      </c>
      <c r="I392" s="215">
        <v>34.212000000000003</v>
      </c>
      <c r="J392" s="216">
        <v>2232.79</v>
      </c>
      <c r="K392" s="215">
        <v>34.212000000000003</v>
      </c>
      <c r="L392" s="216">
        <v>2232.79</v>
      </c>
      <c r="M392" s="217">
        <f>K392/L392</f>
        <v>1.5322533691032298E-2</v>
      </c>
      <c r="N392" s="218">
        <v>207.75</v>
      </c>
      <c r="O392" s="219">
        <f>M392*N392</f>
        <v>3.1832563743119602</v>
      </c>
      <c r="P392" s="219">
        <f>M392*60*1000</f>
        <v>919.35202146193797</v>
      </c>
      <c r="Q392" s="344">
        <f>P392*N392/1000</f>
        <v>190.99538245871761</v>
      </c>
    </row>
    <row r="393" spans="1:17" ht="12.75" customHeight="1">
      <c r="A393" s="343"/>
      <c r="B393" s="213" t="s">
        <v>619</v>
      </c>
      <c r="C393" s="228" t="s">
        <v>597</v>
      </c>
      <c r="D393" s="229">
        <v>59</v>
      </c>
      <c r="E393" s="229">
        <v>1991</v>
      </c>
      <c r="F393" s="230">
        <v>51.189</v>
      </c>
      <c r="G393" s="230">
        <v>4.0988699999999998</v>
      </c>
      <c r="H393" s="230">
        <v>9.6</v>
      </c>
      <c r="I393" s="230">
        <v>37.490129000000003</v>
      </c>
      <c r="J393" s="231">
        <v>2442.5500000000002</v>
      </c>
      <c r="K393" s="230">
        <v>37.490129000000003</v>
      </c>
      <c r="L393" s="231">
        <v>2442.5500000000002</v>
      </c>
      <c r="M393" s="232">
        <v>1.5348766248387956E-2</v>
      </c>
      <c r="N393" s="233">
        <v>311.95800000000003</v>
      </c>
      <c r="O393" s="234">
        <v>4.7881704213146099</v>
      </c>
      <c r="P393" s="234">
        <v>920.92597490327728</v>
      </c>
      <c r="Q393" s="345">
        <v>287.29022527887662</v>
      </c>
    </row>
    <row r="394" spans="1:17" ht="12.75" customHeight="1">
      <c r="A394" s="343"/>
      <c r="B394" s="221" t="s">
        <v>716</v>
      </c>
      <c r="C394" s="214" t="s">
        <v>722</v>
      </c>
      <c r="D394" s="213">
        <v>45</v>
      </c>
      <c r="E394" s="213">
        <v>1978</v>
      </c>
      <c r="F394" s="215">
        <v>48.841999999999999</v>
      </c>
      <c r="G394" s="215">
        <v>7.0359999999999996</v>
      </c>
      <c r="H394" s="215">
        <v>7.2</v>
      </c>
      <c r="I394" s="215">
        <v>34.606000000000002</v>
      </c>
      <c r="J394" s="216">
        <v>2247.9499999999998</v>
      </c>
      <c r="K394" s="215">
        <v>34.606000000000002</v>
      </c>
      <c r="L394" s="216">
        <v>2247.9499999999998</v>
      </c>
      <c r="M394" s="217">
        <f>K394/L394</f>
        <v>1.5394470517582689E-2</v>
      </c>
      <c r="N394" s="218">
        <v>200.8</v>
      </c>
      <c r="O394" s="219">
        <f>M394*N394</f>
        <v>3.0912096799306039</v>
      </c>
      <c r="P394" s="219">
        <f>M394*60*1000</f>
        <v>923.66823105496132</v>
      </c>
      <c r="Q394" s="344">
        <f>P394*N394/1000</f>
        <v>185.47258079583625</v>
      </c>
    </row>
    <row r="395" spans="1:17" ht="12.75" customHeight="1">
      <c r="A395" s="343"/>
      <c r="B395" s="213" t="s">
        <v>279</v>
      </c>
      <c r="C395" s="214" t="s">
        <v>270</v>
      </c>
      <c r="D395" s="213">
        <v>40</v>
      </c>
      <c r="E395" s="213">
        <v>1981</v>
      </c>
      <c r="F395" s="215">
        <f>SUM(I395+H395+G395)</f>
        <v>45.405999999999999</v>
      </c>
      <c r="G395" s="215">
        <v>4.3620000000000001</v>
      </c>
      <c r="H395" s="215">
        <v>6.41</v>
      </c>
      <c r="I395" s="215">
        <v>34.634</v>
      </c>
      <c r="J395" s="216">
        <v>2246.86</v>
      </c>
      <c r="K395" s="215">
        <v>34.634</v>
      </c>
      <c r="L395" s="216">
        <v>2246.86</v>
      </c>
      <c r="M395" s="217">
        <f>K395/L395</f>
        <v>1.5414400541199719E-2</v>
      </c>
      <c r="N395" s="218">
        <v>207.75</v>
      </c>
      <c r="O395" s="219">
        <f>M395*N395</f>
        <v>3.2023417124342415</v>
      </c>
      <c r="P395" s="219">
        <f>M395*60*1000</f>
        <v>924.86403247198314</v>
      </c>
      <c r="Q395" s="344">
        <f>P395*N395/1000</f>
        <v>192.14050274605449</v>
      </c>
    </row>
    <row r="396" spans="1:17" ht="12.75" customHeight="1">
      <c r="A396" s="343"/>
      <c r="B396" s="221" t="s">
        <v>130</v>
      </c>
      <c r="C396" s="214" t="s">
        <v>112</v>
      </c>
      <c r="D396" s="213">
        <v>39</v>
      </c>
      <c r="E396" s="213">
        <v>1988</v>
      </c>
      <c r="F396" s="215">
        <f>G396+H396+I396</f>
        <v>43.9</v>
      </c>
      <c r="G396" s="215">
        <v>2.58</v>
      </c>
      <c r="H396" s="215">
        <v>6.24</v>
      </c>
      <c r="I396" s="215">
        <v>35.08</v>
      </c>
      <c r="J396" s="216">
        <v>2275.19</v>
      </c>
      <c r="K396" s="215">
        <v>35.08</v>
      </c>
      <c r="L396" s="216">
        <v>2275.19</v>
      </c>
      <c r="M396" s="217">
        <f>K396/L396</f>
        <v>1.5418492521503697E-2</v>
      </c>
      <c r="N396" s="218">
        <v>212.4</v>
      </c>
      <c r="O396" s="219">
        <f>M396*N396*1.09</f>
        <v>3.5696277146084503</v>
      </c>
      <c r="P396" s="219">
        <f>M396*60*1000</f>
        <v>925.10955129022182</v>
      </c>
      <c r="Q396" s="344">
        <f>P396*N396/1000</f>
        <v>196.49326869404314</v>
      </c>
    </row>
    <row r="397" spans="1:17" ht="12.75" customHeight="1">
      <c r="A397" s="343"/>
      <c r="B397" s="213" t="s">
        <v>279</v>
      </c>
      <c r="C397" s="214" t="s">
        <v>491</v>
      </c>
      <c r="D397" s="213">
        <v>40</v>
      </c>
      <c r="E397" s="213">
        <v>1986</v>
      </c>
      <c r="F397" s="215">
        <f>SUM(I397+H397+G397)</f>
        <v>46.1</v>
      </c>
      <c r="G397" s="215">
        <v>4.7</v>
      </c>
      <c r="H397" s="215">
        <v>6.4</v>
      </c>
      <c r="I397" s="215">
        <v>35</v>
      </c>
      <c r="J397" s="216">
        <v>2268.7399999999998</v>
      </c>
      <c r="K397" s="215">
        <v>35</v>
      </c>
      <c r="L397" s="216">
        <v>2268.7399999999998</v>
      </c>
      <c r="M397" s="217">
        <f>K397/L397</f>
        <v>1.5427065243262782E-2</v>
      </c>
      <c r="N397" s="218">
        <v>207.75</v>
      </c>
      <c r="O397" s="219">
        <f>M397*N397</f>
        <v>3.2049728042878427</v>
      </c>
      <c r="P397" s="219">
        <f>M397*60*1000</f>
        <v>925.62391459576691</v>
      </c>
      <c r="Q397" s="344">
        <f>P397*N397/1000</f>
        <v>192.29836825727057</v>
      </c>
    </row>
    <row r="398" spans="1:17" ht="12.75" customHeight="1">
      <c r="A398" s="343"/>
      <c r="B398" s="213" t="s">
        <v>279</v>
      </c>
      <c r="C398" s="214" t="s">
        <v>994</v>
      </c>
      <c r="D398" s="213">
        <v>40</v>
      </c>
      <c r="E398" s="213">
        <v>1980</v>
      </c>
      <c r="F398" s="215">
        <f>SUM(I398+H398+G398)</f>
        <v>46.053999999999995</v>
      </c>
      <c r="G398" s="215">
        <v>5.8730000000000002</v>
      </c>
      <c r="H398" s="215">
        <v>6.4</v>
      </c>
      <c r="I398" s="215">
        <v>33.780999999999999</v>
      </c>
      <c r="J398" s="216">
        <v>2183.94</v>
      </c>
      <c r="K398" s="215">
        <v>33.780999999999999</v>
      </c>
      <c r="L398" s="216">
        <v>2183.94</v>
      </c>
      <c r="M398" s="217">
        <f>K398/L398</f>
        <v>1.5467915785232194E-2</v>
      </c>
      <c r="N398" s="218">
        <v>207.75</v>
      </c>
      <c r="O398" s="219">
        <f>M398*N398</f>
        <v>3.2134595043819885</v>
      </c>
      <c r="P398" s="219">
        <f>M398*60*1000</f>
        <v>928.07494711393167</v>
      </c>
      <c r="Q398" s="344">
        <f>P398*N398/1000</f>
        <v>192.80757026291928</v>
      </c>
    </row>
    <row r="399" spans="1:17" ht="12.75" customHeight="1">
      <c r="A399" s="343"/>
      <c r="B399" s="213" t="s">
        <v>638</v>
      </c>
      <c r="C399" s="214" t="s">
        <v>631</v>
      </c>
      <c r="D399" s="213">
        <v>5</v>
      </c>
      <c r="E399" s="213">
        <v>1951</v>
      </c>
      <c r="F399" s="215">
        <v>4.2756999999999996</v>
      </c>
      <c r="G399" s="215">
        <v>0.76500000000000001</v>
      </c>
      <c r="H399" s="215">
        <v>0.05</v>
      </c>
      <c r="I399" s="215">
        <v>3.4607000000000001</v>
      </c>
      <c r="J399" s="216">
        <v>223.63</v>
      </c>
      <c r="K399" s="215">
        <v>3.4607000000000001</v>
      </c>
      <c r="L399" s="216">
        <v>223.63</v>
      </c>
      <c r="M399" s="217">
        <v>1.5475115145552923E-2</v>
      </c>
      <c r="N399" s="218">
        <v>281.54700000000003</v>
      </c>
      <c r="O399" s="219">
        <v>4.3569722438849894</v>
      </c>
      <c r="P399" s="219">
        <v>928.50690873317546</v>
      </c>
      <c r="Q399" s="344">
        <v>261.41833463309939</v>
      </c>
    </row>
    <row r="400" spans="1:17" ht="12.75" customHeight="1">
      <c r="A400" s="343"/>
      <c r="B400" s="213" t="s">
        <v>250</v>
      </c>
      <c r="C400" s="214" t="s">
        <v>244</v>
      </c>
      <c r="D400" s="213">
        <v>20</v>
      </c>
      <c r="E400" s="213" t="s">
        <v>40</v>
      </c>
      <c r="F400" s="215">
        <f>SUM(G400:I400)</f>
        <v>20.85</v>
      </c>
      <c r="G400" s="215">
        <v>1.57</v>
      </c>
      <c r="H400" s="215">
        <v>2.94</v>
      </c>
      <c r="I400" s="215">
        <v>16.34</v>
      </c>
      <c r="J400" s="216">
        <v>1055.4000000000001</v>
      </c>
      <c r="K400" s="215">
        <v>16.34</v>
      </c>
      <c r="L400" s="216">
        <v>1055.4000000000001</v>
      </c>
      <c r="M400" s="250">
        <f>K400/L400</f>
        <v>1.5482281599393593E-2</v>
      </c>
      <c r="N400" s="251">
        <v>209</v>
      </c>
      <c r="O400" s="252">
        <f>M400*N400</f>
        <v>3.2357968542732607</v>
      </c>
      <c r="P400" s="252">
        <f>M400*60*1000</f>
        <v>928.93689596361548</v>
      </c>
      <c r="Q400" s="348">
        <f>P400*N400/1000</f>
        <v>194.14781125639561</v>
      </c>
    </row>
    <row r="401" spans="1:17" ht="12.75" customHeight="1">
      <c r="A401" s="343"/>
      <c r="B401" s="213" t="s">
        <v>105</v>
      </c>
      <c r="C401" s="214" t="s">
        <v>93</v>
      </c>
      <c r="D401" s="213">
        <v>38</v>
      </c>
      <c r="E401" s="213">
        <v>1990</v>
      </c>
      <c r="F401" s="215">
        <v>44.39</v>
      </c>
      <c r="G401" s="215">
        <v>5.71</v>
      </c>
      <c r="H401" s="215">
        <v>5.8399999999999972</v>
      </c>
      <c r="I401" s="215">
        <v>32.840000000000003</v>
      </c>
      <c r="J401" s="216">
        <v>2118.5700000000002</v>
      </c>
      <c r="K401" s="215">
        <v>32.840000000000003</v>
      </c>
      <c r="L401" s="216">
        <v>2118.5700000000002</v>
      </c>
      <c r="M401" s="217">
        <f>K401/L401</f>
        <v>1.5501021915726174E-2</v>
      </c>
      <c r="N401" s="218">
        <v>276.64200000000005</v>
      </c>
      <c r="O401" s="219">
        <f>M401*N401</f>
        <v>4.2882337048103212</v>
      </c>
      <c r="P401" s="219">
        <f>M401*60*1000</f>
        <v>930.06131494357044</v>
      </c>
      <c r="Q401" s="344">
        <f>P401*N401/1000</f>
        <v>257.29402228861926</v>
      </c>
    </row>
    <row r="402" spans="1:17" ht="12.75" customHeight="1">
      <c r="A402" s="343"/>
      <c r="B402" s="213" t="s">
        <v>1031</v>
      </c>
      <c r="C402" s="228" t="s">
        <v>1014</v>
      </c>
      <c r="D402" s="229">
        <v>45</v>
      </c>
      <c r="E402" s="229">
        <v>1985</v>
      </c>
      <c r="F402" s="230">
        <v>46.618000000000002</v>
      </c>
      <c r="G402" s="230">
        <v>3.2130000000000001</v>
      </c>
      <c r="H402" s="230">
        <v>7.2</v>
      </c>
      <c r="I402" s="230">
        <v>36.204996000000001</v>
      </c>
      <c r="J402" s="231">
        <v>2334.15</v>
      </c>
      <c r="K402" s="230">
        <v>36.204996000000001</v>
      </c>
      <c r="L402" s="231">
        <v>2334.15</v>
      </c>
      <c r="M402" s="232">
        <v>1.5510998007840114E-2</v>
      </c>
      <c r="N402" s="233">
        <v>309.56</v>
      </c>
      <c r="O402" s="234">
        <v>4.8015845433069853</v>
      </c>
      <c r="P402" s="234">
        <v>930.65988047040685</v>
      </c>
      <c r="Q402" s="345">
        <v>288.09507259841916</v>
      </c>
    </row>
    <row r="403" spans="1:17" ht="12.75" customHeight="1">
      <c r="A403" s="343"/>
      <c r="B403" s="213" t="s">
        <v>336</v>
      </c>
      <c r="C403" s="235" t="s">
        <v>305</v>
      </c>
      <c r="D403" s="236">
        <v>36</v>
      </c>
      <c r="E403" s="236">
        <v>1986</v>
      </c>
      <c r="F403" s="237">
        <v>41.703000000000003</v>
      </c>
      <c r="G403" s="237">
        <v>5.0596620000000003</v>
      </c>
      <c r="H403" s="237">
        <v>5.76</v>
      </c>
      <c r="I403" s="237">
        <v>30.883333</v>
      </c>
      <c r="J403" s="238">
        <v>1988.92</v>
      </c>
      <c r="K403" s="237">
        <v>30.883333</v>
      </c>
      <c r="L403" s="238">
        <v>1988.92</v>
      </c>
      <c r="M403" s="239">
        <v>1.5527689902057398E-2</v>
      </c>
      <c r="N403" s="240">
        <v>263.88900000000001</v>
      </c>
      <c r="O403" s="241">
        <v>4.0975865605640251</v>
      </c>
      <c r="P403" s="241">
        <v>931.66139412344398</v>
      </c>
      <c r="Q403" s="346">
        <v>245.85519363384154</v>
      </c>
    </row>
    <row r="404" spans="1:17" ht="12.75" customHeight="1">
      <c r="A404" s="343"/>
      <c r="B404" s="213" t="s">
        <v>188</v>
      </c>
      <c r="C404" s="214" t="s">
        <v>155</v>
      </c>
      <c r="D404" s="213">
        <v>45</v>
      </c>
      <c r="E404" s="213">
        <v>1997</v>
      </c>
      <c r="F404" s="215">
        <v>56.7</v>
      </c>
      <c r="G404" s="215">
        <v>4.5389999999999997</v>
      </c>
      <c r="H404" s="215">
        <v>7.04</v>
      </c>
      <c r="I404" s="215">
        <v>45.121000000000002</v>
      </c>
      <c r="J404" s="216">
        <v>2895.9</v>
      </c>
      <c r="K404" s="215">
        <v>45.121000000000002</v>
      </c>
      <c r="L404" s="216">
        <v>2895.9</v>
      </c>
      <c r="M404" s="217">
        <f>K404/L404</f>
        <v>1.5580993818847337E-2</v>
      </c>
      <c r="N404" s="218">
        <v>200.56</v>
      </c>
      <c r="O404" s="219">
        <f>K404*N404/J404</f>
        <v>3.1249241203080222</v>
      </c>
      <c r="P404" s="219">
        <f>M404*60*1000</f>
        <v>934.85962913084018</v>
      </c>
      <c r="Q404" s="344">
        <f>O404*60</f>
        <v>187.49544721848133</v>
      </c>
    </row>
    <row r="405" spans="1:17" ht="12.75" customHeight="1">
      <c r="A405" s="343"/>
      <c r="B405" s="221" t="s">
        <v>215</v>
      </c>
      <c r="C405" s="214" t="s">
        <v>192</v>
      </c>
      <c r="D405" s="213">
        <v>20</v>
      </c>
      <c r="E405" s="213">
        <v>1997</v>
      </c>
      <c r="F405" s="215">
        <f>SUM(G405+H405+I405)</f>
        <v>23.2</v>
      </c>
      <c r="G405" s="215">
        <v>1.5</v>
      </c>
      <c r="H405" s="215">
        <v>3.2</v>
      </c>
      <c r="I405" s="215">
        <v>18.5</v>
      </c>
      <c r="J405" s="216">
        <v>1186.4000000000001</v>
      </c>
      <c r="K405" s="215">
        <v>18.5</v>
      </c>
      <c r="L405" s="216">
        <v>1186.4000000000001</v>
      </c>
      <c r="M405" s="217">
        <f>SUM(K405/L405)</f>
        <v>1.5593391773432231E-2</v>
      </c>
      <c r="N405" s="218">
        <v>222.1</v>
      </c>
      <c r="O405" s="219">
        <f>SUM(M405*N405)</f>
        <v>3.4632923128792985</v>
      </c>
      <c r="P405" s="219">
        <f>SUM(M405*60*1000)</f>
        <v>935.6035064059339</v>
      </c>
      <c r="Q405" s="344">
        <f>SUM(O405*60)</f>
        <v>207.79753877275792</v>
      </c>
    </row>
    <row r="406" spans="1:17" ht="12.75" customHeight="1">
      <c r="A406" s="343"/>
      <c r="B406" s="221" t="s">
        <v>502</v>
      </c>
      <c r="C406" s="214" t="s">
        <v>947</v>
      </c>
      <c r="D406" s="213">
        <v>22</v>
      </c>
      <c r="E406" s="213">
        <v>1991</v>
      </c>
      <c r="F406" s="215">
        <v>23.4</v>
      </c>
      <c r="G406" s="215">
        <v>1.59</v>
      </c>
      <c r="H406" s="215">
        <v>3.52</v>
      </c>
      <c r="I406" s="215">
        <v>18.286000000000001</v>
      </c>
      <c r="J406" s="216">
        <v>1170.08</v>
      </c>
      <c r="K406" s="215">
        <v>18.286000000000001</v>
      </c>
      <c r="L406" s="216">
        <v>1170.08</v>
      </c>
      <c r="M406" s="217">
        <f>K406/L406</f>
        <v>1.5627991248461644E-2</v>
      </c>
      <c r="N406" s="218">
        <v>280.7</v>
      </c>
      <c r="O406" s="219">
        <f>M406*N406</f>
        <v>4.386777143443183</v>
      </c>
      <c r="P406" s="219">
        <f>M406*60*1000</f>
        <v>937.6794749076987</v>
      </c>
      <c r="Q406" s="344">
        <f>P406*N406/1000</f>
        <v>263.20662860659104</v>
      </c>
    </row>
    <row r="407" spans="1:17" ht="12.75" customHeight="1">
      <c r="A407" s="343"/>
      <c r="B407" s="213" t="s">
        <v>567</v>
      </c>
      <c r="C407" s="235" t="s">
        <v>566</v>
      </c>
      <c r="D407" s="236">
        <v>21</v>
      </c>
      <c r="E407" s="236">
        <v>1984</v>
      </c>
      <c r="F407" s="237">
        <v>22.788</v>
      </c>
      <c r="G407" s="237">
        <v>2.2440000000000002</v>
      </c>
      <c r="H407" s="237">
        <v>3.2</v>
      </c>
      <c r="I407" s="237">
        <v>17.344000000000001</v>
      </c>
      <c r="J407" s="238">
        <v>1105.8499999999999</v>
      </c>
      <c r="K407" s="237">
        <v>17.344000000000001</v>
      </c>
      <c r="L407" s="238">
        <v>1105.8499999999999</v>
      </c>
      <c r="M407" s="239">
        <v>1.568386309173939E-2</v>
      </c>
      <c r="N407" s="240">
        <v>284.05400000000003</v>
      </c>
      <c r="O407" s="241">
        <v>4.455064046660941</v>
      </c>
      <c r="P407" s="241">
        <v>941.03178550436337</v>
      </c>
      <c r="Q407" s="346">
        <v>267.30384279965642</v>
      </c>
    </row>
    <row r="408" spans="1:17" ht="12.75" customHeight="1">
      <c r="A408" s="343"/>
      <c r="B408" s="213" t="s">
        <v>524</v>
      </c>
      <c r="C408" s="261" t="s">
        <v>508</v>
      </c>
      <c r="D408" s="262">
        <v>25</v>
      </c>
      <c r="E408" s="262">
        <v>1982</v>
      </c>
      <c r="F408" s="263">
        <v>31.579000000000001</v>
      </c>
      <c r="G408" s="263">
        <v>6.4916499999999999</v>
      </c>
      <c r="H408" s="263">
        <v>3.84</v>
      </c>
      <c r="I408" s="263">
        <v>21.247350999999998</v>
      </c>
      <c r="J408" s="264">
        <v>1353.96</v>
      </c>
      <c r="K408" s="263">
        <v>21.247350999999998</v>
      </c>
      <c r="L408" s="264">
        <v>1353.96</v>
      </c>
      <c r="M408" s="265">
        <v>1.5692746462229311E-2</v>
      </c>
      <c r="N408" s="266">
        <v>294.19099999999997</v>
      </c>
      <c r="O408" s="267">
        <v>4.6166647744697027</v>
      </c>
      <c r="P408" s="267">
        <v>941.56478773375864</v>
      </c>
      <c r="Q408" s="350">
        <v>276.99988646818213</v>
      </c>
    </row>
    <row r="409" spans="1:17" ht="12.75" customHeight="1">
      <c r="A409" s="343"/>
      <c r="B409" s="213" t="s">
        <v>1031</v>
      </c>
      <c r="C409" s="228" t="s">
        <v>1015</v>
      </c>
      <c r="D409" s="229">
        <v>46</v>
      </c>
      <c r="E409" s="229">
        <v>1981</v>
      </c>
      <c r="F409" s="230">
        <v>46.936999999999998</v>
      </c>
      <c r="G409" s="230">
        <v>3.8776320000000002</v>
      </c>
      <c r="H409" s="230">
        <v>7.2</v>
      </c>
      <c r="I409" s="230">
        <v>35.859374000000003</v>
      </c>
      <c r="J409" s="231">
        <v>2273.52</v>
      </c>
      <c r="K409" s="230">
        <v>35.859374000000003</v>
      </c>
      <c r="L409" s="231">
        <v>2273.52</v>
      </c>
      <c r="M409" s="232">
        <v>1.5772623069073507E-2</v>
      </c>
      <c r="N409" s="233">
        <v>309.56</v>
      </c>
      <c r="O409" s="234">
        <v>4.8825731972623947</v>
      </c>
      <c r="P409" s="234">
        <v>946.35738414441039</v>
      </c>
      <c r="Q409" s="345">
        <v>292.95439183574365</v>
      </c>
    </row>
    <row r="410" spans="1:17" ht="12.75" customHeight="1">
      <c r="A410" s="343"/>
      <c r="B410" s="221" t="s">
        <v>656</v>
      </c>
      <c r="C410" s="214" t="s">
        <v>639</v>
      </c>
      <c r="D410" s="213">
        <v>40</v>
      </c>
      <c r="E410" s="213">
        <v>1991</v>
      </c>
      <c r="F410" s="215">
        <v>44.936</v>
      </c>
      <c r="G410" s="215">
        <v>2.7450000000000001</v>
      </c>
      <c r="H410" s="215">
        <v>6.4</v>
      </c>
      <c r="I410" s="215">
        <v>35.790999999999997</v>
      </c>
      <c r="J410" s="216">
        <v>2268.5300000000002</v>
      </c>
      <c r="K410" s="215">
        <v>35.790999999999997</v>
      </c>
      <c r="L410" s="216">
        <v>2268.5300000000002</v>
      </c>
      <c r="M410" s="217">
        <f>K410/L410</f>
        <v>1.5777177291021054E-2</v>
      </c>
      <c r="N410" s="218">
        <v>274.78899999999999</v>
      </c>
      <c r="O410" s="219">
        <f>M410*N410</f>
        <v>4.3353947706223845</v>
      </c>
      <c r="P410" s="219">
        <f>M410*60*1000</f>
        <v>946.63063746126329</v>
      </c>
      <c r="Q410" s="344">
        <f>P410*N410/1000</f>
        <v>260.12368623734307</v>
      </c>
    </row>
    <row r="411" spans="1:17" ht="12.75" customHeight="1">
      <c r="A411" s="343"/>
      <c r="B411" s="221" t="s">
        <v>405</v>
      </c>
      <c r="C411" s="214" t="s">
        <v>383</v>
      </c>
      <c r="D411" s="213">
        <v>75</v>
      </c>
      <c r="E411" s="213">
        <v>1990</v>
      </c>
      <c r="F411" s="215">
        <f>SUM(G411:I411)</f>
        <v>68.135999999999996</v>
      </c>
      <c r="G411" s="215">
        <v>1.224</v>
      </c>
      <c r="H411" s="215">
        <v>11.09</v>
      </c>
      <c r="I411" s="215">
        <f>55822/1000</f>
        <v>55.822000000000003</v>
      </c>
      <c r="J411" s="216">
        <v>3527.11</v>
      </c>
      <c r="K411" s="215">
        <v>55.822000000000003</v>
      </c>
      <c r="L411" s="216">
        <v>3527.1</v>
      </c>
      <c r="M411" s="217">
        <f>K411/L411</f>
        <v>1.5826599756173627E-2</v>
      </c>
      <c r="N411" s="218">
        <v>294</v>
      </c>
      <c r="O411" s="219">
        <f>M411*N411</f>
        <v>4.6530203283150469</v>
      </c>
      <c r="P411" s="219">
        <f>M411*60*1000</f>
        <v>949.59598537041768</v>
      </c>
      <c r="Q411" s="344">
        <f>P411*N411/1000</f>
        <v>279.18121969890279</v>
      </c>
    </row>
    <row r="412" spans="1:17" ht="12.75" customHeight="1">
      <c r="A412" s="343"/>
      <c r="B412" s="213" t="s">
        <v>188</v>
      </c>
      <c r="C412" s="214" t="s">
        <v>152</v>
      </c>
      <c r="D412" s="213">
        <v>45</v>
      </c>
      <c r="E412" s="213">
        <v>1992</v>
      </c>
      <c r="F412" s="215">
        <v>57.71</v>
      </c>
      <c r="G412" s="215">
        <v>5.468655</v>
      </c>
      <c r="H412" s="215">
        <v>7.2</v>
      </c>
      <c r="I412" s="215">
        <v>45.041350000000001</v>
      </c>
      <c r="J412" s="216">
        <v>2843.99</v>
      </c>
      <c r="K412" s="215">
        <v>45.041350000000001</v>
      </c>
      <c r="L412" s="216">
        <v>2843.99</v>
      </c>
      <c r="M412" s="217">
        <f>K412/L412</f>
        <v>1.5837379878269615E-2</v>
      </c>
      <c r="N412" s="218">
        <v>200.56</v>
      </c>
      <c r="O412" s="219">
        <f>K412*N412/J412</f>
        <v>3.176344908385754</v>
      </c>
      <c r="P412" s="219">
        <f>M412*60*1000</f>
        <v>950.24279269617693</v>
      </c>
      <c r="Q412" s="344">
        <f>O412*60</f>
        <v>190.58069450314525</v>
      </c>
    </row>
    <row r="413" spans="1:17" ht="12.75" customHeight="1">
      <c r="A413" s="343"/>
      <c r="B413" s="221" t="s">
        <v>147</v>
      </c>
      <c r="C413" s="222" t="s">
        <v>433</v>
      </c>
      <c r="D413" s="223">
        <v>18</v>
      </c>
      <c r="E413" s="224" t="s">
        <v>40</v>
      </c>
      <c r="F413" s="225">
        <v>19.37</v>
      </c>
      <c r="G413" s="225">
        <v>1.5</v>
      </c>
      <c r="H413" s="226">
        <v>2.88</v>
      </c>
      <c r="I413" s="225">
        <v>14.99</v>
      </c>
      <c r="J413" s="227">
        <v>946.37</v>
      </c>
      <c r="K413" s="225">
        <v>14.99</v>
      </c>
      <c r="L413" s="227">
        <v>946.37</v>
      </c>
      <c r="M413" s="217">
        <f>K413/L413</f>
        <v>1.5839470820080942E-2</v>
      </c>
      <c r="N413" s="218">
        <v>222.7</v>
      </c>
      <c r="O413" s="219">
        <f>M413*N413</f>
        <v>3.5274501516320256</v>
      </c>
      <c r="P413" s="219">
        <f>M413*60*1000</f>
        <v>950.36824920485651</v>
      </c>
      <c r="Q413" s="344">
        <f>P413*N413/1000</f>
        <v>211.64700909792154</v>
      </c>
    </row>
    <row r="414" spans="1:17" ht="12.75" customHeight="1">
      <c r="A414" s="343"/>
      <c r="B414" s="221" t="s">
        <v>130</v>
      </c>
      <c r="C414" s="214" t="s">
        <v>115</v>
      </c>
      <c r="D414" s="213">
        <v>24</v>
      </c>
      <c r="E414" s="213">
        <v>1993</v>
      </c>
      <c r="F414" s="215">
        <f>G414+H414+I414</f>
        <v>25.57</v>
      </c>
      <c r="G414" s="215"/>
      <c r="H414" s="215">
        <v>0</v>
      </c>
      <c r="I414" s="215">
        <v>25.57</v>
      </c>
      <c r="J414" s="216">
        <v>1614.06</v>
      </c>
      <c r="K414" s="215">
        <v>25.57</v>
      </c>
      <c r="L414" s="216">
        <v>1614.06</v>
      </c>
      <c r="M414" s="217">
        <f>K414/L414</f>
        <v>1.5842038090281649E-2</v>
      </c>
      <c r="N414" s="218">
        <v>212.4</v>
      </c>
      <c r="O414" s="219">
        <f>M414*N414*1.09</f>
        <v>3.6676852905096466</v>
      </c>
      <c r="P414" s="219">
        <f>M414*60*1000</f>
        <v>950.52228541689897</v>
      </c>
      <c r="Q414" s="344">
        <f>P414*N414/1000</f>
        <v>201.89093342254932</v>
      </c>
    </row>
    <row r="415" spans="1:17" ht="12.75" customHeight="1">
      <c r="A415" s="343"/>
      <c r="B415" s="221" t="s">
        <v>130</v>
      </c>
      <c r="C415" s="214" t="s">
        <v>116</v>
      </c>
      <c r="D415" s="213">
        <v>39</v>
      </c>
      <c r="E415" s="213">
        <v>1982</v>
      </c>
      <c r="F415" s="215">
        <f>G415+H415+I415</f>
        <v>42.33</v>
      </c>
      <c r="G415" s="215">
        <v>3.08</v>
      </c>
      <c r="H415" s="215">
        <v>6.08</v>
      </c>
      <c r="I415" s="215">
        <v>33.17</v>
      </c>
      <c r="J415" s="216">
        <v>2093.63</v>
      </c>
      <c r="K415" s="215">
        <v>33.17</v>
      </c>
      <c r="L415" s="216">
        <v>2093.63</v>
      </c>
      <c r="M415" s="217">
        <f>K415/L415</f>
        <v>1.584329609338804E-2</v>
      </c>
      <c r="N415" s="218">
        <v>212.4</v>
      </c>
      <c r="O415" s="219">
        <f>M415*N415*1.09</f>
        <v>3.6679765383568261</v>
      </c>
      <c r="P415" s="219">
        <f>M415*60*1000</f>
        <v>950.59776560328248</v>
      </c>
      <c r="Q415" s="344">
        <f>P415*N415/1000</f>
        <v>201.9069654141372</v>
      </c>
    </row>
    <row r="416" spans="1:17" ht="12.75" customHeight="1">
      <c r="A416" s="343"/>
      <c r="B416" s="221" t="s">
        <v>130</v>
      </c>
      <c r="C416" s="214" t="s">
        <v>46</v>
      </c>
      <c r="D416" s="213">
        <v>39</v>
      </c>
      <c r="E416" s="213">
        <v>1973</v>
      </c>
      <c r="F416" s="215">
        <f>G416+H416+I416</f>
        <v>40.42</v>
      </c>
      <c r="G416" s="215">
        <v>4.3099999999999996</v>
      </c>
      <c r="H416" s="215">
        <v>6.24</v>
      </c>
      <c r="I416" s="215">
        <v>29.87</v>
      </c>
      <c r="J416" s="216">
        <v>1882.15</v>
      </c>
      <c r="K416" s="215">
        <v>29.87</v>
      </c>
      <c r="L416" s="216">
        <v>1882.15</v>
      </c>
      <c r="M416" s="217">
        <f>K416/L416</f>
        <v>1.5870148500385199E-2</v>
      </c>
      <c r="N416" s="218">
        <v>212.4</v>
      </c>
      <c r="O416" s="219">
        <f>M416*N416*1.09</f>
        <v>3.6741933002151801</v>
      </c>
      <c r="P416" s="219">
        <f>M416*60*1000</f>
        <v>952.20891002311191</v>
      </c>
      <c r="Q416" s="344">
        <f>P416*N416/1000</f>
        <v>202.24917248890898</v>
      </c>
    </row>
    <row r="417" spans="1:17" ht="12.75" customHeight="1">
      <c r="A417" s="343"/>
      <c r="B417" s="213" t="s">
        <v>105</v>
      </c>
      <c r="C417" s="214" t="s">
        <v>87</v>
      </c>
      <c r="D417" s="213">
        <v>59</v>
      </c>
      <c r="E417" s="213">
        <v>1981</v>
      </c>
      <c r="F417" s="215">
        <v>71.459999999999994</v>
      </c>
      <c r="G417" s="215">
        <v>7.45</v>
      </c>
      <c r="H417" s="215">
        <v>9.5999999999999979</v>
      </c>
      <c r="I417" s="215">
        <v>54.41</v>
      </c>
      <c r="J417" s="216">
        <v>3418.76</v>
      </c>
      <c r="K417" s="215">
        <v>53.415622857410284</v>
      </c>
      <c r="L417" s="216">
        <v>3356.28</v>
      </c>
      <c r="M417" s="217">
        <f>K417/L417</f>
        <v>1.5915127122114448E-2</v>
      </c>
      <c r="N417" s="218">
        <v>276.64200000000005</v>
      </c>
      <c r="O417" s="219">
        <f>M417*N417</f>
        <v>4.4027925973159858</v>
      </c>
      <c r="P417" s="219">
        <f>M417*60*1000</f>
        <v>954.90762732686687</v>
      </c>
      <c r="Q417" s="344">
        <f>P417*N417/1000</f>
        <v>264.16755583895917</v>
      </c>
    </row>
    <row r="418" spans="1:17" ht="12.75" customHeight="1">
      <c r="A418" s="343"/>
      <c r="B418" s="221" t="s">
        <v>216</v>
      </c>
      <c r="C418" s="214" t="s">
        <v>473</v>
      </c>
      <c r="D418" s="213">
        <v>30</v>
      </c>
      <c r="E418" s="213">
        <v>1993</v>
      </c>
      <c r="F418" s="215">
        <v>34.609000000000002</v>
      </c>
      <c r="G418" s="215">
        <v>4.42</v>
      </c>
      <c r="H418" s="215">
        <v>4.7190000000000003</v>
      </c>
      <c r="I418" s="215">
        <v>25.47</v>
      </c>
      <c r="J418" s="216">
        <v>1596.5</v>
      </c>
      <c r="K418" s="215">
        <v>25.47</v>
      </c>
      <c r="L418" s="216">
        <v>1596.5</v>
      </c>
      <c r="M418" s="217">
        <f>K418/L418</f>
        <v>1.5953648606326337E-2</v>
      </c>
      <c r="N418" s="218">
        <v>300.85000000000002</v>
      </c>
      <c r="O418" s="219">
        <f>M418*N418</f>
        <v>4.7996551832132788</v>
      </c>
      <c r="P418" s="219">
        <f>M418*60*1000</f>
        <v>957.21891637958026</v>
      </c>
      <c r="Q418" s="344">
        <f>P418*N418/1000</f>
        <v>287.97931099279674</v>
      </c>
    </row>
    <row r="419" spans="1:17" ht="12.75" customHeight="1">
      <c r="A419" s="343"/>
      <c r="B419" s="221" t="s">
        <v>215</v>
      </c>
      <c r="C419" s="214" t="s">
        <v>194</v>
      </c>
      <c r="D419" s="213">
        <v>40</v>
      </c>
      <c r="E419" s="213">
        <v>1986</v>
      </c>
      <c r="F419" s="215">
        <f>SUM(G419+H419+I419)</f>
        <v>46.3</v>
      </c>
      <c r="G419" s="215">
        <v>4</v>
      </c>
      <c r="H419" s="215">
        <v>6.4</v>
      </c>
      <c r="I419" s="215">
        <v>35.9</v>
      </c>
      <c r="J419" s="216">
        <v>2246.36</v>
      </c>
      <c r="K419" s="215">
        <v>35.9</v>
      </c>
      <c r="L419" s="216">
        <v>2246.4</v>
      </c>
      <c r="M419" s="217">
        <f>SUM(K419/L419)</f>
        <v>1.5981125356125354E-2</v>
      </c>
      <c r="N419" s="218">
        <v>222.1</v>
      </c>
      <c r="O419" s="219">
        <f>SUM(M419*N419)</f>
        <v>3.5494079415954412</v>
      </c>
      <c r="P419" s="219">
        <f>SUM(M419*60*1000)</f>
        <v>958.86752136752114</v>
      </c>
      <c r="Q419" s="344">
        <f>SUM(O419*60)</f>
        <v>212.96447649572647</v>
      </c>
    </row>
    <row r="420" spans="1:17" ht="12.75" customHeight="1">
      <c r="A420" s="343"/>
      <c r="B420" s="213" t="s">
        <v>36</v>
      </c>
      <c r="C420" s="214" t="s">
        <v>352</v>
      </c>
      <c r="D420" s="213">
        <v>50</v>
      </c>
      <c r="E420" s="213">
        <v>1972</v>
      </c>
      <c r="F420" s="215">
        <v>51.5</v>
      </c>
      <c r="G420" s="215">
        <v>2.6</v>
      </c>
      <c r="H420" s="215">
        <v>7.84</v>
      </c>
      <c r="I420" s="215">
        <v>41.1</v>
      </c>
      <c r="J420" s="216">
        <v>2563.1</v>
      </c>
      <c r="K420" s="215">
        <f>I420</f>
        <v>41.1</v>
      </c>
      <c r="L420" s="216">
        <f>J420</f>
        <v>2563.1</v>
      </c>
      <c r="M420" s="217">
        <f>K420/L420</f>
        <v>1.6035269790488083E-2</v>
      </c>
      <c r="N420" s="218">
        <v>302.91000000000003</v>
      </c>
      <c r="O420" s="219">
        <f>M420*N420</f>
        <v>4.8572435722367455</v>
      </c>
      <c r="P420" s="219">
        <f>M420*60*1000</f>
        <v>962.11618742928499</v>
      </c>
      <c r="Q420" s="344">
        <f>P420*N420/1000</f>
        <v>291.43461433420475</v>
      </c>
    </row>
    <row r="421" spans="1:17" ht="12.75" customHeight="1">
      <c r="A421" s="343"/>
      <c r="B421" s="221" t="s">
        <v>216</v>
      </c>
      <c r="C421" s="214" t="s">
        <v>221</v>
      </c>
      <c r="D421" s="213">
        <v>45</v>
      </c>
      <c r="E421" s="213">
        <v>1985</v>
      </c>
      <c r="F421" s="215">
        <v>47.768999999999998</v>
      </c>
      <c r="G421" s="215">
        <v>3.83</v>
      </c>
      <c r="H421" s="215">
        <v>7.1989999999999998</v>
      </c>
      <c r="I421" s="215">
        <v>36.74</v>
      </c>
      <c r="J421" s="216">
        <v>2283.6999999999998</v>
      </c>
      <c r="K421" s="215">
        <v>36.74</v>
      </c>
      <c r="L421" s="216">
        <v>2283.6999999999998</v>
      </c>
      <c r="M421" s="217">
        <f>K421/L421</f>
        <v>1.6087927486097126E-2</v>
      </c>
      <c r="N421" s="218">
        <v>300.85000000000002</v>
      </c>
      <c r="O421" s="219">
        <f>M421*N421</f>
        <v>4.8400529841923206</v>
      </c>
      <c r="P421" s="219">
        <f>M421*60*1000</f>
        <v>965.27564916582753</v>
      </c>
      <c r="Q421" s="344">
        <f>P421*N421/1000</f>
        <v>290.40317905153921</v>
      </c>
    </row>
    <row r="422" spans="1:17" ht="12.75" customHeight="1">
      <c r="A422" s="343"/>
      <c r="B422" s="221" t="s">
        <v>501</v>
      </c>
      <c r="C422" s="214" t="s">
        <v>940</v>
      </c>
      <c r="D422" s="213">
        <v>10</v>
      </c>
      <c r="E422" s="213">
        <v>1978</v>
      </c>
      <c r="F422" s="215">
        <v>11.51</v>
      </c>
      <c r="G422" s="215">
        <v>0.94499999999999995</v>
      </c>
      <c r="H422" s="215">
        <v>1.6</v>
      </c>
      <c r="I422" s="215">
        <v>8.9640000000000004</v>
      </c>
      <c r="J422" s="216">
        <v>556.73</v>
      </c>
      <c r="K422" s="215">
        <v>8.9640000000000004</v>
      </c>
      <c r="L422" s="216">
        <v>556.73</v>
      </c>
      <c r="M422" s="217">
        <f>K422/L422</f>
        <v>1.6101162143229212E-2</v>
      </c>
      <c r="N422" s="218">
        <v>280.7</v>
      </c>
      <c r="O422" s="219">
        <f>M422*N422</f>
        <v>4.5195962136044399</v>
      </c>
      <c r="P422" s="219">
        <f>M422*60*1000</f>
        <v>966.06972859375276</v>
      </c>
      <c r="Q422" s="344">
        <f>P422*N422/1000</f>
        <v>271.17577281626637</v>
      </c>
    </row>
    <row r="423" spans="1:17" ht="12.75" customHeight="1">
      <c r="A423" s="343"/>
      <c r="B423" s="221" t="s">
        <v>502</v>
      </c>
      <c r="C423" s="214" t="s">
        <v>948</v>
      </c>
      <c r="D423" s="213">
        <v>45</v>
      </c>
      <c r="E423" s="213">
        <v>1984</v>
      </c>
      <c r="F423" s="215">
        <v>49</v>
      </c>
      <c r="G423" s="215">
        <v>4.3</v>
      </c>
      <c r="H423" s="215">
        <v>7.12</v>
      </c>
      <c r="I423" s="215">
        <v>37.578000000000003</v>
      </c>
      <c r="J423" s="216">
        <v>2323</v>
      </c>
      <c r="K423" s="215">
        <v>37.578000000000003</v>
      </c>
      <c r="L423" s="216">
        <v>2323</v>
      </c>
      <c r="M423" s="217">
        <f>K423/L423</f>
        <v>1.6176495910460612E-2</v>
      </c>
      <c r="N423" s="218">
        <v>280.7</v>
      </c>
      <c r="O423" s="219">
        <f>M423*N423</f>
        <v>4.5407424020662939</v>
      </c>
      <c r="P423" s="219">
        <f>M423*60*1000</f>
        <v>970.58975462763669</v>
      </c>
      <c r="Q423" s="344">
        <f>P423*N423/1000</f>
        <v>272.44454412397761</v>
      </c>
    </row>
    <row r="424" spans="1:17" ht="12.75" customHeight="1">
      <c r="A424" s="343"/>
      <c r="B424" s="221" t="s">
        <v>216</v>
      </c>
      <c r="C424" s="214" t="s">
        <v>217</v>
      </c>
      <c r="D424" s="213">
        <v>49</v>
      </c>
      <c r="E424" s="213">
        <v>1974</v>
      </c>
      <c r="F424" s="215">
        <v>53.92</v>
      </c>
      <c r="G424" s="215">
        <v>4.82</v>
      </c>
      <c r="H424" s="215">
        <v>7.82</v>
      </c>
      <c r="I424" s="215">
        <v>41.26</v>
      </c>
      <c r="J424" s="216">
        <v>2550.1</v>
      </c>
      <c r="K424" s="215">
        <v>41.26</v>
      </c>
      <c r="L424" s="216">
        <v>2550.1</v>
      </c>
      <c r="M424" s="217">
        <f>K424/L424</f>
        <v>1.6179757656562488E-2</v>
      </c>
      <c r="N424" s="218">
        <v>300.85000000000002</v>
      </c>
      <c r="O424" s="219">
        <f>M424*N424</f>
        <v>4.8676800909768252</v>
      </c>
      <c r="P424" s="219">
        <f>M424*60*1000</f>
        <v>970.78545939374931</v>
      </c>
      <c r="Q424" s="344">
        <f>P424*N424/1000</f>
        <v>292.06080545860948</v>
      </c>
    </row>
    <row r="425" spans="1:17" ht="12.75" customHeight="1">
      <c r="A425" s="343"/>
      <c r="B425" s="221" t="s">
        <v>215</v>
      </c>
      <c r="C425" s="214" t="s">
        <v>189</v>
      </c>
      <c r="D425" s="213">
        <v>16</v>
      </c>
      <c r="E425" s="213">
        <v>1991</v>
      </c>
      <c r="F425" s="215">
        <f>SUM(G425+H425+I425)</f>
        <v>22.6</v>
      </c>
      <c r="G425" s="215">
        <v>2.6</v>
      </c>
      <c r="H425" s="215">
        <v>2.7</v>
      </c>
      <c r="I425" s="215">
        <v>17.3</v>
      </c>
      <c r="J425" s="216">
        <v>1069.04</v>
      </c>
      <c r="K425" s="215">
        <v>17.3</v>
      </c>
      <c r="L425" s="216">
        <v>1069.04</v>
      </c>
      <c r="M425" s="217">
        <f>SUM(K425/L425)</f>
        <v>1.6182743395944027E-2</v>
      </c>
      <c r="N425" s="218">
        <v>222.1</v>
      </c>
      <c r="O425" s="219">
        <f>SUM(M425*N425)</f>
        <v>3.5941873082391682</v>
      </c>
      <c r="P425" s="219">
        <f>SUM(M425*60*1000)</f>
        <v>970.96460375664162</v>
      </c>
      <c r="Q425" s="344">
        <f>SUM(O425*60)</f>
        <v>215.65123849435008</v>
      </c>
    </row>
    <row r="426" spans="1:17" ht="12.75" customHeight="1">
      <c r="A426" s="343"/>
      <c r="B426" s="221" t="s">
        <v>216</v>
      </c>
      <c r="C426" s="214" t="s">
        <v>220</v>
      </c>
      <c r="D426" s="213">
        <v>30</v>
      </c>
      <c r="E426" s="213">
        <v>1992</v>
      </c>
      <c r="F426" s="215">
        <v>33.658000000000001</v>
      </c>
      <c r="G426" s="215">
        <v>2.89</v>
      </c>
      <c r="H426" s="215">
        <v>4.5579999999999998</v>
      </c>
      <c r="I426" s="215">
        <v>26.21</v>
      </c>
      <c r="J426" s="216">
        <v>1616.9</v>
      </c>
      <c r="K426" s="215">
        <v>26.21</v>
      </c>
      <c r="L426" s="216">
        <v>1616.9</v>
      </c>
      <c r="M426" s="217">
        <f>K426/L426</f>
        <v>1.6210031541839323E-2</v>
      </c>
      <c r="N426" s="218">
        <v>300.85000000000002</v>
      </c>
      <c r="O426" s="219">
        <f>M426*N426</f>
        <v>4.8767879893623611</v>
      </c>
      <c r="P426" s="219">
        <f>M426*60*1000</f>
        <v>972.60189251035945</v>
      </c>
      <c r="Q426" s="344">
        <f>P426*N426/1000</f>
        <v>292.60727936174169</v>
      </c>
    </row>
    <row r="427" spans="1:17" ht="12.75" customHeight="1">
      <c r="A427" s="343"/>
      <c r="B427" s="213" t="s">
        <v>577</v>
      </c>
      <c r="C427" s="242" t="s">
        <v>570</v>
      </c>
      <c r="D427" s="243">
        <v>38</v>
      </c>
      <c r="E427" s="243">
        <v>1987</v>
      </c>
      <c r="F427" s="244">
        <v>48.125999999999998</v>
      </c>
      <c r="G427" s="244">
        <v>3.621</v>
      </c>
      <c r="H427" s="244">
        <v>7.36</v>
      </c>
      <c r="I427" s="244">
        <v>37.145003000000003</v>
      </c>
      <c r="J427" s="245">
        <v>2284.84</v>
      </c>
      <c r="K427" s="244">
        <v>37.145003000000003</v>
      </c>
      <c r="L427" s="245">
        <v>2284.84</v>
      </c>
      <c r="M427" s="246">
        <v>1.6257157175119483E-2</v>
      </c>
      <c r="N427" s="247">
        <v>260.40100000000001</v>
      </c>
      <c r="O427" s="248">
        <v>4.2333799855582885</v>
      </c>
      <c r="P427" s="248">
        <v>975.42943050716895</v>
      </c>
      <c r="Q427" s="347">
        <v>254.00279913349732</v>
      </c>
    </row>
    <row r="428" spans="1:17" ht="12.75" customHeight="1">
      <c r="A428" s="343"/>
      <c r="B428" s="221" t="s">
        <v>502</v>
      </c>
      <c r="C428" s="214" t="s">
        <v>949</v>
      </c>
      <c r="D428" s="213">
        <v>42</v>
      </c>
      <c r="E428" s="213">
        <v>1994</v>
      </c>
      <c r="F428" s="215">
        <v>49.5</v>
      </c>
      <c r="G428" s="215">
        <v>3.399</v>
      </c>
      <c r="H428" s="215">
        <v>6.72</v>
      </c>
      <c r="I428" s="215">
        <v>39.380000000000003</v>
      </c>
      <c r="J428" s="216">
        <v>2415.4699999999998</v>
      </c>
      <c r="K428" s="215">
        <v>39.380000000000003</v>
      </c>
      <c r="L428" s="216">
        <v>2415.4699999999998</v>
      </c>
      <c r="M428" s="217">
        <f>K428/L428</f>
        <v>1.6303245331136387E-2</v>
      </c>
      <c r="N428" s="218">
        <v>280.7</v>
      </c>
      <c r="O428" s="219">
        <f>M428*N428</f>
        <v>4.5763209644499838</v>
      </c>
      <c r="P428" s="219">
        <f>M428*60*1000</f>
        <v>978.19471986818314</v>
      </c>
      <c r="Q428" s="344">
        <f>P428*N428/1000</f>
        <v>274.579257866999</v>
      </c>
    </row>
    <row r="429" spans="1:17" ht="12.75" customHeight="1">
      <c r="A429" s="343"/>
      <c r="B429" s="221" t="s">
        <v>216</v>
      </c>
      <c r="C429" s="214" t="s">
        <v>222</v>
      </c>
      <c r="D429" s="213">
        <v>37</v>
      </c>
      <c r="E429" s="213">
        <v>1972</v>
      </c>
      <c r="F429" s="215">
        <v>40.381</v>
      </c>
      <c r="G429" s="215">
        <v>2.83</v>
      </c>
      <c r="H429" s="215">
        <v>5.9210000000000003</v>
      </c>
      <c r="I429" s="215">
        <v>31.63</v>
      </c>
      <c r="J429" s="216">
        <v>1935.1</v>
      </c>
      <c r="K429" s="215">
        <v>31.63</v>
      </c>
      <c r="L429" s="216">
        <v>1935.1</v>
      </c>
      <c r="M429" s="217">
        <f>K429/L429</f>
        <v>1.634540850602036E-2</v>
      </c>
      <c r="N429" s="218">
        <v>300.85000000000002</v>
      </c>
      <c r="O429" s="219">
        <f>M429*N429</f>
        <v>4.917516149036226</v>
      </c>
      <c r="P429" s="219">
        <f>M429*60*1000</f>
        <v>980.72451036122152</v>
      </c>
      <c r="Q429" s="344">
        <f>P429*N429/1000</f>
        <v>295.05096894217354</v>
      </c>
    </row>
    <row r="430" spans="1:17" ht="12.75" customHeight="1">
      <c r="A430" s="343"/>
      <c r="B430" s="221" t="s">
        <v>656</v>
      </c>
      <c r="C430" s="214" t="s">
        <v>642</v>
      </c>
      <c r="D430" s="213">
        <v>45</v>
      </c>
      <c r="E430" s="213">
        <v>1975</v>
      </c>
      <c r="F430" s="215">
        <v>50.148000000000003</v>
      </c>
      <c r="G430" s="215">
        <v>4.851</v>
      </c>
      <c r="H430" s="215">
        <v>7.1680000000000001</v>
      </c>
      <c r="I430" s="215">
        <v>38.128999999999998</v>
      </c>
      <c r="J430" s="216">
        <v>2328.37</v>
      </c>
      <c r="K430" s="215">
        <v>37.948</v>
      </c>
      <c r="L430" s="216">
        <v>2317.34</v>
      </c>
      <c r="M430" s="217">
        <f>K430/L430</f>
        <v>1.6375672106812119E-2</v>
      </c>
      <c r="N430" s="218">
        <v>274.78899999999999</v>
      </c>
      <c r="O430" s="219">
        <f>M430*N430</f>
        <v>4.4998545625587951</v>
      </c>
      <c r="P430" s="219">
        <f>M430*60*1000</f>
        <v>982.54032640872708</v>
      </c>
      <c r="Q430" s="344">
        <f>P430*N430/1000</f>
        <v>269.99127375352765</v>
      </c>
    </row>
    <row r="431" spans="1:17" ht="12.75" customHeight="1">
      <c r="A431" s="343"/>
      <c r="B431" s="221" t="s">
        <v>405</v>
      </c>
      <c r="C431" s="214" t="s">
        <v>386</v>
      </c>
      <c r="D431" s="213">
        <v>19</v>
      </c>
      <c r="E431" s="213">
        <v>1978</v>
      </c>
      <c r="F431" s="215">
        <f>SUM(G431:I431)</f>
        <v>15.75</v>
      </c>
      <c r="G431" s="215">
        <v>0</v>
      </c>
      <c r="H431" s="215">
        <v>0</v>
      </c>
      <c r="I431" s="215">
        <v>15.75</v>
      </c>
      <c r="J431" s="216">
        <v>961.74</v>
      </c>
      <c r="K431" s="215">
        <v>15.75</v>
      </c>
      <c r="L431" s="216">
        <v>961.74</v>
      </c>
      <c r="M431" s="217">
        <f>K431/L431</f>
        <v>1.6376567471457982E-2</v>
      </c>
      <c r="N431" s="218">
        <v>294</v>
      </c>
      <c r="O431" s="219">
        <f>M431*N431</f>
        <v>4.8147108366086471</v>
      </c>
      <c r="P431" s="219">
        <f>M431*60*1000</f>
        <v>982.59404828747893</v>
      </c>
      <c r="Q431" s="344">
        <f>P431*N431/1000</f>
        <v>288.8826501965188</v>
      </c>
    </row>
    <row r="432" spans="1:17" ht="12.75" customHeight="1">
      <c r="A432" s="343"/>
      <c r="B432" s="213" t="s">
        <v>567</v>
      </c>
      <c r="C432" s="235" t="s">
        <v>562</v>
      </c>
      <c r="D432" s="236">
        <v>20</v>
      </c>
      <c r="E432" s="236">
        <v>1981</v>
      </c>
      <c r="F432" s="237">
        <v>22.404299999999999</v>
      </c>
      <c r="G432" s="237">
        <v>2.306737</v>
      </c>
      <c r="H432" s="237">
        <v>3.2</v>
      </c>
      <c r="I432" s="237">
        <v>16.897565</v>
      </c>
      <c r="J432" s="238">
        <v>1031.73</v>
      </c>
      <c r="K432" s="237">
        <v>16.897565</v>
      </c>
      <c r="L432" s="238">
        <v>1031.73</v>
      </c>
      <c r="M432" s="239">
        <v>1.6377894410359299E-2</v>
      </c>
      <c r="N432" s="240">
        <v>284.05400000000003</v>
      </c>
      <c r="O432" s="241">
        <v>4.6522064188402013</v>
      </c>
      <c r="P432" s="241">
        <v>982.67366462155792</v>
      </c>
      <c r="Q432" s="346">
        <v>279.13238513041205</v>
      </c>
    </row>
    <row r="433" spans="1:17" ht="12.75" customHeight="1">
      <c r="A433" s="343"/>
      <c r="B433" s="221" t="s">
        <v>656</v>
      </c>
      <c r="C433" s="214" t="s">
        <v>643</v>
      </c>
      <c r="D433" s="213">
        <v>20</v>
      </c>
      <c r="E433" s="213">
        <v>1974</v>
      </c>
      <c r="F433" s="215">
        <v>27.962</v>
      </c>
      <c r="G433" s="215">
        <v>1.6639999999999999</v>
      </c>
      <c r="H433" s="215">
        <v>3.2</v>
      </c>
      <c r="I433" s="215">
        <v>23.097999999999999</v>
      </c>
      <c r="J433" s="216">
        <v>1409.61</v>
      </c>
      <c r="K433" s="215">
        <v>23.097999999999999</v>
      </c>
      <c r="L433" s="216">
        <v>1409.61</v>
      </c>
      <c r="M433" s="217">
        <f>K433/L433</f>
        <v>1.6386092607175034E-2</v>
      </c>
      <c r="N433" s="218">
        <v>274.78899999999999</v>
      </c>
      <c r="O433" s="219">
        <f>M433*N433</f>
        <v>4.5027180014330206</v>
      </c>
      <c r="P433" s="219">
        <f>M433*60*1000</f>
        <v>983.16555643050208</v>
      </c>
      <c r="Q433" s="344">
        <f>P433*N433/1000</f>
        <v>270.16308008598122</v>
      </c>
    </row>
    <row r="434" spans="1:17" ht="12.75" customHeight="1">
      <c r="A434" s="343"/>
      <c r="B434" s="213" t="s">
        <v>59</v>
      </c>
      <c r="C434" s="214" t="s">
        <v>372</v>
      </c>
      <c r="D434" s="213">
        <v>10</v>
      </c>
      <c r="E434" s="213" t="s">
        <v>758</v>
      </c>
      <c r="F434" s="215">
        <f>SUM(G434,H434,I434)</f>
        <v>13.861000000000001</v>
      </c>
      <c r="G434" s="215">
        <v>0.65200000000000002</v>
      </c>
      <c r="H434" s="215">
        <v>1.6</v>
      </c>
      <c r="I434" s="215">
        <v>11.609</v>
      </c>
      <c r="J434" s="216"/>
      <c r="K434" s="215">
        <f>I434</f>
        <v>11.609</v>
      </c>
      <c r="L434" s="216">
        <v>705.87</v>
      </c>
      <c r="M434" s="217">
        <f>K434/L434</f>
        <v>1.6446371144828369E-2</v>
      </c>
      <c r="N434" s="218">
        <v>243.506</v>
      </c>
      <c r="O434" s="219">
        <f>M434*N434</f>
        <v>4.0047900519925772</v>
      </c>
      <c r="P434" s="219">
        <f>M434*60*1000</f>
        <v>986.78226868970216</v>
      </c>
      <c r="Q434" s="344">
        <f>P434*N434/1000</f>
        <v>240.28740311955463</v>
      </c>
    </row>
    <row r="435" spans="1:17" ht="12.75" customHeight="1">
      <c r="A435" s="343"/>
      <c r="B435" s="213" t="s">
        <v>188</v>
      </c>
      <c r="C435" s="214" t="s">
        <v>169</v>
      </c>
      <c r="D435" s="213">
        <v>30</v>
      </c>
      <c r="E435" s="213">
        <v>1992</v>
      </c>
      <c r="F435" s="215">
        <v>34.32</v>
      </c>
      <c r="G435" s="215">
        <v>3.5135399999999999</v>
      </c>
      <c r="H435" s="215">
        <v>4.8</v>
      </c>
      <c r="I435" s="215">
        <v>26.006460000000001</v>
      </c>
      <c r="J435" s="216">
        <v>1576.72</v>
      </c>
      <c r="K435" s="215">
        <v>26.006460000000001</v>
      </c>
      <c r="L435" s="216">
        <v>1576.72</v>
      </c>
      <c r="M435" s="217">
        <f>K435/L435</f>
        <v>1.6494025572073672E-2</v>
      </c>
      <c r="N435" s="218">
        <v>200.56</v>
      </c>
      <c r="O435" s="219">
        <f>K435*N435/J435</f>
        <v>3.3080417687350958</v>
      </c>
      <c r="P435" s="219">
        <f>M435*60*1000</f>
        <v>989.64153432442038</v>
      </c>
      <c r="Q435" s="344">
        <f>O435*60</f>
        <v>198.48250612410575</v>
      </c>
    </row>
    <row r="436" spans="1:17" ht="12.75" customHeight="1">
      <c r="A436" s="343"/>
      <c r="B436" s="213" t="s">
        <v>1031</v>
      </c>
      <c r="C436" s="228" t="s">
        <v>1016</v>
      </c>
      <c r="D436" s="229">
        <v>40</v>
      </c>
      <c r="E436" s="229">
        <v>1972</v>
      </c>
      <c r="F436" s="230">
        <v>46.082000000000001</v>
      </c>
      <c r="G436" s="230">
        <v>2.753949</v>
      </c>
      <c r="H436" s="230">
        <v>6.4</v>
      </c>
      <c r="I436" s="230">
        <v>36.928049999999999</v>
      </c>
      <c r="J436" s="231">
        <v>2236.87</v>
      </c>
      <c r="K436" s="230">
        <v>36.928049999999999</v>
      </c>
      <c r="L436" s="231">
        <v>2236.87</v>
      </c>
      <c r="M436" s="232">
        <v>1.6508804713729452E-2</v>
      </c>
      <c r="N436" s="233">
        <v>309.56</v>
      </c>
      <c r="O436" s="234">
        <v>5.1104655871820892</v>
      </c>
      <c r="P436" s="234">
        <v>990.5282828237672</v>
      </c>
      <c r="Q436" s="345">
        <v>306.6279352309254</v>
      </c>
    </row>
    <row r="437" spans="1:17" ht="12.75" customHeight="1">
      <c r="A437" s="343"/>
      <c r="B437" s="213" t="s">
        <v>567</v>
      </c>
      <c r="C437" s="235" t="s">
        <v>563</v>
      </c>
      <c r="D437" s="236">
        <v>20</v>
      </c>
      <c r="E437" s="236">
        <v>1985</v>
      </c>
      <c r="F437" s="237">
        <v>23.518000000000001</v>
      </c>
      <c r="G437" s="237">
        <v>2.4053119999999999</v>
      </c>
      <c r="H437" s="237">
        <v>3.2</v>
      </c>
      <c r="I437" s="237">
        <v>17.912696</v>
      </c>
      <c r="J437" s="238">
        <v>1084.74</v>
      </c>
      <c r="K437" s="237">
        <v>17.912696</v>
      </c>
      <c r="L437" s="238">
        <v>1084.74</v>
      </c>
      <c r="M437" s="239">
        <v>1.6513354352194996E-2</v>
      </c>
      <c r="N437" s="240">
        <v>284.05400000000003</v>
      </c>
      <c r="O437" s="241">
        <v>4.690684357158398</v>
      </c>
      <c r="P437" s="241">
        <v>990.80126113169979</v>
      </c>
      <c r="Q437" s="346">
        <v>281.44106142950392</v>
      </c>
    </row>
    <row r="438" spans="1:17" ht="12.75" customHeight="1">
      <c r="A438" s="343"/>
      <c r="B438" s="213" t="s">
        <v>1031</v>
      </c>
      <c r="C438" s="228" t="s">
        <v>1017</v>
      </c>
      <c r="D438" s="229">
        <v>55</v>
      </c>
      <c r="E438" s="229">
        <v>1968</v>
      </c>
      <c r="F438" s="230">
        <v>53.473999999999997</v>
      </c>
      <c r="G438" s="230">
        <v>3.468</v>
      </c>
      <c r="H438" s="230">
        <v>8.8000000000000007</v>
      </c>
      <c r="I438" s="230">
        <v>41.206001000000001</v>
      </c>
      <c r="J438" s="231">
        <v>2493.39</v>
      </c>
      <c r="K438" s="230">
        <v>41.206001000000001</v>
      </c>
      <c r="L438" s="231">
        <v>2493.39</v>
      </c>
      <c r="M438" s="232">
        <v>1.6526095396227628E-2</v>
      </c>
      <c r="N438" s="233">
        <v>309.56</v>
      </c>
      <c r="O438" s="234">
        <v>5.1158180908562247</v>
      </c>
      <c r="P438" s="234">
        <v>991.56572377365774</v>
      </c>
      <c r="Q438" s="345">
        <v>306.94908545137349</v>
      </c>
    </row>
    <row r="439" spans="1:17" ht="12.75" customHeight="1">
      <c r="A439" s="343"/>
      <c r="B439" s="213" t="s">
        <v>1031</v>
      </c>
      <c r="C439" s="228" t="s">
        <v>1018</v>
      </c>
      <c r="D439" s="229">
        <v>40</v>
      </c>
      <c r="E439" s="229">
        <v>1973</v>
      </c>
      <c r="F439" s="230">
        <v>46.752000000000002</v>
      </c>
      <c r="G439" s="230">
        <v>3.1619999999999999</v>
      </c>
      <c r="H439" s="230">
        <v>6.4</v>
      </c>
      <c r="I439" s="230">
        <v>37.19</v>
      </c>
      <c r="J439" s="231">
        <v>2247.54</v>
      </c>
      <c r="K439" s="230">
        <v>37.19</v>
      </c>
      <c r="L439" s="231">
        <v>2247.54</v>
      </c>
      <c r="M439" s="232">
        <v>1.6546980253966559E-2</v>
      </c>
      <c r="N439" s="233">
        <v>309.56</v>
      </c>
      <c r="O439" s="234">
        <v>5.1222832074178877</v>
      </c>
      <c r="P439" s="234">
        <v>992.81881523799359</v>
      </c>
      <c r="Q439" s="345">
        <v>307.33699244507335</v>
      </c>
    </row>
    <row r="440" spans="1:17" ht="12.75" customHeight="1">
      <c r="A440" s="343"/>
      <c r="B440" s="213" t="s">
        <v>336</v>
      </c>
      <c r="C440" s="235" t="s">
        <v>303</v>
      </c>
      <c r="D440" s="236">
        <v>20</v>
      </c>
      <c r="E440" s="236">
        <v>1991</v>
      </c>
      <c r="F440" s="237">
        <v>23.847000000000001</v>
      </c>
      <c r="G440" s="237">
        <v>2.901459</v>
      </c>
      <c r="H440" s="237">
        <v>3.2</v>
      </c>
      <c r="I440" s="237">
        <v>17.745542999999998</v>
      </c>
      <c r="J440" s="238">
        <v>1071.33</v>
      </c>
      <c r="K440" s="237">
        <v>17.745542999999998</v>
      </c>
      <c r="L440" s="238">
        <v>1071.33</v>
      </c>
      <c r="M440" s="239">
        <v>1.6564030690823555E-2</v>
      </c>
      <c r="N440" s="240">
        <v>263.88900000000001</v>
      </c>
      <c r="O440" s="241">
        <v>4.371065494970737</v>
      </c>
      <c r="P440" s="241">
        <v>993.84184144941332</v>
      </c>
      <c r="Q440" s="346">
        <v>262.26392969824428</v>
      </c>
    </row>
    <row r="441" spans="1:17" ht="12.75" customHeight="1">
      <c r="A441" s="343"/>
      <c r="B441" s="221" t="s">
        <v>39</v>
      </c>
      <c r="C441" s="214" t="s">
        <v>690</v>
      </c>
      <c r="D441" s="213">
        <v>40</v>
      </c>
      <c r="E441" s="213">
        <v>1976</v>
      </c>
      <c r="F441" s="215">
        <v>42.2</v>
      </c>
      <c r="G441" s="215">
        <v>4.1310000000000002</v>
      </c>
      <c r="H441" s="215">
        <v>6.4</v>
      </c>
      <c r="I441" s="215">
        <v>31.669</v>
      </c>
      <c r="J441" s="216">
        <v>1908</v>
      </c>
      <c r="K441" s="215">
        <v>31.669</v>
      </c>
      <c r="L441" s="216">
        <v>1908</v>
      </c>
      <c r="M441" s="217">
        <f>I441/L441</f>
        <v>1.6598008385744236E-2</v>
      </c>
      <c r="N441" s="218">
        <v>230.21</v>
      </c>
      <c r="O441" s="219">
        <f>M441*N441</f>
        <v>3.8210275104821809</v>
      </c>
      <c r="P441" s="219">
        <f>M441*60*1000</f>
        <v>995.8805031446542</v>
      </c>
      <c r="Q441" s="344">
        <f>O441*60</f>
        <v>229.26165062893085</v>
      </c>
    </row>
    <row r="442" spans="1:17" ht="12.75" customHeight="1">
      <c r="A442" s="343"/>
      <c r="B442" s="213" t="s">
        <v>619</v>
      </c>
      <c r="C442" s="228" t="s">
        <v>601</v>
      </c>
      <c r="D442" s="229">
        <v>26</v>
      </c>
      <c r="E442" s="229">
        <v>1985</v>
      </c>
      <c r="F442" s="230">
        <v>23.507000000000001</v>
      </c>
      <c r="G442" s="230">
        <v>0</v>
      </c>
      <c r="H442" s="230">
        <v>0</v>
      </c>
      <c r="I442" s="230">
        <v>23.507003000000001</v>
      </c>
      <c r="J442" s="231">
        <v>1415.92</v>
      </c>
      <c r="K442" s="230">
        <v>23.507003000000001</v>
      </c>
      <c r="L442" s="231">
        <v>1415.92</v>
      </c>
      <c r="M442" s="232">
        <v>1.6601928781287079E-2</v>
      </c>
      <c r="N442" s="233">
        <v>301.27600000000001</v>
      </c>
      <c r="O442" s="234">
        <v>5.0017626955110464</v>
      </c>
      <c r="P442" s="234">
        <v>996.11572687722469</v>
      </c>
      <c r="Q442" s="345">
        <v>300.10576173066278</v>
      </c>
    </row>
    <row r="443" spans="1:17" ht="12.75" customHeight="1">
      <c r="A443" s="343"/>
      <c r="B443" s="213" t="s">
        <v>105</v>
      </c>
      <c r="C443" s="214" t="s">
        <v>94</v>
      </c>
      <c r="D443" s="213">
        <v>47</v>
      </c>
      <c r="E443" s="213">
        <v>1981</v>
      </c>
      <c r="F443" s="215">
        <v>67.58</v>
      </c>
      <c r="G443" s="215">
        <v>8.23</v>
      </c>
      <c r="H443" s="215">
        <v>9.4999999999999964</v>
      </c>
      <c r="I443" s="215">
        <v>49.85</v>
      </c>
      <c r="J443" s="216">
        <v>2980.63</v>
      </c>
      <c r="K443" s="215">
        <v>47.730150337344789</v>
      </c>
      <c r="L443" s="216">
        <v>2853.88</v>
      </c>
      <c r="M443" s="217">
        <f>K443/L443</f>
        <v>1.6724652170849785E-2</v>
      </c>
      <c r="N443" s="218">
        <v>276.64200000000005</v>
      </c>
      <c r="O443" s="219">
        <f>M443*N443</f>
        <v>4.6267412258482272</v>
      </c>
      <c r="P443" s="219">
        <f>M443*60*1000</f>
        <v>1003.4791302509872</v>
      </c>
      <c r="Q443" s="344">
        <f>P443*N443/1000</f>
        <v>277.60447355089366</v>
      </c>
    </row>
    <row r="444" spans="1:17" ht="12.75" customHeight="1">
      <c r="A444" s="343"/>
      <c r="B444" s="221" t="s">
        <v>216</v>
      </c>
      <c r="C444" s="214" t="s">
        <v>219</v>
      </c>
      <c r="D444" s="213">
        <v>30</v>
      </c>
      <c r="E444" s="213">
        <v>1993</v>
      </c>
      <c r="F444" s="215">
        <v>36.091999999999999</v>
      </c>
      <c r="G444" s="215">
        <v>4.1900000000000004</v>
      </c>
      <c r="H444" s="215">
        <v>4.8019999999999996</v>
      </c>
      <c r="I444" s="215">
        <v>27.1</v>
      </c>
      <c r="J444" s="216">
        <v>1614.9</v>
      </c>
      <c r="K444" s="215">
        <v>27.1</v>
      </c>
      <c r="L444" s="216">
        <v>1614.9</v>
      </c>
      <c r="M444" s="217">
        <f>K444/L444</f>
        <v>1.6781224843643569E-2</v>
      </c>
      <c r="N444" s="218">
        <v>300.85000000000002</v>
      </c>
      <c r="O444" s="219">
        <f>M444*N444</f>
        <v>5.0486314942101682</v>
      </c>
      <c r="P444" s="219">
        <f>M444*60*1000</f>
        <v>1006.8734906186141</v>
      </c>
      <c r="Q444" s="344">
        <f>P444*N444/1000</f>
        <v>302.91788965261014</v>
      </c>
    </row>
    <row r="445" spans="1:17" ht="12.75" customHeight="1">
      <c r="A445" s="343"/>
      <c r="B445" s="213" t="s">
        <v>188</v>
      </c>
      <c r="C445" s="214" t="s">
        <v>179</v>
      </c>
      <c r="D445" s="213">
        <v>60</v>
      </c>
      <c r="E445" s="213">
        <v>1981</v>
      </c>
      <c r="F445" s="215">
        <v>67.510000000000005</v>
      </c>
      <c r="G445" s="215">
        <v>5.4872430000000003</v>
      </c>
      <c r="H445" s="215">
        <v>9.6</v>
      </c>
      <c r="I445" s="215">
        <v>52.422759999999997</v>
      </c>
      <c r="J445" s="216">
        <v>3122.77</v>
      </c>
      <c r="K445" s="215">
        <v>52.422759999999997</v>
      </c>
      <c r="L445" s="216">
        <v>3122.77</v>
      </c>
      <c r="M445" s="217">
        <f>K445/L445</f>
        <v>1.6787262590584641E-2</v>
      </c>
      <c r="N445" s="218">
        <v>200.56</v>
      </c>
      <c r="O445" s="219">
        <f>K445*N445/J445</f>
        <v>3.3668533851676554</v>
      </c>
      <c r="P445" s="219">
        <f>M445*60*1000</f>
        <v>1007.2357554350783</v>
      </c>
      <c r="Q445" s="344">
        <f>O445*60</f>
        <v>202.01120311005931</v>
      </c>
    </row>
    <row r="446" spans="1:17" ht="12.75" customHeight="1">
      <c r="A446" s="343"/>
      <c r="B446" s="221" t="s">
        <v>405</v>
      </c>
      <c r="C446" s="214" t="s">
        <v>385</v>
      </c>
      <c r="D446" s="213">
        <v>17</v>
      </c>
      <c r="E446" s="213">
        <v>1973</v>
      </c>
      <c r="F446" s="215">
        <f>SUM(G446:I446)</f>
        <v>22.13</v>
      </c>
      <c r="G446" s="215">
        <v>0</v>
      </c>
      <c r="H446" s="215">
        <v>0</v>
      </c>
      <c r="I446" s="215">
        <v>22.13</v>
      </c>
      <c r="J446" s="216">
        <v>1317.97</v>
      </c>
      <c r="K446" s="215">
        <v>22.13</v>
      </c>
      <c r="L446" s="216">
        <v>1317.97</v>
      </c>
      <c r="M446" s="217">
        <f>K446/L446</f>
        <v>1.6790973997890694E-2</v>
      </c>
      <c r="N446" s="218">
        <v>294</v>
      </c>
      <c r="O446" s="219">
        <f>M446*N446</f>
        <v>4.9365463553798641</v>
      </c>
      <c r="P446" s="219">
        <f>M446*60*1000</f>
        <v>1007.4584398734416</v>
      </c>
      <c r="Q446" s="344">
        <f>P446*N446/1000</f>
        <v>296.1927813227918</v>
      </c>
    </row>
    <row r="447" spans="1:17" ht="12.75" customHeight="1">
      <c r="A447" s="343"/>
      <c r="B447" s="213" t="s">
        <v>524</v>
      </c>
      <c r="C447" s="261" t="s">
        <v>503</v>
      </c>
      <c r="D447" s="262">
        <v>37</v>
      </c>
      <c r="E447" s="262">
        <v>1983</v>
      </c>
      <c r="F447" s="263">
        <v>44.582000000000001</v>
      </c>
      <c r="G447" s="263">
        <v>3.3888590000000001</v>
      </c>
      <c r="H447" s="263">
        <v>5.76</v>
      </c>
      <c r="I447" s="263">
        <v>35.433146999999998</v>
      </c>
      <c r="J447" s="264">
        <v>2108.85</v>
      </c>
      <c r="K447" s="263">
        <v>35.433146999999998</v>
      </c>
      <c r="L447" s="264">
        <v>2108.85</v>
      </c>
      <c r="M447" s="265">
        <v>1.6802118216089339E-2</v>
      </c>
      <c r="N447" s="266">
        <v>294.19099999999997</v>
      </c>
      <c r="O447" s="267">
        <v>4.943031960109538</v>
      </c>
      <c r="P447" s="267">
        <v>1008.1270929653602</v>
      </c>
      <c r="Q447" s="350">
        <v>296.58191760657229</v>
      </c>
    </row>
    <row r="448" spans="1:17" ht="12.75" customHeight="1">
      <c r="A448" s="343"/>
      <c r="B448" s="213" t="s">
        <v>59</v>
      </c>
      <c r="C448" s="214" t="s">
        <v>764</v>
      </c>
      <c r="D448" s="213">
        <v>25</v>
      </c>
      <c r="E448" s="213" t="s">
        <v>758</v>
      </c>
      <c r="F448" s="215">
        <f>SUM(G448,H448,I448)</f>
        <v>29.76</v>
      </c>
      <c r="G448" s="215">
        <v>3.0089999999999999</v>
      </c>
      <c r="H448" s="215">
        <v>4</v>
      </c>
      <c r="I448" s="215">
        <v>22.751000000000001</v>
      </c>
      <c r="J448" s="216"/>
      <c r="K448" s="215">
        <f>I448</f>
        <v>22.751000000000001</v>
      </c>
      <c r="L448" s="216">
        <v>1351.97</v>
      </c>
      <c r="M448" s="217">
        <f>K448/L448</f>
        <v>1.6828036125061948E-2</v>
      </c>
      <c r="N448" s="218">
        <v>243.506</v>
      </c>
      <c r="O448" s="219">
        <f>M448*N448</f>
        <v>4.0977277646693349</v>
      </c>
      <c r="P448" s="219">
        <f>M448*60*1000</f>
        <v>1009.6821675037169</v>
      </c>
      <c r="Q448" s="344">
        <f>P448*N448/1000</f>
        <v>245.86366588016008</v>
      </c>
    </row>
    <row r="449" spans="1:17" ht="12.75" customHeight="1">
      <c r="A449" s="343"/>
      <c r="B449" s="221" t="s">
        <v>39</v>
      </c>
      <c r="C449" s="214" t="s">
        <v>688</v>
      </c>
      <c r="D449" s="213">
        <v>14</v>
      </c>
      <c r="E449" s="213">
        <v>1993</v>
      </c>
      <c r="F449" s="215">
        <v>16.399999999999999</v>
      </c>
      <c r="G449" s="215">
        <v>1.4279999999999999</v>
      </c>
      <c r="H449" s="215">
        <v>2.56</v>
      </c>
      <c r="I449" s="215">
        <v>12.412000000000001</v>
      </c>
      <c r="J449" s="216">
        <v>736</v>
      </c>
      <c r="K449" s="215">
        <v>12.412000000000001</v>
      </c>
      <c r="L449" s="216">
        <v>736</v>
      </c>
      <c r="M449" s="217">
        <f>I449/L449</f>
        <v>1.6864130434782611E-2</v>
      </c>
      <c r="N449" s="218">
        <v>230.21</v>
      </c>
      <c r="O449" s="219">
        <f>M449*N449</f>
        <v>3.8822914673913052</v>
      </c>
      <c r="P449" s="219">
        <f>M449*60*1000</f>
        <v>1011.8478260869565</v>
      </c>
      <c r="Q449" s="344">
        <f>O449*60</f>
        <v>232.93748804347831</v>
      </c>
    </row>
    <row r="450" spans="1:17" ht="12.75" customHeight="1">
      <c r="A450" s="343"/>
      <c r="B450" s="213" t="s">
        <v>188</v>
      </c>
      <c r="C450" s="214" t="s">
        <v>170</v>
      </c>
      <c r="D450" s="213">
        <v>30</v>
      </c>
      <c r="E450" s="213">
        <v>1992</v>
      </c>
      <c r="F450" s="215">
        <v>33.83</v>
      </c>
      <c r="G450" s="215">
        <v>3.5135399999999999</v>
      </c>
      <c r="H450" s="215">
        <v>4.6399999999999997</v>
      </c>
      <c r="I450" s="215">
        <v>25.676459999999999</v>
      </c>
      <c r="J450" s="216">
        <v>1521.17</v>
      </c>
      <c r="K450" s="215">
        <v>25.676459999999999</v>
      </c>
      <c r="L450" s="216">
        <v>1521.17</v>
      </c>
      <c r="M450" s="217">
        <f>K450/L450</f>
        <v>1.687941518699422E-2</v>
      </c>
      <c r="N450" s="218">
        <v>200.56</v>
      </c>
      <c r="O450" s="219">
        <f>K450*N450/J450</f>
        <v>3.3853355099035611</v>
      </c>
      <c r="P450" s="219">
        <f>M450*60*1000</f>
        <v>1012.7649112196533</v>
      </c>
      <c r="Q450" s="344">
        <f>O450*60</f>
        <v>203.12013059421366</v>
      </c>
    </row>
    <row r="451" spans="1:17" ht="12.75" customHeight="1">
      <c r="A451" s="343"/>
      <c r="B451" s="221" t="s">
        <v>39</v>
      </c>
      <c r="C451" s="214" t="s">
        <v>689</v>
      </c>
      <c r="D451" s="213">
        <v>14</v>
      </c>
      <c r="E451" s="213">
        <v>1994</v>
      </c>
      <c r="F451" s="215">
        <v>21</v>
      </c>
      <c r="G451" s="215">
        <v>1.454</v>
      </c>
      <c r="H451" s="215">
        <v>2.2400000000000002</v>
      </c>
      <c r="I451" s="215">
        <v>17.306000000000001</v>
      </c>
      <c r="J451" s="216">
        <v>1025</v>
      </c>
      <c r="K451" s="215">
        <v>17.306000000000001</v>
      </c>
      <c r="L451" s="216">
        <v>1025</v>
      </c>
      <c r="M451" s="217">
        <f>I451/L451</f>
        <v>1.6883902439024392E-2</v>
      </c>
      <c r="N451" s="218">
        <v>230.21</v>
      </c>
      <c r="O451" s="219">
        <f>M451*N451</f>
        <v>3.8868431804878054</v>
      </c>
      <c r="P451" s="219">
        <f>M451*60*1000</f>
        <v>1013.0341463414636</v>
      </c>
      <c r="Q451" s="344">
        <f>O451*60</f>
        <v>233.21059082926831</v>
      </c>
    </row>
    <row r="452" spans="1:17" ht="12.75" customHeight="1">
      <c r="A452" s="343"/>
      <c r="B452" s="221" t="s">
        <v>215</v>
      </c>
      <c r="C452" s="214" t="s">
        <v>196</v>
      </c>
      <c r="D452" s="213">
        <v>20</v>
      </c>
      <c r="E452" s="213">
        <v>1991</v>
      </c>
      <c r="F452" s="215">
        <f>SUM(G452+H452+I452)</f>
        <v>22.5</v>
      </c>
      <c r="G452" s="215">
        <v>1.1000000000000001</v>
      </c>
      <c r="H452" s="215">
        <v>3.2</v>
      </c>
      <c r="I452" s="215">
        <v>18.2</v>
      </c>
      <c r="J452" s="216">
        <v>1074.5999999999999</v>
      </c>
      <c r="K452" s="215">
        <v>18.2</v>
      </c>
      <c r="L452" s="216">
        <v>1074.5999999999999</v>
      </c>
      <c r="M452" s="217">
        <f>SUM(K452/L452)</f>
        <v>1.6936534524474224E-2</v>
      </c>
      <c r="N452" s="218">
        <v>222.1</v>
      </c>
      <c r="O452" s="219">
        <f>SUM(M452*N452)</f>
        <v>3.761604317885725</v>
      </c>
      <c r="P452" s="219">
        <f>SUM(M452*60*1000)</f>
        <v>1016.1920714684534</v>
      </c>
      <c r="Q452" s="344">
        <f>SUM(O452*60)</f>
        <v>225.69625907314349</v>
      </c>
    </row>
    <row r="453" spans="1:17" ht="12.75" customHeight="1">
      <c r="A453" s="343"/>
      <c r="B453" s="221" t="s">
        <v>500</v>
      </c>
      <c r="C453" s="214" t="s">
        <v>784</v>
      </c>
      <c r="D453" s="213">
        <v>30</v>
      </c>
      <c r="E453" s="213">
        <v>1982</v>
      </c>
      <c r="F453" s="215">
        <v>33.995899999999999</v>
      </c>
      <c r="G453" s="215">
        <v>4.2779999999999996</v>
      </c>
      <c r="H453" s="215">
        <v>3</v>
      </c>
      <c r="I453" s="215">
        <v>26.7179</v>
      </c>
      <c r="J453" s="216">
        <v>1567.35</v>
      </c>
      <c r="K453" s="215">
        <v>26.718</v>
      </c>
      <c r="L453" s="216">
        <v>1567.35</v>
      </c>
      <c r="M453" s="217">
        <f>K453/L453</f>
        <v>1.7046607330845058E-2</v>
      </c>
      <c r="N453" s="218">
        <v>246.77600000000001</v>
      </c>
      <c r="O453" s="219">
        <f>M453*N453</f>
        <v>4.2066935706766202</v>
      </c>
      <c r="P453" s="219">
        <v>1022.7964398507035</v>
      </c>
      <c r="Q453" s="344">
        <v>252.40161424059721</v>
      </c>
    </row>
    <row r="454" spans="1:17" ht="12.75" customHeight="1">
      <c r="A454" s="343"/>
      <c r="B454" s="213" t="s">
        <v>188</v>
      </c>
      <c r="C454" s="214" t="s">
        <v>150</v>
      </c>
      <c r="D454" s="213">
        <v>45</v>
      </c>
      <c r="E454" s="213">
        <v>1995</v>
      </c>
      <c r="F454" s="215">
        <v>61.4</v>
      </c>
      <c r="G454" s="268">
        <v>5.6669999999999998</v>
      </c>
      <c r="H454" s="215">
        <v>7.04</v>
      </c>
      <c r="I454" s="215">
        <v>48.692999999999998</v>
      </c>
      <c r="J454" s="216">
        <v>2837.24</v>
      </c>
      <c r="K454" s="215">
        <v>48.692999999999998</v>
      </c>
      <c r="L454" s="216">
        <v>2837.24</v>
      </c>
      <c r="M454" s="217">
        <f>K454/L454</f>
        <v>1.7162101196937871E-2</v>
      </c>
      <c r="N454" s="218">
        <v>200.56</v>
      </c>
      <c r="O454" s="219">
        <f>K454*N454/J454</f>
        <v>3.4420310160578595</v>
      </c>
      <c r="P454" s="219">
        <f>M454*60*1000</f>
        <v>1029.7260718162722</v>
      </c>
      <c r="Q454" s="344">
        <f>O454*60</f>
        <v>206.52186096347157</v>
      </c>
    </row>
    <row r="455" spans="1:17" ht="12.75" customHeight="1">
      <c r="A455" s="343"/>
      <c r="B455" s="221" t="s">
        <v>215</v>
      </c>
      <c r="C455" s="214" t="s">
        <v>191</v>
      </c>
      <c r="D455" s="213">
        <v>21</v>
      </c>
      <c r="E455" s="213">
        <v>1998</v>
      </c>
      <c r="F455" s="215">
        <f>SUM(G455+H455+I455)</f>
        <v>25.200000000000003</v>
      </c>
      <c r="G455" s="215">
        <v>1.2</v>
      </c>
      <c r="H455" s="215">
        <v>3.4</v>
      </c>
      <c r="I455" s="215">
        <v>20.6</v>
      </c>
      <c r="J455" s="216">
        <v>1178.27</v>
      </c>
      <c r="K455" s="215">
        <v>20.6</v>
      </c>
      <c r="L455" s="216">
        <v>1178.27</v>
      </c>
      <c r="M455" s="217">
        <f>SUM(K455/L455)</f>
        <v>1.7483259354816809E-2</v>
      </c>
      <c r="N455" s="218">
        <v>222.1</v>
      </c>
      <c r="O455" s="219">
        <f>SUM(M455*N455)</f>
        <v>3.883031902704813</v>
      </c>
      <c r="P455" s="219">
        <f>SUM(M455*60*1000)</f>
        <v>1048.9955612890085</v>
      </c>
      <c r="Q455" s="344">
        <f>SUM(O455*60)</f>
        <v>232.98191416228877</v>
      </c>
    </row>
    <row r="456" spans="1:17" ht="12.75" customHeight="1">
      <c r="A456" s="343"/>
      <c r="B456" s="213" t="s">
        <v>188</v>
      </c>
      <c r="C456" s="214" t="s">
        <v>154</v>
      </c>
      <c r="D456" s="213">
        <v>45</v>
      </c>
      <c r="E456" s="213">
        <v>1993</v>
      </c>
      <c r="F456" s="215">
        <v>64.27</v>
      </c>
      <c r="G456" s="215">
        <v>4.8736199999999998</v>
      </c>
      <c r="H456" s="215">
        <v>7.04</v>
      </c>
      <c r="I456" s="215">
        <v>52.356380000000001</v>
      </c>
      <c r="J456" s="216">
        <v>2913.8</v>
      </c>
      <c r="K456" s="215">
        <v>52.356389999999998</v>
      </c>
      <c r="L456" s="216">
        <v>2913.8</v>
      </c>
      <c r="M456" s="217">
        <f>K456/L456</f>
        <v>1.7968422678289516E-2</v>
      </c>
      <c r="N456" s="218">
        <v>200.56</v>
      </c>
      <c r="O456" s="219">
        <f>K456*N456/J456</f>
        <v>3.6037468523577458</v>
      </c>
      <c r="P456" s="219">
        <f>M456*60*1000</f>
        <v>1078.105360697371</v>
      </c>
      <c r="Q456" s="344">
        <f>O456*60</f>
        <v>216.22481114146476</v>
      </c>
    </row>
    <row r="457" spans="1:17" ht="12.75" customHeight="1">
      <c r="A457" s="343"/>
      <c r="B457" s="221" t="s">
        <v>50</v>
      </c>
      <c r="C457" s="214" t="s">
        <v>703</v>
      </c>
      <c r="D457" s="213">
        <v>20</v>
      </c>
      <c r="E457" s="213">
        <v>1983</v>
      </c>
      <c r="F457" s="215">
        <v>24.141999999999999</v>
      </c>
      <c r="G457" s="215">
        <v>2.0419999999999998</v>
      </c>
      <c r="H457" s="215">
        <v>3.2</v>
      </c>
      <c r="I457" s="215">
        <v>18.899000000000001</v>
      </c>
      <c r="J457" s="216">
        <v>1040.3</v>
      </c>
      <c r="K457" s="215">
        <v>18.899000000000001</v>
      </c>
      <c r="L457" s="216">
        <v>1040.3</v>
      </c>
      <c r="M457" s="217">
        <f>K457/L457</f>
        <v>1.8166874939921179E-2</v>
      </c>
      <c r="N457" s="218">
        <v>238.6</v>
      </c>
      <c r="O457" s="219">
        <f>M457*N457</f>
        <v>4.3346163606651933</v>
      </c>
      <c r="P457" s="219">
        <f>M457*60*1000</f>
        <v>1090.0124963952705</v>
      </c>
      <c r="Q457" s="344">
        <f>P457*N457/1000</f>
        <v>260.07698163991154</v>
      </c>
    </row>
    <row r="458" spans="1:17" ht="12.75" customHeight="1">
      <c r="A458" s="343"/>
      <c r="B458" s="221" t="s">
        <v>500</v>
      </c>
      <c r="C458" s="214" t="s">
        <v>785</v>
      </c>
      <c r="D458" s="213">
        <v>40</v>
      </c>
      <c r="E458" s="213">
        <v>1980</v>
      </c>
      <c r="F458" s="215">
        <v>44.86</v>
      </c>
      <c r="G458" s="215">
        <v>3.7707999999999999</v>
      </c>
      <c r="H458" s="215">
        <v>1.72</v>
      </c>
      <c r="I458" s="215">
        <v>39.369199999999999</v>
      </c>
      <c r="J458" s="216">
        <v>2143.56</v>
      </c>
      <c r="K458" s="215">
        <v>39.369199999999999</v>
      </c>
      <c r="L458" s="216">
        <v>2143.56</v>
      </c>
      <c r="M458" s="217">
        <f>K458/L458</f>
        <v>1.8366269197036704E-2</v>
      </c>
      <c r="N458" s="218">
        <v>246.77600000000001</v>
      </c>
      <c r="O458" s="219">
        <f>M458*N458</f>
        <v>4.53235444736793</v>
      </c>
      <c r="P458" s="219">
        <v>1101.9761518222022</v>
      </c>
      <c r="Q458" s="344">
        <v>271.94126684207578</v>
      </c>
    </row>
    <row r="459" spans="1:17" ht="12.75" customHeight="1">
      <c r="A459" s="343"/>
      <c r="B459" s="221" t="s">
        <v>50</v>
      </c>
      <c r="C459" s="214" t="s">
        <v>698</v>
      </c>
      <c r="D459" s="213">
        <v>60</v>
      </c>
      <c r="E459" s="213">
        <v>1982</v>
      </c>
      <c r="F459" s="215">
        <v>74.697999999999993</v>
      </c>
      <c r="G459" s="215">
        <v>5.7409999999999997</v>
      </c>
      <c r="H459" s="215">
        <v>9.6</v>
      </c>
      <c r="I459" s="215">
        <v>59.356000000000002</v>
      </c>
      <c r="J459" s="216">
        <v>3183.77</v>
      </c>
      <c r="K459" s="215">
        <v>59.356000000000002</v>
      </c>
      <c r="L459" s="216">
        <v>3183.77</v>
      </c>
      <c r="M459" s="217">
        <f>K459/L459</f>
        <v>1.8643306520257433E-2</v>
      </c>
      <c r="N459" s="218">
        <v>238.6</v>
      </c>
      <c r="O459" s="219">
        <f>M459*N459</f>
        <v>4.4482929357334235</v>
      </c>
      <c r="P459" s="219">
        <f>M459*60*1000</f>
        <v>1118.5983912154461</v>
      </c>
      <c r="Q459" s="344">
        <f>P459*N459/1000</f>
        <v>266.89757614400543</v>
      </c>
    </row>
    <row r="460" spans="1:17" ht="12.75" customHeight="1">
      <c r="A460" s="343"/>
      <c r="B460" s="221" t="s">
        <v>50</v>
      </c>
      <c r="C460" s="214" t="s">
        <v>701</v>
      </c>
      <c r="D460" s="213">
        <v>36</v>
      </c>
      <c r="E460" s="213">
        <v>1986</v>
      </c>
      <c r="F460" s="215">
        <v>51.570999999999998</v>
      </c>
      <c r="G460" s="215">
        <v>3.0910000000000002</v>
      </c>
      <c r="H460" s="215">
        <v>8.64</v>
      </c>
      <c r="I460" s="215">
        <v>39.838999999999999</v>
      </c>
      <c r="J460" s="216">
        <v>2117.0700000000002</v>
      </c>
      <c r="K460" s="215">
        <v>39.838999999999999</v>
      </c>
      <c r="L460" s="216">
        <v>2117.0700000000002</v>
      </c>
      <c r="M460" s="217">
        <f>K460/L460</f>
        <v>1.8817989013117185E-2</v>
      </c>
      <c r="N460" s="218">
        <v>238.6</v>
      </c>
      <c r="O460" s="219">
        <f>M460*N460</f>
        <v>4.4899721785297597</v>
      </c>
      <c r="P460" s="219">
        <f>M460*60*1000</f>
        <v>1129.079340787031</v>
      </c>
      <c r="Q460" s="344">
        <f>P460*N460/1000</f>
        <v>269.3983307117856</v>
      </c>
    </row>
    <row r="461" spans="1:17" ht="12.75" customHeight="1">
      <c r="A461" s="343"/>
      <c r="B461" s="221" t="s">
        <v>50</v>
      </c>
      <c r="C461" s="214" t="s">
        <v>699</v>
      </c>
      <c r="D461" s="213">
        <v>20</v>
      </c>
      <c r="E461" s="213">
        <v>1990</v>
      </c>
      <c r="F461" s="215">
        <v>25.405999999999999</v>
      </c>
      <c r="G461" s="215">
        <v>1.9870000000000001</v>
      </c>
      <c r="H461" s="215">
        <v>3.2</v>
      </c>
      <c r="I461" s="215">
        <v>20.218</v>
      </c>
      <c r="J461" s="216">
        <v>1068.05</v>
      </c>
      <c r="K461" s="215">
        <v>20.218</v>
      </c>
      <c r="L461" s="216">
        <v>1068.05</v>
      </c>
      <c r="M461" s="217">
        <f>K461/L461</f>
        <v>1.8929825382706805E-2</v>
      </c>
      <c r="N461" s="218">
        <v>238.6</v>
      </c>
      <c r="O461" s="219">
        <f>M461*N461</f>
        <v>4.5166563363138437</v>
      </c>
      <c r="P461" s="219">
        <f>M461*60*1000</f>
        <v>1135.7895229624082</v>
      </c>
      <c r="Q461" s="344">
        <f>P461*N461/1000</f>
        <v>270.99938017883056</v>
      </c>
    </row>
    <row r="462" spans="1:17" ht="12.75" customHeight="1">
      <c r="A462" s="343"/>
      <c r="B462" s="213" t="s">
        <v>188</v>
      </c>
      <c r="C462" s="214" t="s">
        <v>157</v>
      </c>
      <c r="D462" s="213">
        <v>26</v>
      </c>
      <c r="E462" s="213">
        <v>1998</v>
      </c>
      <c r="F462" s="215">
        <v>41.48</v>
      </c>
      <c r="G462" s="215">
        <v>2.8901699999999999</v>
      </c>
      <c r="H462" s="215">
        <v>4.16</v>
      </c>
      <c r="I462" s="215">
        <v>34.429830000000003</v>
      </c>
      <c r="J462" s="216">
        <v>1812.2</v>
      </c>
      <c r="K462" s="215">
        <v>34.429830000000003</v>
      </c>
      <c r="L462" s="216">
        <v>1812.2</v>
      </c>
      <c r="M462" s="217">
        <f>K462/L462</f>
        <v>1.8998912923518376E-2</v>
      </c>
      <c r="N462" s="218">
        <v>200.56</v>
      </c>
      <c r="O462" s="219">
        <f>K462*N462/J462</f>
        <v>3.8104219759408458</v>
      </c>
      <c r="P462" s="219">
        <f>M462*60*1000</f>
        <v>1139.9347754111027</v>
      </c>
      <c r="Q462" s="344">
        <f>O462*60</f>
        <v>228.62531855645074</v>
      </c>
    </row>
    <row r="463" spans="1:17" ht="12.75" customHeight="1">
      <c r="A463" s="343"/>
      <c r="B463" s="221" t="s">
        <v>50</v>
      </c>
      <c r="C463" s="214" t="s">
        <v>49</v>
      </c>
      <c r="D463" s="213">
        <v>20</v>
      </c>
      <c r="E463" s="213">
        <v>1984</v>
      </c>
      <c r="F463" s="215">
        <v>26.632999999999999</v>
      </c>
      <c r="G463" s="215">
        <v>3.036</v>
      </c>
      <c r="H463" s="215">
        <v>3.2</v>
      </c>
      <c r="I463" s="215">
        <v>20.396000000000001</v>
      </c>
      <c r="J463" s="216">
        <v>1066.7</v>
      </c>
      <c r="K463" s="215">
        <v>20.396000000000001</v>
      </c>
      <c r="L463" s="216">
        <v>1066.7</v>
      </c>
      <c r="M463" s="217">
        <f>K463/L463</f>
        <v>1.9120652479610013E-2</v>
      </c>
      <c r="N463" s="218">
        <v>238.6</v>
      </c>
      <c r="O463" s="219">
        <f>M463*N463</f>
        <v>4.5621876816349491</v>
      </c>
      <c r="P463" s="219">
        <f>M463*60*1000</f>
        <v>1147.2391487766008</v>
      </c>
      <c r="Q463" s="344">
        <f>P463*N463/1000</f>
        <v>273.73126089809693</v>
      </c>
    </row>
    <row r="464" spans="1:17" ht="12.75" customHeight="1">
      <c r="A464" s="343"/>
      <c r="B464" s="221" t="s">
        <v>50</v>
      </c>
      <c r="C464" s="214" t="s">
        <v>705</v>
      </c>
      <c r="D464" s="213">
        <v>60</v>
      </c>
      <c r="E464" s="213">
        <v>1981</v>
      </c>
      <c r="F464" s="215">
        <v>78.772000000000006</v>
      </c>
      <c r="G464" s="215">
        <v>6.3490000000000002</v>
      </c>
      <c r="H464" s="215">
        <v>9.6</v>
      </c>
      <c r="I464" s="215">
        <v>62.822000000000003</v>
      </c>
      <c r="J464" s="216">
        <v>3252.32</v>
      </c>
      <c r="K464" s="215">
        <v>62.822000000000003</v>
      </c>
      <c r="L464" s="216">
        <v>3252.32</v>
      </c>
      <c r="M464" s="217">
        <f>K464/L464</f>
        <v>1.9316057460520491E-2</v>
      </c>
      <c r="N464" s="218">
        <v>238.6</v>
      </c>
      <c r="O464" s="219">
        <f>M464*N464</f>
        <v>4.6088113100801893</v>
      </c>
      <c r="P464" s="219">
        <f>M464*60*1000</f>
        <v>1158.9634476312294</v>
      </c>
      <c r="Q464" s="344">
        <f>P464*N464/1000</f>
        <v>276.52867860481132</v>
      </c>
    </row>
    <row r="465" spans="1:17" ht="12.75" customHeight="1">
      <c r="A465" s="343"/>
      <c r="B465" s="221" t="s">
        <v>215</v>
      </c>
      <c r="C465" s="214" t="s">
        <v>195</v>
      </c>
      <c r="D465" s="213">
        <v>40</v>
      </c>
      <c r="E465" s="213">
        <v>1992</v>
      </c>
      <c r="F465" s="215">
        <f>SUM(G465+H465+I465)</f>
        <v>53.2</v>
      </c>
      <c r="G465" s="215">
        <v>3.6</v>
      </c>
      <c r="H465" s="215">
        <v>6.4</v>
      </c>
      <c r="I465" s="215">
        <v>43.2</v>
      </c>
      <c r="J465" s="216">
        <v>2227.7199999999998</v>
      </c>
      <c r="K465" s="215">
        <v>43.2</v>
      </c>
      <c r="L465" s="216">
        <v>2227.7199999999998</v>
      </c>
      <c r="M465" s="217">
        <f>SUM(K465/L465)</f>
        <v>1.9392024132296702E-2</v>
      </c>
      <c r="N465" s="218">
        <v>222.1</v>
      </c>
      <c r="O465" s="219">
        <f>SUM(M465*N465)</f>
        <v>4.3069685597830976</v>
      </c>
      <c r="P465" s="219">
        <f>SUM(M465*60*1000)</f>
        <v>1163.5214479378021</v>
      </c>
      <c r="Q465" s="344">
        <f>SUM(O465*60)</f>
        <v>258.41811358698584</v>
      </c>
    </row>
    <row r="466" spans="1:17" ht="12.75" customHeight="1">
      <c r="A466" s="343"/>
      <c r="B466" s="213" t="s">
        <v>188</v>
      </c>
      <c r="C466" s="214" t="s">
        <v>153</v>
      </c>
      <c r="D466" s="213">
        <v>20</v>
      </c>
      <c r="E466" s="213">
        <v>1994</v>
      </c>
      <c r="F466" s="215">
        <v>26.78</v>
      </c>
      <c r="G466" s="215">
        <v>2.1534599999999999</v>
      </c>
      <c r="H466" s="215">
        <v>2.72</v>
      </c>
      <c r="I466" s="215">
        <v>21.90654</v>
      </c>
      <c r="J466" s="216">
        <v>1127.46</v>
      </c>
      <c r="K466" s="215">
        <v>21.90654</v>
      </c>
      <c r="L466" s="216">
        <v>1127.46</v>
      </c>
      <c r="M466" s="217">
        <f>K466/L466</f>
        <v>1.9429993081794474E-2</v>
      </c>
      <c r="N466" s="218">
        <v>200.56</v>
      </c>
      <c r="O466" s="219">
        <f>K466*N466/J466</f>
        <v>3.8968794124846995</v>
      </c>
      <c r="P466" s="219">
        <f>M466*60*1000</f>
        <v>1165.7995849076683</v>
      </c>
      <c r="Q466" s="344">
        <f>O466*60</f>
        <v>233.81276474908196</v>
      </c>
    </row>
    <row r="467" spans="1:17" ht="12.75" customHeight="1">
      <c r="A467" s="343"/>
      <c r="B467" s="221" t="s">
        <v>50</v>
      </c>
      <c r="C467" s="214" t="s">
        <v>704</v>
      </c>
      <c r="D467" s="213">
        <v>20</v>
      </c>
      <c r="E467" s="213">
        <v>1983</v>
      </c>
      <c r="F467" s="215">
        <v>25.655000000000001</v>
      </c>
      <c r="G467" s="215">
        <v>2.528</v>
      </c>
      <c r="H467" s="215">
        <v>3.2</v>
      </c>
      <c r="I467" s="215">
        <v>19.925999999999998</v>
      </c>
      <c r="J467" s="216">
        <v>1023.95</v>
      </c>
      <c r="K467" s="215">
        <v>19.925999999999998</v>
      </c>
      <c r="L467" s="216">
        <v>1023.95</v>
      </c>
      <c r="M467" s="217">
        <f>K467/L467</f>
        <v>1.9459934567117532E-2</v>
      </c>
      <c r="N467" s="218">
        <v>238.6</v>
      </c>
      <c r="O467" s="219">
        <f>M467*N467</f>
        <v>4.6431403877142428</v>
      </c>
      <c r="P467" s="219">
        <f>M467*60*1000</f>
        <v>1167.5960740270518</v>
      </c>
      <c r="Q467" s="344">
        <f>P467*N467/1000</f>
        <v>278.58842326285458</v>
      </c>
    </row>
    <row r="468" spans="1:17" ht="12.75" customHeight="1">
      <c r="A468" s="343"/>
      <c r="B468" s="213" t="s">
        <v>188</v>
      </c>
      <c r="C468" s="214" t="s">
        <v>151</v>
      </c>
      <c r="D468" s="213">
        <v>35</v>
      </c>
      <c r="E468" s="213">
        <v>1993</v>
      </c>
      <c r="F468" s="215">
        <v>49.02</v>
      </c>
      <c r="G468" s="215">
        <v>3.5135399999999999</v>
      </c>
      <c r="H468" s="215">
        <v>5.44</v>
      </c>
      <c r="I468" s="215">
        <v>40.066459999999999</v>
      </c>
      <c r="J468" s="216">
        <v>2047.51</v>
      </c>
      <c r="K468" s="215">
        <v>40.066459999999999</v>
      </c>
      <c r="L468" s="216">
        <v>2047.51</v>
      </c>
      <c r="M468" s="217">
        <f>K468/L468</f>
        <v>1.9568383060400193E-2</v>
      </c>
      <c r="N468" s="218">
        <v>200.56</v>
      </c>
      <c r="O468" s="219">
        <f>K468*N468/J468</f>
        <v>3.9246349065938628</v>
      </c>
      <c r="P468" s="219">
        <f>M468*60*1000</f>
        <v>1174.1029836240116</v>
      </c>
      <c r="Q468" s="344">
        <f>O468*60</f>
        <v>235.47809439563176</v>
      </c>
    </row>
    <row r="469" spans="1:17" ht="12.75" customHeight="1">
      <c r="A469" s="343"/>
      <c r="B469" s="221" t="s">
        <v>50</v>
      </c>
      <c r="C469" s="214" t="s">
        <v>700</v>
      </c>
      <c r="D469" s="213">
        <v>45</v>
      </c>
      <c r="E469" s="213">
        <v>1986</v>
      </c>
      <c r="F469" s="215">
        <v>71.738</v>
      </c>
      <c r="G469" s="215">
        <v>5.5209999999999999</v>
      </c>
      <c r="H469" s="215">
        <v>7.2</v>
      </c>
      <c r="I469" s="215">
        <v>59.017000000000003</v>
      </c>
      <c r="J469" s="216">
        <v>2955.1</v>
      </c>
      <c r="K469" s="215">
        <v>59.017000000000003</v>
      </c>
      <c r="L469" s="216">
        <v>2955.1</v>
      </c>
      <c r="M469" s="217">
        <f>K469/L469</f>
        <v>1.9971236167980782E-2</v>
      </c>
      <c r="N469" s="218">
        <v>238.6</v>
      </c>
      <c r="O469" s="219">
        <f>M469*N469</f>
        <v>4.7651369496802145</v>
      </c>
      <c r="P469" s="219">
        <f>M469*60*1000</f>
        <v>1198.2741700788467</v>
      </c>
      <c r="Q469" s="344">
        <f>P469*N469/1000</f>
        <v>285.90821698081282</v>
      </c>
    </row>
    <row r="470" spans="1:17" ht="12.75" customHeight="1">
      <c r="A470" s="343"/>
      <c r="B470" s="221" t="s">
        <v>130</v>
      </c>
      <c r="C470" s="214" t="s">
        <v>407</v>
      </c>
      <c r="D470" s="213">
        <v>9</v>
      </c>
      <c r="E470" s="213"/>
      <c r="F470" s="215">
        <f>G470+H470+I470</f>
        <v>13.6</v>
      </c>
      <c r="G470" s="215">
        <v>1.04</v>
      </c>
      <c r="H470" s="215">
        <v>1.44</v>
      </c>
      <c r="I470" s="215">
        <v>11.12</v>
      </c>
      <c r="J470" s="216">
        <v>553.67999999999995</v>
      </c>
      <c r="K470" s="215">
        <v>11.12</v>
      </c>
      <c r="L470" s="216">
        <v>553.67999999999995</v>
      </c>
      <c r="M470" s="217">
        <f>K470/L470</f>
        <v>2.0083802918653373E-2</v>
      </c>
      <c r="N470" s="218">
        <v>212.4</v>
      </c>
      <c r="O470" s="219">
        <f>M470*N470*1.09</f>
        <v>4.6497217165149545</v>
      </c>
      <c r="P470" s="219">
        <f>M470*60*1000</f>
        <v>1205.0281751192024</v>
      </c>
      <c r="Q470" s="344">
        <f>P470*N470/1000</f>
        <v>255.9479843953186</v>
      </c>
    </row>
    <row r="471" spans="1:17" ht="12.75" customHeight="1">
      <c r="A471" s="343"/>
      <c r="B471" s="221" t="s">
        <v>50</v>
      </c>
      <c r="C471" s="214" t="s">
        <v>72</v>
      </c>
      <c r="D471" s="213">
        <v>20</v>
      </c>
      <c r="E471" s="213">
        <v>1984</v>
      </c>
      <c r="F471" s="215">
        <v>25.995000000000001</v>
      </c>
      <c r="G471" s="215">
        <v>1.877</v>
      </c>
      <c r="H471" s="215">
        <v>3.2</v>
      </c>
      <c r="I471" s="215">
        <v>20.917999999999999</v>
      </c>
      <c r="J471" s="216">
        <v>1039.19</v>
      </c>
      <c r="K471" s="215">
        <v>20.917000000000002</v>
      </c>
      <c r="L471" s="216">
        <v>1039.19</v>
      </c>
      <c r="M471" s="217">
        <f>K471/L471</f>
        <v>2.0128176753048049E-2</v>
      </c>
      <c r="N471" s="218">
        <v>238.6</v>
      </c>
      <c r="O471" s="219">
        <f>M471*N471</f>
        <v>4.8025829732772642</v>
      </c>
      <c r="P471" s="219">
        <f>M471*60*1000</f>
        <v>1207.6906051828828</v>
      </c>
      <c r="Q471" s="344">
        <f>P471*N471/1000</f>
        <v>288.15497839663584</v>
      </c>
    </row>
    <row r="472" spans="1:17" ht="12.75" customHeight="1">
      <c r="A472" s="343"/>
      <c r="B472" s="221" t="s">
        <v>50</v>
      </c>
      <c r="C472" s="214" t="s">
        <v>702</v>
      </c>
      <c r="D472" s="213">
        <v>20</v>
      </c>
      <c r="E472" s="213">
        <v>1984</v>
      </c>
      <c r="F472" s="215">
        <v>26.369</v>
      </c>
      <c r="G472" s="215">
        <v>1.7110000000000001</v>
      </c>
      <c r="H472" s="215">
        <v>3.2</v>
      </c>
      <c r="I472" s="215">
        <v>21.457000000000001</v>
      </c>
      <c r="J472" s="216">
        <v>1064.3</v>
      </c>
      <c r="K472" s="215">
        <v>21.457000000000001</v>
      </c>
      <c r="L472" s="216">
        <v>1064.3</v>
      </c>
      <c r="M472" s="217">
        <f>K472/L472</f>
        <v>2.0160668984308936E-2</v>
      </c>
      <c r="N472" s="218">
        <v>238.6</v>
      </c>
      <c r="O472" s="219">
        <f>M472*N472</f>
        <v>4.8103356196561124</v>
      </c>
      <c r="P472" s="219">
        <f>M472*60*1000</f>
        <v>1209.6401390585361</v>
      </c>
      <c r="Q472" s="344">
        <f>P472*N472/1000</f>
        <v>288.62013717936674</v>
      </c>
    </row>
    <row r="473" spans="1:17" ht="12.75" customHeight="1">
      <c r="A473" s="343"/>
      <c r="B473" s="221" t="s">
        <v>500</v>
      </c>
      <c r="C473" s="214" t="s">
        <v>786</v>
      </c>
      <c r="D473" s="213">
        <v>60</v>
      </c>
      <c r="E473" s="213">
        <v>1980</v>
      </c>
      <c r="F473" s="215">
        <v>81.400000000000006</v>
      </c>
      <c r="G473" s="215">
        <v>9.8847000000000005</v>
      </c>
      <c r="H473" s="215">
        <v>6</v>
      </c>
      <c r="I473" s="215">
        <v>65.515299999999996</v>
      </c>
      <c r="J473" s="216">
        <v>3118.7</v>
      </c>
      <c r="K473" s="215">
        <v>65.515299999999996</v>
      </c>
      <c r="L473" s="216">
        <v>3118.7</v>
      </c>
      <c r="M473" s="217">
        <f>K473/L473</f>
        <v>2.1007246609164074E-2</v>
      </c>
      <c r="N473" s="218">
        <v>246.77600000000001</v>
      </c>
      <c r="O473" s="219">
        <f>M473*N473</f>
        <v>5.1840842892230734</v>
      </c>
      <c r="P473" s="219">
        <v>1260.4347965498444</v>
      </c>
      <c r="Q473" s="344">
        <v>311.04505735338438</v>
      </c>
    </row>
    <row r="474" spans="1:17" ht="12.75" customHeight="1">
      <c r="A474" s="343"/>
      <c r="B474" s="213" t="s">
        <v>188</v>
      </c>
      <c r="C474" s="214" t="s">
        <v>156</v>
      </c>
      <c r="D474" s="213">
        <v>42</v>
      </c>
      <c r="E474" s="213">
        <v>1994</v>
      </c>
      <c r="F474" s="215">
        <v>48.22</v>
      </c>
      <c r="G474" s="215">
        <v>3.1168499999999999</v>
      </c>
      <c r="H474" s="215">
        <v>5.84</v>
      </c>
      <c r="I474" s="215">
        <v>39.263150000000003</v>
      </c>
      <c r="J474" s="216">
        <v>1808.75</v>
      </c>
      <c r="K474" s="215">
        <v>39.263150000000003</v>
      </c>
      <c r="L474" s="216">
        <v>1808.75</v>
      </c>
      <c r="M474" s="217">
        <f>K474/L474</f>
        <v>2.1707339322736698E-2</v>
      </c>
      <c r="N474" s="218">
        <v>200.56</v>
      </c>
      <c r="O474" s="219">
        <f>K474*N474/J474</f>
        <v>4.3536239745680723</v>
      </c>
      <c r="P474" s="219">
        <f>M474*60*1000</f>
        <v>1302.4403593642019</v>
      </c>
      <c r="Q474" s="344">
        <f>O474*60</f>
        <v>261.21743847408436</v>
      </c>
    </row>
    <row r="475" spans="1:17" ht="12.75" customHeight="1">
      <c r="A475" s="343"/>
      <c r="B475" s="221" t="s">
        <v>500</v>
      </c>
      <c r="C475" s="214" t="s">
        <v>787</v>
      </c>
      <c r="D475" s="213">
        <v>18</v>
      </c>
      <c r="E475" s="213">
        <v>1985</v>
      </c>
      <c r="F475" s="215">
        <v>34.799999999999997</v>
      </c>
      <c r="G475" s="215">
        <v>3.1293000000000002</v>
      </c>
      <c r="H475" s="215">
        <v>1.8</v>
      </c>
      <c r="I475" s="215">
        <v>29.870699999999999</v>
      </c>
      <c r="J475" s="216">
        <v>1324.78</v>
      </c>
      <c r="K475" s="215">
        <v>29.870699999999999</v>
      </c>
      <c r="L475" s="216">
        <v>1324.78</v>
      </c>
      <c r="M475" s="217">
        <f>K475/L475</f>
        <v>2.2547668292093783E-2</v>
      </c>
      <c r="N475" s="218">
        <v>246.77600000000001</v>
      </c>
      <c r="O475" s="219">
        <f>M475*N475</f>
        <v>5.5642233904497358</v>
      </c>
      <c r="P475" s="219">
        <v>1352.860097525627</v>
      </c>
      <c r="Q475" s="344">
        <v>333.85340342698413</v>
      </c>
    </row>
    <row r="476" spans="1:17" ht="12.75" customHeight="1">
      <c r="A476" s="343"/>
      <c r="B476" s="221" t="s">
        <v>500</v>
      </c>
      <c r="C476" s="214" t="s">
        <v>788</v>
      </c>
      <c r="D476" s="213">
        <v>60</v>
      </c>
      <c r="E476" s="213">
        <v>1984</v>
      </c>
      <c r="F476" s="215">
        <v>112.20829999999999</v>
      </c>
      <c r="G476" s="215">
        <v>13.2745</v>
      </c>
      <c r="H476" s="215">
        <v>6</v>
      </c>
      <c r="I476" s="215">
        <v>92.933800000000005</v>
      </c>
      <c r="J476" s="216">
        <v>3958.12</v>
      </c>
      <c r="K476" s="215">
        <v>92.933899999999994</v>
      </c>
      <c r="L476" s="216">
        <v>3958.12</v>
      </c>
      <c r="M476" s="217">
        <f>K476/L476</f>
        <v>2.3479303305609732E-2</v>
      </c>
      <c r="N476" s="218">
        <v>246.77600000000001</v>
      </c>
      <c r="O476" s="219">
        <f>M476*N476</f>
        <v>5.7941285525451471</v>
      </c>
      <c r="P476" s="219">
        <v>1408.758198336584</v>
      </c>
      <c r="Q476" s="344">
        <v>347.64771315270883</v>
      </c>
    </row>
    <row r="477" spans="1:17" ht="12.75" customHeight="1" thickBot="1">
      <c r="A477" s="351"/>
      <c r="B477" s="352" t="s">
        <v>500</v>
      </c>
      <c r="C477" s="353" t="s">
        <v>789</v>
      </c>
      <c r="D477" s="354">
        <v>5</v>
      </c>
      <c r="E477" s="354">
        <v>1937</v>
      </c>
      <c r="F477" s="355">
        <v>7.59</v>
      </c>
      <c r="G477" s="355">
        <v>0.153</v>
      </c>
      <c r="H477" s="355">
        <v>0.33</v>
      </c>
      <c r="I477" s="355">
        <v>7.1070000000000002</v>
      </c>
      <c r="J477" s="356">
        <v>295.01</v>
      </c>
      <c r="K477" s="355">
        <v>7.1070000000000002</v>
      </c>
      <c r="L477" s="356">
        <v>295.01</v>
      </c>
      <c r="M477" s="357">
        <f>K477/L477</f>
        <v>2.409070878953256E-2</v>
      </c>
      <c r="N477" s="358">
        <v>246.77600000000001</v>
      </c>
      <c r="O477" s="359">
        <f>M477*N477</f>
        <v>5.9450087522456876</v>
      </c>
      <c r="P477" s="359">
        <v>1445.4425273719535</v>
      </c>
      <c r="Q477" s="360">
        <v>356.70052513474121</v>
      </c>
    </row>
    <row r="478" spans="1:17" ht="12.75" customHeight="1">
      <c r="A478" s="182" t="s">
        <v>1072</v>
      </c>
      <c r="B478" s="31" t="s">
        <v>1031</v>
      </c>
      <c r="C478" s="163" t="s">
        <v>1021</v>
      </c>
      <c r="D478" s="164">
        <v>7</v>
      </c>
      <c r="E478" s="164">
        <v>1989</v>
      </c>
      <c r="F478" s="165">
        <v>7.6130000000000004</v>
      </c>
      <c r="G478" s="165">
        <v>0</v>
      </c>
      <c r="H478" s="165">
        <v>0</v>
      </c>
      <c r="I478" s="165">
        <v>7.6129990000000003</v>
      </c>
      <c r="J478" s="166">
        <v>461.34</v>
      </c>
      <c r="K478" s="165">
        <v>7.6129990000000003</v>
      </c>
      <c r="L478" s="166">
        <v>461.34</v>
      </c>
      <c r="M478" s="167">
        <v>1.6501926995274637E-2</v>
      </c>
      <c r="N478" s="168">
        <v>309.56</v>
      </c>
      <c r="O478" s="169">
        <v>5.1083365206572164</v>
      </c>
      <c r="P478" s="169">
        <v>990.11561971647825</v>
      </c>
      <c r="Q478" s="170">
        <v>306.50019123943304</v>
      </c>
    </row>
    <row r="479" spans="1:17">
      <c r="A479" s="183"/>
      <c r="B479" s="8" t="s">
        <v>619</v>
      </c>
      <c r="C479" s="120" t="s">
        <v>608</v>
      </c>
      <c r="D479" s="121">
        <v>36</v>
      </c>
      <c r="E479" s="121">
        <v>1972</v>
      </c>
      <c r="F479" s="122">
        <v>34.125999999999998</v>
      </c>
      <c r="G479" s="122">
        <v>3.0089999999999999</v>
      </c>
      <c r="H479" s="122">
        <v>5.76</v>
      </c>
      <c r="I479" s="122">
        <v>25.356999999999999</v>
      </c>
      <c r="J479" s="123">
        <v>1508.84</v>
      </c>
      <c r="K479" s="122">
        <v>25.356999999999999</v>
      </c>
      <c r="L479" s="123">
        <v>1508.84</v>
      </c>
      <c r="M479" s="124">
        <v>1.6805625513639618E-2</v>
      </c>
      <c r="N479" s="125">
        <v>305.63600000000002</v>
      </c>
      <c r="O479" s="126">
        <v>5.1364041594867587</v>
      </c>
      <c r="P479" s="126">
        <v>1008.3375308183771</v>
      </c>
      <c r="Q479" s="171">
        <v>308.18424956920552</v>
      </c>
    </row>
    <row r="480" spans="1:17">
      <c r="A480" s="183"/>
      <c r="B480" s="8" t="s">
        <v>238</v>
      </c>
      <c r="C480" s="9" t="s">
        <v>914</v>
      </c>
      <c r="D480" s="8">
        <v>30</v>
      </c>
      <c r="E480" s="8">
        <v>1981</v>
      </c>
      <c r="F480" s="43">
        <v>33.204999999999998</v>
      </c>
      <c r="G480" s="43">
        <v>2.835</v>
      </c>
      <c r="H480" s="43">
        <v>4.8</v>
      </c>
      <c r="I480" s="43">
        <v>25.57</v>
      </c>
      <c r="J480" s="44">
        <v>1508.3</v>
      </c>
      <c r="K480" s="43">
        <v>25.57</v>
      </c>
      <c r="L480" s="44">
        <v>1508.3</v>
      </c>
      <c r="M480" s="47">
        <f>K480/L480</f>
        <v>1.6952860836703575E-2</v>
      </c>
      <c r="N480" s="28">
        <v>249.5</v>
      </c>
      <c r="O480" s="49">
        <f>M480*N480</f>
        <v>4.2297387787575422</v>
      </c>
      <c r="P480" s="49">
        <f>M480*60*1000</f>
        <v>1017.1716502022146</v>
      </c>
      <c r="Q480" s="172">
        <f>P480*N480/1000</f>
        <v>253.78432672545253</v>
      </c>
    </row>
    <row r="481" spans="1:17">
      <c r="A481" s="183"/>
      <c r="B481" s="8" t="s">
        <v>1031</v>
      </c>
      <c r="C481" s="120" t="s">
        <v>1019</v>
      </c>
      <c r="D481" s="121">
        <v>22</v>
      </c>
      <c r="E481" s="121">
        <v>1992</v>
      </c>
      <c r="F481" s="122">
        <v>25.353999999999999</v>
      </c>
      <c r="G481" s="122">
        <v>2.1235889999999999</v>
      </c>
      <c r="H481" s="122">
        <v>3.52</v>
      </c>
      <c r="I481" s="122">
        <v>19.710411000000001</v>
      </c>
      <c r="J481" s="123">
        <v>1158.3800000000001</v>
      </c>
      <c r="K481" s="122">
        <v>19.710411000000001</v>
      </c>
      <c r="L481" s="123">
        <v>1158.3800000000001</v>
      </c>
      <c r="M481" s="124">
        <v>1.7015496641861909E-2</v>
      </c>
      <c r="N481" s="125">
        <v>309.56</v>
      </c>
      <c r="O481" s="126">
        <v>5.2673171404547725</v>
      </c>
      <c r="P481" s="126">
        <v>1020.9297985117145</v>
      </c>
      <c r="Q481" s="171">
        <v>316.03902842728633</v>
      </c>
    </row>
    <row r="482" spans="1:17">
      <c r="A482" s="183"/>
      <c r="B482" s="8" t="s">
        <v>619</v>
      </c>
      <c r="C482" s="120" t="s">
        <v>606</v>
      </c>
      <c r="D482" s="121">
        <v>40</v>
      </c>
      <c r="E482" s="121">
        <v>1982</v>
      </c>
      <c r="F482" s="122">
        <v>44.008000000000003</v>
      </c>
      <c r="G482" s="122">
        <v>4.4448030000000003</v>
      </c>
      <c r="H482" s="122">
        <v>6.4</v>
      </c>
      <c r="I482" s="122">
        <v>33.163195999999999</v>
      </c>
      <c r="J482" s="123">
        <v>1944.42</v>
      </c>
      <c r="K482" s="122">
        <v>33.163195999999999</v>
      </c>
      <c r="L482" s="123">
        <v>1944.42</v>
      </c>
      <c r="M482" s="124">
        <v>1.7055572355766758E-2</v>
      </c>
      <c r="N482" s="125">
        <v>311.95800000000003</v>
      </c>
      <c r="O482" s="126">
        <v>5.3206222409602866</v>
      </c>
      <c r="P482" s="126">
        <v>1023.3343413460054</v>
      </c>
      <c r="Q482" s="171">
        <v>319.23733445761718</v>
      </c>
    </row>
    <row r="483" spans="1:17">
      <c r="A483" s="183"/>
      <c r="B483" s="8" t="s">
        <v>59</v>
      </c>
      <c r="C483" s="9" t="s">
        <v>375</v>
      </c>
      <c r="D483" s="8">
        <v>24</v>
      </c>
      <c r="E483" s="8" t="s">
        <v>758</v>
      </c>
      <c r="F483" s="43">
        <f>SUM(G483,H483,I483)</f>
        <v>22.849999999999998</v>
      </c>
      <c r="G483" s="43">
        <v>1.49</v>
      </c>
      <c r="H483" s="43">
        <v>3.024</v>
      </c>
      <c r="I483" s="43">
        <v>18.335999999999999</v>
      </c>
      <c r="J483" s="44"/>
      <c r="K483" s="43">
        <f>I483</f>
        <v>18.335999999999999</v>
      </c>
      <c r="L483" s="44">
        <v>1073.72</v>
      </c>
      <c r="M483" s="47">
        <f>K483/L483</f>
        <v>1.7077077822896098E-2</v>
      </c>
      <c r="N483" s="28">
        <v>243.506</v>
      </c>
      <c r="O483" s="49">
        <f>M483*N483</f>
        <v>4.1583709123421375</v>
      </c>
      <c r="P483" s="49">
        <f>M483*60*1000</f>
        <v>1024.624669373766</v>
      </c>
      <c r="Q483" s="172">
        <f>P483*N483/1000</f>
        <v>249.50225474052826</v>
      </c>
    </row>
    <row r="484" spans="1:17">
      <c r="A484" s="183"/>
      <c r="B484" s="127" t="s">
        <v>147</v>
      </c>
      <c r="C484" s="128" t="s">
        <v>437</v>
      </c>
      <c r="D484" s="129">
        <v>107</v>
      </c>
      <c r="E484" s="130" t="s">
        <v>40</v>
      </c>
      <c r="F484" s="131">
        <v>68.040000000000006</v>
      </c>
      <c r="G484" s="131">
        <v>5.76</v>
      </c>
      <c r="H484" s="132">
        <v>17.28</v>
      </c>
      <c r="I484" s="131">
        <v>45</v>
      </c>
      <c r="J484" s="133">
        <v>2632.02</v>
      </c>
      <c r="K484" s="131">
        <v>44.66</v>
      </c>
      <c r="L484" s="133">
        <v>2611.6799999999998</v>
      </c>
      <c r="M484" s="47">
        <f>K484/L484</f>
        <v>1.7100104147521902E-2</v>
      </c>
      <c r="N484" s="28">
        <v>222.7</v>
      </c>
      <c r="O484" s="49">
        <f>M484*N484</f>
        <v>3.8081931936531275</v>
      </c>
      <c r="P484" s="49">
        <f>M484*60*1000</f>
        <v>1026.0062488513142</v>
      </c>
      <c r="Q484" s="172">
        <f>P484*N484/1000</f>
        <v>228.49159161918769</v>
      </c>
    </row>
    <row r="485" spans="1:17">
      <c r="A485" s="183"/>
      <c r="B485" s="8" t="s">
        <v>567</v>
      </c>
      <c r="C485" s="134" t="s">
        <v>565</v>
      </c>
      <c r="D485" s="135">
        <v>21</v>
      </c>
      <c r="E485" s="135">
        <v>1992</v>
      </c>
      <c r="F485" s="136">
        <v>25.435300000000002</v>
      </c>
      <c r="G485" s="136">
        <v>3.785145</v>
      </c>
      <c r="H485" s="136">
        <v>3.2</v>
      </c>
      <c r="I485" s="136">
        <v>18.450157999999998</v>
      </c>
      <c r="J485" s="137">
        <v>1077.7</v>
      </c>
      <c r="K485" s="136">
        <v>18.450157999999998</v>
      </c>
      <c r="L485" s="137">
        <v>1077.7</v>
      </c>
      <c r="M485" s="138">
        <v>1.7119938758467103E-2</v>
      </c>
      <c r="N485" s="139">
        <v>284.05400000000003</v>
      </c>
      <c r="O485" s="140">
        <v>4.8629870840976146</v>
      </c>
      <c r="P485" s="140">
        <v>1027.1963255080261</v>
      </c>
      <c r="Q485" s="173">
        <v>291.77922504585689</v>
      </c>
    </row>
    <row r="486" spans="1:17">
      <c r="A486" s="183"/>
      <c r="B486" s="127" t="s">
        <v>130</v>
      </c>
      <c r="C486" s="9" t="s">
        <v>121</v>
      </c>
      <c r="D486" s="8">
        <v>20</v>
      </c>
      <c r="E486" s="8">
        <v>1985</v>
      </c>
      <c r="F486" s="43">
        <f>G486+H486+I486</f>
        <v>21.400000000000002</v>
      </c>
      <c r="G486" s="43">
        <v>1.58</v>
      </c>
      <c r="H486" s="43">
        <v>3.04</v>
      </c>
      <c r="I486" s="43">
        <v>16.78</v>
      </c>
      <c r="J486" s="44">
        <v>978.64</v>
      </c>
      <c r="K486" s="43">
        <v>16.78</v>
      </c>
      <c r="L486" s="44">
        <v>978.64</v>
      </c>
      <c r="M486" s="47">
        <f>K486/L486</f>
        <v>1.7146243766860133E-2</v>
      </c>
      <c r="N486" s="28">
        <v>212.4</v>
      </c>
      <c r="O486" s="49">
        <f>M486*N486*1.09</f>
        <v>3.9696297719283913</v>
      </c>
      <c r="P486" s="49">
        <f>M486*60*1000</f>
        <v>1028.774626011608</v>
      </c>
      <c r="Q486" s="172">
        <f>P486*N486/1000</f>
        <v>218.51173056486556</v>
      </c>
    </row>
    <row r="487" spans="1:17">
      <c r="A487" s="183"/>
      <c r="B487" s="127" t="s">
        <v>260</v>
      </c>
      <c r="C487" s="9" t="s">
        <v>974</v>
      </c>
      <c r="D487" s="8">
        <v>40</v>
      </c>
      <c r="E487" s="8" t="s">
        <v>40</v>
      </c>
      <c r="F487" s="43">
        <f>G487+H487+I487</f>
        <v>47.818999999999996</v>
      </c>
      <c r="G487" s="43">
        <v>3.5914000000000001</v>
      </c>
      <c r="H487" s="43">
        <v>6.4</v>
      </c>
      <c r="I487" s="43">
        <v>37.827599999999997</v>
      </c>
      <c r="J487" s="44">
        <v>2195.9</v>
      </c>
      <c r="K487" s="43">
        <f>I487</f>
        <v>37.827599999999997</v>
      </c>
      <c r="L487" s="44">
        <f>J487</f>
        <v>2195.9</v>
      </c>
      <c r="M487" s="47">
        <f>K487/L487</f>
        <v>1.7226467507627848E-2</v>
      </c>
      <c r="N487" s="28">
        <v>173.6</v>
      </c>
      <c r="O487" s="49">
        <f>M487*N487</f>
        <v>2.9905147593241943</v>
      </c>
      <c r="P487" s="49">
        <f>M487*60*1000</f>
        <v>1033.588050457671</v>
      </c>
      <c r="Q487" s="172">
        <f>P487*N487/1000</f>
        <v>179.43088555945167</v>
      </c>
    </row>
    <row r="488" spans="1:17">
      <c r="A488" s="183"/>
      <c r="B488" s="8" t="s">
        <v>336</v>
      </c>
      <c r="C488" s="134" t="s">
        <v>307</v>
      </c>
      <c r="D488" s="135">
        <v>60</v>
      </c>
      <c r="E488" s="135">
        <v>1985</v>
      </c>
      <c r="F488" s="136">
        <v>74.730999999999995</v>
      </c>
      <c r="G488" s="136">
        <v>11.169736</v>
      </c>
      <c r="H488" s="136">
        <v>9.52</v>
      </c>
      <c r="I488" s="136">
        <v>54.041269999999997</v>
      </c>
      <c r="J488" s="137">
        <v>3133.55</v>
      </c>
      <c r="K488" s="136">
        <v>54.041269999999997</v>
      </c>
      <c r="L488" s="137">
        <v>3133.55</v>
      </c>
      <c r="M488" s="138">
        <v>1.7246021285762154E-2</v>
      </c>
      <c r="N488" s="139">
        <v>263.88900000000001</v>
      </c>
      <c r="O488" s="140">
        <v>4.5510353110784889</v>
      </c>
      <c r="P488" s="140">
        <v>1034.7612771457293</v>
      </c>
      <c r="Q488" s="173">
        <v>273.06211866470937</v>
      </c>
    </row>
    <row r="489" spans="1:17">
      <c r="A489" s="183"/>
      <c r="B489" s="8" t="s">
        <v>36</v>
      </c>
      <c r="C489" s="9" t="s">
        <v>32</v>
      </c>
      <c r="D489" s="8">
        <v>44</v>
      </c>
      <c r="E489" s="8">
        <v>1968</v>
      </c>
      <c r="F489" s="43">
        <v>54.3</v>
      </c>
      <c r="G489" s="43">
        <v>3</v>
      </c>
      <c r="H489" s="43">
        <v>8</v>
      </c>
      <c r="I489" s="43">
        <v>43.4</v>
      </c>
      <c r="J489" s="44">
        <v>2515.6999999999998</v>
      </c>
      <c r="K489" s="43">
        <f>I489</f>
        <v>43.4</v>
      </c>
      <c r="L489" s="44">
        <f>J489</f>
        <v>2515.6999999999998</v>
      </c>
      <c r="M489" s="47">
        <f>K489/L489</f>
        <v>1.7251659577851096E-2</v>
      </c>
      <c r="N489" s="28">
        <v>302.91000000000003</v>
      </c>
      <c r="O489" s="49">
        <f>M489*N489</f>
        <v>5.225700202726876</v>
      </c>
      <c r="P489" s="49">
        <f>M489*60*1000</f>
        <v>1035.0995746710657</v>
      </c>
      <c r="Q489" s="172">
        <f>P489*N489/1000</f>
        <v>313.54201216361253</v>
      </c>
    </row>
    <row r="490" spans="1:17">
      <c r="A490" s="183"/>
      <c r="B490" s="8" t="s">
        <v>524</v>
      </c>
      <c r="C490" s="141" t="s">
        <v>505</v>
      </c>
      <c r="D490" s="142">
        <v>15</v>
      </c>
      <c r="E490" s="142">
        <v>1979</v>
      </c>
      <c r="F490" s="143">
        <v>15.897</v>
      </c>
      <c r="G490" s="143">
        <v>1.7704500000000001</v>
      </c>
      <c r="H490" s="143">
        <v>1.93</v>
      </c>
      <c r="I490" s="143">
        <v>12.196549000000001</v>
      </c>
      <c r="J490" s="144">
        <v>706.88</v>
      </c>
      <c r="K490" s="143">
        <v>12.196549000000001</v>
      </c>
      <c r="L490" s="144">
        <v>706.88</v>
      </c>
      <c r="M490" s="145">
        <v>1.7254058680398372E-2</v>
      </c>
      <c r="N490" s="146">
        <v>294.19099999999997</v>
      </c>
      <c r="O490" s="147">
        <v>5.0759887772450769</v>
      </c>
      <c r="P490" s="147">
        <v>1035.2435208239024</v>
      </c>
      <c r="Q490" s="174">
        <v>304.55932663470463</v>
      </c>
    </row>
    <row r="491" spans="1:17">
      <c r="A491" s="183"/>
      <c r="B491" s="8" t="s">
        <v>1031</v>
      </c>
      <c r="C491" s="120" t="s">
        <v>1022</v>
      </c>
      <c r="D491" s="121">
        <v>12</v>
      </c>
      <c r="E491" s="121">
        <v>1980</v>
      </c>
      <c r="F491" s="122">
        <v>12.77</v>
      </c>
      <c r="G491" s="122">
        <v>0.91800000000000004</v>
      </c>
      <c r="H491" s="122">
        <v>1.76</v>
      </c>
      <c r="I491" s="122">
        <v>10.091998999999999</v>
      </c>
      <c r="J491" s="123">
        <v>584.73</v>
      </c>
      <c r="K491" s="122">
        <v>10.091998999999999</v>
      </c>
      <c r="L491" s="123">
        <v>584.73</v>
      </c>
      <c r="M491" s="124">
        <v>1.7259246147794706E-2</v>
      </c>
      <c r="N491" s="125">
        <v>309.56</v>
      </c>
      <c r="O491" s="126">
        <v>5.3427722375113289</v>
      </c>
      <c r="P491" s="126">
        <v>1035.5547688676822</v>
      </c>
      <c r="Q491" s="171">
        <v>320.56633425067969</v>
      </c>
    </row>
    <row r="492" spans="1:17">
      <c r="A492" s="183"/>
      <c r="B492" s="8" t="s">
        <v>238</v>
      </c>
      <c r="C492" s="9" t="s">
        <v>915</v>
      </c>
      <c r="D492" s="8">
        <v>14</v>
      </c>
      <c r="E492" s="8">
        <v>1961</v>
      </c>
      <c r="F492" s="43">
        <v>15.07</v>
      </c>
      <c r="G492" s="43">
        <v>1.105</v>
      </c>
      <c r="H492" s="43">
        <v>2.2400000000000002</v>
      </c>
      <c r="I492" s="43">
        <v>11.725</v>
      </c>
      <c r="J492" s="44">
        <v>675.34</v>
      </c>
      <c r="K492" s="43">
        <v>11.725</v>
      </c>
      <c r="L492" s="44">
        <v>675.34</v>
      </c>
      <c r="M492" s="47">
        <f>K492/L492</f>
        <v>1.7361625255426893E-2</v>
      </c>
      <c r="N492" s="28">
        <v>249.5</v>
      </c>
      <c r="O492" s="49">
        <f>M492*N492</f>
        <v>4.3317255012290099</v>
      </c>
      <c r="P492" s="49">
        <f>M492*60*1000</f>
        <v>1041.6975153256137</v>
      </c>
      <c r="Q492" s="172">
        <f>P492*N492/1000</f>
        <v>259.90353007374063</v>
      </c>
    </row>
    <row r="493" spans="1:17">
      <c r="A493" s="183"/>
      <c r="B493" s="8" t="s">
        <v>567</v>
      </c>
      <c r="C493" s="134" t="s">
        <v>561</v>
      </c>
      <c r="D493" s="135">
        <v>20</v>
      </c>
      <c r="E493" s="135">
        <v>1985</v>
      </c>
      <c r="F493" s="136">
        <v>23.777999999999999</v>
      </c>
      <c r="G493" s="136">
        <v>2.4228160000000001</v>
      </c>
      <c r="H493" s="136">
        <v>3.2</v>
      </c>
      <c r="I493" s="136">
        <v>18.155180000000001</v>
      </c>
      <c r="J493" s="137">
        <v>1045.6199999999999</v>
      </c>
      <c r="K493" s="136">
        <v>18.155180000000001</v>
      </c>
      <c r="L493" s="137">
        <v>1045.6199999999999</v>
      </c>
      <c r="M493" s="138">
        <v>1.7363076452248431E-2</v>
      </c>
      <c r="N493" s="139">
        <v>284.05400000000003</v>
      </c>
      <c r="O493" s="140">
        <v>4.9320513185669768</v>
      </c>
      <c r="P493" s="140">
        <v>1041.7845871349059</v>
      </c>
      <c r="Q493" s="173">
        <v>295.92307911401861</v>
      </c>
    </row>
    <row r="494" spans="1:17">
      <c r="A494" s="183"/>
      <c r="B494" s="8" t="s">
        <v>336</v>
      </c>
      <c r="C494" s="134" t="s">
        <v>311</v>
      </c>
      <c r="D494" s="135">
        <v>32</v>
      </c>
      <c r="E494" s="135">
        <v>1986</v>
      </c>
      <c r="F494" s="136">
        <v>45.951000000000001</v>
      </c>
      <c r="G494" s="136">
        <v>4.7801280000000004</v>
      </c>
      <c r="H494" s="136">
        <v>7.68</v>
      </c>
      <c r="I494" s="136">
        <v>33.490864000000002</v>
      </c>
      <c r="J494" s="137">
        <v>1927.93</v>
      </c>
      <c r="K494" s="136">
        <v>33.490864000000002</v>
      </c>
      <c r="L494" s="137">
        <v>1927.93</v>
      </c>
      <c r="M494" s="138">
        <v>1.7371410787736071E-2</v>
      </c>
      <c r="N494" s="139">
        <v>263.88900000000001</v>
      </c>
      <c r="O494" s="140">
        <v>4.5841242213648838</v>
      </c>
      <c r="P494" s="140">
        <v>1042.2846472641643</v>
      </c>
      <c r="Q494" s="173">
        <v>275.04745328189307</v>
      </c>
    </row>
    <row r="495" spans="1:17">
      <c r="A495" s="183"/>
      <c r="B495" s="127" t="s">
        <v>260</v>
      </c>
      <c r="C495" s="9" t="s">
        <v>975</v>
      </c>
      <c r="D495" s="8">
        <v>22</v>
      </c>
      <c r="E495" s="8" t="s">
        <v>40</v>
      </c>
      <c r="F495" s="43">
        <f>G495+H495+I495</f>
        <v>27.966000000000001</v>
      </c>
      <c r="G495" s="43">
        <v>3.2747999999999999</v>
      </c>
      <c r="H495" s="43">
        <v>3.52</v>
      </c>
      <c r="I495" s="43">
        <v>21.171199999999999</v>
      </c>
      <c r="J495" s="44">
        <v>1218.27</v>
      </c>
      <c r="K495" s="43">
        <f>I495</f>
        <v>21.171199999999999</v>
      </c>
      <c r="L495" s="44">
        <f>J495</f>
        <v>1218.27</v>
      </c>
      <c r="M495" s="47">
        <f>K495/L495</f>
        <v>1.7378085317704614E-2</v>
      </c>
      <c r="N495" s="28">
        <v>173.6</v>
      </c>
      <c r="O495" s="49">
        <f>M495*N495</f>
        <v>3.0168356111535211</v>
      </c>
      <c r="P495" s="49">
        <f>M495*60*1000</f>
        <v>1042.6851190622767</v>
      </c>
      <c r="Q495" s="172">
        <f>P495*N495/1000</f>
        <v>181.01013666921125</v>
      </c>
    </row>
    <row r="496" spans="1:17">
      <c r="A496" s="183"/>
      <c r="B496" s="127" t="s">
        <v>260</v>
      </c>
      <c r="C496" s="9" t="s">
        <v>976</v>
      </c>
      <c r="D496" s="8">
        <v>56</v>
      </c>
      <c r="E496" s="8" t="s">
        <v>40</v>
      </c>
      <c r="F496" s="43">
        <f>G496+H496+I496</f>
        <v>57.2</v>
      </c>
      <c r="G496" s="43">
        <v>4.9668000000000001</v>
      </c>
      <c r="H496" s="43">
        <v>8.8000000000000007</v>
      </c>
      <c r="I496" s="43">
        <v>43.433199999999999</v>
      </c>
      <c r="J496" s="44">
        <v>2498.98</v>
      </c>
      <c r="K496" s="43">
        <f>I496</f>
        <v>43.433199999999999</v>
      </c>
      <c r="L496" s="44">
        <f>J496</f>
        <v>2498.98</v>
      </c>
      <c r="M496" s="47">
        <f>K496/L496</f>
        <v>1.7380371191446111E-2</v>
      </c>
      <c r="N496" s="28">
        <v>173.6</v>
      </c>
      <c r="O496" s="49">
        <f>M496*N496</f>
        <v>3.0172324388350447</v>
      </c>
      <c r="P496" s="49">
        <f>M496*60*1000</f>
        <v>1042.8222714867668</v>
      </c>
      <c r="Q496" s="172">
        <f>P496*N496/1000</f>
        <v>181.03394633010271</v>
      </c>
    </row>
    <row r="497" spans="1:17">
      <c r="A497" s="183"/>
      <c r="B497" s="127" t="s">
        <v>260</v>
      </c>
      <c r="C497" s="9" t="s">
        <v>977</v>
      </c>
      <c r="D497" s="8">
        <v>22</v>
      </c>
      <c r="E497" s="8" t="s">
        <v>40</v>
      </c>
      <c r="F497" s="43">
        <f>G497+H497+I497</f>
        <v>27.19</v>
      </c>
      <c r="G497" s="43">
        <v>2.6198000000000001</v>
      </c>
      <c r="H497" s="43">
        <v>3.52</v>
      </c>
      <c r="I497" s="43">
        <v>21.0502</v>
      </c>
      <c r="J497" s="44">
        <v>1208.28</v>
      </c>
      <c r="K497" s="43">
        <f>I497</f>
        <v>21.0502</v>
      </c>
      <c r="L497" s="44">
        <f>J497</f>
        <v>1208.28</v>
      </c>
      <c r="M497" s="47">
        <f>K497/L497</f>
        <v>1.7421624126858014E-2</v>
      </c>
      <c r="N497" s="28">
        <v>173.6</v>
      </c>
      <c r="O497" s="49">
        <f>M497*N497</f>
        <v>3.024393948422551</v>
      </c>
      <c r="P497" s="49">
        <f>M497*60*1000</f>
        <v>1045.2974476114809</v>
      </c>
      <c r="Q497" s="172">
        <f>P497*N497/1000</f>
        <v>181.46363690535307</v>
      </c>
    </row>
    <row r="498" spans="1:17">
      <c r="A498" s="183"/>
      <c r="B498" s="8" t="s">
        <v>336</v>
      </c>
      <c r="C498" s="134" t="s">
        <v>309</v>
      </c>
      <c r="D498" s="135">
        <v>71</v>
      </c>
      <c r="E498" s="135">
        <v>1985</v>
      </c>
      <c r="F498" s="136">
        <v>102.991</v>
      </c>
      <c r="G498" s="136">
        <v>10.221697000000001</v>
      </c>
      <c r="H498" s="136">
        <v>17.28</v>
      </c>
      <c r="I498" s="136">
        <v>75.489309000000006</v>
      </c>
      <c r="J498" s="137">
        <v>4324.5</v>
      </c>
      <c r="K498" s="136">
        <v>75.489309000000006</v>
      </c>
      <c r="L498" s="137">
        <v>4324.5</v>
      </c>
      <c r="M498" s="138">
        <v>1.7456193548387098E-2</v>
      </c>
      <c r="N498" s="139">
        <v>263.88900000000001</v>
      </c>
      <c r="O498" s="140">
        <v>4.6064974592903232</v>
      </c>
      <c r="P498" s="140">
        <v>1047.3716129032257</v>
      </c>
      <c r="Q498" s="173">
        <v>276.38984755741933</v>
      </c>
    </row>
    <row r="499" spans="1:17">
      <c r="A499" s="183"/>
      <c r="B499" s="127" t="s">
        <v>260</v>
      </c>
      <c r="C499" s="9" t="s">
        <v>978</v>
      </c>
      <c r="D499" s="8">
        <v>20</v>
      </c>
      <c r="E499" s="8" t="s">
        <v>40</v>
      </c>
      <c r="F499" s="43">
        <f>G499+H499+I499</f>
        <v>24.68</v>
      </c>
      <c r="G499" s="43">
        <v>2.1177000000000001</v>
      </c>
      <c r="H499" s="43">
        <v>3.2</v>
      </c>
      <c r="I499" s="43">
        <v>19.362300000000001</v>
      </c>
      <c r="J499" s="44">
        <v>1105.9000000000001</v>
      </c>
      <c r="K499" s="43">
        <f>I499</f>
        <v>19.362300000000001</v>
      </c>
      <c r="L499" s="44">
        <f>J499</f>
        <v>1105.9000000000001</v>
      </c>
      <c r="M499" s="47">
        <f>K499/L499</f>
        <v>1.7508183380052444E-2</v>
      </c>
      <c r="N499" s="28">
        <v>173.6</v>
      </c>
      <c r="O499" s="49">
        <f>M499*N499</f>
        <v>3.0394206347771044</v>
      </c>
      <c r="P499" s="49">
        <f>M499*60*1000</f>
        <v>1050.4910028031466</v>
      </c>
      <c r="Q499" s="172">
        <f>P499*N499/1000</f>
        <v>182.36523808662622</v>
      </c>
    </row>
    <row r="500" spans="1:17">
      <c r="A500" s="183"/>
      <c r="B500" s="8" t="s">
        <v>535</v>
      </c>
      <c r="C500" s="141" t="s">
        <v>526</v>
      </c>
      <c r="D500" s="142">
        <v>43</v>
      </c>
      <c r="E500" s="142">
        <v>1971</v>
      </c>
      <c r="F500" s="143">
        <v>30.9</v>
      </c>
      <c r="G500" s="143">
        <v>0</v>
      </c>
      <c r="H500" s="143">
        <v>0</v>
      </c>
      <c r="I500" s="143">
        <v>30.899996000000002</v>
      </c>
      <c r="J500" s="144">
        <v>1764.69</v>
      </c>
      <c r="K500" s="143">
        <v>30.899996000000002</v>
      </c>
      <c r="L500" s="144">
        <v>1764.69</v>
      </c>
      <c r="M500" s="145">
        <v>1.7510155324731255E-2</v>
      </c>
      <c r="N500" s="146">
        <v>285.03500000000003</v>
      </c>
      <c r="O500" s="147">
        <v>4.9910071229847741</v>
      </c>
      <c r="P500" s="147">
        <v>1050.6093194838752</v>
      </c>
      <c r="Q500" s="174">
        <v>299.46042737908635</v>
      </c>
    </row>
    <row r="501" spans="1:17">
      <c r="A501" s="183"/>
      <c r="B501" s="8" t="s">
        <v>1031</v>
      </c>
      <c r="C501" s="120" t="s">
        <v>1023</v>
      </c>
      <c r="D501" s="121">
        <v>13</v>
      </c>
      <c r="E501" s="121">
        <v>1900</v>
      </c>
      <c r="F501" s="122">
        <v>11.234</v>
      </c>
      <c r="G501" s="122">
        <v>0.81599999999999995</v>
      </c>
      <c r="H501" s="122">
        <v>1.92</v>
      </c>
      <c r="I501" s="122">
        <v>8.4980000000000011</v>
      </c>
      <c r="J501" s="123">
        <v>485.29</v>
      </c>
      <c r="K501" s="122">
        <v>8.4980000000000011</v>
      </c>
      <c r="L501" s="123">
        <v>485.29</v>
      </c>
      <c r="M501" s="124">
        <v>1.7511178882729916E-2</v>
      </c>
      <c r="N501" s="125">
        <v>309.56</v>
      </c>
      <c r="O501" s="126">
        <v>5.4207605349378731</v>
      </c>
      <c r="P501" s="126">
        <v>1050.670732963795</v>
      </c>
      <c r="Q501" s="171">
        <v>325.24563209627235</v>
      </c>
    </row>
    <row r="502" spans="1:17">
      <c r="A502" s="183"/>
      <c r="B502" s="8" t="s">
        <v>590</v>
      </c>
      <c r="C502" s="148" t="s">
        <v>579</v>
      </c>
      <c r="D502" s="149">
        <v>31</v>
      </c>
      <c r="E502" s="149">
        <v>1991</v>
      </c>
      <c r="F502" s="150">
        <v>33.043999999999997</v>
      </c>
      <c r="G502" s="150">
        <v>1.845027</v>
      </c>
      <c r="H502" s="150">
        <v>4.8</v>
      </c>
      <c r="I502" s="150">
        <v>26.398986000000001</v>
      </c>
      <c r="J502" s="151">
        <v>1504.89</v>
      </c>
      <c r="K502" s="150">
        <v>26.398986000000001</v>
      </c>
      <c r="L502" s="151">
        <v>1504.89</v>
      </c>
      <c r="M502" s="152">
        <v>1.7542136634571298E-2</v>
      </c>
      <c r="N502" s="153">
        <v>248.52</v>
      </c>
      <c r="O502" s="154">
        <v>4.3595717964236593</v>
      </c>
      <c r="P502" s="154">
        <v>1052.528198074278</v>
      </c>
      <c r="Q502" s="175">
        <v>261.57430778541959</v>
      </c>
    </row>
    <row r="503" spans="1:17">
      <c r="A503" s="183"/>
      <c r="B503" s="8" t="s">
        <v>638</v>
      </c>
      <c r="C503" s="9" t="s">
        <v>520</v>
      </c>
      <c r="D503" s="8">
        <v>12</v>
      </c>
      <c r="E503" s="8">
        <v>1991</v>
      </c>
      <c r="F503" s="43">
        <v>18.387</v>
      </c>
      <c r="G503" s="43">
        <v>1.977576</v>
      </c>
      <c r="H503" s="43">
        <v>2</v>
      </c>
      <c r="I503" s="43">
        <v>14.409425000000001</v>
      </c>
      <c r="J503" s="44">
        <v>818.44</v>
      </c>
      <c r="K503" s="43">
        <v>14.409425000000001</v>
      </c>
      <c r="L503" s="44">
        <v>818.44</v>
      </c>
      <c r="M503" s="47">
        <v>1.7605963784761251E-2</v>
      </c>
      <c r="N503" s="28">
        <v>281.54700000000003</v>
      </c>
      <c r="O503" s="49">
        <v>4.9569062857081763</v>
      </c>
      <c r="P503" s="49">
        <v>1056.3578270856751</v>
      </c>
      <c r="Q503" s="172">
        <v>297.41437714249059</v>
      </c>
    </row>
    <row r="504" spans="1:17">
      <c r="A504" s="183"/>
      <c r="B504" s="127" t="s">
        <v>405</v>
      </c>
      <c r="C504" s="9" t="s">
        <v>391</v>
      </c>
      <c r="D504" s="8">
        <v>85</v>
      </c>
      <c r="E504" s="8">
        <v>1969</v>
      </c>
      <c r="F504" s="43">
        <f>SUM(G504:I504)</f>
        <v>69.084000000000003</v>
      </c>
      <c r="G504" s="43">
        <v>0</v>
      </c>
      <c r="H504" s="43">
        <v>0</v>
      </c>
      <c r="I504" s="43">
        <v>69.084000000000003</v>
      </c>
      <c r="J504" s="44">
        <v>3919.55</v>
      </c>
      <c r="K504" s="43">
        <v>69.084000000000003</v>
      </c>
      <c r="L504" s="44">
        <v>3919.55</v>
      </c>
      <c r="M504" s="47">
        <f>K504/L504</f>
        <v>1.7625492722378844E-2</v>
      </c>
      <c r="N504" s="28">
        <v>294</v>
      </c>
      <c r="O504" s="49">
        <f>M504*N504</f>
        <v>5.18189486037938</v>
      </c>
      <c r="P504" s="49">
        <f>M504*60*1000</f>
        <v>1057.5295633427306</v>
      </c>
      <c r="Q504" s="172">
        <f>P504*N504/1000</f>
        <v>310.91369162276283</v>
      </c>
    </row>
    <row r="505" spans="1:17">
      <c r="A505" s="183"/>
      <c r="B505" s="127" t="s">
        <v>215</v>
      </c>
      <c r="C505" s="9" t="s">
        <v>201</v>
      </c>
      <c r="D505" s="8">
        <v>50</v>
      </c>
      <c r="E505" s="8">
        <v>1978</v>
      </c>
      <c r="F505" s="43">
        <f>SUM(G505+H505+I505)</f>
        <v>58.3</v>
      </c>
      <c r="G505" s="43">
        <v>4.2</v>
      </c>
      <c r="H505" s="43">
        <v>8</v>
      </c>
      <c r="I505" s="43">
        <v>46.1</v>
      </c>
      <c r="J505" s="44">
        <v>2609.15</v>
      </c>
      <c r="K505" s="43">
        <v>44.8</v>
      </c>
      <c r="L505" s="44">
        <v>2537.29</v>
      </c>
      <c r="M505" s="47">
        <f>SUM(K505/L505)</f>
        <v>1.7656633652440201E-2</v>
      </c>
      <c r="N505" s="28">
        <v>222.1</v>
      </c>
      <c r="O505" s="49">
        <f>SUM(M505*N505)</f>
        <v>3.9215383342069683</v>
      </c>
      <c r="P505" s="49">
        <f>SUM(M505*60*1000)</f>
        <v>1059.398019146412</v>
      </c>
      <c r="Q505" s="172">
        <f>SUM(O505*60)</f>
        <v>235.29230005241808</v>
      </c>
    </row>
    <row r="506" spans="1:17">
      <c r="A506" s="183"/>
      <c r="B506" s="8" t="s">
        <v>188</v>
      </c>
      <c r="C506" s="9" t="s">
        <v>178</v>
      </c>
      <c r="D506" s="8">
        <v>85</v>
      </c>
      <c r="E506" s="8">
        <v>1970</v>
      </c>
      <c r="F506" s="43">
        <v>88.45</v>
      </c>
      <c r="G506" s="43">
        <v>7.0270799999999998</v>
      </c>
      <c r="H506" s="43">
        <v>13.6</v>
      </c>
      <c r="I506" s="43">
        <v>67.822919999999996</v>
      </c>
      <c r="J506" s="44">
        <v>3839.76</v>
      </c>
      <c r="K506" s="43">
        <v>67.822919999999996</v>
      </c>
      <c r="L506" s="44">
        <v>3839.76</v>
      </c>
      <c r="M506" s="47">
        <f>K506/L506</f>
        <v>1.7663322707669227E-2</v>
      </c>
      <c r="N506" s="28">
        <v>200.56</v>
      </c>
      <c r="O506" s="49">
        <f>K506*N506/J506</f>
        <v>3.5425560022501403</v>
      </c>
      <c r="P506" s="49">
        <f>M506*60*1000</f>
        <v>1059.7993624601536</v>
      </c>
      <c r="Q506" s="172">
        <f>O506*60</f>
        <v>212.55336013500843</v>
      </c>
    </row>
    <row r="507" spans="1:17">
      <c r="A507" s="183"/>
      <c r="B507" s="127" t="s">
        <v>260</v>
      </c>
      <c r="C507" s="9" t="s">
        <v>979</v>
      </c>
      <c r="D507" s="8">
        <v>45</v>
      </c>
      <c r="E507" s="8" t="s">
        <v>40</v>
      </c>
      <c r="F507" s="43">
        <f>G507+H507+I507</f>
        <v>45.1</v>
      </c>
      <c r="G507" s="43">
        <v>4.6719999999999997</v>
      </c>
      <c r="H507" s="43">
        <v>7.2</v>
      </c>
      <c r="I507" s="43">
        <v>33.228000000000002</v>
      </c>
      <c r="J507" s="44">
        <v>1880.43</v>
      </c>
      <c r="K507" s="43">
        <f>I507</f>
        <v>33.228000000000002</v>
      </c>
      <c r="L507" s="44">
        <f>J507</f>
        <v>1880.43</v>
      </c>
      <c r="M507" s="47">
        <f>K507/L507</f>
        <v>1.7670426445015236E-2</v>
      </c>
      <c r="N507" s="28">
        <v>173.6</v>
      </c>
      <c r="O507" s="49">
        <f>M507*N507</f>
        <v>3.067586030854645</v>
      </c>
      <c r="P507" s="49">
        <f>M507*60*1000</f>
        <v>1060.2255867009139</v>
      </c>
      <c r="Q507" s="172">
        <f>P507*N507/1000</f>
        <v>184.05516185127865</v>
      </c>
    </row>
    <row r="508" spans="1:17">
      <c r="A508" s="183"/>
      <c r="B508" s="8" t="s">
        <v>1031</v>
      </c>
      <c r="C508" s="120" t="s">
        <v>1020</v>
      </c>
      <c r="D508" s="121">
        <v>45</v>
      </c>
      <c r="E508" s="121">
        <v>1979</v>
      </c>
      <c r="F508" s="122">
        <v>51.981000000000002</v>
      </c>
      <c r="G508" s="122">
        <v>3.4424999999999999</v>
      </c>
      <c r="H508" s="122">
        <v>7.2</v>
      </c>
      <c r="I508" s="122">
        <v>41.338503000000003</v>
      </c>
      <c r="J508" s="123">
        <v>2335.3000000000002</v>
      </c>
      <c r="K508" s="122">
        <v>41.338503000000003</v>
      </c>
      <c r="L508" s="123">
        <v>2335.3000000000002</v>
      </c>
      <c r="M508" s="124">
        <v>1.7701581381407101E-2</v>
      </c>
      <c r="N508" s="125">
        <v>309.56</v>
      </c>
      <c r="O508" s="126">
        <v>5.4797015324283826</v>
      </c>
      <c r="P508" s="126">
        <v>1062.0948828844262</v>
      </c>
      <c r="Q508" s="171">
        <v>328.78209194570297</v>
      </c>
    </row>
    <row r="509" spans="1:17">
      <c r="A509" s="183"/>
      <c r="B509" s="8" t="s">
        <v>1031</v>
      </c>
      <c r="C509" s="120" t="s">
        <v>1024</v>
      </c>
      <c r="D509" s="121">
        <v>45</v>
      </c>
      <c r="E509" s="121">
        <v>1983</v>
      </c>
      <c r="F509" s="122">
        <v>48.887</v>
      </c>
      <c r="G509" s="122">
        <v>2.9580000000000002</v>
      </c>
      <c r="H509" s="122">
        <v>6.88</v>
      </c>
      <c r="I509" s="122">
        <v>39.048999999999999</v>
      </c>
      <c r="J509" s="123">
        <v>2205.25</v>
      </c>
      <c r="K509" s="122">
        <v>39.048999999999999</v>
      </c>
      <c r="L509" s="123">
        <v>2205.25</v>
      </c>
      <c r="M509" s="124">
        <v>1.7707289422967919E-2</v>
      </c>
      <c r="N509" s="125">
        <v>309.56</v>
      </c>
      <c r="O509" s="126">
        <v>5.4814685137739492</v>
      </c>
      <c r="P509" s="126">
        <v>1062.4373653780751</v>
      </c>
      <c r="Q509" s="171">
        <v>328.88811082643696</v>
      </c>
    </row>
    <row r="510" spans="1:17">
      <c r="A510" s="183"/>
      <c r="B510" s="8" t="s">
        <v>567</v>
      </c>
      <c r="C510" s="134" t="s">
        <v>564</v>
      </c>
      <c r="D510" s="135">
        <v>20</v>
      </c>
      <c r="E510" s="135">
        <v>1985</v>
      </c>
      <c r="F510" s="136">
        <v>24.611999999999998</v>
      </c>
      <c r="G510" s="136">
        <v>1.9328399999999999</v>
      </c>
      <c r="H510" s="136">
        <v>3.2</v>
      </c>
      <c r="I510" s="136">
        <v>19.479157000000001</v>
      </c>
      <c r="J510" s="137">
        <v>1099.8</v>
      </c>
      <c r="K510" s="136">
        <v>19.479157000000001</v>
      </c>
      <c r="L510" s="137">
        <v>1099.8</v>
      </c>
      <c r="M510" s="138">
        <v>1.7711544826332061E-2</v>
      </c>
      <c r="N510" s="139">
        <v>284.05400000000003</v>
      </c>
      <c r="O510" s="140">
        <v>5.0310351540989275</v>
      </c>
      <c r="P510" s="140">
        <v>1062.6926895799236</v>
      </c>
      <c r="Q510" s="173">
        <v>301.86210924593564</v>
      </c>
    </row>
    <row r="511" spans="1:17">
      <c r="A511" s="183"/>
      <c r="B511" s="8" t="s">
        <v>524</v>
      </c>
      <c r="C511" s="141" t="s">
        <v>507</v>
      </c>
      <c r="D511" s="142">
        <v>37</v>
      </c>
      <c r="E511" s="142">
        <v>1987</v>
      </c>
      <c r="F511" s="143">
        <v>40.279000000000003</v>
      </c>
      <c r="G511" s="143">
        <v>2.9775749999999999</v>
      </c>
      <c r="H511" s="143">
        <v>4.84</v>
      </c>
      <c r="I511" s="143">
        <v>32.461424999999998</v>
      </c>
      <c r="J511" s="144">
        <v>1832.06</v>
      </c>
      <c r="K511" s="143">
        <v>32.461424999999998</v>
      </c>
      <c r="L511" s="144">
        <v>1832.06</v>
      </c>
      <c r="M511" s="145">
        <v>1.7718538148313919E-2</v>
      </c>
      <c r="N511" s="146">
        <v>294.19099999999997</v>
      </c>
      <c r="O511" s="147">
        <v>5.21263445639062</v>
      </c>
      <c r="P511" s="147">
        <v>1063.1122888988352</v>
      </c>
      <c r="Q511" s="174">
        <v>312.75806738343721</v>
      </c>
    </row>
    <row r="512" spans="1:17">
      <c r="A512" s="183"/>
      <c r="B512" s="8" t="s">
        <v>336</v>
      </c>
      <c r="C512" s="134" t="s">
        <v>308</v>
      </c>
      <c r="D512" s="135">
        <v>88</v>
      </c>
      <c r="E512" s="135">
        <v>1986</v>
      </c>
      <c r="F512" s="136">
        <v>125.03100000000001</v>
      </c>
      <c r="G512" s="136">
        <v>13.443295000000001</v>
      </c>
      <c r="H512" s="136">
        <v>19.52</v>
      </c>
      <c r="I512" s="136">
        <v>92.067695999999998</v>
      </c>
      <c r="J512" s="137">
        <v>5195.53</v>
      </c>
      <c r="K512" s="136">
        <v>92.067695999999998</v>
      </c>
      <c r="L512" s="137">
        <v>5195.53</v>
      </c>
      <c r="M512" s="138">
        <v>1.7720559019002873E-2</v>
      </c>
      <c r="N512" s="139">
        <v>263.88900000000001</v>
      </c>
      <c r="O512" s="140">
        <v>4.6762605989656496</v>
      </c>
      <c r="P512" s="140">
        <v>1063.2335411401723</v>
      </c>
      <c r="Q512" s="173">
        <v>280.57563593793896</v>
      </c>
    </row>
    <row r="513" spans="1:17">
      <c r="A513" s="183"/>
      <c r="B513" s="8" t="s">
        <v>60</v>
      </c>
      <c r="C513" s="9" t="s">
        <v>378</v>
      </c>
      <c r="D513" s="8">
        <v>17</v>
      </c>
      <c r="E513" s="8" t="s">
        <v>758</v>
      </c>
      <c r="F513" s="43">
        <f>SUM(G513,H513,I513)</f>
        <v>22.437000000000001</v>
      </c>
      <c r="G513" s="43">
        <v>1.4139999999999999</v>
      </c>
      <c r="H513" s="43">
        <v>2.2599999999999998</v>
      </c>
      <c r="I513" s="43">
        <v>18.763000000000002</v>
      </c>
      <c r="J513" s="44"/>
      <c r="K513" s="43">
        <f>I513</f>
        <v>18.763000000000002</v>
      </c>
      <c r="L513" s="44">
        <v>1058.2</v>
      </c>
      <c r="M513" s="47">
        <f>K513/L513</f>
        <v>1.7731052731052733E-2</v>
      </c>
      <c r="N513" s="28">
        <v>243.506</v>
      </c>
      <c r="O513" s="49">
        <f>M513*N513</f>
        <v>4.3176177263277271</v>
      </c>
      <c r="P513" s="49">
        <f>M513*60*1000</f>
        <v>1063.8631638631639</v>
      </c>
      <c r="Q513" s="172">
        <f>P513*N513/1000</f>
        <v>259.05706357966358</v>
      </c>
    </row>
    <row r="514" spans="1:17">
      <c r="A514" s="183"/>
      <c r="B514" s="127" t="s">
        <v>405</v>
      </c>
      <c r="C514" s="9" t="s">
        <v>806</v>
      </c>
      <c r="D514" s="8">
        <v>17</v>
      </c>
      <c r="E514" s="8">
        <v>1975</v>
      </c>
      <c r="F514" s="43">
        <f>SUM(G514:I514)</f>
        <v>23.34</v>
      </c>
      <c r="G514" s="43">
        <v>0</v>
      </c>
      <c r="H514" s="43">
        <v>0</v>
      </c>
      <c r="I514" s="43">
        <v>23.34</v>
      </c>
      <c r="J514" s="44">
        <v>1315.92</v>
      </c>
      <c r="K514" s="43">
        <v>23.34</v>
      </c>
      <c r="L514" s="44">
        <v>1315.92</v>
      </c>
      <c r="M514" s="47">
        <f>K514/L514</f>
        <v>1.7736640525259893E-2</v>
      </c>
      <c r="N514" s="28">
        <v>294</v>
      </c>
      <c r="O514" s="49">
        <f>M514*N514</f>
        <v>5.214572314426408</v>
      </c>
      <c r="P514" s="49">
        <f>M514*60*1000</f>
        <v>1064.1984315155935</v>
      </c>
      <c r="Q514" s="172">
        <f>P514*N514/1000</f>
        <v>312.87433886558443</v>
      </c>
    </row>
    <row r="515" spans="1:17">
      <c r="A515" s="183"/>
      <c r="B515" s="127" t="s">
        <v>405</v>
      </c>
      <c r="C515" s="9" t="s">
        <v>807</v>
      </c>
      <c r="D515" s="8">
        <v>18</v>
      </c>
      <c r="E515" s="8">
        <v>1974</v>
      </c>
      <c r="F515" s="43">
        <f>SUM(G515:I515)</f>
        <v>24.67</v>
      </c>
      <c r="G515" s="43">
        <v>0</v>
      </c>
      <c r="H515" s="43">
        <v>0</v>
      </c>
      <c r="I515" s="43">
        <v>24.67</v>
      </c>
      <c r="J515" s="44">
        <v>1390.81</v>
      </c>
      <c r="K515" s="43">
        <v>24.67</v>
      </c>
      <c r="L515" s="44">
        <v>1390.81</v>
      </c>
      <c r="M515" s="47">
        <f>K515/L515</f>
        <v>1.7737864985152538E-2</v>
      </c>
      <c r="N515" s="28">
        <v>294</v>
      </c>
      <c r="O515" s="49">
        <f>M515*N515</f>
        <v>5.2149323056348464</v>
      </c>
      <c r="P515" s="49">
        <f>M515*60*1000</f>
        <v>1064.2718991091522</v>
      </c>
      <c r="Q515" s="172">
        <f>P515*N515/1000</f>
        <v>312.89593833809073</v>
      </c>
    </row>
    <row r="516" spans="1:17">
      <c r="A516" s="183"/>
      <c r="B516" s="8" t="s">
        <v>336</v>
      </c>
      <c r="C516" s="134" t="s">
        <v>310</v>
      </c>
      <c r="D516" s="135">
        <v>40</v>
      </c>
      <c r="E516" s="135">
        <v>1987</v>
      </c>
      <c r="F516" s="136">
        <v>49.414000000000001</v>
      </c>
      <c r="G516" s="136">
        <v>4.7856800000000002</v>
      </c>
      <c r="H516" s="136">
        <v>6.4</v>
      </c>
      <c r="I516" s="136">
        <v>38.228321000000001</v>
      </c>
      <c r="J516" s="137">
        <v>2155.0100000000002</v>
      </c>
      <c r="K516" s="136">
        <v>38.228321000000001</v>
      </c>
      <c r="L516" s="137">
        <v>2155.0100000000002</v>
      </c>
      <c r="M516" s="138">
        <v>1.7739277775973197E-2</v>
      </c>
      <c r="N516" s="139">
        <v>263.88900000000001</v>
      </c>
      <c r="O516" s="140">
        <v>4.6812002730237907</v>
      </c>
      <c r="P516" s="140">
        <v>1064.3566665583919</v>
      </c>
      <c r="Q516" s="173">
        <v>280.87201638142744</v>
      </c>
    </row>
    <row r="517" spans="1:17">
      <c r="A517" s="183"/>
      <c r="B517" s="8" t="s">
        <v>590</v>
      </c>
      <c r="C517" s="148" t="s">
        <v>1032</v>
      </c>
      <c r="D517" s="149">
        <v>40</v>
      </c>
      <c r="E517" s="149">
        <v>1986</v>
      </c>
      <c r="F517" s="150">
        <v>49.279000000000003</v>
      </c>
      <c r="G517" s="150">
        <v>3.124158</v>
      </c>
      <c r="H517" s="150">
        <v>6.4</v>
      </c>
      <c r="I517" s="150">
        <v>39.754843000000001</v>
      </c>
      <c r="J517" s="151">
        <v>2240.67</v>
      </c>
      <c r="K517" s="150">
        <v>39.754843000000001</v>
      </c>
      <c r="L517" s="151">
        <v>2240.67</v>
      </c>
      <c r="M517" s="152">
        <v>1.774239089200998E-2</v>
      </c>
      <c r="N517" s="153">
        <v>248.52</v>
      </c>
      <c r="O517" s="154">
        <v>4.4093389844823205</v>
      </c>
      <c r="P517" s="154">
        <v>1064.5434535205989</v>
      </c>
      <c r="Q517" s="175">
        <v>264.56033906893919</v>
      </c>
    </row>
    <row r="518" spans="1:17">
      <c r="A518" s="183"/>
      <c r="B518" s="127" t="s">
        <v>260</v>
      </c>
      <c r="C518" s="9" t="s">
        <v>980</v>
      </c>
      <c r="D518" s="8">
        <v>18</v>
      </c>
      <c r="E518" s="8" t="s">
        <v>40</v>
      </c>
      <c r="F518" s="43">
        <f>G518+H518+I518</f>
        <v>25.02</v>
      </c>
      <c r="G518" s="43">
        <v>2.5926</v>
      </c>
      <c r="H518" s="43">
        <v>3.2</v>
      </c>
      <c r="I518" s="43">
        <v>19.227399999999999</v>
      </c>
      <c r="J518" s="44">
        <v>1079.99</v>
      </c>
      <c r="K518" s="43">
        <f>I518</f>
        <v>19.227399999999999</v>
      </c>
      <c r="L518" s="44">
        <f>J518</f>
        <v>1079.99</v>
      </c>
      <c r="M518" s="47">
        <f>K518/L518</f>
        <v>1.7803312993638829E-2</v>
      </c>
      <c r="N518" s="28">
        <v>173.6</v>
      </c>
      <c r="O518" s="49">
        <f>M518*N518</f>
        <v>3.0906551356957008</v>
      </c>
      <c r="P518" s="49">
        <f>M518*60*1000</f>
        <v>1068.1987796183296</v>
      </c>
      <c r="Q518" s="172">
        <f>P518*N518/1000</f>
        <v>185.43930814174203</v>
      </c>
    </row>
    <row r="519" spans="1:17">
      <c r="A519" s="183"/>
      <c r="B519" s="8" t="s">
        <v>188</v>
      </c>
      <c r="C519" s="9" t="s">
        <v>177</v>
      </c>
      <c r="D519" s="8">
        <v>85</v>
      </c>
      <c r="E519" s="8">
        <v>1970</v>
      </c>
      <c r="F519" s="43">
        <v>88.21</v>
      </c>
      <c r="G519" s="43">
        <v>7.1177520000000003</v>
      </c>
      <c r="H519" s="43">
        <v>13.6</v>
      </c>
      <c r="I519" s="43">
        <v>67.492249999999999</v>
      </c>
      <c r="J519" s="44">
        <v>3789.83</v>
      </c>
      <c r="K519" s="43">
        <v>67.492249999999999</v>
      </c>
      <c r="L519" s="44">
        <v>3789.83</v>
      </c>
      <c r="M519" s="47">
        <f>K519/L519</f>
        <v>1.7808780341070706E-2</v>
      </c>
      <c r="N519" s="28">
        <v>200.56</v>
      </c>
      <c r="O519" s="49">
        <f>K519*N519/J519</f>
        <v>3.5717289852051413</v>
      </c>
      <c r="P519" s="49">
        <f>M519*60*1000</f>
        <v>1068.5268204642425</v>
      </c>
      <c r="Q519" s="172">
        <f>O519*60</f>
        <v>214.30373911230848</v>
      </c>
    </row>
    <row r="520" spans="1:17">
      <c r="A520" s="183"/>
      <c r="B520" s="127" t="s">
        <v>405</v>
      </c>
      <c r="C520" s="9" t="s">
        <v>393</v>
      </c>
      <c r="D520" s="8">
        <v>8</v>
      </c>
      <c r="E520" s="8">
        <v>1975</v>
      </c>
      <c r="F520" s="43">
        <f>SUM(G520:I520)</f>
        <v>8.7200000000000006</v>
      </c>
      <c r="G520" s="43">
        <v>0</v>
      </c>
      <c r="H520" s="43">
        <v>0</v>
      </c>
      <c r="I520" s="43">
        <v>8.7200000000000006</v>
      </c>
      <c r="J520" s="44">
        <v>488.96</v>
      </c>
      <c r="K520" s="43">
        <v>8.7200000000000006</v>
      </c>
      <c r="L520" s="44">
        <v>488.96</v>
      </c>
      <c r="M520" s="47">
        <f>K520/L520</f>
        <v>1.7833769633507857E-2</v>
      </c>
      <c r="N520" s="28">
        <v>294</v>
      </c>
      <c r="O520" s="49">
        <f>M520*N520</f>
        <v>5.24312827225131</v>
      </c>
      <c r="P520" s="49">
        <f>M520*60*1000</f>
        <v>1070.0261780104713</v>
      </c>
      <c r="Q520" s="172">
        <f>P520*N520/1000</f>
        <v>314.58769633507859</v>
      </c>
    </row>
    <row r="521" spans="1:17">
      <c r="A521" s="183"/>
      <c r="B521" s="127" t="s">
        <v>260</v>
      </c>
      <c r="C521" s="9" t="s">
        <v>981</v>
      </c>
      <c r="D521" s="8">
        <v>20</v>
      </c>
      <c r="E521" s="8" t="s">
        <v>40</v>
      </c>
      <c r="F521" s="43">
        <f>G521+H521+I521</f>
        <v>24.227</v>
      </c>
      <c r="G521" s="43">
        <v>1.7465999999999999</v>
      </c>
      <c r="H521" s="43">
        <v>3.2</v>
      </c>
      <c r="I521" s="43">
        <v>19.2804</v>
      </c>
      <c r="J521" s="44">
        <v>1080.01</v>
      </c>
      <c r="K521" s="43">
        <f>I521</f>
        <v>19.2804</v>
      </c>
      <c r="L521" s="44">
        <f>J521</f>
        <v>1080.01</v>
      </c>
      <c r="M521" s="47">
        <f>K521/L521</f>
        <v>1.7852056925398839E-2</v>
      </c>
      <c r="N521" s="28">
        <v>173.6</v>
      </c>
      <c r="O521" s="49">
        <f>M521*N521</f>
        <v>3.0991170822492382</v>
      </c>
      <c r="P521" s="49">
        <f>M521*60*1000</f>
        <v>1071.1234155239304</v>
      </c>
      <c r="Q521" s="172">
        <f>P521*N521/1000</f>
        <v>185.9470249349543</v>
      </c>
    </row>
    <row r="522" spans="1:17">
      <c r="A522" s="183"/>
      <c r="B522" s="8" t="s">
        <v>535</v>
      </c>
      <c r="C522" s="141" t="s">
        <v>527</v>
      </c>
      <c r="D522" s="142">
        <v>44</v>
      </c>
      <c r="E522" s="142">
        <v>1964</v>
      </c>
      <c r="F522" s="143">
        <v>40.9</v>
      </c>
      <c r="G522" s="143">
        <v>2.7693249999999998</v>
      </c>
      <c r="H522" s="143">
        <v>4.8</v>
      </c>
      <c r="I522" s="143">
        <v>33.330682000000003</v>
      </c>
      <c r="J522" s="144">
        <v>1865.95</v>
      </c>
      <c r="K522" s="143">
        <v>33.330682000000003</v>
      </c>
      <c r="L522" s="144">
        <v>1865.95</v>
      </c>
      <c r="M522" s="145">
        <v>1.7862580454996117E-2</v>
      </c>
      <c r="N522" s="146">
        <v>285.03500000000003</v>
      </c>
      <c r="O522" s="147">
        <v>5.0914606199898182</v>
      </c>
      <c r="P522" s="147">
        <v>1071.7548272997669</v>
      </c>
      <c r="Q522" s="174">
        <v>305.4876371993891</v>
      </c>
    </row>
    <row r="523" spans="1:17">
      <c r="A523" s="183"/>
      <c r="B523" s="8" t="s">
        <v>36</v>
      </c>
      <c r="C523" s="9" t="s">
        <v>30</v>
      </c>
      <c r="D523" s="8">
        <v>30</v>
      </c>
      <c r="E523" s="8">
        <v>1990</v>
      </c>
      <c r="F523" s="43">
        <v>36</v>
      </c>
      <c r="G523" s="43">
        <v>2.1</v>
      </c>
      <c r="H523" s="43">
        <v>5.0999999999999996</v>
      </c>
      <c r="I523" s="43">
        <v>28.8</v>
      </c>
      <c r="J523" s="44">
        <v>1607</v>
      </c>
      <c r="K523" s="43">
        <f>I523</f>
        <v>28.8</v>
      </c>
      <c r="L523" s="44">
        <f>J523</f>
        <v>1607</v>
      </c>
      <c r="M523" s="47">
        <f>K523/L523</f>
        <v>1.7921593030491598E-2</v>
      </c>
      <c r="N523" s="28">
        <v>302.91000000000003</v>
      </c>
      <c r="O523" s="49">
        <f>M523*N523</f>
        <v>5.4286297448662104</v>
      </c>
      <c r="P523" s="49">
        <f>M523*60*1000</f>
        <v>1075.2955818294959</v>
      </c>
      <c r="Q523" s="172">
        <f>P523*N523/1000</f>
        <v>325.71778469197261</v>
      </c>
    </row>
    <row r="524" spans="1:17">
      <c r="A524" s="183"/>
      <c r="B524" s="127" t="s">
        <v>130</v>
      </c>
      <c r="C524" s="9" t="s">
        <v>119</v>
      </c>
      <c r="D524" s="8">
        <v>18</v>
      </c>
      <c r="E524" s="8">
        <v>1977</v>
      </c>
      <c r="F524" s="43">
        <f>G524+H524+I524</f>
        <v>18.07</v>
      </c>
      <c r="G524" s="43">
        <v>1.08</v>
      </c>
      <c r="H524" s="43">
        <v>2.88</v>
      </c>
      <c r="I524" s="43">
        <v>14.11</v>
      </c>
      <c r="J524" s="44">
        <v>787</v>
      </c>
      <c r="K524" s="43">
        <v>14.11</v>
      </c>
      <c r="L524" s="44">
        <v>787</v>
      </c>
      <c r="M524" s="47">
        <f>K524/L524</f>
        <v>1.7928843710292248E-2</v>
      </c>
      <c r="N524" s="28">
        <v>212.4</v>
      </c>
      <c r="O524" s="49">
        <f>M524*N524*1.09</f>
        <v>4.1508141804320209</v>
      </c>
      <c r="P524" s="49">
        <f>M524*60*1000</f>
        <v>1075.7306226175349</v>
      </c>
      <c r="Q524" s="172">
        <f>P524*N524/1000</f>
        <v>228.4851842439644</v>
      </c>
    </row>
    <row r="525" spans="1:17">
      <c r="A525" s="183"/>
      <c r="B525" s="127" t="s">
        <v>405</v>
      </c>
      <c r="C525" s="9" t="s">
        <v>390</v>
      </c>
      <c r="D525" s="8">
        <v>50</v>
      </c>
      <c r="E525" s="8">
        <v>1973</v>
      </c>
      <c r="F525" s="43">
        <f>SUM(G525:I525)</f>
        <v>47.602000000000004</v>
      </c>
      <c r="G525" s="43">
        <v>1.377</v>
      </c>
      <c r="H525" s="43">
        <v>0.5</v>
      </c>
      <c r="I525" s="43">
        <v>45.725000000000001</v>
      </c>
      <c r="J525" s="44">
        <v>2549.69</v>
      </c>
      <c r="K525" s="43">
        <v>45.725000000000001</v>
      </c>
      <c r="L525" s="44">
        <v>2549.69</v>
      </c>
      <c r="M525" s="47">
        <f>K525/L525</f>
        <v>1.7933552706407445E-2</v>
      </c>
      <c r="N525" s="28">
        <v>294</v>
      </c>
      <c r="O525" s="49">
        <f>M525*N525</f>
        <v>5.2724644956837885</v>
      </c>
      <c r="P525" s="49">
        <f>M525*60*1000</f>
        <v>1076.0131623844466</v>
      </c>
      <c r="Q525" s="172">
        <f>P525*N525/1000</f>
        <v>316.3478697410273</v>
      </c>
    </row>
    <row r="526" spans="1:17">
      <c r="A526" s="183"/>
      <c r="B526" s="127" t="s">
        <v>260</v>
      </c>
      <c r="C526" s="9" t="s">
        <v>982</v>
      </c>
      <c r="D526" s="8">
        <v>110</v>
      </c>
      <c r="E526" s="8" t="s">
        <v>40</v>
      </c>
      <c r="F526" s="43">
        <f>G526+H526+I526</f>
        <v>82.5</v>
      </c>
      <c r="G526" s="43">
        <v>6.1512000000000002</v>
      </c>
      <c r="H526" s="43">
        <v>17.28</v>
      </c>
      <c r="I526" s="43">
        <v>59.068800000000003</v>
      </c>
      <c r="J526" s="44">
        <v>3289.4</v>
      </c>
      <c r="K526" s="43">
        <f>I526</f>
        <v>59.068800000000003</v>
      </c>
      <c r="L526" s="44">
        <f>J526</f>
        <v>3289.4</v>
      </c>
      <c r="M526" s="47">
        <f>K526/L526</f>
        <v>1.7957317443910745E-2</v>
      </c>
      <c r="N526" s="28">
        <v>173.6</v>
      </c>
      <c r="O526" s="49">
        <f>M526*N526</f>
        <v>3.1173903082629053</v>
      </c>
      <c r="P526" s="49">
        <f>M526*60*1000</f>
        <v>1077.4390466346447</v>
      </c>
      <c r="Q526" s="172">
        <f>P526*N526/1000</f>
        <v>187.04341849577429</v>
      </c>
    </row>
    <row r="527" spans="1:17">
      <c r="A527" s="183"/>
      <c r="B527" s="127" t="s">
        <v>260</v>
      </c>
      <c r="C527" s="9" t="s">
        <v>490</v>
      </c>
      <c r="D527" s="8">
        <v>20</v>
      </c>
      <c r="E527" s="8" t="s">
        <v>40</v>
      </c>
      <c r="F527" s="43">
        <f>G527+H527+I527</f>
        <v>24.791</v>
      </c>
      <c r="G527" s="43">
        <v>2.8382000000000001</v>
      </c>
      <c r="H527" s="43">
        <v>3.2</v>
      </c>
      <c r="I527" s="43">
        <v>18.752800000000001</v>
      </c>
      <c r="J527" s="44">
        <v>1041.05</v>
      </c>
      <c r="K527" s="43">
        <f>I527</f>
        <v>18.752800000000001</v>
      </c>
      <c r="L527" s="44">
        <f>J527</f>
        <v>1041.05</v>
      </c>
      <c r="M527" s="47">
        <f>K527/L527</f>
        <v>1.8013351904327363E-2</v>
      </c>
      <c r="N527" s="28">
        <v>173.6</v>
      </c>
      <c r="O527" s="49">
        <f>M527*N527</f>
        <v>3.1271178905912302</v>
      </c>
      <c r="P527" s="49">
        <f>M527*60*1000</f>
        <v>1080.801114259642</v>
      </c>
      <c r="Q527" s="172">
        <f>P527*N527/1000</f>
        <v>187.62707343547385</v>
      </c>
    </row>
    <row r="528" spans="1:17">
      <c r="A528" s="183"/>
      <c r="B528" s="8" t="s">
        <v>577</v>
      </c>
      <c r="C528" s="148" t="s">
        <v>1038</v>
      </c>
      <c r="D528" s="149">
        <v>37</v>
      </c>
      <c r="E528" s="149">
        <v>1986</v>
      </c>
      <c r="F528" s="150">
        <v>50.313000000000002</v>
      </c>
      <c r="G528" s="150">
        <v>3.8250000000000002</v>
      </c>
      <c r="H528" s="150">
        <v>5.92</v>
      </c>
      <c r="I528" s="150">
        <v>40.567999</v>
      </c>
      <c r="J528" s="151">
        <v>2244.37</v>
      </c>
      <c r="K528" s="150">
        <v>40.567999</v>
      </c>
      <c r="L528" s="151">
        <v>2244.37</v>
      </c>
      <c r="M528" s="152">
        <v>1.8075450571875405E-2</v>
      </c>
      <c r="N528" s="153">
        <v>252.88000000000002</v>
      </c>
      <c r="O528" s="154">
        <v>4.5709199406158527</v>
      </c>
      <c r="P528" s="154">
        <v>1084.5270343125242</v>
      </c>
      <c r="Q528" s="175">
        <v>274.25519643695111</v>
      </c>
    </row>
    <row r="529" spans="1:17">
      <c r="A529" s="183"/>
      <c r="B529" s="8" t="s">
        <v>59</v>
      </c>
      <c r="C529" s="9" t="s">
        <v>767</v>
      </c>
      <c r="D529" s="8">
        <v>45</v>
      </c>
      <c r="E529" s="8" t="s">
        <v>758</v>
      </c>
      <c r="F529" s="43">
        <f>SUM(G529,H529,I529)</f>
        <v>44.823999999999998</v>
      </c>
      <c r="G529" s="43">
        <v>10.452999999999999</v>
      </c>
      <c r="H529" s="43">
        <v>0.45</v>
      </c>
      <c r="I529" s="43">
        <v>33.920999999999999</v>
      </c>
      <c r="J529" s="44"/>
      <c r="K529" s="43">
        <f>I529</f>
        <v>33.920999999999999</v>
      </c>
      <c r="L529" s="44">
        <v>1874.21</v>
      </c>
      <c r="M529" s="47">
        <f>K529/L529</f>
        <v>1.8098825638535702E-2</v>
      </c>
      <c r="N529" s="28">
        <v>243.506</v>
      </c>
      <c r="O529" s="49">
        <f>M529*N529</f>
        <v>4.4071726359372745</v>
      </c>
      <c r="P529" s="49">
        <f>M529*60*1000</f>
        <v>1085.9295383121421</v>
      </c>
      <c r="Q529" s="172">
        <f>P529*N529/1000</f>
        <v>264.43035815623648</v>
      </c>
    </row>
    <row r="530" spans="1:17">
      <c r="A530" s="183"/>
      <c r="B530" s="8" t="s">
        <v>144</v>
      </c>
      <c r="C530" s="9" t="s">
        <v>133</v>
      </c>
      <c r="D530" s="27">
        <v>20</v>
      </c>
      <c r="E530" s="8" t="s">
        <v>40</v>
      </c>
      <c r="F530" s="43">
        <f>G530+H530+I530</f>
        <v>26.069999000000003</v>
      </c>
      <c r="G530" s="43">
        <v>2.1419999999999999</v>
      </c>
      <c r="H530" s="43">
        <v>3.2</v>
      </c>
      <c r="I530" s="43">
        <v>20.727999000000001</v>
      </c>
      <c r="J530" s="44">
        <v>1145.04</v>
      </c>
      <c r="K530" s="43">
        <v>20.727999000000001</v>
      </c>
      <c r="L530" s="44">
        <v>1145.04</v>
      </c>
      <c r="M530" s="47">
        <f>K530/L530</f>
        <v>1.8102423496122406E-2</v>
      </c>
      <c r="N530" s="28">
        <v>241.1</v>
      </c>
      <c r="O530" s="49">
        <f>M530*N530</f>
        <v>4.3644943049151124</v>
      </c>
      <c r="P530" s="49">
        <f>M530*60*1000</f>
        <v>1086.1454097673445</v>
      </c>
      <c r="Q530" s="172">
        <f>P530*N530/1000</f>
        <v>261.86965829490674</v>
      </c>
    </row>
    <row r="531" spans="1:17">
      <c r="A531" s="183"/>
      <c r="B531" s="8" t="s">
        <v>619</v>
      </c>
      <c r="C531" s="120" t="s">
        <v>603</v>
      </c>
      <c r="D531" s="121">
        <v>16</v>
      </c>
      <c r="E531" s="121">
        <v>1989</v>
      </c>
      <c r="F531" s="122">
        <v>19.416</v>
      </c>
      <c r="G531" s="122">
        <v>0</v>
      </c>
      <c r="H531" s="122">
        <v>0</v>
      </c>
      <c r="I531" s="122">
        <v>19.416</v>
      </c>
      <c r="J531" s="123">
        <v>1072.46</v>
      </c>
      <c r="K531" s="122">
        <v>19.416</v>
      </c>
      <c r="L531" s="123">
        <v>1072.46</v>
      </c>
      <c r="M531" s="124">
        <v>1.8104171717360087E-2</v>
      </c>
      <c r="N531" s="125">
        <v>301.27600000000001</v>
      </c>
      <c r="O531" s="126">
        <v>5.4543524383193773</v>
      </c>
      <c r="P531" s="126">
        <v>1086.2503030416053</v>
      </c>
      <c r="Q531" s="171">
        <v>327.2611462991627</v>
      </c>
    </row>
    <row r="532" spans="1:17">
      <c r="A532" s="183"/>
      <c r="B532" s="8" t="s">
        <v>144</v>
      </c>
      <c r="C532" s="9" t="s">
        <v>815</v>
      </c>
      <c r="D532" s="27">
        <v>21</v>
      </c>
      <c r="E532" s="8" t="s">
        <v>40</v>
      </c>
      <c r="F532" s="43">
        <f>G532+H532+I532</f>
        <v>22.060000000000002</v>
      </c>
      <c r="G532" s="43">
        <v>1.4280000000000002</v>
      </c>
      <c r="H532" s="43">
        <v>3.2</v>
      </c>
      <c r="I532" s="43">
        <v>17.432000000000002</v>
      </c>
      <c r="J532" s="44">
        <v>960.56000000000006</v>
      </c>
      <c r="K532" s="43">
        <v>17.432000000000002</v>
      </c>
      <c r="L532" s="44">
        <v>960.56000000000006</v>
      </c>
      <c r="M532" s="47">
        <f>K532/L532</f>
        <v>1.8147747147497294E-2</v>
      </c>
      <c r="N532" s="28">
        <v>241.1</v>
      </c>
      <c r="O532" s="49">
        <f>M532*N532</f>
        <v>4.3754218372615972</v>
      </c>
      <c r="P532" s="49">
        <f>M532*60*1000</f>
        <v>1088.8648288498377</v>
      </c>
      <c r="Q532" s="172">
        <f>P532*N532/1000</f>
        <v>262.52531023569588</v>
      </c>
    </row>
    <row r="533" spans="1:17">
      <c r="A533" s="183"/>
      <c r="B533" s="8" t="s">
        <v>535</v>
      </c>
      <c r="C533" s="141" t="s">
        <v>528</v>
      </c>
      <c r="D533" s="142">
        <v>50</v>
      </c>
      <c r="E533" s="142">
        <v>1971</v>
      </c>
      <c r="F533" s="143">
        <v>57.8</v>
      </c>
      <c r="G533" s="143">
        <v>4.0704149999999997</v>
      </c>
      <c r="H533" s="143">
        <v>8</v>
      </c>
      <c r="I533" s="143">
        <v>45.729582999999998</v>
      </c>
      <c r="J533" s="144">
        <v>2518.19</v>
      </c>
      <c r="K533" s="143">
        <v>45.729582999999998</v>
      </c>
      <c r="L533" s="144">
        <v>2518.19</v>
      </c>
      <c r="M533" s="145">
        <v>1.8159703199520288E-2</v>
      </c>
      <c r="N533" s="146">
        <v>285.03500000000003</v>
      </c>
      <c r="O533" s="147">
        <v>5.1761510014752661</v>
      </c>
      <c r="P533" s="147">
        <v>1089.5821919712173</v>
      </c>
      <c r="Q533" s="174">
        <v>310.56906008851593</v>
      </c>
    </row>
    <row r="534" spans="1:17">
      <c r="A534" s="183"/>
      <c r="B534" s="8" t="s">
        <v>238</v>
      </c>
      <c r="C534" s="9" t="s">
        <v>916</v>
      </c>
      <c r="D534" s="8">
        <v>54</v>
      </c>
      <c r="E534" s="8">
        <v>1978</v>
      </c>
      <c r="F534" s="43">
        <v>67.537000000000006</v>
      </c>
      <c r="G534" s="43">
        <v>5.1539999999999999</v>
      </c>
      <c r="H534" s="43">
        <v>8.64</v>
      </c>
      <c r="I534" s="43">
        <v>53.743000000000009</v>
      </c>
      <c r="J534" s="44">
        <v>2959.2</v>
      </c>
      <c r="K534" s="43">
        <v>53.743000000000002</v>
      </c>
      <c r="L534" s="44">
        <v>2959.2</v>
      </c>
      <c r="M534" s="47">
        <f>K534/L534</f>
        <v>1.8161327385779941E-2</v>
      </c>
      <c r="N534" s="28">
        <v>249.5</v>
      </c>
      <c r="O534" s="49">
        <f>M534*N534</f>
        <v>4.5312511827520954</v>
      </c>
      <c r="P534" s="49">
        <f>M534*60*1000</f>
        <v>1089.6796431467965</v>
      </c>
      <c r="Q534" s="172">
        <f>P534*N534/1000</f>
        <v>271.87507096512576</v>
      </c>
    </row>
    <row r="535" spans="1:17">
      <c r="A535" s="183"/>
      <c r="B535" s="8" t="s">
        <v>590</v>
      </c>
      <c r="C535" s="148" t="s">
        <v>1033</v>
      </c>
      <c r="D535" s="149">
        <v>40</v>
      </c>
      <c r="E535" s="149">
        <v>1984</v>
      </c>
      <c r="F535" s="150">
        <v>50.511000000000003</v>
      </c>
      <c r="G535" s="150">
        <v>2.912712</v>
      </c>
      <c r="H535" s="150">
        <v>6.4</v>
      </c>
      <c r="I535" s="150">
        <v>41.198289000000003</v>
      </c>
      <c r="J535" s="151">
        <v>2262.7800000000002</v>
      </c>
      <c r="K535" s="150">
        <v>41.198289000000003</v>
      </c>
      <c r="L535" s="151">
        <v>2262.7800000000002</v>
      </c>
      <c r="M535" s="152">
        <v>1.8206935274308594E-2</v>
      </c>
      <c r="N535" s="153">
        <v>248.52</v>
      </c>
      <c r="O535" s="154">
        <v>4.524787554371172</v>
      </c>
      <c r="P535" s="154">
        <v>1092.4161164585155</v>
      </c>
      <c r="Q535" s="175">
        <v>271.48725326227031</v>
      </c>
    </row>
    <row r="536" spans="1:17">
      <c r="A536" s="183"/>
      <c r="B536" s="8" t="s">
        <v>524</v>
      </c>
      <c r="C536" s="141" t="s">
        <v>511</v>
      </c>
      <c r="D536" s="142">
        <v>26</v>
      </c>
      <c r="E536" s="142">
        <v>1984</v>
      </c>
      <c r="F536" s="143">
        <v>30.553999999999998</v>
      </c>
      <c r="G536" s="143">
        <v>2.0127869999999999</v>
      </c>
      <c r="H536" s="143">
        <v>3.76</v>
      </c>
      <c r="I536" s="143">
        <v>24.781212</v>
      </c>
      <c r="J536" s="144">
        <v>1357.72</v>
      </c>
      <c r="K536" s="143">
        <v>24.781212</v>
      </c>
      <c r="L536" s="144">
        <v>1357.72</v>
      </c>
      <c r="M536" s="145">
        <v>1.8252078484518163E-2</v>
      </c>
      <c r="N536" s="146">
        <v>294.19099999999997</v>
      </c>
      <c r="O536" s="147">
        <v>5.3695972214388821</v>
      </c>
      <c r="P536" s="147">
        <v>1095.1247090710899</v>
      </c>
      <c r="Q536" s="174">
        <v>322.17583328633293</v>
      </c>
    </row>
    <row r="537" spans="1:17">
      <c r="A537" s="183"/>
      <c r="B537" s="8" t="s">
        <v>619</v>
      </c>
      <c r="C537" s="120" t="s">
        <v>604</v>
      </c>
      <c r="D537" s="121">
        <v>37</v>
      </c>
      <c r="E537" s="121">
        <v>1970</v>
      </c>
      <c r="F537" s="122">
        <v>36.909999999999997</v>
      </c>
      <c r="G537" s="122">
        <v>2.3066279999999999</v>
      </c>
      <c r="H537" s="122">
        <v>5.76</v>
      </c>
      <c r="I537" s="122">
        <v>28.843368999999999</v>
      </c>
      <c r="J537" s="123">
        <v>1579.46</v>
      </c>
      <c r="K537" s="122">
        <v>28.843368999999999</v>
      </c>
      <c r="L537" s="123">
        <v>1579.46</v>
      </c>
      <c r="M537" s="124">
        <v>1.8261538120623505E-2</v>
      </c>
      <c r="N537" s="125">
        <v>294.95400000000006</v>
      </c>
      <c r="O537" s="126">
        <v>5.3863137148303863</v>
      </c>
      <c r="P537" s="126">
        <v>1095.6922872374105</v>
      </c>
      <c r="Q537" s="171">
        <v>323.17882288982321</v>
      </c>
    </row>
    <row r="538" spans="1:17">
      <c r="A538" s="183"/>
      <c r="B538" s="127" t="s">
        <v>216</v>
      </c>
      <c r="C538" s="9" t="s">
        <v>218</v>
      </c>
      <c r="D538" s="8">
        <v>30</v>
      </c>
      <c r="E538" s="8">
        <v>1989</v>
      </c>
      <c r="F538" s="43">
        <v>36.735999999999997</v>
      </c>
      <c r="G538" s="43">
        <v>2.72</v>
      </c>
      <c r="H538" s="43">
        <v>4.6900000000000004</v>
      </c>
      <c r="I538" s="43">
        <v>29.29</v>
      </c>
      <c r="J538" s="44">
        <v>1599.2</v>
      </c>
      <c r="K538" s="43">
        <v>29.29</v>
      </c>
      <c r="L538" s="44">
        <v>1599.2</v>
      </c>
      <c r="M538" s="47">
        <f>K538/L538</f>
        <v>1.8315407703851923E-2</v>
      </c>
      <c r="N538" s="28">
        <v>300.85000000000002</v>
      </c>
      <c r="O538" s="49">
        <f>M538*N538</f>
        <v>5.5101904077038517</v>
      </c>
      <c r="P538" s="49">
        <f>M538*60*1000</f>
        <v>1098.9244622311153</v>
      </c>
      <c r="Q538" s="172">
        <f>P538*N538/1000</f>
        <v>330.61142446223107</v>
      </c>
    </row>
    <row r="539" spans="1:17">
      <c r="A539" s="183"/>
      <c r="B539" s="8" t="s">
        <v>58</v>
      </c>
      <c r="C539" s="9" t="s">
        <v>742</v>
      </c>
      <c r="D539" s="8">
        <v>65</v>
      </c>
      <c r="E539" s="8">
        <v>1985</v>
      </c>
      <c r="F539" s="43">
        <f>SUM(G539:I539)</f>
        <v>58.935999999999993</v>
      </c>
      <c r="G539" s="43">
        <v>5.7793200000000002</v>
      </c>
      <c r="H539" s="43">
        <v>10.4</v>
      </c>
      <c r="I539" s="43">
        <v>42.756679999999996</v>
      </c>
      <c r="J539" s="44">
        <v>2333.23</v>
      </c>
      <c r="K539" s="43">
        <v>42.756679999999996</v>
      </c>
      <c r="L539" s="44">
        <v>2333.23</v>
      </c>
      <c r="M539" s="47">
        <f>K539/L539</f>
        <v>1.832510296884576E-2</v>
      </c>
      <c r="N539" s="28">
        <v>241.32599999999999</v>
      </c>
      <c r="O539" s="49">
        <f>M539*N539</f>
        <v>4.4223237990596713</v>
      </c>
      <c r="P539" s="49">
        <f>M539*60*1000</f>
        <v>1099.5061781307456</v>
      </c>
      <c r="Q539" s="172">
        <f>P539*N539/1000</f>
        <v>265.33942794358029</v>
      </c>
    </row>
    <row r="540" spans="1:17">
      <c r="A540" s="183"/>
      <c r="B540" s="127" t="s">
        <v>147</v>
      </c>
      <c r="C540" s="128" t="s">
        <v>438</v>
      </c>
      <c r="D540" s="129">
        <v>32</v>
      </c>
      <c r="E540" s="130" t="s">
        <v>40</v>
      </c>
      <c r="F540" s="131">
        <v>25.96</v>
      </c>
      <c r="G540" s="131">
        <v>2.04</v>
      </c>
      <c r="H540" s="132">
        <v>0.31</v>
      </c>
      <c r="I540" s="131">
        <v>23.61</v>
      </c>
      <c r="J540" s="133">
        <v>1286.95</v>
      </c>
      <c r="K540" s="131">
        <v>21.44</v>
      </c>
      <c r="L540" s="133">
        <v>1168.72</v>
      </c>
      <c r="M540" s="47">
        <f>K540/L540</f>
        <v>1.8344855910739956E-2</v>
      </c>
      <c r="N540" s="28">
        <v>222.7</v>
      </c>
      <c r="O540" s="49">
        <f>M540*N540</f>
        <v>4.085399411321788</v>
      </c>
      <c r="P540" s="49">
        <f>M540*60*1000</f>
        <v>1100.6913546443973</v>
      </c>
      <c r="Q540" s="172">
        <f>P540*N540/1000</f>
        <v>245.12396467930728</v>
      </c>
    </row>
    <row r="541" spans="1:17">
      <c r="A541" s="183"/>
      <c r="B541" s="8" t="s">
        <v>58</v>
      </c>
      <c r="C541" s="9" t="s">
        <v>367</v>
      </c>
      <c r="D541" s="8">
        <v>22</v>
      </c>
      <c r="E541" s="8" t="s">
        <v>40</v>
      </c>
      <c r="F541" s="43">
        <f>SUM(G541:I541)</f>
        <v>28.014000000000003</v>
      </c>
      <c r="G541" s="43">
        <v>3.0596399999999999</v>
      </c>
      <c r="H541" s="43">
        <v>3.52</v>
      </c>
      <c r="I541" s="43">
        <v>21.434360000000002</v>
      </c>
      <c r="J541" s="44">
        <v>1167.58</v>
      </c>
      <c r="K541" s="43">
        <v>21.434360000000002</v>
      </c>
      <c r="L541" s="44">
        <v>1167.58</v>
      </c>
      <c r="M541" s="47">
        <f>K541/L541</f>
        <v>1.835793692937529E-2</v>
      </c>
      <c r="N541" s="28">
        <v>241.32599999999999</v>
      </c>
      <c r="O541" s="49">
        <f>M541*N541</f>
        <v>4.4302474874184208</v>
      </c>
      <c r="P541" s="49">
        <f>M541*60*1000</f>
        <v>1101.4762157625175</v>
      </c>
      <c r="Q541" s="172">
        <f>P541*N541/1000</f>
        <v>265.81484924510528</v>
      </c>
    </row>
    <row r="542" spans="1:17">
      <c r="A542" s="183"/>
      <c r="B542" s="127" t="s">
        <v>147</v>
      </c>
      <c r="C542" s="128" t="s">
        <v>442</v>
      </c>
      <c r="D542" s="129">
        <v>108</v>
      </c>
      <c r="E542" s="130" t="s">
        <v>40</v>
      </c>
      <c r="F542" s="131">
        <v>71.02</v>
      </c>
      <c r="G542" s="131">
        <v>6.57</v>
      </c>
      <c r="H542" s="132">
        <v>17.28</v>
      </c>
      <c r="I542" s="131">
        <v>47.17</v>
      </c>
      <c r="J542" s="133">
        <v>2561.06</v>
      </c>
      <c r="K542" s="131">
        <v>47.17</v>
      </c>
      <c r="L542" s="133">
        <v>2561.06</v>
      </c>
      <c r="M542" s="47">
        <f>K542/L542</f>
        <v>1.8418154982702478E-2</v>
      </c>
      <c r="N542" s="28">
        <v>222.7</v>
      </c>
      <c r="O542" s="49">
        <f>M542*N542</f>
        <v>4.1017231146478412</v>
      </c>
      <c r="P542" s="49">
        <f>M542*60*1000</f>
        <v>1105.0892989621486</v>
      </c>
      <c r="Q542" s="172">
        <f>P542*N542/1000</f>
        <v>246.10338687887048</v>
      </c>
    </row>
    <row r="543" spans="1:17">
      <c r="A543" s="183"/>
      <c r="B543" s="127" t="s">
        <v>216</v>
      </c>
      <c r="C543" s="9" t="s">
        <v>472</v>
      </c>
      <c r="D543" s="8">
        <v>30</v>
      </c>
      <c r="E543" s="8">
        <v>1989</v>
      </c>
      <c r="F543" s="43">
        <v>57.991999999999997</v>
      </c>
      <c r="G543" s="43">
        <v>3.23</v>
      </c>
      <c r="H543" s="43">
        <v>25.23</v>
      </c>
      <c r="I543" s="43">
        <v>29.57</v>
      </c>
      <c r="J543" s="44">
        <v>1601.5</v>
      </c>
      <c r="K543" s="43">
        <v>29.57</v>
      </c>
      <c r="L543" s="44">
        <v>1601.5</v>
      </c>
      <c r="M543" s="47">
        <f>K543/L543</f>
        <v>1.8463940056197316E-2</v>
      </c>
      <c r="N543" s="28">
        <v>300.85000000000002</v>
      </c>
      <c r="O543" s="49">
        <f>M543*N543</f>
        <v>5.5548763659069627</v>
      </c>
      <c r="P543" s="49">
        <f>M543*60*1000</f>
        <v>1107.836403371839</v>
      </c>
      <c r="Q543" s="172">
        <f>P543*N543/1000</f>
        <v>333.29258195441776</v>
      </c>
    </row>
    <row r="544" spans="1:17">
      <c r="A544" s="183"/>
      <c r="B544" s="8" t="s">
        <v>524</v>
      </c>
      <c r="C544" s="141" t="s">
        <v>509</v>
      </c>
      <c r="D544" s="142">
        <v>26</v>
      </c>
      <c r="E544" s="142">
        <v>1982</v>
      </c>
      <c r="F544" s="143">
        <v>30.855</v>
      </c>
      <c r="G544" s="143">
        <v>2.0451929999999998</v>
      </c>
      <c r="H544" s="143">
        <v>3.84</v>
      </c>
      <c r="I544" s="143">
        <v>24.969809000000001</v>
      </c>
      <c r="J544" s="144">
        <v>1351.11</v>
      </c>
      <c r="K544" s="143">
        <v>24.969809000000001</v>
      </c>
      <c r="L544" s="144">
        <v>1351.11</v>
      </c>
      <c r="M544" s="145">
        <v>1.8480959359341582E-2</v>
      </c>
      <c r="N544" s="146">
        <v>294.19099999999997</v>
      </c>
      <c r="O544" s="147">
        <v>5.4369319148840587</v>
      </c>
      <c r="P544" s="147">
        <v>1108.857561560495</v>
      </c>
      <c r="Q544" s="174">
        <v>326.21591489304359</v>
      </c>
    </row>
    <row r="545" spans="1:17">
      <c r="A545" s="183"/>
      <c r="B545" s="8" t="s">
        <v>144</v>
      </c>
      <c r="C545" s="9" t="s">
        <v>136</v>
      </c>
      <c r="D545" s="27">
        <v>28</v>
      </c>
      <c r="E545" s="8" t="s">
        <v>40</v>
      </c>
      <c r="F545" s="43">
        <f>G545+H545+I545</f>
        <v>28</v>
      </c>
      <c r="G545" s="43">
        <v>0</v>
      </c>
      <c r="H545" s="43">
        <v>0</v>
      </c>
      <c r="I545" s="43">
        <v>28</v>
      </c>
      <c r="J545" s="44">
        <v>1512.77</v>
      </c>
      <c r="K545" s="43">
        <v>28</v>
      </c>
      <c r="L545" s="44">
        <v>1512.77</v>
      </c>
      <c r="M545" s="47">
        <f>K545/L545</f>
        <v>1.850909259173569E-2</v>
      </c>
      <c r="N545" s="28">
        <v>241.1</v>
      </c>
      <c r="O545" s="49">
        <f>M545*N545</f>
        <v>4.4625422238674748</v>
      </c>
      <c r="P545" s="49">
        <f>M545*60*1000</f>
        <v>1110.5455555041415</v>
      </c>
      <c r="Q545" s="172">
        <f>P545*N545/1000</f>
        <v>267.75253343204849</v>
      </c>
    </row>
    <row r="546" spans="1:17">
      <c r="A546" s="183"/>
      <c r="B546" s="8" t="s">
        <v>58</v>
      </c>
      <c r="C546" s="9" t="s">
        <v>743</v>
      </c>
      <c r="D546" s="8">
        <v>40</v>
      </c>
      <c r="E546" s="8">
        <v>1986</v>
      </c>
      <c r="F546" s="43">
        <f>SUM(G546:I546)</f>
        <v>41.097999999999999</v>
      </c>
      <c r="G546" s="43">
        <v>3.9662000000000002</v>
      </c>
      <c r="H546" s="43">
        <v>6.4</v>
      </c>
      <c r="I546" s="43">
        <v>30.7318</v>
      </c>
      <c r="J546" s="44">
        <v>1657.66</v>
      </c>
      <c r="K546" s="43">
        <v>30.7318</v>
      </c>
      <c r="L546" s="44">
        <v>1657.66</v>
      </c>
      <c r="M546" s="47">
        <f>K546/L546</f>
        <v>1.853926619451516E-2</v>
      </c>
      <c r="N546" s="28">
        <v>241.32599999999999</v>
      </c>
      <c r="O546" s="49">
        <f>M546*N546</f>
        <v>4.4740069536575655</v>
      </c>
      <c r="P546" s="49">
        <f>M546*60*1000</f>
        <v>1112.3559716709094</v>
      </c>
      <c r="Q546" s="172">
        <f>P546*N546/1000</f>
        <v>268.44041721945388</v>
      </c>
    </row>
    <row r="547" spans="1:17">
      <c r="A547" s="183"/>
      <c r="B547" s="8" t="s">
        <v>58</v>
      </c>
      <c r="C547" s="9" t="s">
        <v>57</v>
      </c>
      <c r="D547" s="8">
        <v>120</v>
      </c>
      <c r="E547" s="8">
        <v>1987</v>
      </c>
      <c r="F547" s="43">
        <f>SUM(G547:I547)</f>
        <v>79.088000000000008</v>
      </c>
      <c r="G547" s="43">
        <v>0</v>
      </c>
      <c r="H547" s="43">
        <v>0</v>
      </c>
      <c r="I547" s="43">
        <v>79.088000000000008</v>
      </c>
      <c r="J547" s="44">
        <v>4260.09</v>
      </c>
      <c r="K547" s="43">
        <v>79.088000000000008</v>
      </c>
      <c r="L547" s="44">
        <v>4260.09</v>
      </c>
      <c r="M547" s="47">
        <f>K547/L547</f>
        <v>1.856486600048356E-2</v>
      </c>
      <c r="N547" s="28">
        <v>241.32599999999999</v>
      </c>
      <c r="O547" s="49">
        <f>M547*N547</f>
        <v>4.4801848524326955</v>
      </c>
      <c r="P547" s="49">
        <f>M547*60*1000</f>
        <v>1113.8919600290135</v>
      </c>
      <c r="Q547" s="172">
        <f>P547*N547/1000</f>
        <v>268.81109114596171</v>
      </c>
    </row>
    <row r="548" spans="1:17">
      <c r="A548" s="183"/>
      <c r="B548" s="8" t="s">
        <v>58</v>
      </c>
      <c r="C548" s="9" t="s">
        <v>744</v>
      </c>
      <c r="D548" s="8">
        <v>45</v>
      </c>
      <c r="E548" s="8">
        <v>1977</v>
      </c>
      <c r="F548" s="43">
        <f>SUM(G548:I548)</f>
        <v>55.226999999999997</v>
      </c>
      <c r="G548" s="43">
        <v>4.7027800000000006</v>
      </c>
      <c r="H548" s="43">
        <v>7.2</v>
      </c>
      <c r="I548" s="43">
        <v>43.324219999999997</v>
      </c>
      <c r="J548" s="44">
        <v>2330.41</v>
      </c>
      <c r="K548" s="43">
        <v>43.324219999999997</v>
      </c>
      <c r="L548" s="44">
        <v>2330.41</v>
      </c>
      <c r="M548" s="47">
        <f>K548/L548</f>
        <v>1.8590814491870528E-2</v>
      </c>
      <c r="N548" s="28">
        <v>241.32599999999999</v>
      </c>
      <c r="O548" s="49">
        <f>M548*N548</f>
        <v>4.4864468980651466</v>
      </c>
      <c r="P548" s="49">
        <f>M548*60*1000</f>
        <v>1115.4488695122318</v>
      </c>
      <c r="Q548" s="172">
        <f>P548*N548/1000</f>
        <v>269.18681388390883</v>
      </c>
    </row>
    <row r="549" spans="1:17">
      <c r="A549" s="183"/>
      <c r="B549" s="8" t="s">
        <v>105</v>
      </c>
      <c r="C549" s="9" t="s">
        <v>90</v>
      </c>
      <c r="D549" s="8">
        <v>54</v>
      </c>
      <c r="E549" s="8">
        <v>1987</v>
      </c>
      <c r="F549" s="43">
        <v>54.25</v>
      </c>
      <c r="G549" s="43">
        <v>4.78</v>
      </c>
      <c r="H549" s="43">
        <v>8.9799999999999969</v>
      </c>
      <c r="I549" s="43">
        <v>40.49</v>
      </c>
      <c r="J549" s="44">
        <v>2177.62</v>
      </c>
      <c r="K549" s="43">
        <v>40.49</v>
      </c>
      <c r="L549" s="44">
        <v>2177.62</v>
      </c>
      <c r="M549" s="47">
        <f>K549/L549</f>
        <v>1.8593694032935041E-2</v>
      </c>
      <c r="N549" s="28">
        <v>276.64200000000005</v>
      </c>
      <c r="O549" s="49">
        <f>M549*N549</f>
        <v>5.1437967046592163</v>
      </c>
      <c r="P549" s="49">
        <f>M549*60*1000</f>
        <v>1115.6216419761024</v>
      </c>
      <c r="Q549" s="172">
        <f>P549*N549/1000</f>
        <v>308.62780227955295</v>
      </c>
    </row>
    <row r="550" spans="1:17">
      <c r="A550" s="183"/>
      <c r="B550" s="8" t="s">
        <v>36</v>
      </c>
      <c r="C550" s="9" t="s">
        <v>351</v>
      </c>
      <c r="D550" s="8">
        <v>20</v>
      </c>
      <c r="E550" s="8">
        <v>1990</v>
      </c>
      <c r="F550" s="43">
        <v>24.1</v>
      </c>
      <c r="G550" s="43">
        <v>1.2</v>
      </c>
      <c r="H550" s="43">
        <v>3.4255</v>
      </c>
      <c r="I550" s="43">
        <v>19.5</v>
      </c>
      <c r="J550" s="44">
        <v>1048.7</v>
      </c>
      <c r="K550" s="43">
        <f>I550</f>
        <v>19.5</v>
      </c>
      <c r="L550" s="44">
        <f>J550</f>
        <v>1048.7</v>
      </c>
      <c r="M550" s="47">
        <f>K550/L550</f>
        <v>1.8594450271765043E-2</v>
      </c>
      <c r="N550" s="28">
        <v>302.91000000000003</v>
      </c>
      <c r="O550" s="49">
        <f>M550*N550</f>
        <v>5.6324449318203493</v>
      </c>
      <c r="P550" s="49">
        <f>M550*60*1000</f>
        <v>1115.6670163059025</v>
      </c>
      <c r="Q550" s="172">
        <f>P550*N550/1000</f>
        <v>337.94669590922098</v>
      </c>
    </row>
    <row r="551" spans="1:17">
      <c r="A551" s="183"/>
      <c r="B551" s="8" t="s">
        <v>59</v>
      </c>
      <c r="C551" s="9" t="s">
        <v>765</v>
      </c>
      <c r="D551" s="8">
        <v>25</v>
      </c>
      <c r="E551" s="8" t="s">
        <v>758</v>
      </c>
      <c r="F551" s="43">
        <f>SUM(G551,H551,I551)</f>
        <v>33.643000000000001</v>
      </c>
      <c r="G551" s="43">
        <v>4.5330000000000004</v>
      </c>
      <c r="H551" s="43">
        <v>4</v>
      </c>
      <c r="I551" s="43">
        <v>25.11</v>
      </c>
      <c r="J551" s="44"/>
      <c r="K551" s="43">
        <f>I551</f>
        <v>25.11</v>
      </c>
      <c r="L551" s="44">
        <v>1350.24</v>
      </c>
      <c r="M551" s="47">
        <f>K551/L551</f>
        <v>1.8596693921080695E-2</v>
      </c>
      <c r="N551" s="28">
        <v>243.506</v>
      </c>
      <c r="O551" s="49">
        <f>M551*N551</f>
        <v>4.5284065499466761</v>
      </c>
      <c r="P551" s="49">
        <f>M551*60*1000</f>
        <v>1115.8016352648417</v>
      </c>
      <c r="Q551" s="172">
        <f>P551*N551/1000</f>
        <v>271.70439299680055</v>
      </c>
    </row>
    <row r="552" spans="1:17">
      <c r="A552" s="183"/>
      <c r="B552" s="8" t="s">
        <v>144</v>
      </c>
      <c r="C552" s="9" t="s">
        <v>816</v>
      </c>
      <c r="D552" s="27">
        <v>45</v>
      </c>
      <c r="E552" s="8" t="s">
        <v>40</v>
      </c>
      <c r="F552" s="43">
        <f>G552+H552+I552</f>
        <v>53.037007000000003</v>
      </c>
      <c r="G552" s="43">
        <v>2.5500000000000003</v>
      </c>
      <c r="H552" s="43">
        <v>7.2</v>
      </c>
      <c r="I552" s="43">
        <v>43.287007000000003</v>
      </c>
      <c r="J552" s="44">
        <v>2326.0500000000002</v>
      </c>
      <c r="K552" s="43">
        <v>43.287007000000003</v>
      </c>
      <c r="L552" s="44">
        <v>2326.0500000000002</v>
      </c>
      <c r="M552" s="47">
        <f>K552/L552</f>
        <v>1.8609663162872679E-2</v>
      </c>
      <c r="N552" s="28">
        <v>241.1</v>
      </c>
      <c r="O552" s="49">
        <f>M552*N552</f>
        <v>4.4867897885686032</v>
      </c>
      <c r="P552" s="49">
        <f>M552*60*1000</f>
        <v>1116.5797897723608</v>
      </c>
      <c r="Q552" s="172">
        <f>P552*N552/1000</f>
        <v>269.20738731411615</v>
      </c>
    </row>
    <row r="553" spans="1:17">
      <c r="A553" s="183"/>
      <c r="B553" s="8" t="s">
        <v>238</v>
      </c>
      <c r="C553" s="9" t="s">
        <v>917</v>
      </c>
      <c r="D553" s="8">
        <v>22</v>
      </c>
      <c r="E553" s="8">
        <v>1979</v>
      </c>
      <c r="F553" s="43">
        <v>28.32</v>
      </c>
      <c r="G553" s="43">
        <v>2.3919999999999999</v>
      </c>
      <c r="H553" s="43">
        <v>3.52</v>
      </c>
      <c r="I553" s="43">
        <v>22.408000000000001</v>
      </c>
      <c r="J553" s="44">
        <v>1203.67</v>
      </c>
      <c r="K553" s="43">
        <v>22.408000000000001</v>
      </c>
      <c r="L553" s="44">
        <v>1203.67</v>
      </c>
      <c r="M553" s="47">
        <f>K553/L553</f>
        <v>1.8616398182226025E-2</v>
      </c>
      <c r="N553" s="28">
        <v>249.5</v>
      </c>
      <c r="O553" s="49">
        <f>M553*N553</f>
        <v>4.6447913464653929</v>
      </c>
      <c r="P553" s="49">
        <f>M553*60*1000</f>
        <v>1116.9838909335615</v>
      </c>
      <c r="Q553" s="172">
        <f>P553*N553/1000</f>
        <v>278.68748078792362</v>
      </c>
    </row>
    <row r="554" spans="1:17">
      <c r="A554" s="183"/>
      <c r="B554" s="8" t="s">
        <v>58</v>
      </c>
      <c r="C554" s="9" t="s">
        <v>745</v>
      </c>
      <c r="D554" s="8">
        <v>45</v>
      </c>
      <c r="E554" s="8">
        <v>1975</v>
      </c>
      <c r="F554" s="43">
        <f>SUM(G554:I554)</f>
        <v>55.478999999999999</v>
      </c>
      <c r="G554" s="43">
        <v>4.5980720000000002</v>
      </c>
      <c r="H554" s="43">
        <v>7.2</v>
      </c>
      <c r="I554" s="43">
        <v>43.680928000000002</v>
      </c>
      <c r="J554" s="44">
        <v>2343.69</v>
      </c>
      <c r="K554" s="43">
        <v>43.680928000000002</v>
      </c>
      <c r="L554" s="44">
        <v>2343.69</v>
      </c>
      <c r="M554" s="47">
        <f>K554/L554</f>
        <v>1.8637673071097288E-2</v>
      </c>
      <c r="N554" s="28">
        <v>241.32599999999999</v>
      </c>
      <c r="O554" s="49">
        <f>M554*N554</f>
        <v>4.4977550915556241</v>
      </c>
      <c r="P554" s="49">
        <f>M554*60*1000</f>
        <v>1118.2603842658373</v>
      </c>
      <c r="Q554" s="172">
        <f>P554*N554/1000</f>
        <v>269.86530549333747</v>
      </c>
    </row>
    <row r="555" spans="1:17">
      <c r="A555" s="183"/>
      <c r="B555" s="8" t="s">
        <v>58</v>
      </c>
      <c r="C555" s="9" t="s">
        <v>746</v>
      </c>
      <c r="D555" s="8">
        <v>14</v>
      </c>
      <c r="E555" s="8" t="s">
        <v>40</v>
      </c>
      <c r="F555" s="43">
        <f>SUM(G555:I555)</f>
        <v>18.929000000000002</v>
      </c>
      <c r="G555" s="43">
        <v>1.9831000000000001</v>
      </c>
      <c r="H555" s="43">
        <v>2.2400000000000002</v>
      </c>
      <c r="I555" s="43">
        <v>14.7059</v>
      </c>
      <c r="J555" s="44">
        <v>788.04</v>
      </c>
      <c r="K555" s="43">
        <v>14.7059</v>
      </c>
      <c r="L555" s="44">
        <v>788.04</v>
      </c>
      <c r="M555" s="47">
        <f>K555/L555</f>
        <v>1.866136236739252E-2</v>
      </c>
      <c r="N555" s="28">
        <v>241.32599999999999</v>
      </c>
      <c r="O555" s="49">
        <f>M555*N555</f>
        <v>4.5034719346733674</v>
      </c>
      <c r="P555" s="49">
        <f>M555*60*1000</f>
        <v>1119.6817420435511</v>
      </c>
      <c r="Q555" s="172">
        <f>P555*N555/1000</f>
        <v>270.20831608040203</v>
      </c>
    </row>
    <row r="556" spans="1:17">
      <c r="A556" s="183"/>
      <c r="B556" s="8" t="s">
        <v>638</v>
      </c>
      <c r="C556" s="9" t="s">
        <v>629</v>
      </c>
      <c r="D556" s="8">
        <v>36</v>
      </c>
      <c r="E556" s="8">
        <v>1964</v>
      </c>
      <c r="F556" s="43">
        <v>36.466000000000001</v>
      </c>
      <c r="G556" s="43">
        <v>2.5817220000000001</v>
      </c>
      <c r="H556" s="43">
        <v>5.6</v>
      </c>
      <c r="I556" s="43">
        <v>28.284276999999999</v>
      </c>
      <c r="J556" s="44">
        <v>1514.36</v>
      </c>
      <c r="K556" s="43">
        <v>28.284276999999999</v>
      </c>
      <c r="L556" s="44">
        <v>1514.36</v>
      </c>
      <c r="M556" s="47">
        <v>1.8677379883251011E-2</v>
      </c>
      <c r="N556" s="28">
        <v>281.54700000000003</v>
      </c>
      <c r="O556" s="49">
        <v>5.2585602739896729</v>
      </c>
      <c r="P556" s="49">
        <v>1120.6427929950607</v>
      </c>
      <c r="Q556" s="172">
        <v>315.51361643938037</v>
      </c>
    </row>
    <row r="557" spans="1:17">
      <c r="A557" s="183"/>
      <c r="B557" s="8" t="s">
        <v>524</v>
      </c>
      <c r="C557" s="141" t="s">
        <v>510</v>
      </c>
      <c r="D557" s="142">
        <v>30</v>
      </c>
      <c r="E557" s="142">
        <v>1980</v>
      </c>
      <c r="F557" s="143">
        <v>31.731000000000002</v>
      </c>
      <c r="G557" s="143">
        <v>2.41425</v>
      </c>
      <c r="H557" s="143">
        <v>3.84</v>
      </c>
      <c r="I557" s="143">
        <v>25.476751</v>
      </c>
      <c r="J557" s="144">
        <v>1363.59</v>
      </c>
      <c r="K557" s="143">
        <v>25.476751</v>
      </c>
      <c r="L557" s="144">
        <v>1363.59</v>
      </c>
      <c r="M557" s="145">
        <v>1.8683585975256493E-2</v>
      </c>
      <c r="N557" s="146">
        <v>294.19099999999997</v>
      </c>
      <c r="O557" s="147">
        <v>5.4965428416466819</v>
      </c>
      <c r="P557" s="147">
        <v>1121.0151585153897</v>
      </c>
      <c r="Q557" s="174">
        <v>329.79257049880096</v>
      </c>
    </row>
    <row r="558" spans="1:17">
      <c r="A558" s="183"/>
      <c r="B558" s="8" t="s">
        <v>105</v>
      </c>
      <c r="C558" s="9" t="s">
        <v>88</v>
      </c>
      <c r="D558" s="8">
        <v>57</v>
      </c>
      <c r="E558" s="8">
        <v>1982</v>
      </c>
      <c r="F558" s="43">
        <v>80.790000000000006</v>
      </c>
      <c r="G558" s="43">
        <v>7.01</v>
      </c>
      <c r="H558" s="43">
        <v>8.6400000000000059</v>
      </c>
      <c r="I558" s="43">
        <v>65.14</v>
      </c>
      <c r="J558" s="44">
        <v>3486.09</v>
      </c>
      <c r="K558" s="43">
        <v>65.14</v>
      </c>
      <c r="L558" s="44">
        <v>3486.09</v>
      </c>
      <c r="M558" s="47">
        <f>K558/L558</f>
        <v>1.8685690845617869E-2</v>
      </c>
      <c r="N558" s="28">
        <v>276.64200000000005</v>
      </c>
      <c r="O558" s="49">
        <f>M558*N558</f>
        <v>5.1692468869134194</v>
      </c>
      <c r="P558" s="49">
        <f>M558*60*1000</f>
        <v>1121.1414507370721</v>
      </c>
      <c r="Q558" s="172">
        <f>P558*N558/1000</f>
        <v>310.15481321480513</v>
      </c>
    </row>
    <row r="559" spans="1:17">
      <c r="A559" s="183"/>
      <c r="B559" s="8" t="s">
        <v>524</v>
      </c>
      <c r="C559" s="141" t="s">
        <v>504</v>
      </c>
      <c r="D559" s="142">
        <v>52</v>
      </c>
      <c r="E559" s="142">
        <v>1985</v>
      </c>
      <c r="F559" s="143">
        <v>65.084999999999994</v>
      </c>
      <c r="G559" s="143">
        <v>6.1161000000000003</v>
      </c>
      <c r="H559" s="143">
        <v>7.6783999999999999</v>
      </c>
      <c r="I559" s="143">
        <v>51.290498999999997</v>
      </c>
      <c r="J559" s="144">
        <v>2741.26</v>
      </c>
      <c r="K559" s="143">
        <v>51.290498999999997</v>
      </c>
      <c r="L559" s="144">
        <v>2741.26</v>
      </c>
      <c r="M559" s="145">
        <v>1.8710556094642606E-2</v>
      </c>
      <c r="N559" s="146">
        <v>294.19099999999997</v>
      </c>
      <c r="O559" s="147">
        <v>5.5044772080390025</v>
      </c>
      <c r="P559" s="147">
        <v>1122.6333656785564</v>
      </c>
      <c r="Q559" s="174">
        <v>330.26863248234014</v>
      </c>
    </row>
    <row r="560" spans="1:17">
      <c r="A560" s="183"/>
      <c r="B560" s="8" t="s">
        <v>58</v>
      </c>
      <c r="C560" s="9" t="s">
        <v>747</v>
      </c>
      <c r="D560" s="8">
        <v>25</v>
      </c>
      <c r="E560" s="8">
        <v>1991</v>
      </c>
      <c r="F560" s="43">
        <f>SUM(G560:I560)</f>
        <v>35.786999999999999</v>
      </c>
      <c r="G560" s="43">
        <v>4.7594400000000006</v>
      </c>
      <c r="H560" s="43">
        <v>4</v>
      </c>
      <c r="I560" s="43">
        <v>27.027559999999998</v>
      </c>
      <c r="J560" s="44">
        <v>1441.23</v>
      </c>
      <c r="K560" s="43">
        <v>27.027559999999998</v>
      </c>
      <c r="L560" s="44">
        <v>1441.23</v>
      </c>
      <c r="M560" s="47">
        <f>K560/L560</f>
        <v>1.8753120598377773E-2</v>
      </c>
      <c r="N560" s="28">
        <v>241.32599999999999</v>
      </c>
      <c r="O560" s="49">
        <f>M560*N560</f>
        <v>4.5256155815241144</v>
      </c>
      <c r="P560" s="49">
        <f>M560*60*1000</f>
        <v>1125.1872359026665</v>
      </c>
      <c r="Q560" s="172">
        <f>P560*N560/1000</f>
        <v>271.53693489144689</v>
      </c>
    </row>
    <row r="561" spans="1:17">
      <c r="A561" s="183"/>
      <c r="B561" s="8" t="s">
        <v>58</v>
      </c>
      <c r="C561" s="9" t="s">
        <v>748</v>
      </c>
      <c r="D561" s="8">
        <v>14</v>
      </c>
      <c r="E561" s="8" t="s">
        <v>40</v>
      </c>
      <c r="F561" s="43">
        <f>SUM(G561:I561)</f>
        <v>17.863</v>
      </c>
      <c r="G561" s="43">
        <v>1.3031800000000002</v>
      </c>
      <c r="H561" s="43">
        <v>2.2400000000000002</v>
      </c>
      <c r="I561" s="43">
        <v>14.31982</v>
      </c>
      <c r="J561" s="44">
        <v>762.12</v>
      </c>
      <c r="K561" s="43">
        <v>14.31982</v>
      </c>
      <c r="L561" s="44">
        <v>762.12</v>
      </c>
      <c r="M561" s="47">
        <f>K561/L561</f>
        <v>1.8789455728756625E-2</v>
      </c>
      <c r="N561" s="28">
        <v>241.32599999999999</v>
      </c>
      <c r="O561" s="49">
        <f>M561*N561</f>
        <v>4.534384193197921</v>
      </c>
      <c r="P561" s="49">
        <f>M561*60*1000</f>
        <v>1127.3673437253974</v>
      </c>
      <c r="Q561" s="172">
        <f>P561*N561/1000</f>
        <v>272.06305159187525</v>
      </c>
    </row>
    <row r="562" spans="1:17">
      <c r="A562" s="183"/>
      <c r="B562" s="8" t="s">
        <v>577</v>
      </c>
      <c r="C562" s="148" t="s">
        <v>1039</v>
      </c>
      <c r="D562" s="149">
        <v>52</v>
      </c>
      <c r="E562" s="149">
        <v>1994</v>
      </c>
      <c r="F562" s="150">
        <v>73.61</v>
      </c>
      <c r="G562" s="150">
        <v>8.7720000000000002</v>
      </c>
      <c r="H562" s="150">
        <v>8.32</v>
      </c>
      <c r="I562" s="150">
        <v>56.518000000000001</v>
      </c>
      <c r="J562" s="151">
        <v>3006.49</v>
      </c>
      <c r="K562" s="150">
        <v>56.518000000000001</v>
      </c>
      <c r="L562" s="151">
        <v>3006.49</v>
      </c>
      <c r="M562" s="152">
        <v>1.8798665553519223E-2</v>
      </c>
      <c r="N562" s="153">
        <v>252.88000000000002</v>
      </c>
      <c r="O562" s="154">
        <v>4.7538065451739415</v>
      </c>
      <c r="P562" s="154">
        <v>1127.9199332111534</v>
      </c>
      <c r="Q562" s="175">
        <v>285.22839271043648</v>
      </c>
    </row>
    <row r="563" spans="1:17">
      <c r="A563" s="183"/>
      <c r="B563" s="8" t="s">
        <v>535</v>
      </c>
      <c r="C563" s="141" t="s">
        <v>532</v>
      </c>
      <c r="D563" s="142">
        <v>32</v>
      </c>
      <c r="E563" s="142">
        <v>1965</v>
      </c>
      <c r="F563" s="143">
        <v>26.7</v>
      </c>
      <c r="G563" s="143">
        <v>0</v>
      </c>
      <c r="H563" s="143">
        <v>0</v>
      </c>
      <c r="I563" s="143">
        <v>26.700002999999999</v>
      </c>
      <c r="J563" s="144">
        <v>1419.59</v>
      </c>
      <c r="K563" s="143">
        <v>26.700002999999999</v>
      </c>
      <c r="L563" s="144">
        <v>1419.59</v>
      </c>
      <c r="M563" s="145">
        <v>1.8808249565015252E-2</v>
      </c>
      <c r="N563" s="146">
        <v>285.03500000000003</v>
      </c>
      <c r="O563" s="147">
        <v>5.3610094147641227</v>
      </c>
      <c r="P563" s="147">
        <v>1128.4949739009151</v>
      </c>
      <c r="Q563" s="174">
        <v>321.66056488584735</v>
      </c>
    </row>
    <row r="564" spans="1:17">
      <c r="A564" s="183"/>
      <c r="B564" s="8" t="s">
        <v>58</v>
      </c>
      <c r="C564" s="9" t="s">
        <v>749</v>
      </c>
      <c r="D564" s="8">
        <v>20</v>
      </c>
      <c r="E564" s="8" t="s">
        <v>40</v>
      </c>
      <c r="F564" s="43">
        <f>SUM(G564:I564)</f>
        <v>32.450000000000003</v>
      </c>
      <c r="G564" s="43">
        <v>2.8896600000000001</v>
      </c>
      <c r="H564" s="43">
        <v>3.2</v>
      </c>
      <c r="I564" s="43">
        <v>26.360340000000001</v>
      </c>
      <c r="J564" s="44">
        <v>1400.95</v>
      </c>
      <c r="K564" s="43">
        <v>26.360340000000001</v>
      </c>
      <c r="L564" s="44">
        <v>1400.95</v>
      </c>
      <c r="M564" s="47">
        <f>K564/L564</f>
        <v>1.881604625432742E-2</v>
      </c>
      <c r="N564" s="28">
        <v>241.32599999999999</v>
      </c>
      <c r="O564" s="49">
        <f>M564*N564</f>
        <v>4.5408011783718187</v>
      </c>
      <c r="P564" s="49">
        <f>M564*60*1000</f>
        <v>1128.9627752596452</v>
      </c>
      <c r="Q564" s="172">
        <f>P564*N564/1000</f>
        <v>272.44807070230911</v>
      </c>
    </row>
    <row r="565" spans="1:17">
      <c r="A565" s="183"/>
      <c r="B565" s="8" t="s">
        <v>144</v>
      </c>
      <c r="C565" s="9" t="s">
        <v>817</v>
      </c>
      <c r="D565" s="27">
        <v>20</v>
      </c>
      <c r="E565" s="8" t="s">
        <v>40</v>
      </c>
      <c r="F565" s="43">
        <f>G565+H565+I565</f>
        <v>22.283000000000001</v>
      </c>
      <c r="G565" s="43">
        <v>1.2750000000000001</v>
      </c>
      <c r="H565" s="43">
        <v>3.12</v>
      </c>
      <c r="I565" s="43">
        <v>17.888000000000002</v>
      </c>
      <c r="J565" s="44">
        <v>950.66</v>
      </c>
      <c r="K565" s="43">
        <v>17.888000000000002</v>
      </c>
      <c r="L565" s="44">
        <v>950.66</v>
      </c>
      <c r="M565" s="47">
        <f>K565/L565</f>
        <v>1.8816401237035325E-2</v>
      </c>
      <c r="N565" s="28">
        <v>241.1</v>
      </c>
      <c r="O565" s="49">
        <f>M565*N565</f>
        <v>4.5366343382492165</v>
      </c>
      <c r="P565" s="49">
        <f>M565*60*1000</f>
        <v>1128.9840742221195</v>
      </c>
      <c r="Q565" s="172">
        <f>P565*N565/1000</f>
        <v>272.198060294953</v>
      </c>
    </row>
    <row r="566" spans="1:17">
      <c r="A566" s="183"/>
      <c r="B566" s="8" t="s">
        <v>336</v>
      </c>
      <c r="C566" s="134" t="s">
        <v>306</v>
      </c>
      <c r="D566" s="135">
        <v>60</v>
      </c>
      <c r="E566" s="135">
        <v>1980</v>
      </c>
      <c r="F566" s="136">
        <v>77.784000000000006</v>
      </c>
      <c r="G566" s="136">
        <v>6.9783999999999997</v>
      </c>
      <c r="H566" s="136">
        <v>9.6</v>
      </c>
      <c r="I566" s="136">
        <v>61.205595000000002</v>
      </c>
      <c r="J566" s="137">
        <v>3250.97</v>
      </c>
      <c r="K566" s="136">
        <v>61.205595000000002</v>
      </c>
      <c r="L566" s="137">
        <v>3250.97</v>
      </c>
      <c r="M566" s="138">
        <v>1.8826871672147083E-2</v>
      </c>
      <c r="N566" s="139">
        <v>263.88900000000001</v>
      </c>
      <c r="O566" s="140">
        <v>4.9682043386912218</v>
      </c>
      <c r="P566" s="140">
        <v>1129.6123003288251</v>
      </c>
      <c r="Q566" s="173">
        <v>298.09226032147336</v>
      </c>
    </row>
    <row r="567" spans="1:17">
      <c r="A567" s="183"/>
      <c r="B567" s="8" t="s">
        <v>590</v>
      </c>
      <c r="C567" s="148" t="s">
        <v>580</v>
      </c>
      <c r="D567" s="149">
        <v>21</v>
      </c>
      <c r="E567" s="149">
        <v>1988</v>
      </c>
      <c r="F567" s="150">
        <v>25.09</v>
      </c>
      <c r="G567" s="150">
        <v>1.69116</v>
      </c>
      <c r="H567" s="150">
        <v>3.2</v>
      </c>
      <c r="I567" s="150">
        <v>20.198839</v>
      </c>
      <c r="J567" s="151">
        <v>1072.1099999999999</v>
      </c>
      <c r="K567" s="150">
        <v>20.198839</v>
      </c>
      <c r="L567" s="151">
        <v>1072.1099999999999</v>
      </c>
      <c r="M567" s="152">
        <v>1.8840267323315705E-2</v>
      </c>
      <c r="N567" s="153">
        <v>248.52</v>
      </c>
      <c r="O567" s="154">
        <v>4.6821832351904193</v>
      </c>
      <c r="P567" s="154">
        <v>1130.4160393989423</v>
      </c>
      <c r="Q567" s="175">
        <v>280.93099411142515</v>
      </c>
    </row>
    <row r="568" spans="1:17">
      <c r="A568" s="183"/>
      <c r="B568" s="8" t="s">
        <v>336</v>
      </c>
      <c r="C568" s="134" t="s">
        <v>314</v>
      </c>
      <c r="D568" s="135">
        <v>20</v>
      </c>
      <c r="E568" s="135">
        <v>1985</v>
      </c>
      <c r="F568" s="136">
        <v>27.039000000000001</v>
      </c>
      <c r="G568" s="136">
        <v>3.0927739999999999</v>
      </c>
      <c r="H568" s="136">
        <v>3.2</v>
      </c>
      <c r="I568" s="136">
        <v>20.746227000000001</v>
      </c>
      <c r="J568" s="137">
        <v>1098.98</v>
      </c>
      <c r="K568" s="136">
        <v>20.746227000000001</v>
      </c>
      <c r="L568" s="137">
        <v>1098.98</v>
      </c>
      <c r="M568" s="138">
        <v>1.8877711150339406E-2</v>
      </c>
      <c r="N568" s="139">
        <v>263.88900000000001</v>
      </c>
      <c r="O568" s="140">
        <v>4.9816203177519158</v>
      </c>
      <c r="P568" s="140">
        <v>1132.6626690203643</v>
      </c>
      <c r="Q568" s="173">
        <v>298.89721906511494</v>
      </c>
    </row>
    <row r="569" spans="1:17">
      <c r="A569" s="183"/>
      <c r="B569" s="127" t="s">
        <v>147</v>
      </c>
      <c r="C569" s="128" t="s">
        <v>439</v>
      </c>
      <c r="D569" s="129">
        <v>48</v>
      </c>
      <c r="E569" s="130" t="s">
        <v>40</v>
      </c>
      <c r="F569" s="131">
        <v>47.82</v>
      </c>
      <c r="G569" s="131">
        <v>3.3</v>
      </c>
      <c r="H569" s="132">
        <v>7.6</v>
      </c>
      <c r="I569" s="131">
        <v>36.92</v>
      </c>
      <c r="J569" s="133">
        <v>1955.1</v>
      </c>
      <c r="K569" s="131">
        <v>36.380000000000003</v>
      </c>
      <c r="L569" s="133">
        <v>1926.39</v>
      </c>
      <c r="M569" s="47">
        <f>K569/L569</f>
        <v>1.8885064810344739E-2</v>
      </c>
      <c r="N569" s="28">
        <v>222.7</v>
      </c>
      <c r="O569" s="49">
        <f>M569*N569</f>
        <v>4.2057039332637736</v>
      </c>
      <c r="P569" s="49">
        <f>M569*60*1000</f>
        <v>1133.1038886206843</v>
      </c>
      <c r="Q569" s="172">
        <f>P569*N569/1000</f>
        <v>252.34223599582637</v>
      </c>
    </row>
    <row r="570" spans="1:17">
      <c r="A570" s="183"/>
      <c r="B570" s="8" t="s">
        <v>524</v>
      </c>
      <c r="C570" s="141" t="s">
        <v>513</v>
      </c>
      <c r="D570" s="142">
        <v>14</v>
      </c>
      <c r="E570" s="142">
        <v>1983</v>
      </c>
      <c r="F570" s="143">
        <v>18.710999999999999</v>
      </c>
      <c r="G570" s="143">
        <v>1.7704500000000001</v>
      </c>
      <c r="H570" s="143">
        <v>2.08</v>
      </c>
      <c r="I570" s="143">
        <v>14.86055</v>
      </c>
      <c r="J570" s="144">
        <v>786.5</v>
      </c>
      <c r="K570" s="143">
        <v>14.86055</v>
      </c>
      <c r="L570" s="144">
        <v>786.5</v>
      </c>
      <c r="M570" s="145">
        <v>1.8894532739987285E-2</v>
      </c>
      <c r="N570" s="146">
        <v>294.19099999999997</v>
      </c>
      <c r="O570" s="147">
        <v>5.5586014813095987</v>
      </c>
      <c r="P570" s="147">
        <v>1133.6719643992369</v>
      </c>
      <c r="Q570" s="174">
        <v>333.51608887857589</v>
      </c>
    </row>
    <row r="571" spans="1:17">
      <c r="A571" s="183"/>
      <c r="B571" s="8" t="s">
        <v>188</v>
      </c>
      <c r="C571" s="9" t="s">
        <v>175</v>
      </c>
      <c r="D571" s="8">
        <v>50</v>
      </c>
      <c r="E571" s="8">
        <v>1988</v>
      </c>
      <c r="F571" s="43">
        <v>57.55</v>
      </c>
      <c r="G571" s="43">
        <v>4.5335999999999999</v>
      </c>
      <c r="H571" s="43">
        <v>7.84</v>
      </c>
      <c r="I571" s="43">
        <v>45.176400000000001</v>
      </c>
      <c r="J571" s="44">
        <v>2389.81</v>
      </c>
      <c r="K571" s="43">
        <v>45.176400000000001</v>
      </c>
      <c r="L571" s="44">
        <v>2389.81</v>
      </c>
      <c r="M571" s="47">
        <f>K571/L571</f>
        <v>1.8903762223775114E-2</v>
      </c>
      <c r="N571" s="28">
        <v>200.56</v>
      </c>
      <c r="O571" s="49">
        <f>K571*N571/J571</f>
        <v>3.7913385516003371</v>
      </c>
      <c r="P571" s="49">
        <f>M571*60*1000</f>
        <v>1134.2257334265068</v>
      </c>
      <c r="Q571" s="172">
        <f>O571*60</f>
        <v>227.48031309602021</v>
      </c>
    </row>
    <row r="572" spans="1:17">
      <c r="A572" s="183"/>
      <c r="B572" s="127" t="s">
        <v>405</v>
      </c>
      <c r="C572" s="9" t="s">
        <v>388</v>
      </c>
      <c r="D572" s="8">
        <v>55</v>
      </c>
      <c r="E572" s="8">
        <v>1966</v>
      </c>
      <c r="F572" s="43">
        <f>SUM(G572:I572)</f>
        <v>48.994999999999997</v>
      </c>
      <c r="G572" s="43">
        <v>0</v>
      </c>
      <c r="H572" s="43">
        <v>0</v>
      </c>
      <c r="I572" s="43">
        <v>48.994999999999997</v>
      </c>
      <c r="J572" s="44">
        <v>2582.66</v>
      </c>
      <c r="K572" s="43">
        <v>48.994999999999997</v>
      </c>
      <c r="L572" s="44">
        <v>2582.66</v>
      </c>
      <c r="M572" s="47">
        <f>K572/L572</f>
        <v>1.8970751086089536E-2</v>
      </c>
      <c r="N572" s="28">
        <v>294</v>
      </c>
      <c r="O572" s="49">
        <f>M572*N572</f>
        <v>5.5774008193103235</v>
      </c>
      <c r="P572" s="49">
        <f>M572*60*1000</f>
        <v>1138.2450651653721</v>
      </c>
      <c r="Q572" s="172">
        <f>P572*N572/1000</f>
        <v>334.64404915861945</v>
      </c>
    </row>
    <row r="573" spans="1:17">
      <c r="A573" s="183"/>
      <c r="B573" s="8" t="s">
        <v>144</v>
      </c>
      <c r="C573" s="9" t="s">
        <v>420</v>
      </c>
      <c r="D573" s="27">
        <v>24</v>
      </c>
      <c r="E573" s="8" t="s">
        <v>40</v>
      </c>
      <c r="F573" s="43">
        <f>G573+H573+I573</f>
        <v>24</v>
      </c>
      <c r="G573" s="43">
        <v>1.1220000000000001</v>
      </c>
      <c r="H573" s="43">
        <v>3.84</v>
      </c>
      <c r="I573" s="43">
        <v>19.038</v>
      </c>
      <c r="J573" s="44">
        <v>1000.52</v>
      </c>
      <c r="K573" s="43">
        <v>19.038</v>
      </c>
      <c r="L573" s="44">
        <v>1000.52</v>
      </c>
      <c r="M573" s="47">
        <f>K573/L573</f>
        <v>1.9028105385199695E-2</v>
      </c>
      <c r="N573" s="28">
        <v>241.1</v>
      </c>
      <c r="O573" s="49">
        <f>M573*N573</f>
        <v>4.5876762083716462</v>
      </c>
      <c r="P573" s="49">
        <f>M573*60*1000</f>
        <v>1141.6863231119817</v>
      </c>
      <c r="Q573" s="172">
        <f>P573*N573/1000</f>
        <v>275.26057250229877</v>
      </c>
    </row>
    <row r="574" spans="1:17">
      <c r="A574" s="183"/>
      <c r="B574" s="8" t="s">
        <v>524</v>
      </c>
      <c r="C574" s="141" t="s">
        <v>506</v>
      </c>
      <c r="D574" s="142">
        <v>14</v>
      </c>
      <c r="E574" s="142">
        <v>1981</v>
      </c>
      <c r="F574" s="143">
        <v>18.704000000000001</v>
      </c>
      <c r="G574" s="143">
        <v>1.800494</v>
      </c>
      <c r="H574" s="143">
        <v>2.08</v>
      </c>
      <c r="I574" s="143">
        <v>14.823506</v>
      </c>
      <c r="J574" s="144">
        <v>779.03</v>
      </c>
      <c r="K574" s="143">
        <v>14.823506</v>
      </c>
      <c r="L574" s="144">
        <v>779.03</v>
      </c>
      <c r="M574" s="145">
        <v>1.9028158094040026E-2</v>
      </c>
      <c r="N574" s="146">
        <v>294.19099999999997</v>
      </c>
      <c r="O574" s="147">
        <v>5.5979128578437285</v>
      </c>
      <c r="P574" s="147">
        <v>1141.6894856424017</v>
      </c>
      <c r="Q574" s="174">
        <v>335.87477147062378</v>
      </c>
    </row>
    <row r="575" spans="1:17">
      <c r="A575" s="183"/>
      <c r="B575" s="8" t="s">
        <v>577</v>
      </c>
      <c r="C575" s="148" t="s">
        <v>1040</v>
      </c>
      <c r="D575" s="149">
        <v>50</v>
      </c>
      <c r="E575" s="149">
        <v>1985</v>
      </c>
      <c r="F575" s="150">
        <v>74.278000000000006</v>
      </c>
      <c r="G575" s="150">
        <v>4.4370000000000003</v>
      </c>
      <c r="H575" s="150">
        <v>8</v>
      </c>
      <c r="I575" s="150">
        <v>61.841000000000001</v>
      </c>
      <c r="J575" s="151">
        <v>3248.27</v>
      </c>
      <c r="K575" s="150">
        <v>61.841000000000001</v>
      </c>
      <c r="L575" s="151">
        <v>3248.27</v>
      </c>
      <c r="M575" s="152">
        <v>1.9038134145252704E-2</v>
      </c>
      <c r="N575" s="153">
        <v>252.88000000000002</v>
      </c>
      <c r="O575" s="154">
        <v>4.8143633626515046</v>
      </c>
      <c r="P575" s="154">
        <v>1142.2880487151624</v>
      </c>
      <c r="Q575" s="175">
        <v>288.86180175909027</v>
      </c>
    </row>
    <row r="576" spans="1:17">
      <c r="A576" s="183"/>
      <c r="B576" s="8" t="s">
        <v>59</v>
      </c>
      <c r="C576" s="9" t="s">
        <v>63</v>
      </c>
      <c r="D576" s="8">
        <v>45</v>
      </c>
      <c r="E576" s="8" t="s">
        <v>758</v>
      </c>
      <c r="F576" s="43">
        <f>SUM(G576,H576,I576)</f>
        <v>54.808999999999997</v>
      </c>
      <c r="G576" s="43">
        <v>5.7619999999999996</v>
      </c>
      <c r="H576" s="43">
        <v>7.2</v>
      </c>
      <c r="I576" s="43">
        <v>41.847000000000001</v>
      </c>
      <c r="J576" s="44"/>
      <c r="K576" s="43">
        <f>I576</f>
        <v>41.847000000000001</v>
      </c>
      <c r="L576" s="44">
        <v>2197.71</v>
      </c>
      <c r="M576" s="47">
        <f>K576/L576</f>
        <v>1.9041183777659475E-2</v>
      </c>
      <c r="N576" s="28">
        <v>243.506</v>
      </c>
      <c r="O576" s="49">
        <f>M576*N576</f>
        <v>4.6366424969627484</v>
      </c>
      <c r="P576" s="49">
        <f>M576*60*1000</f>
        <v>1142.4710266595687</v>
      </c>
      <c r="Q576" s="172">
        <f>P576*N576/1000</f>
        <v>278.19854981776496</v>
      </c>
    </row>
    <row r="577" spans="1:17">
      <c r="A577" s="183"/>
      <c r="B577" s="127" t="s">
        <v>147</v>
      </c>
      <c r="C577" s="128" t="s">
        <v>434</v>
      </c>
      <c r="D577" s="129">
        <v>76</v>
      </c>
      <c r="E577" s="130" t="s">
        <v>40</v>
      </c>
      <c r="F577" s="131">
        <v>43.25</v>
      </c>
      <c r="G577" s="131">
        <v>5.69</v>
      </c>
      <c r="H577" s="132">
        <v>0.76</v>
      </c>
      <c r="I577" s="131">
        <v>36.799999999999997</v>
      </c>
      <c r="J577" s="133">
        <v>1931.61</v>
      </c>
      <c r="K577" s="131">
        <v>36.799999999999997</v>
      </c>
      <c r="L577" s="133">
        <v>1931.61</v>
      </c>
      <c r="M577" s="47">
        <f>K577/L577</f>
        <v>1.9051464840211016E-2</v>
      </c>
      <c r="N577" s="28">
        <v>222.7</v>
      </c>
      <c r="O577" s="49">
        <f>M577*N577</f>
        <v>4.2427612199149927</v>
      </c>
      <c r="P577" s="49">
        <f>M577*60*1000</f>
        <v>1143.087890412661</v>
      </c>
      <c r="Q577" s="172">
        <f>P577*N577/1000</f>
        <v>254.56567319489957</v>
      </c>
    </row>
    <row r="578" spans="1:17">
      <c r="A578" s="183"/>
      <c r="B578" s="127" t="s">
        <v>405</v>
      </c>
      <c r="C578" s="9" t="s">
        <v>387</v>
      </c>
      <c r="D578" s="8">
        <v>47</v>
      </c>
      <c r="E578" s="8">
        <v>1964</v>
      </c>
      <c r="F578" s="43">
        <f>SUM(G578:I578)</f>
        <v>40.615000000000002</v>
      </c>
      <c r="G578" s="43">
        <v>1.734</v>
      </c>
      <c r="H578" s="43">
        <v>0.48</v>
      </c>
      <c r="I578" s="43">
        <v>38.401000000000003</v>
      </c>
      <c r="J578" s="44">
        <v>2011.69</v>
      </c>
      <c r="K578" s="43">
        <v>38.401000000000003</v>
      </c>
      <c r="L578" s="44">
        <v>2011.69</v>
      </c>
      <c r="M578" s="47">
        <f>K578/L578</f>
        <v>1.9088925232018852E-2</v>
      </c>
      <c r="N578" s="28">
        <v>294</v>
      </c>
      <c r="O578" s="49">
        <f>M578*N578</f>
        <v>5.6121440182135425</v>
      </c>
      <c r="P578" s="49">
        <f>M578*60*1000</f>
        <v>1145.3355139211312</v>
      </c>
      <c r="Q578" s="172">
        <f>P578*N578/1000</f>
        <v>336.72864109281261</v>
      </c>
    </row>
    <row r="579" spans="1:17">
      <c r="A579" s="183"/>
      <c r="B579" s="8" t="s">
        <v>144</v>
      </c>
      <c r="C579" s="9" t="s">
        <v>818</v>
      </c>
      <c r="D579" s="27">
        <v>46</v>
      </c>
      <c r="E579" s="8" t="s">
        <v>40</v>
      </c>
      <c r="F579" s="43">
        <f>G579+H579+I579</f>
        <v>54.416997999999992</v>
      </c>
      <c r="G579" s="43">
        <v>2.6520000000000001</v>
      </c>
      <c r="H579" s="43">
        <v>7.2</v>
      </c>
      <c r="I579" s="43">
        <v>44.564997999999996</v>
      </c>
      <c r="J579" s="44">
        <v>2327.94</v>
      </c>
      <c r="K579" s="43">
        <v>44.564997999999996</v>
      </c>
      <c r="L579" s="44">
        <v>2327.94</v>
      </c>
      <c r="M579" s="47">
        <f>K579/L579</f>
        <v>1.9143533768052438E-2</v>
      </c>
      <c r="N579" s="28">
        <v>241.1</v>
      </c>
      <c r="O579" s="49">
        <f>M579*N579</f>
        <v>4.615505991477443</v>
      </c>
      <c r="P579" s="49">
        <f>M579*60*1000</f>
        <v>1148.6120260831462</v>
      </c>
      <c r="Q579" s="172">
        <f>P579*N579/1000</f>
        <v>276.93035948864656</v>
      </c>
    </row>
    <row r="580" spans="1:17">
      <c r="A580" s="183"/>
      <c r="B580" s="8" t="s">
        <v>619</v>
      </c>
      <c r="C580" s="120" t="s">
        <v>607</v>
      </c>
      <c r="D580" s="121">
        <v>45</v>
      </c>
      <c r="E580" s="121">
        <v>1978</v>
      </c>
      <c r="F580" s="122">
        <v>51.670999999999999</v>
      </c>
      <c r="G580" s="122">
        <v>2.2320150000000001</v>
      </c>
      <c r="H580" s="122">
        <v>7.2</v>
      </c>
      <c r="I580" s="122">
        <v>42.238987000000002</v>
      </c>
      <c r="J580" s="123">
        <v>2206.29</v>
      </c>
      <c r="K580" s="122">
        <v>42.238987000000002</v>
      </c>
      <c r="L580" s="123">
        <v>2206.29</v>
      </c>
      <c r="M580" s="124">
        <v>1.914480281377335E-2</v>
      </c>
      <c r="N580" s="125">
        <v>311.95800000000003</v>
      </c>
      <c r="O580" s="126">
        <v>5.9723743961791076</v>
      </c>
      <c r="P580" s="126">
        <v>1148.6881688264011</v>
      </c>
      <c r="Q580" s="171">
        <v>358.34246377074646</v>
      </c>
    </row>
    <row r="581" spans="1:17">
      <c r="A581" s="183"/>
      <c r="B581" s="8" t="s">
        <v>638</v>
      </c>
      <c r="C581" s="9" t="s">
        <v>1055</v>
      </c>
      <c r="D581" s="8">
        <v>12</v>
      </c>
      <c r="E581" s="8">
        <v>1988</v>
      </c>
      <c r="F581" s="43">
        <v>15.821199999999999</v>
      </c>
      <c r="G581" s="43">
        <v>0.61199999999999999</v>
      </c>
      <c r="H581" s="43">
        <v>1.68</v>
      </c>
      <c r="I581" s="43">
        <v>13.529201</v>
      </c>
      <c r="J581" s="44">
        <v>704.29</v>
      </c>
      <c r="K581" s="43">
        <v>13.529201</v>
      </c>
      <c r="L581" s="44">
        <v>704.29</v>
      </c>
      <c r="M581" s="47">
        <v>1.9209701969359214E-2</v>
      </c>
      <c r="N581" s="28">
        <v>281.54700000000003</v>
      </c>
      <c r="O581" s="49">
        <v>5.4084339603671792</v>
      </c>
      <c r="P581" s="49">
        <v>1152.5821181615527</v>
      </c>
      <c r="Q581" s="172">
        <v>324.5060376220307</v>
      </c>
    </row>
    <row r="582" spans="1:17">
      <c r="A582" s="183"/>
      <c r="B582" s="8" t="s">
        <v>336</v>
      </c>
      <c r="C582" s="134" t="s">
        <v>312</v>
      </c>
      <c r="D582" s="135">
        <v>70</v>
      </c>
      <c r="E582" s="135" t="s">
        <v>40</v>
      </c>
      <c r="F582" s="136">
        <v>46.411000000000001</v>
      </c>
      <c r="G582" s="136">
        <v>6.1128640000000001</v>
      </c>
      <c r="H582" s="136">
        <v>0.48</v>
      </c>
      <c r="I582" s="136">
        <v>39.818137999999998</v>
      </c>
      <c r="J582" s="137">
        <v>2072.2600000000002</v>
      </c>
      <c r="K582" s="136">
        <v>39.818137999999998</v>
      </c>
      <c r="L582" s="137">
        <v>2072.2600000000002</v>
      </c>
      <c r="M582" s="138">
        <v>1.9214836941310449E-2</v>
      </c>
      <c r="N582" s="139">
        <v>263.88900000000001</v>
      </c>
      <c r="O582" s="140">
        <v>5.070584105605473</v>
      </c>
      <c r="P582" s="140">
        <v>1152.8902164786271</v>
      </c>
      <c r="Q582" s="173">
        <v>304.23504633632842</v>
      </c>
    </row>
    <row r="583" spans="1:17">
      <c r="A583" s="183"/>
      <c r="B583" s="8" t="s">
        <v>336</v>
      </c>
      <c r="C583" s="134" t="s">
        <v>313</v>
      </c>
      <c r="D583" s="135">
        <v>59</v>
      </c>
      <c r="E583" s="135">
        <v>1964</v>
      </c>
      <c r="F583" s="136">
        <v>67.597999999999999</v>
      </c>
      <c r="G583" s="136">
        <v>7.6709630000000004</v>
      </c>
      <c r="H583" s="136">
        <v>9.1199999999999992</v>
      </c>
      <c r="I583" s="136">
        <v>50.807032</v>
      </c>
      <c r="J583" s="137">
        <v>2642.27</v>
      </c>
      <c r="K583" s="136">
        <v>50.807032</v>
      </c>
      <c r="L583" s="137">
        <v>2642.27</v>
      </c>
      <c r="M583" s="138">
        <v>1.9228554235562603E-2</v>
      </c>
      <c r="N583" s="139">
        <v>263.88900000000001</v>
      </c>
      <c r="O583" s="140">
        <v>5.0742039486683801</v>
      </c>
      <c r="P583" s="140">
        <v>1153.7132541337562</v>
      </c>
      <c r="Q583" s="173">
        <v>304.45223692010279</v>
      </c>
    </row>
    <row r="584" spans="1:17">
      <c r="A584" s="183"/>
      <c r="B584" s="8" t="s">
        <v>524</v>
      </c>
      <c r="C584" s="141" t="s">
        <v>512</v>
      </c>
      <c r="D584" s="142">
        <v>12</v>
      </c>
      <c r="E584" s="142">
        <v>1981</v>
      </c>
      <c r="F584" s="143">
        <v>16.419</v>
      </c>
      <c r="G584" s="143">
        <v>0.80480399999999996</v>
      </c>
      <c r="H584" s="143">
        <v>1.84</v>
      </c>
      <c r="I584" s="143">
        <v>13.774194</v>
      </c>
      <c r="J584" s="144">
        <v>716.05</v>
      </c>
      <c r="K584" s="143">
        <v>13.774194</v>
      </c>
      <c r="L584" s="144">
        <v>716.05</v>
      </c>
      <c r="M584" s="145">
        <v>1.9236357796243279E-2</v>
      </c>
      <c r="N584" s="146">
        <v>294.19099999999997</v>
      </c>
      <c r="O584" s="147">
        <v>5.6591633364346059</v>
      </c>
      <c r="P584" s="147">
        <v>1154.1814677745967</v>
      </c>
      <c r="Q584" s="174">
        <v>339.54980018607637</v>
      </c>
    </row>
    <row r="585" spans="1:17">
      <c r="A585" s="183"/>
      <c r="B585" s="8" t="s">
        <v>105</v>
      </c>
      <c r="C585" s="9" t="s">
        <v>95</v>
      </c>
      <c r="D585" s="8">
        <v>92</v>
      </c>
      <c r="E585" s="8">
        <v>1991</v>
      </c>
      <c r="F585" s="43">
        <v>95.88</v>
      </c>
      <c r="G585" s="43">
        <v>8.9499999999999993</v>
      </c>
      <c r="H585" s="43">
        <v>15.119999999999994</v>
      </c>
      <c r="I585" s="43">
        <v>71.81</v>
      </c>
      <c r="J585" s="44">
        <v>3722</v>
      </c>
      <c r="K585" s="43">
        <v>68.431341429339071</v>
      </c>
      <c r="L585" s="44">
        <v>3546.88</v>
      </c>
      <c r="M585" s="47">
        <f>K585/L585</f>
        <v>1.9293390650188071E-2</v>
      </c>
      <c r="N585" s="28">
        <v>276.64200000000005</v>
      </c>
      <c r="O585" s="49">
        <f>M585*N585</f>
        <v>5.3373621762493295</v>
      </c>
      <c r="P585" s="49">
        <f>M585*60*1000</f>
        <v>1157.6034390112841</v>
      </c>
      <c r="Q585" s="172">
        <f>P585*N585/1000</f>
        <v>320.24173057495972</v>
      </c>
    </row>
    <row r="586" spans="1:17">
      <c r="A586" s="183"/>
      <c r="B586" s="8" t="s">
        <v>577</v>
      </c>
      <c r="C586" s="148" t="s">
        <v>571</v>
      </c>
      <c r="D586" s="149">
        <v>11</v>
      </c>
      <c r="E586" s="149">
        <v>1976</v>
      </c>
      <c r="F586" s="150">
        <v>13.852399999999999</v>
      </c>
      <c r="G586" s="150">
        <v>1.2749999999999999</v>
      </c>
      <c r="H586" s="150">
        <v>1.6</v>
      </c>
      <c r="I586" s="150">
        <v>10.977399999999999</v>
      </c>
      <c r="J586" s="151">
        <v>568.63</v>
      </c>
      <c r="K586" s="150">
        <v>10.977399999999999</v>
      </c>
      <c r="L586" s="151">
        <v>568.63</v>
      </c>
      <c r="M586" s="152">
        <v>1.9304996218982465E-2</v>
      </c>
      <c r="N586" s="153">
        <v>252.88000000000002</v>
      </c>
      <c r="O586" s="154">
        <v>4.8818474438562864</v>
      </c>
      <c r="P586" s="154">
        <v>1158.299773138948</v>
      </c>
      <c r="Q586" s="175">
        <v>292.91084663137718</v>
      </c>
    </row>
    <row r="587" spans="1:17">
      <c r="A587" s="183"/>
      <c r="B587" s="8" t="s">
        <v>105</v>
      </c>
      <c r="C587" s="9" t="s">
        <v>89</v>
      </c>
      <c r="D587" s="8">
        <v>107</v>
      </c>
      <c r="E587" s="8">
        <v>1974</v>
      </c>
      <c r="F587" s="43">
        <v>76.150000000000006</v>
      </c>
      <c r="G587" s="43">
        <v>9.67</v>
      </c>
      <c r="H587" s="43">
        <v>17.040000000000006</v>
      </c>
      <c r="I587" s="43">
        <v>49.44</v>
      </c>
      <c r="J587" s="44">
        <v>2559.98</v>
      </c>
      <c r="K587" s="43">
        <v>48.341110164923158</v>
      </c>
      <c r="L587" s="44">
        <v>2503.08</v>
      </c>
      <c r="M587" s="47">
        <f>K587/L587</f>
        <v>1.9312650880084999E-2</v>
      </c>
      <c r="N587" s="28">
        <v>276.64200000000005</v>
      </c>
      <c r="O587" s="49">
        <f>M587*N587</f>
        <v>5.3426903647684751</v>
      </c>
      <c r="P587" s="49">
        <f>M587*60*1000</f>
        <v>1158.7590528051001</v>
      </c>
      <c r="Q587" s="172">
        <f>P587*N587/1000</f>
        <v>320.56142188610852</v>
      </c>
    </row>
    <row r="588" spans="1:17">
      <c r="A588" s="183"/>
      <c r="B588" s="127" t="s">
        <v>345</v>
      </c>
      <c r="C588" s="9" t="s">
        <v>874</v>
      </c>
      <c r="D588" s="8">
        <v>45</v>
      </c>
      <c r="E588" s="8">
        <v>1966</v>
      </c>
      <c r="F588" s="43">
        <f>SUM(G588:I588)</f>
        <v>47.072001</v>
      </c>
      <c r="G588" s="43">
        <v>3.0435829999999999</v>
      </c>
      <c r="H588" s="43">
        <v>7.2</v>
      </c>
      <c r="I588" s="43">
        <v>36.828417999999999</v>
      </c>
      <c r="J588" s="44">
        <v>1900.48</v>
      </c>
      <c r="K588" s="43">
        <f>I588</f>
        <v>36.828417999999999</v>
      </c>
      <c r="L588" s="44">
        <f>J588</f>
        <v>1900.48</v>
      </c>
      <c r="M588" s="47">
        <f>K588/L588</f>
        <v>1.9378482278161305E-2</v>
      </c>
      <c r="N588" s="28">
        <v>220.94300000000001</v>
      </c>
      <c r="O588" s="49">
        <f>M588*N588</f>
        <v>4.2815400099837939</v>
      </c>
      <c r="P588" s="49">
        <f>M588*60*1000</f>
        <v>1162.7089366896782</v>
      </c>
      <c r="Q588" s="172">
        <f>P588*N588/1000</f>
        <v>256.89240059902761</v>
      </c>
    </row>
    <row r="589" spans="1:17">
      <c r="A589" s="183"/>
      <c r="B589" s="8" t="s">
        <v>36</v>
      </c>
      <c r="C589" s="9" t="s">
        <v>33</v>
      </c>
      <c r="D589" s="8">
        <v>44</v>
      </c>
      <c r="E589" s="8">
        <v>1968</v>
      </c>
      <c r="F589" s="43">
        <v>45.4</v>
      </c>
      <c r="G589" s="43">
        <v>2.5</v>
      </c>
      <c r="H589" s="43">
        <v>7.04</v>
      </c>
      <c r="I589" s="43">
        <v>35.9</v>
      </c>
      <c r="J589" s="44">
        <v>1849.2</v>
      </c>
      <c r="K589" s="43">
        <f>I589</f>
        <v>35.9</v>
      </c>
      <c r="L589" s="44">
        <f>J589</f>
        <v>1849.2</v>
      </c>
      <c r="M589" s="47">
        <f>K589/L589</f>
        <v>1.9413800562405364E-2</v>
      </c>
      <c r="N589" s="28">
        <v>302.91000000000003</v>
      </c>
      <c r="O589" s="49">
        <f>M589*N589</f>
        <v>5.8806343283582097</v>
      </c>
      <c r="P589" s="49">
        <f>M589*60*1000</f>
        <v>1164.8280337443218</v>
      </c>
      <c r="Q589" s="172">
        <f>P589*N589/1000</f>
        <v>352.83805970149257</v>
      </c>
    </row>
    <row r="590" spans="1:17">
      <c r="A590" s="183"/>
      <c r="B590" s="8" t="s">
        <v>577</v>
      </c>
      <c r="C590" s="148" t="s">
        <v>1041</v>
      </c>
      <c r="D590" s="149">
        <v>19</v>
      </c>
      <c r="E590" s="149">
        <v>1969</v>
      </c>
      <c r="F590" s="150">
        <v>23.885000000000002</v>
      </c>
      <c r="G590" s="150">
        <v>1.581</v>
      </c>
      <c r="H590" s="150">
        <v>0</v>
      </c>
      <c r="I590" s="150">
        <v>22.303999999999998</v>
      </c>
      <c r="J590" s="151">
        <v>1148.45</v>
      </c>
      <c r="K590" s="150">
        <v>22.303999999999998</v>
      </c>
      <c r="L590" s="151">
        <v>1148.45</v>
      </c>
      <c r="M590" s="152">
        <v>1.9420958683442898E-2</v>
      </c>
      <c r="N590" s="153">
        <v>260.40100000000001</v>
      </c>
      <c r="O590" s="154">
        <v>5.0572370621272142</v>
      </c>
      <c r="P590" s="154">
        <v>1165.2575210065738</v>
      </c>
      <c r="Q590" s="175">
        <v>303.43422372763285</v>
      </c>
    </row>
    <row r="591" spans="1:17">
      <c r="A591" s="183"/>
      <c r="B591" s="8" t="s">
        <v>638</v>
      </c>
      <c r="C591" s="9" t="s">
        <v>1056</v>
      </c>
      <c r="D591" s="8">
        <v>20</v>
      </c>
      <c r="E591" s="8">
        <v>1985</v>
      </c>
      <c r="F591" s="43">
        <v>26.143999999999998</v>
      </c>
      <c r="G591" s="43">
        <v>2.601</v>
      </c>
      <c r="H591" s="43">
        <v>3.2</v>
      </c>
      <c r="I591" s="43">
        <v>20.343001000000001</v>
      </c>
      <c r="J591" s="44">
        <v>1047.19</v>
      </c>
      <c r="K591" s="43">
        <v>20.343001000000001</v>
      </c>
      <c r="L591" s="44">
        <v>1047.19</v>
      </c>
      <c r="M591" s="47">
        <v>1.9426275079020998E-2</v>
      </c>
      <c r="N591" s="28">
        <v>281.54700000000003</v>
      </c>
      <c r="O591" s="49">
        <v>5.469409469673125</v>
      </c>
      <c r="P591" s="49">
        <v>1165.5765047412599</v>
      </c>
      <c r="Q591" s="172">
        <v>328.16456818038756</v>
      </c>
    </row>
    <row r="592" spans="1:17">
      <c r="A592" s="183"/>
      <c r="B592" s="127" t="s">
        <v>345</v>
      </c>
      <c r="C592" s="9" t="s">
        <v>875</v>
      </c>
      <c r="D592" s="8">
        <v>17</v>
      </c>
      <c r="E592" s="8">
        <v>1959</v>
      </c>
      <c r="F592" s="43">
        <f>SUM(G592:I592)</f>
        <v>17.705999000000002</v>
      </c>
      <c r="G592" s="43">
        <v>1.4671799999999999</v>
      </c>
      <c r="H592" s="43">
        <v>0.17</v>
      </c>
      <c r="I592" s="43">
        <v>16.068819000000001</v>
      </c>
      <c r="J592" s="44">
        <v>827.04</v>
      </c>
      <c r="K592" s="43">
        <f>I592</f>
        <v>16.068819000000001</v>
      </c>
      <c r="L592" s="44">
        <f>J592</f>
        <v>827.04</v>
      </c>
      <c r="M592" s="47">
        <f>K592/L592</f>
        <v>1.9429312971561231E-2</v>
      </c>
      <c r="N592" s="28">
        <v>220.94300000000001</v>
      </c>
      <c r="O592" s="49">
        <f>M592*N592</f>
        <v>4.2927706958756531</v>
      </c>
      <c r="P592" s="49">
        <f>M592*60*1000</f>
        <v>1165.7587782936739</v>
      </c>
      <c r="Q592" s="172">
        <f>P592*N592/1000</f>
        <v>257.56624175253921</v>
      </c>
    </row>
    <row r="593" spans="1:17">
      <c r="A593" s="183"/>
      <c r="B593" s="8" t="s">
        <v>59</v>
      </c>
      <c r="C593" s="9" t="s">
        <v>376</v>
      </c>
      <c r="D593" s="8">
        <v>10</v>
      </c>
      <c r="E593" s="8" t="s">
        <v>758</v>
      </c>
      <c r="F593" s="43">
        <f>SUM(G593,H593,I593)</f>
        <v>15.01</v>
      </c>
      <c r="G593" s="43">
        <v>1.06</v>
      </c>
      <c r="H593" s="43">
        <v>1.478</v>
      </c>
      <c r="I593" s="43">
        <v>12.472</v>
      </c>
      <c r="J593" s="44"/>
      <c r="K593" s="43">
        <f>I593</f>
        <v>12.472</v>
      </c>
      <c r="L593" s="44">
        <v>641.72</v>
      </c>
      <c r="M593" s="47">
        <f>K593/L593</f>
        <v>1.9435267718007854E-2</v>
      </c>
      <c r="N593" s="28">
        <v>243.506</v>
      </c>
      <c r="O593" s="49">
        <f>M593*N593</f>
        <v>4.7326043009412206</v>
      </c>
      <c r="P593" s="49">
        <f>M593*60*1000</f>
        <v>1166.1160630804711</v>
      </c>
      <c r="Q593" s="172">
        <f>P593*N593/1000</f>
        <v>283.95625805647325</v>
      </c>
    </row>
    <row r="594" spans="1:17">
      <c r="A594" s="183"/>
      <c r="B594" s="8" t="s">
        <v>577</v>
      </c>
      <c r="C594" s="148" t="s">
        <v>572</v>
      </c>
      <c r="D594" s="149">
        <v>37</v>
      </c>
      <c r="E594" s="149">
        <v>1983</v>
      </c>
      <c r="F594" s="150">
        <v>49.74</v>
      </c>
      <c r="G594" s="150">
        <v>4.08</v>
      </c>
      <c r="H594" s="150">
        <v>6.08</v>
      </c>
      <c r="I594" s="150">
        <v>39.579994999999997</v>
      </c>
      <c r="J594" s="151">
        <v>2034.47</v>
      </c>
      <c r="K594" s="150">
        <v>39.579994999999997</v>
      </c>
      <c r="L594" s="151">
        <v>2034.47</v>
      </c>
      <c r="M594" s="152">
        <v>1.9454695817583939E-2</v>
      </c>
      <c r="N594" s="153">
        <v>252.88000000000002</v>
      </c>
      <c r="O594" s="154">
        <v>4.9197034783506268</v>
      </c>
      <c r="P594" s="154">
        <v>1167.2817490550362</v>
      </c>
      <c r="Q594" s="175">
        <v>295.18220870103755</v>
      </c>
    </row>
    <row r="595" spans="1:17">
      <c r="A595" s="183"/>
      <c r="B595" s="127" t="s">
        <v>345</v>
      </c>
      <c r="C595" s="9" t="s">
        <v>344</v>
      </c>
      <c r="D595" s="8">
        <v>32</v>
      </c>
      <c r="E595" s="8">
        <v>1965</v>
      </c>
      <c r="F595" s="43">
        <f>SUM(G595:I595)</f>
        <v>30.785002000000002</v>
      </c>
      <c r="G595" s="43">
        <v>1.8725560000000001</v>
      </c>
      <c r="H595" s="43">
        <v>5.12</v>
      </c>
      <c r="I595" s="43">
        <v>23.792446000000002</v>
      </c>
      <c r="J595" s="44">
        <v>1220.06</v>
      </c>
      <c r="K595" s="43">
        <f>I595</f>
        <v>23.792446000000002</v>
      </c>
      <c r="L595" s="44">
        <f>J595</f>
        <v>1220.06</v>
      </c>
      <c r="M595" s="47">
        <f>K595/L595</f>
        <v>1.9501045850204089E-2</v>
      </c>
      <c r="N595" s="28">
        <v>220.94300000000001</v>
      </c>
      <c r="O595" s="49">
        <f>M595*N595</f>
        <v>4.3086195732816419</v>
      </c>
      <c r="P595" s="49">
        <f>M595*60*1000</f>
        <v>1170.0627510122454</v>
      </c>
      <c r="Q595" s="172">
        <f>P595*N595/1000</f>
        <v>258.51717439689855</v>
      </c>
    </row>
    <row r="596" spans="1:17">
      <c r="A596" s="183"/>
      <c r="B596" s="8" t="s">
        <v>535</v>
      </c>
      <c r="C596" s="141" t="s">
        <v>529</v>
      </c>
      <c r="D596" s="142">
        <v>32</v>
      </c>
      <c r="E596" s="142">
        <v>1967</v>
      </c>
      <c r="F596" s="143">
        <v>30.02</v>
      </c>
      <c r="G596" s="143">
        <v>0</v>
      </c>
      <c r="H596" s="143">
        <v>0</v>
      </c>
      <c r="I596" s="143">
        <v>30.02</v>
      </c>
      <c r="J596" s="144">
        <v>1535</v>
      </c>
      <c r="K596" s="143">
        <v>30.02</v>
      </c>
      <c r="L596" s="144">
        <v>1535</v>
      </c>
      <c r="M596" s="145">
        <v>1.9557003257328991E-2</v>
      </c>
      <c r="N596" s="146">
        <v>285.03500000000003</v>
      </c>
      <c r="O596" s="147">
        <v>5.5744304234527693</v>
      </c>
      <c r="P596" s="147">
        <v>1173.4201954397395</v>
      </c>
      <c r="Q596" s="174">
        <v>334.46582540716616</v>
      </c>
    </row>
    <row r="597" spans="1:17">
      <c r="A597" s="183"/>
      <c r="B597" s="8" t="s">
        <v>36</v>
      </c>
      <c r="C597" s="9" t="s">
        <v>31</v>
      </c>
      <c r="D597" s="8">
        <v>9</v>
      </c>
      <c r="E597" s="8">
        <v>1990</v>
      </c>
      <c r="F597" s="43">
        <v>11.2</v>
      </c>
      <c r="G597" s="43">
        <v>0.7</v>
      </c>
      <c r="H597" s="43">
        <v>1.44</v>
      </c>
      <c r="I597" s="43">
        <v>9.1</v>
      </c>
      <c r="J597" s="44">
        <v>464.1</v>
      </c>
      <c r="K597" s="43">
        <f>I597</f>
        <v>9.1</v>
      </c>
      <c r="L597" s="44">
        <f>J597</f>
        <v>464.1</v>
      </c>
      <c r="M597" s="47">
        <f>K597/L597</f>
        <v>1.9607843137254902E-2</v>
      </c>
      <c r="N597" s="28">
        <v>302.91000000000003</v>
      </c>
      <c r="O597" s="49">
        <f>M597*N597</f>
        <v>5.9394117647058824</v>
      </c>
      <c r="P597" s="49">
        <f>M597*60*1000</f>
        <v>1176.4705882352941</v>
      </c>
      <c r="Q597" s="172">
        <f>P597*N597/1000</f>
        <v>356.36470588235295</v>
      </c>
    </row>
    <row r="598" spans="1:17">
      <c r="A598" s="183"/>
      <c r="B598" s="8" t="s">
        <v>144</v>
      </c>
      <c r="C598" s="9" t="s">
        <v>419</v>
      </c>
      <c r="D598" s="27">
        <v>93</v>
      </c>
      <c r="E598" s="8" t="s">
        <v>40</v>
      </c>
      <c r="F598" s="43">
        <f>G598+H598+I598</f>
        <v>56.494000999999997</v>
      </c>
      <c r="G598" s="43">
        <v>4.08</v>
      </c>
      <c r="H598" s="43">
        <v>0.83000000000000007</v>
      </c>
      <c r="I598" s="43">
        <v>51.584001000000001</v>
      </c>
      <c r="J598" s="44">
        <v>3336.12</v>
      </c>
      <c r="K598" s="43">
        <v>64.47</v>
      </c>
      <c r="L598" s="44">
        <v>3285.55</v>
      </c>
      <c r="M598" s="47">
        <f>K598/L598</f>
        <v>1.9622285462099192E-2</v>
      </c>
      <c r="N598" s="28">
        <v>241.1</v>
      </c>
      <c r="O598" s="49">
        <f>M598*N598</f>
        <v>4.7309330249121153</v>
      </c>
      <c r="P598" s="49">
        <f>M598*60*1000</f>
        <v>1177.3371277259514</v>
      </c>
      <c r="Q598" s="172">
        <f>P598*N598/1000</f>
        <v>283.8559814947269</v>
      </c>
    </row>
    <row r="599" spans="1:17">
      <c r="A599" s="183"/>
      <c r="B599" s="8" t="s">
        <v>238</v>
      </c>
      <c r="C599" s="9" t="s">
        <v>918</v>
      </c>
      <c r="D599" s="8">
        <v>60</v>
      </c>
      <c r="E599" s="8">
        <v>1963</v>
      </c>
      <c r="F599" s="43">
        <v>51.872999999999998</v>
      </c>
      <c r="G599" s="43">
        <v>4.8339999999999996</v>
      </c>
      <c r="H599" s="43">
        <v>0.6</v>
      </c>
      <c r="I599" s="43">
        <v>46.439</v>
      </c>
      <c r="J599" s="44">
        <v>2364.1799999999998</v>
      </c>
      <c r="K599" s="43">
        <v>46.439</v>
      </c>
      <c r="L599" s="44">
        <v>2364.1799999999998</v>
      </c>
      <c r="M599" s="47">
        <f>K599/L599</f>
        <v>1.9642751397947703E-2</v>
      </c>
      <c r="N599" s="28">
        <v>249.5</v>
      </c>
      <c r="O599" s="49">
        <f>M599*N599</f>
        <v>4.9008664737879517</v>
      </c>
      <c r="P599" s="49">
        <f>M599*60*1000</f>
        <v>1178.5650838768622</v>
      </c>
      <c r="Q599" s="172">
        <f>P599*N599/1000</f>
        <v>294.05198842727714</v>
      </c>
    </row>
    <row r="600" spans="1:17">
      <c r="A600" s="183"/>
      <c r="B600" s="127" t="s">
        <v>216</v>
      </c>
      <c r="C600" s="9" t="s">
        <v>476</v>
      </c>
      <c r="D600" s="8">
        <v>30</v>
      </c>
      <c r="E600" s="8">
        <v>1980</v>
      </c>
      <c r="F600" s="43">
        <v>37.597000000000001</v>
      </c>
      <c r="G600" s="43">
        <v>3.06</v>
      </c>
      <c r="H600" s="43">
        <v>4.6369999999999996</v>
      </c>
      <c r="I600" s="43">
        <v>29.9</v>
      </c>
      <c r="J600" s="44">
        <v>1516.48</v>
      </c>
      <c r="K600" s="43">
        <v>29.9</v>
      </c>
      <c r="L600" s="44">
        <v>1516.48</v>
      </c>
      <c r="M600" s="47">
        <f>K600/L600</f>
        <v>1.9716712386579446E-2</v>
      </c>
      <c r="N600" s="28">
        <v>300.85000000000002</v>
      </c>
      <c r="O600" s="49">
        <f>M600*N600</f>
        <v>5.9317729215024269</v>
      </c>
      <c r="P600" s="49">
        <f>M600*60*1000</f>
        <v>1183.0027431947667</v>
      </c>
      <c r="Q600" s="172">
        <f>P600*N600/1000</f>
        <v>355.90637529014555</v>
      </c>
    </row>
    <row r="601" spans="1:17">
      <c r="A601" s="183"/>
      <c r="B601" s="8" t="s">
        <v>524</v>
      </c>
      <c r="C601" s="141" t="s">
        <v>514</v>
      </c>
      <c r="D601" s="142">
        <v>47</v>
      </c>
      <c r="E601" s="142">
        <v>1969</v>
      </c>
      <c r="F601" s="143">
        <v>37.348999999999997</v>
      </c>
      <c r="G601" s="143">
        <v>0</v>
      </c>
      <c r="H601" s="143">
        <v>0</v>
      </c>
      <c r="I601" s="143">
        <v>37.349001999999999</v>
      </c>
      <c r="J601" s="144">
        <v>1893.25</v>
      </c>
      <c r="K601" s="143">
        <v>37.349001999999999</v>
      </c>
      <c r="L601" s="144">
        <v>1893.25</v>
      </c>
      <c r="M601" s="145">
        <v>1.9727453849201108E-2</v>
      </c>
      <c r="N601" s="146">
        <v>294.19099999999997</v>
      </c>
      <c r="O601" s="147">
        <v>5.8036393753503228</v>
      </c>
      <c r="P601" s="147">
        <v>1183.6472309520664</v>
      </c>
      <c r="Q601" s="174">
        <v>348.21836252101929</v>
      </c>
    </row>
    <row r="602" spans="1:17">
      <c r="A602" s="183"/>
      <c r="B602" s="127" t="s">
        <v>405</v>
      </c>
      <c r="C602" s="9" t="s">
        <v>394</v>
      </c>
      <c r="D602" s="8">
        <v>19</v>
      </c>
      <c r="E602" s="8">
        <v>1986</v>
      </c>
      <c r="F602" s="43">
        <f>SUM(G602:I602)</f>
        <v>16.829999999999998</v>
      </c>
      <c r="G602" s="43">
        <v>0</v>
      </c>
      <c r="H602" s="43">
        <v>0</v>
      </c>
      <c r="I602" s="43">
        <v>16.829999999999998</v>
      </c>
      <c r="J602" s="44">
        <v>850.94</v>
      </c>
      <c r="K602" s="43">
        <v>16.829999999999998</v>
      </c>
      <c r="L602" s="44">
        <v>850.94</v>
      </c>
      <c r="M602" s="47">
        <f>K602/L602</f>
        <v>1.9778127717582906E-2</v>
      </c>
      <c r="N602" s="28">
        <v>294</v>
      </c>
      <c r="O602" s="49">
        <f>M602*N602</f>
        <v>5.814769548969374</v>
      </c>
      <c r="P602" s="49">
        <f>M602*60*1000</f>
        <v>1186.6876630549743</v>
      </c>
      <c r="Q602" s="172">
        <f>P602*N602/1000</f>
        <v>348.88617293816247</v>
      </c>
    </row>
    <row r="603" spans="1:17">
      <c r="A603" s="183"/>
      <c r="B603" s="127" t="s">
        <v>405</v>
      </c>
      <c r="C603" s="9" t="s">
        <v>392</v>
      </c>
      <c r="D603" s="8">
        <v>10</v>
      </c>
      <c r="E603" s="8">
        <v>1973</v>
      </c>
      <c r="F603" s="43">
        <f>SUM(G603:I603)</f>
        <v>15.917</v>
      </c>
      <c r="G603" s="43">
        <v>0</v>
      </c>
      <c r="H603" s="43">
        <v>0</v>
      </c>
      <c r="I603" s="43">
        <v>15.917</v>
      </c>
      <c r="J603" s="44">
        <v>804.68</v>
      </c>
      <c r="K603" s="43">
        <v>15.917</v>
      </c>
      <c r="L603" s="44">
        <v>804.68</v>
      </c>
      <c r="M603" s="47">
        <f>K603/L603</f>
        <v>1.9780533876820602E-2</v>
      </c>
      <c r="N603" s="28">
        <v>294</v>
      </c>
      <c r="O603" s="49">
        <f>M603*N603</f>
        <v>5.8154769597852569</v>
      </c>
      <c r="P603" s="49">
        <f>M603*60*1000</f>
        <v>1186.8320326092362</v>
      </c>
      <c r="Q603" s="172">
        <f>P603*N603/1000</f>
        <v>348.92861758711547</v>
      </c>
    </row>
    <row r="604" spans="1:17">
      <c r="A604" s="183"/>
      <c r="B604" s="127" t="s">
        <v>215</v>
      </c>
      <c r="C604" s="9" t="s">
        <v>199</v>
      </c>
      <c r="D604" s="8">
        <v>50</v>
      </c>
      <c r="E604" s="8">
        <v>1969</v>
      </c>
      <c r="F604" s="43">
        <f>SUM(G604+H604+I604)</f>
        <v>61.9</v>
      </c>
      <c r="G604" s="43">
        <v>3.1</v>
      </c>
      <c r="H604" s="43">
        <v>7.9</v>
      </c>
      <c r="I604" s="43">
        <v>50.9</v>
      </c>
      <c r="J604" s="44">
        <v>2573.06</v>
      </c>
      <c r="K604" s="43">
        <v>50.9</v>
      </c>
      <c r="L604" s="44">
        <v>2573.1</v>
      </c>
      <c r="M604" s="47">
        <f>SUM(K604/L604)</f>
        <v>1.9781586413275817E-2</v>
      </c>
      <c r="N604" s="28">
        <v>222.1</v>
      </c>
      <c r="O604" s="49">
        <f>SUM(M604*N604)</f>
        <v>4.3934903423885592</v>
      </c>
      <c r="P604" s="49">
        <f>SUM(M604*60*1000)</f>
        <v>1186.8951847965491</v>
      </c>
      <c r="Q604" s="172">
        <f>SUM(O604*60)</f>
        <v>263.60942054331355</v>
      </c>
    </row>
    <row r="605" spans="1:17">
      <c r="A605" s="183"/>
      <c r="B605" s="127" t="s">
        <v>345</v>
      </c>
      <c r="C605" s="9" t="s">
        <v>876</v>
      </c>
      <c r="D605" s="8">
        <v>32</v>
      </c>
      <c r="E605" s="8">
        <v>1966</v>
      </c>
      <c r="F605" s="43">
        <f>SUM(G605:I605)</f>
        <v>31.640002000000003</v>
      </c>
      <c r="G605" s="43">
        <v>2.4029150000000001</v>
      </c>
      <c r="H605" s="43">
        <v>4.96</v>
      </c>
      <c r="I605" s="43">
        <v>24.277087000000002</v>
      </c>
      <c r="J605" s="44">
        <v>1224.6599999999999</v>
      </c>
      <c r="K605" s="43">
        <f>I605</f>
        <v>24.277087000000002</v>
      </c>
      <c r="L605" s="44">
        <f>J605</f>
        <v>1224.6599999999999</v>
      </c>
      <c r="M605" s="47">
        <f>K605/L605</f>
        <v>1.9823532245684519E-2</v>
      </c>
      <c r="N605" s="28">
        <v>220.94300000000001</v>
      </c>
      <c r="O605" s="49">
        <f>M605*N605</f>
        <v>4.3798706849582754</v>
      </c>
      <c r="P605" s="49">
        <f>M605*60*1000</f>
        <v>1189.4119347410713</v>
      </c>
      <c r="Q605" s="172">
        <f>P605*N605/1000</f>
        <v>262.79224109749651</v>
      </c>
    </row>
    <row r="606" spans="1:17">
      <c r="A606" s="183"/>
      <c r="B606" s="127" t="s">
        <v>147</v>
      </c>
      <c r="C606" s="128" t="s">
        <v>441</v>
      </c>
      <c r="D606" s="129">
        <v>107</v>
      </c>
      <c r="E606" s="130" t="s">
        <v>40</v>
      </c>
      <c r="F606" s="131">
        <v>73.819999999999993</v>
      </c>
      <c r="G606" s="131">
        <v>5.78</v>
      </c>
      <c r="H606" s="132">
        <v>17.2</v>
      </c>
      <c r="I606" s="131">
        <v>50.84</v>
      </c>
      <c r="J606" s="133">
        <v>2563.58</v>
      </c>
      <c r="K606" s="131">
        <v>50.84</v>
      </c>
      <c r="L606" s="133">
        <v>2563.58</v>
      </c>
      <c r="M606" s="47">
        <f>K606/L606</f>
        <v>1.9831641688576134E-2</v>
      </c>
      <c r="N606" s="28">
        <v>222.7</v>
      </c>
      <c r="O606" s="49">
        <f>M606*N606</f>
        <v>4.4165066040459049</v>
      </c>
      <c r="P606" s="49">
        <f>M606*60*1000</f>
        <v>1189.898501314568</v>
      </c>
      <c r="Q606" s="172">
        <f>P606*N606/1000</f>
        <v>264.99039624275429</v>
      </c>
    </row>
    <row r="607" spans="1:17">
      <c r="A607" s="183"/>
      <c r="B607" s="8" t="s">
        <v>1031</v>
      </c>
      <c r="C607" s="120" t="s">
        <v>1025</v>
      </c>
      <c r="D607" s="121">
        <v>5</v>
      </c>
      <c r="E607" s="121">
        <v>1962</v>
      </c>
      <c r="F607" s="122">
        <v>3.7120000000000002</v>
      </c>
      <c r="G607" s="122">
        <v>0</v>
      </c>
      <c r="H607" s="122">
        <v>0</v>
      </c>
      <c r="I607" s="122">
        <v>3.7120000000000002</v>
      </c>
      <c r="J607" s="123">
        <v>187.09</v>
      </c>
      <c r="K607" s="122">
        <v>3.7120000000000002</v>
      </c>
      <c r="L607" s="123">
        <v>187.09</v>
      </c>
      <c r="M607" s="124">
        <v>1.9840718370837566E-2</v>
      </c>
      <c r="N607" s="125">
        <v>309.56</v>
      </c>
      <c r="O607" s="126">
        <v>6.1418927788764766</v>
      </c>
      <c r="P607" s="126">
        <v>1190.443102250254</v>
      </c>
      <c r="Q607" s="171">
        <v>368.51356673258863</v>
      </c>
    </row>
    <row r="608" spans="1:17">
      <c r="A608" s="183"/>
      <c r="B608" s="127" t="s">
        <v>216</v>
      </c>
      <c r="C608" s="9" t="s">
        <v>474</v>
      </c>
      <c r="D608" s="8">
        <v>45</v>
      </c>
      <c r="E608" s="8">
        <v>1980</v>
      </c>
      <c r="F608" s="43">
        <v>58.220999999999997</v>
      </c>
      <c r="G608" s="43">
        <v>5.33</v>
      </c>
      <c r="H608" s="43">
        <v>7.2009999999999996</v>
      </c>
      <c r="I608" s="43">
        <v>45.69</v>
      </c>
      <c r="J608" s="44">
        <v>2298</v>
      </c>
      <c r="K608" s="43">
        <v>45.69</v>
      </c>
      <c r="L608" s="44">
        <v>2298</v>
      </c>
      <c r="M608" s="47">
        <f>K608/L608</f>
        <v>1.9882506527415144E-2</v>
      </c>
      <c r="N608" s="28">
        <v>300.85000000000002</v>
      </c>
      <c r="O608" s="49">
        <f>M608*N608</f>
        <v>5.9816520887728464</v>
      </c>
      <c r="P608" s="49">
        <f>M608*60*1000</f>
        <v>1192.9503916449087</v>
      </c>
      <c r="Q608" s="172">
        <f>P608*N608/1000</f>
        <v>358.89912532637084</v>
      </c>
    </row>
    <row r="609" spans="1:17">
      <c r="A609" s="183"/>
      <c r="B609" s="8" t="s">
        <v>144</v>
      </c>
      <c r="C609" s="9" t="s">
        <v>819</v>
      </c>
      <c r="D609" s="27">
        <v>20</v>
      </c>
      <c r="E609" s="8" t="s">
        <v>40</v>
      </c>
      <c r="F609" s="43">
        <f>G609+H609+I609</f>
        <v>23.379998000000001</v>
      </c>
      <c r="G609" s="43">
        <v>1.224</v>
      </c>
      <c r="H609" s="43">
        <v>3.2</v>
      </c>
      <c r="I609" s="43">
        <v>18.955998000000001</v>
      </c>
      <c r="J609" s="44">
        <v>952.58</v>
      </c>
      <c r="K609" s="43">
        <v>18.955998000000001</v>
      </c>
      <c r="L609" s="44">
        <v>952.58</v>
      </c>
      <c r="M609" s="47">
        <f>K609/L609</f>
        <v>1.9899638875475027E-2</v>
      </c>
      <c r="N609" s="28">
        <v>241.1</v>
      </c>
      <c r="O609" s="49">
        <f>M609*N609</f>
        <v>4.7978029328770289</v>
      </c>
      <c r="P609" s="49">
        <f>M609*60*1000</f>
        <v>1193.9783325285016</v>
      </c>
      <c r="Q609" s="172">
        <f>P609*N609/1000</f>
        <v>287.86817597262171</v>
      </c>
    </row>
    <row r="610" spans="1:17">
      <c r="A610" s="183"/>
      <c r="B610" s="127" t="s">
        <v>345</v>
      </c>
      <c r="C610" s="9" t="s">
        <v>877</v>
      </c>
      <c r="D610" s="8">
        <v>32</v>
      </c>
      <c r="E610" s="8">
        <v>1981</v>
      </c>
      <c r="F610" s="43">
        <f>SUM(G610:I610)</f>
        <v>44.579999000000001</v>
      </c>
      <c r="G610" s="43">
        <v>3.764675</v>
      </c>
      <c r="H610" s="43">
        <v>5.12</v>
      </c>
      <c r="I610" s="43">
        <v>35.695323999999999</v>
      </c>
      <c r="J610" s="44">
        <v>1792.76</v>
      </c>
      <c r="K610" s="43">
        <f>I610</f>
        <v>35.695323999999999</v>
      </c>
      <c r="L610" s="44">
        <f>J610</f>
        <v>1792.76</v>
      </c>
      <c r="M610" s="47">
        <f>K610/L610</f>
        <v>1.9910821303465047E-2</v>
      </c>
      <c r="N610" s="28">
        <v>220.94300000000001</v>
      </c>
      <c r="O610" s="49">
        <f>M610*N610</f>
        <v>4.3991565912514785</v>
      </c>
      <c r="P610" s="49">
        <f>M610*60*1000</f>
        <v>1194.6492782079029</v>
      </c>
      <c r="Q610" s="172">
        <f>P610*N610/1000</f>
        <v>263.94939547508869</v>
      </c>
    </row>
    <row r="611" spans="1:17">
      <c r="A611" s="183"/>
      <c r="B611" s="127" t="s">
        <v>405</v>
      </c>
      <c r="C611" s="9" t="s">
        <v>389</v>
      </c>
      <c r="D611" s="8">
        <v>46</v>
      </c>
      <c r="E611" s="8">
        <v>1960</v>
      </c>
      <c r="F611" s="43">
        <f>SUM(G611:I611)</f>
        <v>36.537999999999997</v>
      </c>
      <c r="G611" s="43">
        <v>0</v>
      </c>
      <c r="H611" s="43">
        <v>0</v>
      </c>
      <c r="I611" s="43">
        <v>36.537999999999997</v>
      </c>
      <c r="J611" s="44">
        <v>1833.82</v>
      </c>
      <c r="K611" s="43">
        <v>36.537999999999997</v>
      </c>
      <c r="L611" s="44">
        <v>1833.82</v>
      </c>
      <c r="M611" s="47">
        <f>K611/L611</f>
        <v>1.9924529124995909E-2</v>
      </c>
      <c r="N611" s="28">
        <v>294</v>
      </c>
      <c r="O611" s="49">
        <f>M611*N611</f>
        <v>5.8578115627487977</v>
      </c>
      <c r="P611" s="49">
        <f>M611*60*1000</f>
        <v>1195.4717474997544</v>
      </c>
      <c r="Q611" s="172">
        <f>P611*N611/1000</f>
        <v>351.46869376492782</v>
      </c>
    </row>
    <row r="612" spans="1:17">
      <c r="A612" s="183"/>
      <c r="B612" s="8" t="s">
        <v>619</v>
      </c>
      <c r="C612" s="120" t="s">
        <v>609</v>
      </c>
      <c r="D612" s="121">
        <v>20</v>
      </c>
      <c r="E612" s="121">
        <v>1990</v>
      </c>
      <c r="F612" s="122">
        <v>26.669</v>
      </c>
      <c r="G612" s="122">
        <v>2.0372460000000001</v>
      </c>
      <c r="H612" s="122">
        <v>3.2</v>
      </c>
      <c r="I612" s="122">
        <v>21.431754000000002</v>
      </c>
      <c r="J612" s="123">
        <v>1074.54</v>
      </c>
      <c r="K612" s="122">
        <v>21.431754000000002</v>
      </c>
      <c r="L612" s="123">
        <v>1074.54</v>
      </c>
      <c r="M612" s="124">
        <v>1.994504997487297E-2</v>
      </c>
      <c r="N612" s="125">
        <v>294.95400000000006</v>
      </c>
      <c r="O612" s="126">
        <v>5.8828722702886829</v>
      </c>
      <c r="P612" s="126">
        <v>1196.7029984923784</v>
      </c>
      <c r="Q612" s="171">
        <v>352.97233621732107</v>
      </c>
    </row>
    <row r="613" spans="1:17">
      <c r="A613" s="183"/>
      <c r="B613" s="8" t="s">
        <v>105</v>
      </c>
      <c r="C613" s="9" t="s">
        <v>91</v>
      </c>
      <c r="D613" s="8">
        <v>118</v>
      </c>
      <c r="E613" s="8">
        <v>1961</v>
      </c>
      <c r="F613" s="43">
        <v>64.900000000000006</v>
      </c>
      <c r="G613" s="43">
        <v>12.59</v>
      </c>
      <c r="H613" s="43">
        <v>0</v>
      </c>
      <c r="I613" s="43">
        <v>52.31</v>
      </c>
      <c r="J613" s="44">
        <v>2620.23</v>
      </c>
      <c r="K613" s="43">
        <v>52.31</v>
      </c>
      <c r="L613" s="44">
        <v>2620.23</v>
      </c>
      <c r="M613" s="47">
        <f>K613/L613</f>
        <v>1.9963896299179842E-2</v>
      </c>
      <c r="N613" s="28">
        <v>276.64200000000005</v>
      </c>
      <c r="O613" s="49">
        <f>M613*N613</f>
        <v>5.5228521999977112</v>
      </c>
      <c r="P613" s="49">
        <f>M613*60*1000</f>
        <v>1197.8337779507906</v>
      </c>
      <c r="Q613" s="172">
        <f>P613*N613/1000</f>
        <v>331.37113199986265</v>
      </c>
    </row>
    <row r="614" spans="1:17">
      <c r="A614" s="183"/>
      <c r="B614" s="127" t="s">
        <v>345</v>
      </c>
      <c r="C614" s="9" t="s">
        <v>468</v>
      </c>
      <c r="D614" s="8">
        <v>27</v>
      </c>
      <c r="E614" s="8">
        <v>1963</v>
      </c>
      <c r="F614" s="43">
        <f>SUM(G614:I614)</f>
        <v>26.213001000000002</v>
      </c>
      <c r="G614" s="43">
        <v>1.38567</v>
      </c>
      <c r="H614" s="43">
        <v>0.25</v>
      </c>
      <c r="I614" s="43">
        <v>24.577331000000001</v>
      </c>
      <c r="J614" s="44">
        <v>1224.27</v>
      </c>
      <c r="K614" s="43">
        <f>I614</f>
        <v>24.577331000000001</v>
      </c>
      <c r="L614" s="44">
        <f>J614</f>
        <v>1224.27</v>
      </c>
      <c r="M614" s="47">
        <f>K614/L614</f>
        <v>2.0075090462071277E-2</v>
      </c>
      <c r="N614" s="28">
        <v>220.94300000000001</v>
      </c>
      <c r="O614" s="49">
        <f>M614*N614</f>
        <v>4.4354507119614146</v>
      </c>
      <c r="P614" s="49">
        <f>M614*60*1000</f>
        <v>1204.5054277242766</v>
      </c>
      <c r="Q614" s="172">
        <f>P614*N614/1000</f>
        <v>266.1270427176849</v>
      </c>
    </row>
    <row r="615" spans="1:17">
      <c r="A615" s="183"/>
      <c r="B615" s="127" t="s">
        <v>345</v>
      </c>
      <c r="C615" s="9" t="s">
        <v>878</v>
      </c>
      <c r="D615" s="8">
        <v>30</v>
      </c>
      <c r="E615" s="8">
        <v>1992</v>
      </c>
      <c r="F615" s="43">
        <f>SUM(G615:I615)</f>
        <v>38.841998000000004</v>
      </c>
      <c r="G615" s="43">
        <v>2.4969229999999998</v>
      </c>
      <c r="H615" s="43">
        <v>4.8</v>
      </c>
      <c r="I615" s="43">
        <v>31.545075000000001</v>
      </c>
      <c r="J615" s="44">
        <v>1568.67</v>
      </c>
      <c r="K615" s="43">
        <f>I615</f>
        <v>31.545075000000001</v>
      </c>
      <c r="L615" s="44">
        <f>J615</f>
        <v>1568.67</v>
      </c>
      <c r="M615" s="47">
        <f>K615/L615</f>
        <v>2.0109439843944234E-2</v>
      </c>
      <c r="N615" s="28">
        <v>220.94300000000001</v>
      </c>
      <c r="O615" s="49">
        <f>M615*N615</f>
        <v>4.4430399674405709</v>
      </c>
      <c r="P615" s="49">
        <f>M615*60*1000</f>
        <v>1206.566390636654</v>
      </c>
      <c r="Q615" s="172">
        <f>P615*N615/1000</f>
        <v>266.58239804643426</v>
      </c>
    </row>
    <row r="616" spans="1:17">
      <c r="A616" s="183"/>
      <c r="B616" s="127" t="s">
        <v>130</v>
      </c>
      <c r="C616" s="9" t="s">
        <v>117</v>
      </c>
      <c r="D616" s="8">
        <v>20</v>
      </c>
      <c r="E616" s="8">
        <v>1970</v>
      </c>
      <c r="F616" s="43">
        <f>G616+H616+I616</f>
        <v>23.5</v>
      </c>
      <c r="G616" s="43">
        <v>1.04</v>
      </c>
      <c r="H616" s="43">
        <v>3.2</v>
      </c>
      <c r="I616" s="43">
        <v>19.260000000000002</v>
      </c>
      <c r="J616" s="44">
        <v>957.46</v>
      </c>
      <c r="K616" s="43">
        <v>19.260000000000002</v>
      </c>
      <c r="L616" s="44">
        <v>957.46</v>
      </c>
      <c r="M616" s="47">
        <f>K616/L616</f>
        <v>2.0115722850040735E-2</v>
      </c>
      <c r="N616" s="28">
        <v>212.4</v>
      </c>
      <c r="O616" s="49">
        <f>M616*N616*1.09</f>
        <v>4.657111691350031</v>
      </c>
      <c r="P616" s="49">
        <f>M616*60*1000</f>
        <v>1206.9433710024441</v>
      </c>
      <c r="Q616" s="172">
        <f>P616*N616/1000</f>
        <v>256.35477200091913</v>
      </c>
    </row>
    <row r="617" spans="1:17">
      <c r="A617" s="183"/>
      <c r="B617" s="8" t="s">
        <v>36</v>
      </c>
      <c r="C617" s="9" t="s">
        <v>35</v>
      </c>
      <c r="D617" s="8">
        <v>22</v>
      </c>
      <c r="E617" s="8">
        <v>1987</v>
      </c>
      <c r="F617" s="43">
        <v>27</v>
      </c>
      <c r="G617" s="43">
        <v>1.8</v>
      </c>
      <c r="H617" s="43">
        <v>3.4</v>
      </c>
      <c r="I617" s="43">
        <v>21.8</v>
      </c>
      <c r="J617" s="44">
        <v>1082.5999999999999</v>
      </c>
      <c r="K617" s="43">
        <f>I617</f>
        <v>21.8</v>
      </c>
      <c r="L617" s="44">
        <f>J617</f>
        <v>1082.5999999999999</v>
      </c>
      <c r="M617" s="47">
        <f>K617/L617</f>
        <v>2.0136707925364865E-2</v>
      </c>
      <c r="N617" s="28">
        <v>302.91000000000003</v>
      </c>
      <c r="O617" s="49">
        <f>M617*N617</f>
        <v>6.0996101976722716</v>
      </c>
      <c r="P617" s="49">
        <f>M617*60*1000</f>
        <v>1208.2024755218918</v>
      </c>
      <c r="Q617" s="172">
        <f>P617*N617/1000</f>
        <v>365.97661186033628</v>
      </c>
    </row>
    <row r="618" spans="1:17">
      <c r="A618" s="183"/>
      <c r="B618" s="8" t="s">
        <v>577</v>
      </c>
      <c r="C618" s="148" t="s">
        <v>1042</v>
      </c>
      <c r="D618" s="149">
        <v>10</v>
      </c>
      <c r="E618" s="149">
        <v>1977</v>
      </c>
      <c r="F618" s="150">
        <v>14.323</v>
      </c>
      <c r="G618" s="150">
        <v>1.02</v>
      </c>
      <c r="H618" s="150">
        <v>1.6</v>
      </c>
      <c r="I618" s="150">
        <v>11.702999</v>
      </c>
      <c r="J618" s="151">
        <v>580.30999999999995</v>
      </c>
      <c r="K618" s="150">
        <v>11.702999</v>
      </c>
      <c r="L618" s="151">
        <v>580.30999999999995</v>
      </c>
      <c r="M618" s="152">
        <v>2.0166805672830041E-2</v>
      </c>
      <c r="N618" s="153">
        <v>252.88000000000002</v>
      </c>
      <c r="O618" s="154">
        <v>5.099781818545261</v>
      </c>
      <c r="P618" s="154">
        <v>1210.0083403698025</v>
      </c>
      <c r="Q618" s="175">
        <v>305.98690911271569</v>
      </c>
    </row>
    <row r="619" spans="1:17">
      <c r="A619" s="183"/>
      <c r="B619" s="8" t="s">
        <v>638</v>
      </c>
      <c r="C619" s="9" t="s">
        <v>1058</v>
      </c>
      <c r="D619" s="8">
        <v>41</v>
      </c>
      <c r="E619" s="8">
        <v>1981</v>
      </c>
      <c r="F619" s="43">
        <v>47.274999999999999</v>
      </c>
      <c r="G619" s="43">
        <v>3.404388</v>
      </c>
      <c r="H619" s="43">
        <v>-1.4480489999999999</v>
      </c>
      <c r="I619" s="43">
        <v>45.318665000000003</v>
      </c>
      <c r="J619" s="44">
        <v>2245.19</v>
      </c>
      <c r="K619" s="43">
        <v>45.318665000000003</v>
      </c>
      <c r="L619" s="44">
        <v>2245.19</v>
      </c>
      <c r="M619" s="47">
        <v>2.0184779461871825E-2</v>
      </c>
      <c r="N619" s="28">
        <v>300.29500000000002</v>
      </c>
      <c r="O619" s="49">
        <v>6.0613883485027999</v>
      </c>
      <c r="P619" s="49">
        <v>1211.0867677123097</v>
      </c>
      <c r="Q619" s="172">
        <v>363.68330091016804</v>
      </c>
    </row>
    <row r="620" spans="1:17">
      <c r="A620" s="183"/>
      <c r="B620" s="8" t="s">
        <v>535</v>
      </c>
      <c r="C620" s="141" t="s">
        <v>525</v>
      </c>
      <c r="D620" s="142">
        <v>20</v>
      </c>
      <c r="E620" s="142">
        <v>1973</v>
      </c>
      <c r="F620" s="143">
        <v>23.2</v>
      </c>
      <c r="G620" s="143">
        <v>1.1982999999999999</v>
      </c>
      <c r="H620" s="143">
        <v>3.2</v>
      </c>
      <c r="I620" s="143">
        <v>18.801698999999999</v>
      </c>
      <c r="J620" s="144">
        <v>929.05</v>
      </c>
      <c r="K620" s="143">
        <v>18.801698999999999</v>
      </c>
      <c r="L620" s="144">
        <v>929.05</v>
      </c>
      <c r="M620" s="145">
        <v>2.0237553414778536E-2</v>
      </c>
      <c r="N620" s="146">
        <v>285.03500000000003</v>
      </c>
      <c r="O620" s="147">
        <v>5.7684110375814006</v>
      </c>
      <c r="P620" s="147">
        <v>1214.2532048867122</v>
      </c>
      <c r="Q620" s="174">
        <v>346.10466225488403</v>
      </c>
    </row>
    <row r="621" spans="1:17">
      <c r="A621" s="183"/>
      <c r="B621" s="8" t="s">
        <v>336</v>
      </c>
      <c r="C621" s="134" t="s">
        <v>320</v>
      </c>
      <c r="D621" s="135">
        <v>33</v>
      </c>
      <c r="E621" s="135">
        <v>1958</v>
      </c>
      <c r="F621" s="136">
        <v>29.800999999999998</v>
      </c>
      <c r="G621" s="136">
        <v>4.7493920000000003</v>
      </c>
      <c r="H621" s="136">
        <v>0</v>
      </c>
      <c r="I621" s="136">
        <v>25.051608000000002</v>
      </c>
      <c r="J621" s="137">
        <v>1237.47</v>
      </c>
      <c r="K621" s="136">
        <v>25.051608000000002</v>
      </c>
      <c r="L621" s="137">
        <v>1237.47</v>
      </c>
      <c r="M621" s="138">
        <v>2.0244214405197702E-2</v>
      </c>
      <c r="N621" s="139">
        <v>263.88900000000001</v>
      </c>
      <c r="O621" s="140">
        <v>5.3422254951732162</v>
      </c>
      <c r="P621" s="140">
        <v>1214.6528643118622</v>
      </c>
      <c r="Q621" s="173">
        <v>320.53352971039305</v>
      </c>
    </row>
    <row r="622" spans="1:17">
      <c r="A622" s="183"/>
      <c r="B622" s="127" t="s">
        <v>345</v>
      </c>
      <c r="C622" s="9" t="s">
        <v>469</v>
      </c>
      <c r="D622" s="8">
        <v>24</v>
      </c>
      <c r="E622" s="8">
        <v>1963</v>
      </c>
      <c r="F622" s="43">
        <f>SUM(G622:I622)</f>
        <v>24.975998999999998</v>
      </c>
      <c r="G622" s="43">
        <v>2.0866560000000001</v>
      </c>
      <c r="H622" s="43">
        <v>0.24</v>
      </c>
      <c r="I622" s="43">
        <v>22.649342999999998</v>
      </c>
      <c r="J622" s="44">
        <v>1118.56</v>
      </c>
      <c r="K622" s="43">
        <f>I622</f>
        <v>22.649342999999998</v>
      </c>
      <c r="L622" s="44">
        <f>J622</f>
        <v>1118.56</v>
      </c>
      <c r="M622" s="47">
        <f>K622/L622</f>
        <v>2.0248661672149906E-2</v>
      </c>
      <c r="N622" s="28">
        <v>220.94300000000001</v>
      </c>
      <c r="O622" s="49">
        <f>M622*N622</f>
        <v>4.473800055829817</v>
      </c>
      <c r="P622" s="49">
        <f>M622*60*1000</f>
        <v>1214.9197003289944</v>
      </c>
      <c r="Q622" s="172">
        <f>P622*N622/1000</f>
        <v>268.42800334978904</v>
      </c>
    </row>
    <row r="623" spans="1:17">
      <c r="A623" s="183"/>
      <c r="B623" s="127" t="s">
        <v>345</v>
      </c>
      <c r="C623" s="9" t="s">
        <v>879</v>
      </c>
      <c r="D623" s="8">
        <v>12</v>
      </c>
      <c r="E623" s="8">
        <v>1959</v>
      </c>
      <c r="F623" s="43">
        <f>SUM(G623:I623)</f>
        <v>13.471</v>
      </c>
      <c r="G623" s="43">
        <v>0.43472</v>
      </c>
      <c r="H623" s="43">
        <v>1.92</v>
      </c>
      <c r="I623" s="43">
        <v>11.11628</v>
      </c>
      <c r="J623" s="44">
        <v>548.53</v>
      </c>
      <c r="K623" s="43">
        <f>I623</f>
        <v>11.11628</v>
      </c>
      <c r="L623" s="44">
        <f>J623</f>
        <v>548.53</v>
      </c>
      <c r="M623" s="47">
        <f>K623/L623</f>
        <v>2.0265582557016024E-2</v>
      </c>
      <c r="N623" s="28">
        <v>220.94300000000001</v>
      </c>
      <c r="O623" s="49">
        <f>M623*N623</f>
        <v>4.4775386068947913</v>
      </c>
      <c r="P623" s="49">
        <f>M623*60*1000</f>
        <v>1215.9349534209614</v>
      </c>
      <c r="Q623" s="172">
        <f>P623*N623/1000</f>
        <v>268.65231641368746</v>
      </c>
    </row>
    <row r="624" spans="1:17">
      <c r="A624" s="183"/>
      <c r="B624" s="8" t="s">
        <v>36</v>
      </c>
      <c r="C624" s="9" t="s">
        <v>354</v>
      </c>
      <c r="D624" s="8">
        <v>22</v>
      </c>
      <c r="E624" s="8">
        <v>1985</v>
      </c>
      <c r="F624" s="43">
        <v>29.4</v>
      </c>
      <c r="G624" s="43">
        <v>2.8</v>
      </c>
      <c r="H624" s="43">
        <v>3.74</v>
      </c>
      <c r="I624" s="43">
        <v>22.8</v>
      </c>
      <c r="J624" s="44">
        <v>1124.8</v>
      </c>
      <c r="K624" s="43">
        <f>I624</f>
        <v>22.8</v>
      </c>
      <c r="L624" s="44">
        <f>J624</f>
        <v>1124.8</v>
      </c>
      <c r="M624" s="47">
        <f>K624/L624</f>
        <v>2.0270270270270271E-2</v>
      </c>
      <c r="N624" s="28">
        <v>302.91000000000003</v>
      </c>
      <c r="O624" s="49">
        <f>M624*N624</f>
        <v>6.1400675675675682</v>
      </c>
      <c r="P624" s="49">
        <f>M624*60*1000</f>
        <v>1216.2162162162163</v>
      </c>
      <c r="Q624" s="172">
        <f>P624*N624/1000</f>
        <v>368.40405405405409</v>
      </c>
    </row>
    <row r="625" spans="1:17">
      <c r="A625" s="183"/>
      <c r="B625" s="127" t="s">
        <v>345</v>
      </c>
      <c r="C625" s="9" t="s">
        <v>880</v>
      </c>
      <c r="D625" s="8">
        <v>32</v>
      </c>
      <c r="E625" s="8">
        <v>1963</v>
      </c>
      <c r="F625" s="43">
        <f>SUM(G625:I625)</f>
        <v>26.983000000000001</v>
      </c>
      <c r="G625" s="43">
        <v>1.95624</v>
      </c>
      <c r="H625" s="43">
        <v>0.32</v>
      </c>
      <c r="I625" s="43">
        <v>24.706759999999999</v>
      </c>
      <c r="J625" s="44">
        <v>1218.3900000000001</v>
      </c>
      <c r="K625" s="43">
        <f>I625</f>
        <v>24.706759999999999</v>
      </c>
      <c r="L625" s="44">
        <f>J625</f>
        <v>1218.3900000000001</v>
      </c>
      <c r="M625" s="47">
        <f>K625/L625</f>
        <v>2.0278203202587018E-2</v>
      </c>
      <c r="N625" s="28">
        <v>220.94300000000001</v>
      </c>
      <c r="O625" s="49">
        <f>M625*N625</f>
        <v>4.4803270501891834</v>
      </c>
      <c r="P625" s="49">
        <f>M625*60*1000</f>
        <v>1216.6921921552212</v>
      </c>
      <c r="Q625" s="172">
        <f>P625*N625/1000</f>
        <v>268.81962301135104</v>
      </c>
    </row>
    <row r="626" spans="1:17">
      <c r="A626" s="183"/>
      <c r="B626" s="127" t="s">
        <v>28</v>
      </c>
      <c r="C626" s="9" t="s">
        <v>679</v>
      </c>
      <c r="D626" s="8">
        <v>48</v>
      </c>
      <c r="E626" s="8" t="s">
        <v>664</v>
      </c>
      <c r="F626" s="43">
        <f>+G626+H626+I626</f>
        <v>42.700001999999998</v>
      </c>
      <c r="G626" s="43">
        <v>3.3335279999999998</v>
      </c>
      <c r="H626" s="43">
        <v>0.48</v>
      </c>
      <c r="I626" s="43">
        <v>38.886474</v>
      </c>
      <c r="J626" s="44">
        <v>1915.2</v>
      </c>
      <c r="K626" s="43">
        <v>38.886474</v>
      </c>
      <c r="L626" s="44">
        <v>1915.2</v>
      </c>
      <c r="M626" s="47">
        <f>K626/L626</f>
        <v>2.0304132205513786E-2</v>
      </c>
      <c r="N626" s="28">
        <v>248.30199999999999</v>
      </c>
      <c r="O626" s="49">
        <f>M626*N626</f>
        <v>5.0415566348934835</v>
      </c>
      <c r="P626" s="49">
        <f>M626*60*1000</f>
        <v>1218.2479323308271</v>
      </c>
      <c r="Q626" s="172">
        <f>P626*N626/1000</f>
        <v>302.49339809360902</v>
      </c>
    </row>
    <row r="627" spans="1:17">
      <c r="A627" s="183"/>
      <c r="B627" s="8" t="s">
        <v>590</v>
      </c>
      <c r="C627" s="148" t="s">
        <v>1034</v>
      </c>
      <c r="D627" s="149">
        <v>20</v>
      </c>
      <c r="E627" s="149">
        <v>1978</v>
      </c>
      <c r="F627" s="150">
        <v>26.001000000000001</v>
      </c>
      <c r="G627" s="150">
        <v>1.447533</v>
      </c>
      <c r="H627" s="150">
        <v>3.2</v>
      </c>
      <c r="I627" s="150">
        <v>21.353466999999998</v>
      </c>
      <c r="J627" s="151">
        <v>1050.01</v>
      </c>
      <c r="K627" s="150">
        <v>21.353466999999998</v>
      </c>
      <c r="L627" s="151">
        <v>1050.01</v>
      </c>
      <c r="M627" s="152">
        <v>2.0336441557699449E-2</v>
      </c>
      <c r="N627" s="153">
        <v>248.52</v>
      </c>
      <c r="O627" s="154">
        <v>5.0540124559194677</v>
      </c>
      <c r="P627" s="154">
        <v>1220.1864934619671</v>
      </c>
      <c r="Q627" s="175">
        <v>303.24074735516803</v>
      </c>
    </row>
    <row r="628" spans="1:17">
      <c r="A628" s="183"/>
      <c r="B628" s="8" t="s">
        <v>638</v>
      </c>
      <c r="C628" s="9" t="s">
        <v>1060</v>
      </c>
      <c r="D628" s="8">
        <v>7</v>
      </c>
      <c r="E628" s="8">
        <v>1956</v>
      </c>
      <c r="F628" s="43">
        <v>8.1821819999999992</v>
      </c>
      <c r="G628" s="43">
        <v>0</v>
      </c>
      <c r="H628" s="43">
        <v>0</v>
      </c>
      <c r="I628" s="43">
        <v>8.1821819999999992</v>
      </c>
      <c r="J628" s="44">
        <v>402.24</v>
      </c>
      <c r="K628" s="43">
        <v>8.1821819999999992</v>
      </c>
      <c r="L628" s="44">
        <v>402.24</v>
      </c>
      <c r="M628" s="47">
        <v>2.0341542362768493E-2</v>
      </c>
      <c r="N628" s="28">
        <v>294.08200000000005</v>
      </c>
      <c r="O628" s="49">
        <v>5.9820814611276854</v>
      </c>
      <c r="P628" s="49">
        <v>1220.4925417661098</v>
      </c>
      <c r="Q628" s="172">
        <v>358.92488766766115</v>
      </c>
    </row>
    <row r="629" spans="1:17">
      <c r="A629" s="183"/>
      <c r="B629" s="127" t="s">
        <v>28</v>
      </c>
      <c r="C629" s="9" t="s">
        <v>678</v>
      </c>
      <c r="D629" s="8">
        <v>55</v>
      </c>
      <c r="E629" s="8" t="s">
        <v>664</v>
      </c>
      <c r="F629" s="43">
        <f>+G629+H629+I629</f>
        <v>50.499999000000003</v>
      </c>
      <c r="G629" s="43">
        <v>1.8014520000000001</v>
      </c>
      <c r="H629" s="43">
        <v>0.45</v>
      </c>
      <c r="I629" s="43">
        <v>48.248547000000002</v>
      </c>
      <c r="J629" s="44">
        <v>2369.4699999999998</v>
      </c>
      <c r="K629" s="43">
        <v>48.248547000000002</v>
      </c>
      <c r="L629" s="44">
        <v>2369.4699999999998</v>
      </c>
      <c r="M629" s="47">
        <f>K629/L629</f>
        <v>2.0362590368310216E-2</v>
      </c>
      <c r="N629" s="28">
        <v>248.30199999999999</v>
      </c>
      <c r="O629" s="49">
        <f>M629*N629</f>
        <v>5.056071913632163</v>
      </c>
      <c r="P629" s="49">
        <f>M629*60*1000</f>
        <v>1221.7554220986128</v>
      </c>
      <c r="Q629" s="172">
        <f>P629*N629/1000</f>
        <v>303.36431481792977</v>
      </c>
    </row>
    <row r="630" spans="1:17">
      <c r="A630" s="183"/>
      <c r="B630" s="8" t="s">
        <v>577</v>
      </c>
      <c r="C630" s="148" t="s">
        <v>1043</v>
      </c>
      <c r="D630" s="149">
        <v>73</v>
      </c>
      <c r="E630" s="149">
        <v>1966</v>
      </c>
      <c r="F630" s="150">
        <v>46.414999999999999</v>
      </c>
      <c r="G630" s="150">
        <v>3.0780569999999998</v>
      </c>
      <c r="H630" s="150">
        <v>0.76</v>
      </c>
      <c r="I630" s="150">
        <v>42.576948999999999</v>
      </c>
      <c r="J630" s="151">
        <v>2087.0500000000002</v>
      </c>
      <c r="K630" s="150">
        <v>42.576948999999999</v>
      </c>
      <c r="L630" s="151">
        <v>2087.0500000000002</v>
      </c>
      <c r="M630" s="152">
        <v>2.0400540954936392E-2</v>
      </c>
      <c r="N630" s="153">
        <v>252.88000000000002</v>
      </c>
      <c r="O630" s="154">
        <v>5.1588887966843151</v>
      </c>
      <c r="P630" s="154">
        <v>1224.0324572961836</v>
      </c>
      <c r="Q630" s="175">
        <v>309.53332780105893</v>
      </c>
    </row>
    <row r="631" spans="1:17">
      <c r="A631" s="183"/>
      <c r="B631" s="127" t="s">
        <v>147</v>
      </c>
      <c r="C631" s="128" t="s">
        <v>435</v>
      </c>
      <c r="D631" s="129">
        <v>33</v>
      </c>
      <c r="E631" s="130" t="s">
        <v>40</v>
      </c>
      <c r="F631" s="131">
        <v>36.270000000000003</v>
      </c>
      <c r="G631" s="131">
        <v>2.1800000000000002</v>
      </c>
      <c r="H631" s="132">
        <v>5.12</v>
      </c>
      <c r="I631" s="131">
        <v>28.97</v>
      </c>
      <c r="J631" s="133">
        <v>1419.26</v>
      </c>
      <c r="K631" s="131">
        <v>28.97</v>
      </c>
      <c r="L631" s="133">
        <v>1419.26</v>
      </c>
      <c r="M631" s="47">
        <f>K631/L631</f>
        <v>2.0412045713963614E-2</v>
      </c>
      <c r="N631" s="28">
        <v>222.7</v>
      </c>
      <c r="O631" s="49">
        <f>M631*N631</f>
        <v>4.5457625804996971</v>
      </c>
      <c r="P631" s="49">
        <f>M631*60*1000</f>
        <v>1224.7227428378169</v>
      </c>
      <c r="Q631" s="172">
        <f>P631*N631/1000</f>
        <v>272.74575482998182</v>
      </c>
    </row>
    <row r="632" spans="1:17">
      <c r="A632" s="183"/>
      <c r="B632" s="8" t="s">
        <v>590</v>
      </c>
      <c r="C632" s="148" t="s">
        <v>1035</v>
      </c>
      <c r="D632" s="149">
        <v>45</v>
      </c>
      <c r="E632" s="149">
        <v>1972</v>
      </c>
      <c r="F632" s="150">
        <v>47.569000000000003</v>
      </c>
      <c r="G632" s="150">
        <v>2.7571110000000001</v>
      </c>
      <c r="H632" s="150">
        <v>7.2</v>
      </c>
      <c r="I632" s="150">
        <v>37.611891</v>
      </c>
      <c r="J632" s="151">
        <v>1840.92</v>
      </c>
      <c r="K632" s="150">
        <v>37.611891</v>
      </c>
      <c r="L632" s="151">
        <v>1840.92</v>
      </c>
      <c r="M632" s="152">
        <v>2.0431029593898701E-2</v>
      </c>
      <c r="N632" s="153">
        <v>248.52</v>
      </c>
      <c r="O632" s="154">
        <v>5.0775194746757055</v>
      </c>
      <c r="P632" s="154">
        <v>1225.861775633922</v>
      </c>
      <c r="Q632" s="175">
        <v>304.65116848054231</v>
      </c>
    </row>
    <row r="633" spans="1:17">
      <c r="A633" s="183"/>
      <c r="B633" s="8" t="s">
        <v>577</v>
      </c>
      <c r="C633" s="148" t="s">
        <v>1044</v>
      </c>
      <c r="D633" s="149">
        <v>38</v>
      </c>
      <c r="E633" s="149">
        <v>1978</v>
      </c>
      <c r="F633" s="150">
        <v>48.756</v>
      </c>
      <c r="G633" s="150">
        <v>3.3086760000000002</v>
      </c>
      <c r="H633" s="150">
        <v>5.92</v>
      </c>
      <c r="I633" s="150">
        <v>39.527323000000003</v>
      </c>
      <c r="J633" s="151">
        <v>1934.43</v>
      </c>
      <c r="K633" s="150">
        <v>39.527323000000003</v>
      </c>
      <c r="L633" s="151">
        <v>1934.43</v>
      </c>
      <c r="M633" s="152">
        <v>2.0433576298961451E-2</v>
      </c>
      <c r="N633" s="153">
        <v>252.88000000000002</v>
      </c>
      <c r="O633" s="154">
        <v>5.1672427744813723</v>
      </c>
      <c r="P633" s="154">
        <v>1226.0145779376869</v>
      </c>
      <c r="Q633" s="175">
        <v>310.0345664688823</v>
      </c>
    </row>
    <row r="634" spans="1:17">
      <c r="A634" s="183"/>
      <c r="B634" s="8" t="s">
        <v>144</v>
      </c>
      <c r="C634" s="9" t="s">
        <v>135</v>
      </c>
      <c r="D634" s="27">
        <v>109</v>
      </c>
      <c r="E634" s="8" t="s">
        <v>40</v>
      </c>
      <c r="F634" s="43">
        <f>G634+H634+I634</f>
        <v>72.359996999999993</v>
      </c>
      <c r="G634" s="43">
        <v>3.6503760000000001</v>
      </c>
      <c r="H634" s="43">
        <v>16.38</v>
      </c>
      <c r="I634" s="43">
        <v>52.329620999999996</v>
      </c>
      <c r="J634" s="44">
        <v>2560.75</v>
      </c>
      <c r="K634" s="43">
        <v>52.329620999999996</v>
      </c>
      <c r="L634" s="44">
        <v>2560.75</v>
      </c>
      <c r="M634" s="47">
        <f>K634/L634</f>
        <v>2.0435271307234208E-2</v>
      </c>
      <c r="N634" s="28">
        <v>241.1</v>
      </c>
      <c r="O634" s="49">
        <f>M634*N634</f>
        <v>4.9269439121741678</v>
      </c>
      <c r="P634" s="49">
        <f>M634*60*1000</f>
        <v>1226.1162784340524</v>
      </c>
      <c r="Q634" s="172">
        <f>P634*N634/1000</f>
        <v>295.61663473045007</v>
      </c>
    </row>
    <row r="635" spans="1:17">
      <c r="A635" s="183"/>
      <c r="B635" s="8" t="s">
        <v>638</v>
      </c>
      <c r="C635" s="9" t="s">
        <v>632</v>
      </c>
      <c r="D635" s="8">
        <v>9</v>
      </c>
      <c r="E635" s="8">
        <v>1986</v>
      </c>
      <c r="F635" s="43">
        <v>12.763999999999999</v>
      </c>
      <c r="G635" s="43">
        <v>0.51</v>
      </c>
      <c r="H635" s="43">
        <v>1.28</v>
      </c>
      <c r="I635" s="43">
        <v>10.974003</v>
      </c>
      <c r="J635" s="44">
        <v>536.30999999999995</v>
      </c>
      <c r="K635" s="43">
        <v>10.974003</v>
      </c>
      <c r="L635" s="44">
        <v>536.30999999999995</v>
      </c>
      <c r="M635" s="47">
        <v>2.0462051798400181E-2</v>
      </c>
      <c r="N635" s="28">
        <v>281.54700000000003</v>
      </c>
      <c r="O635" s="49">
        <v>5.7610292976841766</v>
      </c>
      <c r="P635" s="49">
        <v>1227.7231079040109</v>
      </c>
      <c r="Q635" s="172">
        <v>345.6617578610506</v>
      </c>
    </row>
    <row r="636" spans="1:17">
      <c r="A636" s="183"/>
      <c r="B636" s="8" t="s">
        <v>105</v>
      </c>
      <c r="C636" s="9" t="s">
        <v>92</v>
      </c>
      <c r="D636" s="8">
        <v>47</v>
      </c>
      <c r="E636" s="8">
        <v>1979</v>
      </c>
      <c r="F636" s="43">
        <v>75.37</v>
      </c>
      <c r="G636" s="43">
        <v>6.67</v>
      </c>
      <c r="H636" s="43">
        <v>7.7700000000000049</v>
      </c>
      <c r="I636" s="43">
        <v>60.93</v>
      </c>
      <c r="J636" s="44">
        <v>2974.87</v>
      </c>
      <c r="K636" s="43">
        <v>59.770538477311625</v>
      </c>
      <c r="L636" s="44">
        <v>2918.26</v>
      </c>
      <c r="M636" s="47">
        <f>K636/L636</f>
        <v>2.0481567261762701E-2</v>
      </c>
      <c r="N636" s="28">
        <v>276.64200000000005</v>
      </c>
      <c r="O636" s="49">
        <f>M636*N636</f>
        <v>5.6660617304285585</v>
      </c>
      <c r="P636" s="49">
        <f>M636*60*1000</f>
        <v>1228.894035705762</v>
      </c>
      <c r="Q636" s="172">
        <f>P636*N636/1000</f>
        <v>339.96370382571348</v>
      </c>
    </row>
    <row r="637" spans="1:17">
      <c r="A637" s="183"/>
      <c r="B637" s="8" t="s">
        <v>638</v>
      </c>
      <c r="C637" s="9" t="s">
        <v>1057</v>
      </c>
      <c r="D637" s="8">
        <v>40</v>
      </c>
      <c r="E637" s="8">
        <v>1988</v>
      </c>
      <c r="F637" s="43">
        <v>46.54</v>
      </c>
      <c r="G637" s="43">
        <v>3.2130000000000001</v>
      </c>
      <c r="H637" s="43">
        <v>1.52</v>
      </c>
      <c r="I637" s="43">
        <v>41.806998999999998</v>
      </c>
      <c r="J637" s="44">
        <v>2040.9</v>
      </c>
      <c r="K637" s="43">
        <v>41.806998999999998</v>
      </c>
      <c r="L637" s="44">
        <v>2040.9</v>
      </c>
      <c r="M637" s="47">
        <v>2.0484589641824685E-2</v>
      </c>
      <c r="N637" s="28">
        <v>294.08200000000005</v>
      </c>
      <c r="O637" s="49">
        <v>6.0241490910470876</v>
      </c>
      <c r="P637" s="49">
        <v>1229.075378509481</v>
      </c>
      <c r="Q637" s="172">
        <v>361.44894546282524</v>
      </c>
    </row>
    <row r="638" spans="1:17">
      <c r="A638" s="183"/>
      <c r="B638" s="8" t="s">
        <v>336</v>
      </c>
      <c r="C638" s="134" t="s">
        <v>315</v>
      </c>
      <c r="D638" s="135">
        <v>22</v>
      </c>
      <c r="E638" s="135" t="s">
        <v>40</v>
      </c>
      <c r="F638" s="136">
        <v>30.719000000000001</v>
      </c>
      <c r="G638" s="136">
        <v>2.7272759999999998</v>
      </c>
      <c r="H638" s="136">
        <v>3.52</v>
      </c>
      <c r="I638" s="136">
        <v>24.471722</v>
      </c>
      <c r="J638" s="137">
        <v>1186.6500000000001</v>
      </c>
      <c r="K638" s="136">
        <v>24.471722</v>
      </c>
      <c r="L638" s="137">
        <v>1186.6500000000001</v>
      </c>
      <c r="M638" s="138">
        <v>2.0622527282686553E-2</v>
      </c>
      <c r="N638" s="139">
        <v>263.88900000000001</v>
      </c>
      <c r="O638" s="140">
        <v>5.442058102100872</v>
      </c>
      <c r="P638" s="140">
        <v>1237.3516369611932</v>
      </c>
      <c r="Q638" s="173">
        <v>326.52348612605232</v>
      </c>
    </row>
    <row r="639" spans="1:17">
      <c r="A639" s="183"/>
      <c r="B639" s="127" t="s">
        <v>28</v>
      </c>
      <c r="C639" s="9" t="s">
        <v>677</v>
      </c>
      <c r="D639" s="8">
        <v>56</v>
      </c>
      <c r="E639" s="8" t="s">
        <v>664</v>
      </c>
      <c r="F639" s="43">
        <f>+G639+H639+I639</f>
        <v>53</v>
      </c>
      <c r="G639" s="43">
        <v>2.276227</v>
      </c>
      <c r="H639" s="43">
        <v>0.49</v>
      </c>
      <c r="I639" s="43">
        <v>50.233772999999999</v>
      </c>
      <c r="J639" s="44">
        <v>2431.37</v>
      </c>
      <c r="K639" s="43">
        <v>50.233772999999999</v>
      </c>
      <c r="L639" s="44">
        <v>2431.37</v>
      </c>
      <c r="M639" s="47">
        <f>K639/L639</f>
        <v>2.0660686362009895E-2</v>
      </c>
      <c r="N639" s="28">
        <v>248.30199999999999</v>
      </c>
      <c r="O639" s="49">
        <f>M639*N639</f>
        <v>5.1300897450597809</v>
      </c>
      <c r="P639" s="49">
        <f>M639*60*1000</f>
        <v>1239.6411817205937</v>
      </c>
      <c r="Q639" s="172">
        <f>P639*N639/1000</f>
        <v>307.80538470358687</v>
      </c>
    </row>
    <row r="640" spans="1:17">
      <c r="A640" s="183"/>
      <c r="B640" s="8" t="s">
        <v>60</v>
      </c>
      <c r="C640" s="9" t="s">
        <v>769</v>
      </c>
      <c r="D640" s="8">
        <v>18</v>
      </c>
      <c r="E640" s="8" t="s">
        <v>758</v>
      </c>
      <c r="F640" s="43">
        <f>SUM(G640,H640,I640)</f>
        <v>27.619999999999997</v>
      </c>
      <c r="G640" s="43">
        <v>1.28</v>
      </c>
      <c r="H640" s="43">
        <v>2.8</v>
      </c>
      <c r="I640" s="43">
        <v>23.54</v>
      </c>
      <c r="J640" s="44"/>
      <c r="K640" s="43">
        <f>I640</f>
        <v>23.54</v>
      </c>
      <c r="L640" s="44">
        <v>1136.43</v>
      </c>
      <c r="M640" s="47">
        <f>K640/L640</f>
        <v>2.0713990302966306E-2</v>
      </c>
      <c r="N640" s="28">
        <v>243.506</v>
      </c>
      <c r="O640" s="49">
        <f>M640*N640</f>
        <v>5.0439809227141135</v>
      </c>
      <c r="P640" s="49">
        <f>M640*60*1000</f>
        <v>1242.8394181779786</v>
      </c>
      <c r="Q640" s="172">
        <f>P640*N640/1000</f>
        <v>302.63885536284687</v>
      </c>
    </row>
    <row r="641" spans="1:17">
      <c r="A641" s="183"/>
      <c r="B641" s="127" t="s">
        <v>147</v>
      </c>
      <c r="C641" s="128" t="s">
        <v>436</v>
      </c>
      <c r="D641" s="129">
        <v>59</v>
      </c>
      <c r="E641" s="130" t="s">
        <v>40</v>
      </c>
      <c r="F641" s="131">
        <v>56.03</v>
      </c>
      <c r="G641" s="131">
        <v>4.5999999999999996</v>
      </c>
      <c r="H641" s="132">
        <v>0.6</v>
      </c>
      <c r="I641" s="131">
        <v>50.83</v>
      </c>
      <c r="J641" s="133">
        <v>2449.7199999999998</v>
      </c>
      <c r="K641" s="131">
        <v>49.86</v>
      </c>
      <c r="L641" s="133">
        <v>2403.11</v>
      </c>
      <c r="M641" s="47">
        <f>K641/L641</f>
        <v>2.0748113902401472E-2</v>
      </c>
      <c r="N641" s="28">
        <v>222.7</v>
      </c>
      <c r="O641" s="49">
        <f>M641*N641</f>
        <v>4.6206049660648079</v>
      </c>
      <c r="P641" s="49">
        <f>M641*60*1000</f>
        <v>1244.8868341440882</v>
      </c>
      <c r="Q641" s="172">
        <f>P641*N641/1000</f>
        <v>277.23629796388843</v>
      </c>
    </row>
    <row r="642" spans="1:17">
      <c r="A642" s="183"/>
      <c r="B642" s="8" t="s">
        <v>638</v>
      </c>
      <c r="C642" s="9" t="s">
        <v>1059</v>
      </c>
      <c r="D642" s="8">
        <v>12</v>
      </c>
      <c r="E642" s="8">
        <v>1972</v>
      </c>
      <c r="F642" s="43">
        <v>11.048999999999999</v>
      </c>
      <c r="G642" s="43">
        <v>0</v>
      </c>
      <c r="H642" s="43">
        <v>0</v>
      </c>
      <c r="I642" s="43">
        <v>11.049001000000001</v>
      </c>
      <c r="J642" s="44">
        <v>532.47</v>
      </c>
      <c r="K642" s="43">
        <v>11.049001000000001</v>
      </c>
      <c r="L642" s="44">
        <v>532.47</v>
      </c>
      <c r="M642" s="47">
        <v>2.0750466692959227E-2</v>
      </c>
      <c r="N642" s="28">
        <v>281.54700000000003</v>
      </c>
      <c r="O642" s="49">
        <v>5.8422316460025918</v>
      </c>
      <c r="P642" s="49">
        <v>1245.0280015775536</v>
      </c>
      <c r="Q642" s="172">
        <v>350.53389876015552</v>
      </c>
    </row>
    <row r="643" spans="1:17">
      <c r="A643" s="183"/>
      <c r="B643" s="8" t="s">
        <v>638</v>
      </c>
      <c r="C643" s="9" t="s">
        <v>636</v>
      </c>
      <c r="D643" s="8">
        <v>8</v>
      </c>
      <c r="E643" s="8">
        <v>1962</v>
      </c>
      <c r="F643" s="43">
        <v>9.1679999999999993</v>
      </c>
      <c r="G643" s="43">
        <v>0.56100000000000005</v>
      </c>
      <c r="H643" s="43">
        <v>0.97</v>
      </c>
      <c r="I643" s="43">
        <v>7.6369999999999996</v>
      </c>
      <c r="J643" s="44">
        <v>366.73</v>
      </c>
      <c r="K643" s="43">
        <v>7.6369999999999996</v>
      </c>
      <c r="L643" s="44">
        <v>366.73</v>
      </c>
      <c r="M643" s="47">
        <v>2.0824584844435959E-2</v>
      </c>
      <c r="N643" s="28">
        <v>281.54700000000003</v>
      </c>
      <c r="O643" s="49">
        <v>5.8630993891964112</v>
      </c>
      <c r="P643" s="49">
        <v>1249.4750906661575</v>
      </c>
      <c r="Q643" s="172">
        <v>351.78596335178469</v>
      </c>
    </row>
    <row r="644" spans="1:17">
      <c r="A644" s="183"/>
      <c r="B644" s="127" t="s">
        <v>716</v>
      </c>
      <c r="C644" s="9" t="s">
        <v>723</v>
      </c>
      <c r="D644" s="8">
        <v>15</v>
      </c>
      <c r="E644" s="8">
        <v>1990</v>
      </c>
      <c r="F644" s="43">
        <v>22.044</v>
      </c>
      <c r="G644" s="43">
        <v>1.484</v>
      </c>
      <c r="H644" s="43">
        <v>2.4</v>
      </c>
      <c r="I644" s="43">
        <v>18.16</v>
      </c>
      <c r="J644" s="44">
        <v>871.55</v>
      </c>
      <c r="K644" s="43">
        <v>18.16</v>
      </c>
      <c r="L644" s="44">
        <v>871.55</v>
      </c>
      <c r="M644" s="47">
        <f>K644/L644</f>
        <v>2.0836440823819632E-2</v>
      </c>
      <c r="N644" s="28">
        <v>200.8</v>
      </c>
      <c r="O644" s="49">
        <f>M644*N644</f>
        <v>4.1839573174229825</v>
      </c>
      <c r="P644" s="49">
        <f>M644*60*1000</f>
        <v>1250.1864494291779</v>
      </c>
      <c r="Q644" s="172">
        <f>P644*N644/1000</f>
        <v>251.03743904537893</v>
      </c>
    </row>
    <row r="645" spans="1:17">
      <c r="A645" s="183"/>
      <c r="B645" s="8" t="s">
        <v>336</v>
      </c>
      <c r="C645" s="134" t="s">
        <v>319</v>
      </c>
      <c r="D645" s="135">
        <v>60</v>
      </c>
      <c r="E645" s="135">
        <v>1981</v>
      </c>
      <c r="F645" s="136">
        <v>85.227999999999994</v>
      </c>
      <c r="G645" s="136">
        <v>10.206504000000001</v>
      </c>
      <c r="H645" s="136">
        <v>9.6</v>
      </c>
      <c r="I645" s="136">
        <v>65.421509999999998</v>
      </c>
      <c r="J645" s="137">
        <v>3139.2</v>
      </c>
      <c r="K645" s="136">
        <v>65.421509999999998</v>
      </c>
      <c r="L645" s="137">
        <v>3139.2</v>
      </c>
      <c r="M645" s="138">
        <v>2.0840185397553519E-2</v>
      </c>
      <c r="N645" s="139">
        <v>263.88900000000001</v>
      </c>
      <c r="O645" s="140">
        <v>5.4994956843750007</v>
      </c>
      <c r="P645" s="140">
        <v>1250.4111238532112</v>
      </c>
      <c r="Q645" s="173">
        <v>329.96974106250002</v>
      </c>
    </row>
    <row r="646" spans="1:17">
      <c r="A646" s="183"/>
      <c r="B646" s="8" t="s">
        <v>535</v>
      </c>
      <c r="C646" s="141" t="s">
        <v>531</v>
      </c>
      <c r="D646" s="142">
        <v>29</v>
      </c>
      <c r="E646" s="142">
        <v>1960</v>
      </c>
      <c r="F646" s="143">
        <v>24.8</v>
      </c>
      <c r="G646" s="143">
        <v>0</v>
      </c>
      <c r="H646" s="143">
        <v>0</v>
      </c>
      <c r="I646" s="143">
        <v>24.8</v>
      </c>
      <c r="J646" s="144">
        <v>1187.67</v>
      </c>
      <c r="K646" s="143">
        <v>24.8</v>
      </c>
      <c r="L646" s="144">
        <v>1187.67</v>
      </c>
      <c r="M646" s="145">
        <v>2.0881221214647167E-2</v>
      </c>
      <c r="N646" s="146">
        <v>285.03500000000003</v>
      </c>
      <c r="O646" s="147">
        <v>5.9518788889169558</v>
      </c>
      <c r="P646" s="147">
        <v>1252.87327287883</v>
      </c>
      <c r="Q646" s="174">
        <v>357.11273333501737</v>
      </c>
    </row>
    <row r="647" spans="1:17">
      <c r="A647" s="183"/>
      <c r="B647" s="127" t="s">
        <v>28</v>
      </c>
      <c r="C647" s="9" t="s">
        <v>676</v>
      </c>
      <c r="D647" s="8">
        <v>56</v>
      </c>
      <c r="E647" s="8" t="s">
        <v>664</v>
      </c>
      <c r="F647" s="43">
        <f>+G647+H647+I647</f>
        <v>52.699998000000001</v>
      </c>
      <c r="G647" s="43">
        <v>1.6358980000000001</v>
      </c>
      <c r="H647" s="43">
        <v>0.51</v>
      </c>
      <c r="I647" s="43">
        <v>50.554099999999998</v>
      </c>
      <c r="J647" s="44">
        <v>2418.66</v>
      </c>
      <c r="K647" s="43">
        <v>50.554099999999998</v>
      </c>
      <c r="L647" s="44">
        <v>2418.6</v>
      </c>
      <c r="M647" s="47">
        <f>K647/L647</f>
        <v>2.0902216158107997E-2</v>
      </c>
      <c r="N647" s="28">
        <v>248.30199999999999</v>
      </c>
      <c r="O647" s="49">
        <f>M647*N647</f>
        <v>5.1900620764905314</v>
      </c>
      <c r="P647" s="49">
        <f>M647*60*1000</f>
        <v>1254.1329694864799</v>
      </c>
      <c r="Q647" s="172">
        <f>P647*N647/1000</f>
        <v>311.40372458943187</v>
      </c>
    </row>
    <row r="648" spans="1:17">
      <c r="A648" s="183"/>
      <c r="B648" s="127" t="s">
        <v>901</v>
      </c>
      <c r="C648" s="9" t="s">
        <v>470</v>
      </c>
      <c r="D648" s="8">
        <v>45</v>
      </c>
      <c r="E648" s="8">
        <v>1985</v>
      </c>
      <c r="F648" s="43">
        <v>17</v>
      </c>
      <c r="G648" s="43">
        <v>1.02</v>
      </c>
      <c r="H648" s="43">
        <v>1.92</v>
      </c>
      <c r="I648" s="43">
        <v>14.06</v>
      </c>
      <c r="J648" s="44">
        <v>672.3</v>
      </c>
      <c r="K648" s="43">
        <v>14.06</v>
      </c>
      <c r="L648" s="44">
        <v>672.3</v>
      </c>
      <c r="M648" s="47">
        <f>K648/L648</f>
        <v>2.0913282760672322E-2</v>
      </c>
      <c r="N648" s="28">
        <v>300.85000000000002</v>
      </c>
      <c r="O648" s="49">
        <f>M648*N648</f>
        <v>6.2917611185482683</v>
      </c>
      <c r="P648" s="49">
        <f>M648*60*1000</f>
        <v>1254.7969656403393</v>
      </c>
      <c r="Q648" s="172">
        <f>P648*N648/1000</f>
        <v>377.50566711289611</v>
      </c>
    </row>
    <row r="649" spans="1:17">
      <c r="A649" s="183"/>
      <c r="B649" s="8" t="s">
        <v>590</v>
      </c>
      <c r="C649" s="148" t="s">
        <v>1036</v>
      </c>
      <c r="D649" s="149">
        <v>35</v>
      </c>
      <c r="E649" s="149">
        <v>1972</v>
      </c>
      <c r="F649" s="150">
        <v>39.948999999999998</v>
      </c>
      <c r="G649" s="150">
        <v>2.418777</v>
      </c>
      <c r="H649" s="150">
        <v>5.76</v>
      </c>
      <c r="I649" s="150">
        <v>31.770223000000001</v>
      </c>
      <c r="J649" s="151">
        <v>1516.82</v>
      </c>
      <c r="K649" s="150">
        <v>31.770223000000001</v>
      </c>
      <c r="L649" s="151">
        <v>1516.82</v>
      </c>
      <c r="M649" s="152">
        <v>2.0945282235202596E-2</v>
      </c>
      <c r="N649" s="153">
        <v>248.52</v>
      </c>
      <c r="O649" s="154">
        <v>5.2053215410925491</v>
      </c>
      <c r="P649" s="154">
        <v>1256.7169341121557</v>
      </c>
      <c r="Q649" s="175">
        <v>312.31929246555296</v>
      </c>
    </row>
    <row r="650" spans="1:17">
      <c r="A650" s="183"/>
      <c r="B650" s="127" t="s">
        <v>501</v>
      </c>
      <c r="C650" s="40" t="s">
        <v>941</v>
      </c>
      <c r="D650" s="8">
        <v>53</v>
      </c>
      <c r="E650" s="8">
        <v>1964</v>
      </c>
      <c r="F650" s="43">
        <v>38.369999999999997</v>
      </c>
      <c r="G650" s="43">
        <v>4.5999999999999996</v>
      </c>
      <c r="H650" s="43">
        <v>0.5</v>
      </c>
      <c r="I650" s="43">
        <v>33.268000000000001</v>
      </c>
      <c r="J650" s="44">
        <v>1583.94</v>
      </c>
      <c r="K650" s="43">
        <v>33.268000000000001</v>
      </c>
      <c r="L650" s="44">
        <v>1583.94</v>
      </c>
      <c r="M650" s="47">
        <f>K650/L650</f>
        <v>2.1003320832859829E-2</v>
      </c>
      <c r="N650" s="28">
        <v>280.7</v>
      </c>
      <c r="O650" s="49">
        <f>M650*N650</f>
        <v>5.895632157783754</v>
      </c>
      <c r="P650" s="49">
        <f>M650*60*1000</f>
        <v>1260.1992499715898</v>
      </c>
      <c r="Q650" s="172">
        <f>P650*N650/1000</f>
        <v>353.7379294670252</v>
      </c>
    </row>
    <row r="651" spans="1:17">
      <c r="A651" s="183"/>
      <c r="B651" s="127" t="s">
        <v>50</v>
      </c>
      <c r="C651" s="9" t="s">
        <v>715</v>
      </c>
      <c r="D651" s="8">
        <v>20</v>
      </c>
      <c r="E651" s="8">
        <v>1982</v>
      </c>
      <c r="F651" s="43">
        <v>27.13</v>
      </c>
      <c r="G651" s="43">
        <v>1.821</v>
      </c>
      <c r="H651" s="43">
        <v>3.2</v>
      </c>
      <c r="I651" s="43">
        <v>22.108000000000001</v>
      </c>
      <c r="J651" s="44">
        <v>1051.81</v>
      </c>
      <c r="K651" s="43">
        <v>22.108000000000001</v>
      </c>
      <c r="L651" s="44">
        <v>1051.81</v>
      </c>
      <c r="M651" s="47">
        <f>K651/L651</f>
        <v>2.1019005333662924E-2</v>
      </c>
      <c r="N651" s="28">
        <v>238.6</v>
      </c>
      <c r="O651" s="49">
        <f>M651*N651</f>
        <v>5.0151346726119739</v>
      </c>
      <c r="P651" s="49">
        <f>M651*60*1000</f>
        <v>1261.1403200197756</v>
      </c>
      <c r="Q651" s="172">
        <f>P651*N651/1000</f>
        <v>300.90808035671847</v>
      </c>
    </row>
    <row r="652" spans="1:17">
      <c r="A652" s="183"/>
      <c r="B652" s="127" t="s">
        <v>147</v>
      </c>
      <c r="C652" s="128" t="s">
        <v>440</v>
      </c>
      <c r="D652" s="129">
        <v>105</v>
      </c>
      <c r="E652" s="155" t="s">
        <v>40</v>
      </c>
      <c r="F652" s="131">
        <v>79.98</v>
      </c>
      <c r="G652" s="131">
        <v>7.95</v>
      </c>
      <c r="H652" s="132">
        <v>17.13</v>
      </c>
      <c r="I652" s="131">
        <v>54.9</v>
      </c>
      <c r="J652" s="133">
        <v>2608.98</v>
      </c>
      <c r="K652" s="131">
        <v>53.44</v>
      </c>
      <c r="L652" s="133">
        <v>2539.69</v>
      </c>
      <c r="M652" s="47">
        <f>K652/L652</f>
        <v>2.1041938189306567E-2</v>
      </c>
      <c r="N652" s="28">
        <v>222.7</v>
      </c>
      <c r="O652" s="49">
        <f>M652*N652</f>
        <v>4.686039634758572</v>
      </c>
      <c r="P652" s="49">
        <f>M652*60*1000</f>
        <v>1262.516291358394</v>
      </c>
      <c r="Q652" s="172">
        <f>P652*N652/1000</f>
        <v>281.16237808551438</v>
      </c>
    </row>
    <row r="653" spans="1:17">
      <c r="A653" s="183"/>
      <c r="B653" s="8" t="s">
        <v>590</v>
      </c>
      <c r="C653" s="148" t="s">
        <v>581</v>
      </c>
      <c r="D653" s="149">
        <v>19</v>
      </c>
      <c r="E653" s="149">
        <v>1978</v>
      </c>
      <c r="F653" s="150">
        <v>26.584</v>
      </c>
      <c r="G653" s="150">
        <v>1.0854839999999999</v>
      </c>
      <c r="H653" s="150">
        <v>3.2</v>
      </c>
      <c r="I653" s="150">
        <v>22.298514999999998</v>
      </c>
      <c r="J653" s="151">
        <v>1059.1500000000001</v>
      </c>
      <c r="K653" s="150">
        <v>22.298514999999998</v>
      </c>
      <c r="L653" s="151">
        <v>1059.1500000000001</v>
      </c>
      <c r="M653" s="152">
        <v>2.1053217202473679E-2</v>
      </c>
      <c r="N653" s="153">
        <v>248.52</v>
      </c>
      <c r="O653" s="154">
        <v>5.2321455391587586</v>
      </c>
      <c r="P653" s="154">
        <v>1263.1930321484208</v>
      </c>
      <c r="Q653" s="175">
        <v>313.92873234952555</v>
      </c>
    </row>
    <row r="654" spans="1:17">
      <c r="A654" s="183"/>
      <c r="B654" s="127" t="s">
        <v>27</v>
      </c>
      <c r="C654" s="9" t="s">
        <v>671</v>
      </c>
      <c r="D654" s="8">
        <v>9</v>
      </c>
      <c r="E654" s="8" t="s">
        <v>664</v>
      </c>
      <c r="F654" s="43">
        <f>+G654+H654+I654</f>
        <v>11.270000999999999</v>
      </c>
      <c r="G654" s="43">
        <v>0.44641999999999998</v>
      </c>
      <c r="H654" s="43">
        <v>0.09</v>
      </c>
      <c r="I654" s="43">
        <v>10.733580999999999</v>
      </c>
      <c r="J654" s="44">
        <v>509.55</v>
      </c>
      <c r="K654" s="43">
        <v>10.73358</v>
      </c>
      <c r="L654" s="44">
        <v>509.55</v>
      </c>
      <c r="M654" s="47">
        <f>K654/L654</f>
        <v>2.1064821901677952E-2</v>
      </c>
      <c r="N654" s="28">
        <v>248.30199999999999</v>
      </c>
      <c r="O654" s="49">
        <f>M654*N654</f>
        <v>5.230437407830439</v>
      </c>
      <c r="P654" s="49">
        <f>M654*60*1000</f>
        <v>1263.889314100677</v>
      </c>
      <c r="Q654" s="172">
        <f>P654*N654/1000</f>
        <v>313.82624446982629</v>
      </c>
    </row>
    <row r="655" spans="1:17">
      <c r="A655" s="183"/>
      <c r="B655" s="127" t="s">
        <v>716</v>
      </c>
      <c r="C655" s="9" t="s">
        <v>724</v>
      </c>
      <c r="D655" s="8">
        <v>30</v>
      </c>
      <c r="E655" s="8">
        <v>1984</v>
      </c>
      <c r="F655" s="43">
        <v>40.414000000000001</v>
      </c>
      <c r="G655" s="43">
        <v>3.0230000000000001</v>
      </c>
      <c r="H655" s="43">
        <v>4.8</v>
      </c>
      <c r="I655" s="43">
        <v>32.591000000000001</v>
      </c>
      <c r="J655" s="44">
        <v>1543.13</v>
      </c>
      <c r="K655" s="43">
        <v>32.591000000000001</v>
      </c>
      <c r="L655" s="44">
        <v>1543.13</v>
      </c>
      <c r="M655" s="47">
        <f>K655/L655</f>
        <v>2.1120061174366385E-2</v>
      </c>
      <c r="N655" s="28">
        <v>200.8</v>
      </c>
      <c r="O655" s="49">
        <f>M655*N655</f>
        <v>4.2409082838127707</v>
      </c>
      <c r="P655" s="49">
        <f>M655*60*1000</f>
        <v>1267.2036704619832</v>
      </c>
      <c r="Q655" s="172">
        <f>P655*N655/1000</f>
        <v>254.45449702876624</v>
      </c>
    </row>
    <row r="656" spans="1:17">
      <c r="A656" s="183"/>
      <c r="B656" s="127" t="s">
        <v>502</v>
      </c>
      <c r="C656" s="9" t="s">
        <v>951</v>
      </c>
      <c r="D656" s="8">
        <v>24</v>
      </c>
      <c r="E656" s="8">
        <v>1964</v>
      </c>
      <c r="F656" s="43">
        <v>30</v>
      </c>
      <c r="G656" s="43">
        <v>2.5489999999999999</v>
      </c>
      <c r="H656" s="43">
        <v>3.84</v>
      </c>
      <c r="I656" s="43">
        <v>23.61</v>
      </c>
      <c r="J656" s="44">
        <v>1116.92</v>
      </c>
      <c r="K656" s="43">
        <v>23.61</v>
      </c>
      <c r="L656" s="44">
        <v>1116.92</v>
      </c>
      <c r="M656" s="47">
        <f>K656/L656</f>
        <v>2.1138487984815383E-2</v>
      </c>
      <c r="N656" s="28">
        <v>280.7</v>
      </c>
      <c r="O656" s="49">
        <f>M656*N656</f>
        <v>5.9335735773376781</v>
      </c>
      <c r="P656" s="49">
        <f>M656*60*1000</f>
        <v>1268.3092790889229</v>
      </c>
      <c r="Q656" s="172">
        <f>P656*N656/1000</f>
        <v>356.01441464026067</v>
      </c>
    </row>
    <row r="657" spans="1:17">
      <c r="A657" s="183"/>
      <c r="B657" s="127" t="s">
        <v>215</v>
      </c>
      <c r="C657" s="9" t="s">
        <v>198</v>
      </c>
      <c r="D657" s="8">
        <v>40</v>
      </c>
      <c r="E657" s="8">
        <v>1975</v>
      </c>
      <c r="F657" s="43">
        <f>SUM(G657+H657+I657)</f>
        <v>56.099999999999994</v>
      </c>
      <c r="G657" s="43">
        <v>1.9</v>
      </c>
      <c r="H657" s="43">
        <v>6.4</v>
      </c>
      <c r="I657" s="43">
        <v>47.8</v>
      </c>
      <c r="J657" s="44">
        <v>2260.9299999999998</v>
      </c>
      <c r="K657" s="43">
        <v>47.8</v>
      </c>
      <c r="L657" s="44">
        <v>2260.9</v>
      </c>
      <c r="M657" s="47">
        <f>SUM(K657/L657)</f>
        <v>2.1142023088150733E-2</v>
      </c>
      <c r="N657" s="28">
        <v>222.1</v>
      </c>
      <c r="O657" s="49">
        <f>SUM(M657*N657)</f>
        <v>4.6956433278782779</v>
      </c>
      <c r="P657" s="49">
        <f>SUM(M657*60*1000)</f>
        <v>1268.521385289044</v>
      </c>
      <c r="Q657" s="172">
        <f>SUM(O657*60)</f>
        <v>281.73859967269669</v>
      </c>
    </row>
    <row r="658" spans="1:17">
      <c r="A658" s="183"/>
      <c r="B658" s="127" t="s">
        <v>501</v>
      </c>
      <c r="C658" s="9" t="s">
        <v>942</v>
      </c>
      <c r="D658" s="8">
        <v>22</v>
      </c>
      <c r="E658" s="8">
        <v>1983</v>
      </c>
      <c r="F658" s="43">
        <v>30.8</v>
      </c>
      <c r="G658" s="43">
        <v>1.986</v>
      </c>
      <c r="H658" s="43">
        <v>3.52</v>
      </c>
      <c r="I658" s="43">
        <v>25.292999999999999</v>
      </c>
      <c r="J658" s="44">
        <v>1195.71</v>
      </c>
      <c r="K658" s="43">
        <v>25.292999999999999</v>
      </c>
      <c r="L658" s="44">
        <v>1195.71</v>
      </c>
      <c r="M658" s="47">
        <f>K658/L658</f>
        <v>2.1153122412625132E-2</v>
      </c>
      <c r="N658" s="28">
        <v>280.7</v>
      </c>
      <c r="O658" s="49">
        <f>M658*N658</f>
        <v>5.9376814612238746</v>
      </c>
      <c r="P658" s="49">
        <f>M658*60*1000</f>
        <v>1269.1873447575078</v>
      </c>
      <c r="Q658" s="172">
        <f>P658*N658/1000</f>
        <v>356.26088767343242</v>
      </c>
    </row>
    <row r="659" spans="1:17">
      <c r="A659" s="183"/>
      <c r="B659" s="127" t="s">
        <v>215</v>
      </c>
      <c r="C659" s="9" t="s">
        <v>197</v>
      </c>
      <c r="D659" s="8">
        <v>10</v>
      </c>
      <c r="E659" s="8">
        <v>1968</v>
      </c>
      <c r="F659" s="43">
        <f>SUM(G659+H659+I659)</f>
        <v>16.399999999999999</v>
      </c>
      <c r="G659" s="43">
        <v>0.7</v>
      </c>
      <c r="H659" s="43">
        <v>1.6</v>
      </c>
      <c r="I659" s="43">
        <v>14.1</v>
      </c>
      <c r="J659" s="44">
        <v>665.8</v>
      </c>
      <c r="K659" s="43">
        <v>14.1</v>
      </c>
      <c r="L659" s="44">
        <v>665.81</v>
      </c>
      <c r="M659" s="47">
        <f>SUM(K659/L659)</f>
        <v>2.1177212718343073E-2</v>
      </c>
      <c r="N659" s="28">
        <v>222.1</v>
      </c>
      <c r="O659" s="49">
        <f>SUM(M659*N659)</f>
        <v>4.7034589447439963</v>
      </c>
      <c r="P659" s="49">
        <f>SUM(M659*60*1000)</f>
        <v>1270.6327631005845</v>
      </c>
      <c r="Q659" s="172">
        <f>SUM(O659*60)</f>
        <v>282.20753668463976</v>
      </c>
    </row>
    <row r="660" spans="1:17">
      <c r="A660" s="183"/>
      <c r="B660" s="127" t="s">
        <v>130</v>
      </c>
      <c r="C660" s="9" t="s">
        <v>120</v>
      </c>
      <c r="D660" s="8">
        <v>20</v>
      </c>
      <c r="E660" s="8">
        <v>1976</v>
      </c>
      <c r="F660" s="43">
        <f>G660+H660+I660</f>
        <v>20.61</v>
      </c>
      <c r="G660" s="43">
        <v>2.2799999999999998</v>
      </c>
      <c r="H660" s="43">
        <v>3.2</v>
      </c>
      <c r="I660" s="43">
        <v>15.13</v>
      </c>
      <c r="J660" s="44">
        <v>712.6</v>
      </c>
      <c r="K660" s="43">
        <v>15.13</v>
      </c>
      <c r="L660" s="44">
        <v>712.6</v>
      </c>
      <c r="M660" s="47">
        <f>K660/L660</f>
        <v>2.1232107774347461E-2</v>
      </c>
      <c r="N660" s="28">
        <v>212.4</v>
      </c>
      <c r="O660" s="49">
        <f>M660*N660*1.09</f>
        <v>4.9155726634858272</v>
      </c>
      <c r="P660" s="49">
        <f>M660*60*1000</f>
        <v>1273.9264664608477</v>
      </c>
      <c r="Q660" s="172">
        <f>P660*N660/1000</f>
        <v>270.58198147628406</v>
      </c>
    </row>
    <row r="661" spans="1:17">
      <c r="A661" s="183"/>
      <c r="B661" s="127" t="s">
        <v>716</v>
      </c>
      <c r="C661" s="9" t="s">
        <v>725</v>
      </c>
      <c r="D661" s="8">
        <v>12</v>
      </c>
      <c r="E661" s="8">
        <v>1992</v>
      </c>
      <c r="F661" s="43">
        <v>18.550999999999998</v>
      </c>
      <c r="G661" s="43">
        <v>1.869</v>
      </c>
      <c r="H661" s="43">
        <v>1.92</v>
      </c>
      <c r="I661" s="43">
        <v>14.762</v>
      </c>
      <c r="J661" s="44">
        <v>695.18</v>
      </c>
      <c r="K661" s="43">
        <v>14.762</v>
      </c>
      <c r="L661" s="44">
        <v>695.18</v>
      </c>
      <c r="M661" s="47">
        <f>K661/L661</f>
        <v>2.1234788112431315E-2</v>
      </c>
      <c r="N661" s="28">
        <v>200.8</v>
      </c>
      <c r="O661" s="49">
        <f>M661*N661</f>
        <v>4.2639454529762082</v>
      </c>
      <c r="P661" s="49">
        <f>M661*60*1000</f>
        <v>1274.0872867458791</v>
      </c>
      <c r="Q661" s="172">
        <f>P661*N661/1000</f>
        <v>255.83672717857254</v>
      </c>
    </row>
    <row r="662" spans="1:17">
      <c r="A662" s="183"/>
      <c r="B662" s="127" t="s">
        <v>502</v>
      </c>
      <c r="C662" s="9" t="s">
        <v>952</v>
      </c>
      <c r="D662" s="8">
        <v>50</v>
      </c>
      <c r="E662" s="8">
        <v>1976</v>
      </c>
      <c r="F662" s="43">
        <v>50</v>
      </c>
      <c r="G662" s="43">
        <v>3.3820000000000001</v>
      </c>
      <c r="H662" s="43">
        <v>8</v>
      </c>
      <c r="I662" s="43">
        <v>38.616999999999997</v>
      </c>
      <c r="J662" s="44">
        <v>1817.28</v>
      </c>
      <c r="K662" s="43">
        <v>38.616999999999997</v>
      </c>
      <c r="L662" s="44">
        <v>1817.28</v>
      </c>
      <c r="M662" s="47">
        <f>K662/L662</f>
        <v>2.1249889945412923E-2</v>
      </c>
      <c r="N662" s="28">
        <v>280.7</v>
      </c>
      <c r="O662" s="49">
        <f>M662*N662</f>
        <v>5.9648441076774068</v>
      </c>
      <c r="P662" s="49">
        <f>M662*60*1000</f>
        <v>1274.9933967247753</v>
      </c>
      <c r="Q662" s="172">
        <f>P662*N662/1000</f>
        <v>357.8906464606444</v>
      </c>
    </row>
    <row r="663" spans="1:17">
      <c r="A663" s="183"/>
      <c r="B663" s="8" t="s">
        <v>638</v>
      </c>
      <c r="C663" s="9" t="s">
        <v>1061</v>
      </c>
      <c r="D663" s="8">
        <v>8</v>
      </c>
      <c r="E663" s="8">
        <v>1956</v>
      </c>
      <c r="F663" s="43">
        <v>9.9870000000000001</v>
      </c>
      <c r="G663" s="43">
        <v>0</v>
      </c>
      <c r="H663" s="43">
        <v>0</v>
      </c>
      <c r="I663" s="43">
        <v>9.9870000000000001</v>
      </c>
      <c r="J663" s="44">
        <v>469.85</v>
      </c>
      <c r="K663" s="43">
        <v>9.9870000000000001</v>
      </c>
      <c r="L663" s="44">
        <v>469.85</v>
      </c>
      <c r="M663" s="47">
        <v>2.1255719910609767E-2</v>
      </c>
      <c r="N663" s="28">
        <v>281.54700000000003</v>
      </c>
      <c r="O663" s="49">
        <v>5.984484173672449</v>
      </c>
      <c r="P663" s="49">
        <v>1275.3431946365861</v>
      </c>
      <c r="Q663" s="172">
        <v>359.06905042034697</v>
      </c>
    </row>
    <row r="664" spans="1:17">
      <c r="A664" s="183"/>
      <c r="B664" s="127" t="s">
        <v>501</v>
      </c>
      <c r="C664" s="9" t="s">
        <v>953</v>
      </c>
      <c r="D664" s="8">
        <v>40</v>
      </c>
      <c r="E664" s="8">
        <v>1991</v>
      </c>
      <c r="F664" s="43">
        <v>58.3</v>
      </c>
      <c r="G664" s="43">
        <v>3.6640000000000001</v>
      </c>
      <c r="H664" s="43">
        <v>6.25</v>
      </c>
      <c r="I664" s="43">
        <v>48.384999999999998</v>
      </c>
      <c r="J664" s="44">
        <v>2273.96</v>
      </c>
      <c r="K664" s="43">
        <v>48.384999999999998</v>
      </c>
      <c r="L664" s="44">
        <v>2273.96</v>
      </c>
      <c r="M664" s="47">
        <f>K664/L664</f>
        <v>2.1277858889338423E-2</v>
      </c>
      <c r="N664" s="28">
        <v>280.7</v>
      </c>
      <c r="O664" s="49">
        <f>M664*N664</f>
        <v>5.9726949902372946</v>
      </c>
      <c r="P664" s="49">
        <f>M664*60*1000</f>
        <v>1276.6715333603054</v>
      </c>
      <c r="Q664" s="172">
        <f>P664*N664/1000</f>
        <v>358.36169941423771</v>
      </c>
    </row>
    <row r="665" spans="1:17">
      <c r="A665" s="183"/>
      <c r="B665" s="127" t="s">
        <v>501</v>
      </c>
      <c r="C665" s="9" t="s">
        <v>943</v>
      </c>
      <c r="D665" s="8">
        <v>10</v>
      </c>
      <c r="E665" s="8">
        <v>1975</v>
      </c>
      <c r="F665" s="43">
        <v>13.13</v>
      </c>
      <c r="G665" s="43">
        <v>0.95499999999999996</v>
      </c>
      <c r="H665" s="43">
        <v>1.28</v>
      </c>
      <c r="I665" s="43">
        <v>10.89</v>
      </c>
      <c r="J665" s="44">
        <v>511.08</v>
      </c>
      <c r="K665" s="43">
        <v>10.89</v>
      </c>
      <c r="L665" s="44">
        <v>511.08</v>
      </c>
      <c r="M665" s="47">
        <f>K665/L665</f>
        <v>2.1307818736792675E-2</v>
      </c>
      <c r="N665" s="28">
        <v>280.7</v>
      </c>
      <c r="O665" s="49">
        <f>M665*N665</f>
        <v>5.9811047194177034</v>
      </c>
      <c r="P665" s="49">
        <f>M665*60*1000</f>
        <v>1278.4691242075605</v>
      </c>
      <c r="Q665" s="172">
        <f>P665*N665/1000</f>
        <v>358.86628316506227</v>
      </c>
    </row>
    <row r="666" spans="1:17">
      <c r="A666" s="183"/>
      <c r="B666" s="127" t="s">
        <v>501</v>
      </c>
      <c r="C666" s="9" t="s">
        <v>944</v>
      </c>
      <c r="D666" s="8">
        <v>12</v>
      </c>
      <c r="E666" s="8">
        <v>1969</v>
      </c>
      <c r="F666" s="43">
        <v>18.3</v>
      </c>
      <c r="G666" s="43">
        <v>1.6459999999999999</v>
      </c>
      <c r="H666" s="43">
        <v>1.92</v>
      </c>
      <c r="I666" s="43">
        <v>14.737</v>
      </c>
      <c r="J666" s="44">
        <v>690.91</v>
      </c>
      <c r="K666" s="43">
        <v>14.737</v>
      </c>
      <c r="L666" s="44">
        <v>690.91</v>
      </c>
      <c r="M666" s="47">
        <f>K666/L666</f>
        <v>2.1329840355473216E-2</v>
      </c>
      <c r="N666" s="28">
        <v>280.7</v>
      </c>
      <c r="O666" s="49">
        <f>M666*N666</f>
        <v>5.9872861877813319</v>
      </c>
      <c r="P666" s="49">
        <f>M666*60*1000</f>
        <v>1279.790421328393</v>
      </c>
      <c r="Q666" s="172">
        <f>P666*N666/1000</f>
        <v>359.2371712668799</v>
      </c>
    </row>
    <row r="667" spans="1:17">
      <c r="A667" s="183"/>
      <c r="B667" s="127" t="s">
        <v>28</v>
      </c>
      <c r="C667" s="9" t="s">
        <v>680</v>
      </c>
      <c r="D667" s="8">
        <v>12</v>
      </c>
      <c r="E667" s="8" t="s">
        <v>664</v>
      </c>
      <c r="F667" s="43">
        <f>+G667+H667+I667</f>
        <v>11.4</v>
      </c>
      <c r="G667" s="43">
        <v>0</v>
      </c>
      <c r="H667" s="43">
        <v>0</v>
      </c>
      <c r="I667" s="43">
        <v>11.4</v>
      </c>
      <c r="J667" s="44">
        <v>533.77</v>
      </c>
      <c r="K667" s="43">
        <v>11.4</v>
      </c>
      <c r="L667" s="44">
        <v>533.77</v>
      </c>
      <c r="M667" s="47">
        <f>K667/L667</f>
        <v>2.1357513535792572E-2</v>
      </c>
      <c r="N667" s="28">
        <v>248.30199999999999</v>
      </c>
      <c r="O667" s="49">
        <f>M667*N667</f>
        <v>5.3031133259643672</v>
      </c>
      <c r="P667" s="49">
        <f>M667*60*1000</f>
        <v>1281.4508121475542</v>
      </c>
      <c r="Q667" s="172">
        <f>P667*N667/1000</f>
        <v>318.186799557862</v>
      </c>
    </row>
    <row r="668" spans="1:17">
      <c r="A668" s="183"/>
      <c r="B668" s="8" t="s">
        <v>590</v>
      </c>
      <c r="C668" s="148" t="s">
        <v>1037</v>
      </c>
      <c r="D668" s="149">
        <v>21</v>
      </c>
      <c r="E668" s="149">
        <v>1978</v>
      </c>
      <c r="F668" s="150">
        <v>27.556000000000001</v>
      </c>
      <c r="G668" s="150">
        <v>1.602573</v>
      </c>
      <c r="H668" s="150">
        <v>3.2</v>
      </c>
      <c r="I668" s="150">
        <v>22.753426999999999</v>
      </c>
      <c r="J668" s="151">
        <v>1064.99</v>
      </c>
      <c r="K668" s="150">
        <v>22.753426999999999</v>
      </c>
      <c r="L668" s="151">
        <v>1064.99</v>
      </c>
      <c r="M668" s="152">
        <v>2.1364920797378378E-2</v>
      </c>
      <c r="N668" s="153">
        <v>248.52</v>
      </c>
      <c r="O668" s="154">
        <v>5.3096101165644747</v>
      </c>
      <c r="P668" s="154">
        <v>1281.8952478427027</v>
      </c>
      <c r="Q668" s="175">
        <v>318.5766069938685</v>
      </c>
    </row>
    <row r="669" spans="1:17">
      <c r="A669" s="183"/>
      <c r="B669" s="8" t="s">
        <v>535</v>
      </c>
      <c r="C669" s="141" t="s">
        <v>533</v>
      </c>
      <c r="D669" s="142">
        <v>45</v>
      </c>
      <c r="E669" s="142">
        <v>1982</v>
      </c>
      <c r="F669" s="143">
        <v>37.539000000000001</v>
      </c>
      <c r="G669" s="143">
        <v>3.68316</v>
      </c>
      <c r="H669" s="143">
        <v>0.44</v>
      </c>
      <c r="I669" s="143">
        <v>33.415844999999997</v>
      </c>
      <c r="J669" s="144">
        <v>1563.22</v>
      </c>
      <c r="K669" s="143">
        <v>33.415844999999997</v>
      </c>
      <c r="L669" s="144">
        <v>1563.22</v>
      </c>
      <c r="M669" s="145">
        <v>2.1376290605289082E-2</v>
      </c>
      <c r="N669" s="146">
        <v>285.03500000000003</v>
      </c>
      <c r="O669" s="147">
        <v>6.0929909926785744</v>
      </c>
      <c r="P669" s="147">
        <v>1282.577436317345</v>
      </c>
      <c r="Q669" s="174">
        <v>365.5794595607145</v>
      </c>
    </row>
    <row r="670" spans="1:17">
      <c r="A670" s="183"/>
      <c r="B670" s="8" t="s">
        <v>638</v>
      </c>
      <c r="C670" s="9" t="s">
        <v>633</v>
      </c>
      <c r="D670" s="8">
        <v>8</v>
      </c>
      <c r="E670" s="8">
        <v>1976</v>
      </c>
      <c r="F670" s="43">
        <v>11.198</v>
      </c>
      <c r="G670" s="43">
        <v>1.2749999999999999</v>
      </c>
      <c r="H670" s="43">
        <v>0.67</v>
      </c>
      <c r="I670" s="43">
        <v>9.2529990000000009</v>
      </c>
      <c r="J670" s="44">
        <v>432.82</v>
      </c>
      <c r="K670" s="43">
        <v>9.2529990000000009</v>
      </c>
      <c r="L670" s="44">
        <v>432.82</v>
      </c>
      <c r="M670" s="47">
        <v>2.1378399796682226E-2</v>
      </c>
      <c r="N670" s="28">
        <v>281.54700000000003</v>
      </c>
      <c r="O670" s="49">
        <v>6.0190243275564912</v>
      </c>
      <c r="P670" s="49">
        <v>1282.7039878009336</v>
      </c>
      <c r="Q670" s="172">
        <v>361.14145965338952</v>
      </c>
    </row>
    <row r="671" spans="1:17">
      <c r="A671" s="183"/>
      <c r="B671" s="8" t="s">
        <v>535</v>
      </c>
      <c r="C671" s="141" t="s">
        <v>530</v>
      </c>
      <c r="D671" s="142">
        <v>6</v>
      </c>
      <c r="E671" s="142">
        <v>1956</v>
      </c>
      <c r="F671" s="143">
        <v>9.06</v>
      </c>
      <c r="G671" s="143">
        <v>1.0941000000000001</v>
      </c>
      <c r="H671" s="143">
        <v>0.96</v>
      </c>
      <c r="I671" s="143">
        <v>7.0058999999999996</v>
      </c>
      <c r="J671" s="144">
        <v>327.26</v>
      </c>
      <c r="K671" s="143">
        <v>7.0058999999999996</v>
      </c>
      <c r="L671" s="144">
        <v>327.26</v>
      </c>
      <c r="M671" s="145">
        <v>2.1407749190246288E-2</v>
      </c>
      <c r="N671" s="146">
        <v>285.03500000000003</v>
      </c>
      <c r="O671" s="147">
        <v>6.1019577904418512</v>
      </c>
      <c r="P671" s="147">
        <v>1284.4649514147773</v>
      </c>
      <c r="Q671" s="174">
        <v>366.11746742651104</v>
      </c>
    </row>
    <row r="672" spans="1:17">
      <c r="A672" s="183"/>
      <c r="B672" s="127" t="s">
        <v>656</v>
      </c>
      <c r="C672" s="9" t="s">
        <v>898</v>
      </c>
      <c r="D672" s="8">
        <v>46</v>
      </c>
      <c r="E672" s="8">
        <v>1975</v>
      </c>
      <c r="F672" s="43">
        <v>41.594999999999999</v>
      </c>
      <c r="G672" s="43">
        <v>3.157</v>
      </c>
      <c r="H672" s="43">
        <v>0.72</v>
      </c>
      <c r="I672" s="43">
        <v>37.718000000000004</v>
      </c>
      <c r="J672" s="44">
        <v>1810.77</v>
      </c>
      <c r="K672" s="43">
        <v>32.872999999999998</v>
      </c>
      <c r="L672" s="44">
        <v>1531.97</v>
      </c>
      <c r="M672" s="47">
        <f>K672/L672</f>
        <v>2.145799199723232E-2</v>
      </c>
      <c r="N672" s="28">
        <v>274.78899999999999</v>
      </c>
      <c r="O672" s="49">
        <f>M672*N672</f>
        <v>5.8964201629274715</v>
      </c>
      <c r="P672" s="49">
        <f>M672*60*1000</f>
        <v>1287.4795198339393</v>
      </c>
      <c r="Q672" s="172">
        <f>P672*N672/1000</f>
        <v>353.7852097756483</v>
      </c>
    </row>
    <row r="673" spans="1:17">
      <c r="A673" s="183"/>
      <c r="B673" s="127" t="s">
        <v>130</v>
      </c>
      <c r="C673" s="9" t="s">
        <v>118</v>
      </c>
      <c r="D673" s="8">
        <v>20</v>
      </c>
      <c r="E673" s="8">
        <v>1986</v>
      </c>
      <c r="F673" s="43">
        <f>G673+H673+I673</f>
        <v>27.700000000000003</v>
      </c>
      <c r="G673" s="43">
        <v>1.65</v>
      </c>
      <c r="H673" s="43">
        <v>3.2</v>
      </c>
      <c r="I673" s="43">
        <v>22.85</v>
      </c>
      <c r="J673" s="44">
        <v>1062.4000000000001</v>
      </c>
      <c r="K673" s="43">
        <v>22.85</v>
      </c>
      <c r="L673" s="44">
        <v>1062.4000000000001</v>
      </c>
      <c r="M673" s="47">
        <f>K673/L673</f>
        <v>2.1507906626506024E-2</v>
      </c>
      <c r="N673" s="28">
        <v>212.4</v>
      </c>
      <c r="O673" s="49">
        <f>M673*N673*1.09</f>
        <v>4.9794245105421693</v>
      </c>
      <c r="P673" s="49">
        <f>M673*60*1000</f>
        <v>1290.4743975903614</v>
      </c>
      <c r="Q673" s="172">
        <f>P673*N673/1000</f>
        <v>274.09676204819277</v>
      </c>
    </row>
    <row r="674" spans="1:17">
      <c r="A674" s="183"/>
      <c r="B674" s="127" t="s">
        <v>50</v>
      </c>
      <c r="C674" s="9" t="s">
        <v>714</v>
      </c>
      <c r="D674" s="8">
        <v>40</v>
      </c>
      <c r="E674" s="8">
        <v>1982</v>
      </c>
      <c r="F674" s="43">
        <v>44.75</v>
      </c>
      <c r="G674" s="43">
        <v>2.9809999999999999</v>
      </c>
      <c r="H674" s="43">
        <v>6.4</v>
      </c>
      <c r="I674" s="43">
        <v>35.368000000000002</v>
      </c>
      <c r="J674" s="44">
        <v>1643.77</v>
      </c>
      <c r="K674" s="43">
        <v>35.368000000000002</v>
      </c>
      <c r="L674" s="44">
        <v>1643.77</v>
      </c>
      <c r="M674" s="47">
        <f>K674/L674</f>
        <v>2.1516392195988492E-2</v>
      </c>
      <c r="N674" s="28">
        <v>238.6</v>
      </c>
      <c r="O674" s="49">
        <f>M674*N674</f>
        <v>5.1338111779628539</v>
      </c>
      <c r="P674" s="49">
        <f>M674*60*1000</f>
        <v>1290.9835317593095</v>
      </c>
      <c r="Q674" s="172">
        <f>P674*N674/1000</f>
        <v>308.02867067777123</v>
      </c>
    </row>
    <row r="675" spans="1:17">
      <c r="A675" s="183"/>
      <c r="B675" s="127" t="s">
        <v>39</v>
      </c>
      <c r="C675" s="9" t="s">
        <v>357</v>
      </c>
      <c r="D675" s="8">
        <v>6</v>
      </c>
      <c r="E675" s="8">
        <v>1979</v>
      </c>
      <c r="F675" s="43">
        <v>7.3</v>
      </c>
      <c r="G675" s="43">
        <v>0.40799999999999997</v>
      </c>
      <c r="H675" s="43">
        <v>0.96</v>
      </c>
      <c r="I675" s="43">
        <v>5.9320000000000004</v>
      </c>
      <c r="J675" s="44">
        <v>275</v>
      </c>
      <c r="K675" s="43">
        <v>5.9320000000000004</v>
      </c>
      <c r="L675" s="44">
        <v>275</v>
      </c>
      <c r="M675" s="47">
        <f>I675/L675</f>
        <v>2.1570909090909092E-2</v>
      </c>
      <c r="N675" s="28">
        <v>230.21</v>
      </c>
      <c r="O675" s="49">
        <f>M675*N675</f>
        <v>4.9658389818181821</v>
      </c>
      <c r="P675" s="49">
        <f>M675*60*1000</f>
        <v>1294.2545454545455</v>
      </c>
      <c r="Q675" s="172">
        <f>O675*60</f>
        <v>297.95033890909093</v>
      </c>
    </row>
    <row r="676" spans="1:17">
      <c r="A676" s="183"/>
      <c r="B676" s="127" t="s">
        <v>502</v>
      </c>
      <c r="C676" s="9" t="s">
        <v>954</v>
      </c>
      <c r="D676" s="8">
        <v>40</v>
      </c>
      <c r="E676" s="8">
        <v>1980</v>
      </c>
      <c r="F676" s="43">
        <v>58</v>
      </c>
      <c r="G676" s="43">
        <v>2.8090000000000002</v>
      </c>
      <c r="H676" s="43">
        <v>6.4</v>
      </c>
      <c r="I676" s="43">
        <v>48.625</v>
      </c>
      <c r="J676" s="44">
        <v>2251.11</v>
      </c>
      <c r="K676" s="43">
        <v>48.625</v>
      </c>
      <c r="L676" s="44">
        <v>2251.11</v>
      </c>
      <c r="M676" s="47">
        <f>K676/L676</f>
        <v>2.1600454886700336E-2</v>
      </c>
      <c r="N676" s="28">
        <v>280.7</v>
      </c>
      <c r="O676" s="49">
        <f>M676*N676</f>
        <v>6.0632476866967844</v>
      </c>
      <c r="P676" s="49">
        <f>M676*60*1000</f>
        <v>1296.0272932020202</v>
      </c>
      <c r="Q676" s="172">
        <f>P676*N676/1000</f>
        <v>363.79486120180707</v>
      </c>
    </row>
    <row r="677" spans="1:17">
      <c r="A677" s="183"/>
      <c r="B677" s="127" t="s">
        <v>502</v>
      </c>
      <c r="C677" s="40" t="s">
        <v>950</v>
      </c>
      <c r="D677" s="8">
        <v>40</v>
      </c>
      <c r="E677" s="8">
        <v>1994</v>
      </c>
      <c r="F677" s="43">
        <v>56.7</v>
      </c>
      <c r="G677" s="43">
        <v>3.7090000000000001</v>
      </c>
      <c r="H677" s="43">
        <v>6.4</v>
      </c>
      <c r="I677" s="43">
        <v>46.59</v>
      </c>
      <c r="J677" s="44">
        <v>2151.86</v>
      </c>
      <c r="K677" s="43">
        <v>46.59</v>
      </c>
      <c r="L677" s="44">
        <v>2151.86</v>
      </c>
      <c r="M677" s="47">
        <f>K677/L677</f>
        <v>2.1651036777485526E-2</v>
      </c>
      <c r="N677" s="28">
        <v>280.7</v>
      </c>
      <c r="O677" s="49">
        <f>M677*N677</f>
        <v>6.0774460234401868</v>
      </c>
      <c r="P677" s="49">
        <f>M677*60*1000</f>
        <v>1299.0622066491314</v>
      </c>
      <c r="Q677" s="172">
        <f>P677*N677/1000</f>
        <v>364.6467614064112</v>
      </c>
    </row>
    <row r="678" spans="1:17">
      <c r="A678" s="183"/>
      <c r="B678" s="127" t="s">
        <v>501</v>
      </c>
      <c r="C678" s="9" t="s">
        <v>945</v>
      </c>
      <c r="D678" s="8">
        <v>22</v>
      </c>
      <c r="E678" s="8">
        <v>1981</v>
      </c>
      <c r="F678" s="43">
        <v>30.95</v>
      </c>
      <c r="G678" s="43">
        <v>1.911</v>
      </c>
      <c r="H678" s="43">
        <v>3.52</v>
      </c>
      <c r="I678" s="43">
        <v>25.518000000000001</v>
      </c>
      <c r="J678" s="44">
        <v>1177.79</v>
      </c>
      <c r="K678" s="43">
        <v>25.518000000000001</v>
      </c>
      <c r="L678" s="44">
        <v>1177.8</v>
      </c>
      <c r="M678" s="47">
        <f>K678/L678</f>
        <v>2.1665817626082527E-2</v>
      </c>
      <c r="N678" s="28">
        <v>280.7</v>
      </c>
      <c r="O678" s="49">
        <f>M678*N678</f>
        <v>6.081595007641365</v>
      </c>
      <c r="P678" s="49">
        <f>M678*60*1000</f>
        <v>1299.9490575649515</v>
      </c>
      <c r="Q678" s="172">
        <f>P678*N678/1000</f>
        <v>364.89570045848188</v>
      </c>
    </row>
    <row r="679" spans="1:17">
      <c r="A679" s="183"/>
      <c r="B679" s="127" t="s">
        <v>50</v>
      </c>
      <c r="C679" s="9" t="s">
        <v>707</v>
      </c>
      <c r="D679" s="8">
        <v>20</v>
      </c>
      <c r="E679" s="8">
        <v>1984</v>
      </c>
      <c r="F679" s="43">
        <v>29.876000000000001</v>
      </c>
      <c r="G679" s="43">
        <v>3.6989999999999998</v>
      </c>
      <c r="H679" s="43">
        <v>3.2</v>
      </c>
      <c r="I679" s="43">
        <v>22.975999999999999</v>
      </c>
      <c r="J679" s="44">
        <v>1059.05</v>
      </c>
      <c r="K679" s="43">
        <v>22.975999999999999</v>
      </c>
      <c r="L679" s="44">
        <v>1059.05</v>
      </c>
      <c r="M679" s="47">
        <f>K679/L679</f>
        <v>2.169491525423729E-2</v>
      </c>
      <c r="N679" s="28">
        <v>238.6</v>
      </c>
      <c r="O679" s="49">
        <f>M679*N679</f>
        <v>5.1764067796610176</v>
      </c>
      <c r="P679" s="49">
        <f>M679*60*1000</f>
        <v>1301.6949152542375</v>
      </c>
      <c r="Q679" s="172">
        <f>P679*N679/1000</f>
        <v>310.58440677966109</v>
      </c>
    </row>
    <row r="680" spans="1:17">
      <c r="A680" s="183"/>
      <c r="B680" s="127" t="s">
        <v>656</v>
      </c>
      <c r="C680" s="9" t="s">
        <v>897</v>
      </c>
      <c r="D680" s="8">
        <v>55</v>
      </c>
      <c r="E680" s="8">
        <v>1986</v>
      </c>
      <c r="F680" s="43">
        <v>71.433999999999997</v>
      </c>
      <c r="G680" s="43">
        <v>3.6549999999999998</v>
      </c>
      <c r="H680" s="43">
        <v>8.8000000000000007</v>
      </c>
      <c r="I680" s="43">
        <v>58.978999999999999</v>
      </c>
      <c r="J680" s="44">
        <v>2708.93</v>
      </c>
      <c r="K680" s="43">
        <v>58.978999999999999</v>
      </c>
      <c r="L680" s="44">
        <v>2708.93</v>
      </c>
      <c r="M680" s="47">
        <f>K680/L680</f>
        <v>2.1772064985067906E-2</v>
      </c>
      <c r="N680" s="28">
        <v>274.78899999999999</v>
      </c>
      <c r="O680" s="49">
        <f>M680*N680</f>
        <v>5.9827239651818243</v>
      </c>
      <c r="P680" s="49">
        <f>M680*60*1000</f>
        <v>1306.3238991040744</v>
      </c>
      <c r="Q680" s="172">
        <f>P680*N680/1000</f>
        <v>358.96343791090948</v>
      </c>
    </row>
    <row r="681" spans="1:17">
      <c r="A681" s="183"/>
      <c r="B681" s="127" t="s">
        <v>130</v>
      </c>
      <c r="C681" s="9" t="s">
        <v>122</v>
      </c>
      <c r="D681" s="8">
        <v>33</v>
      </c>
      <c r="E681" s="8">
        <v>1968</v>
      </c>
      <c r="F681" s="43">
        <f>G681+H681+I681</f>
        <v>38.58</v>
      </c>
      <c r="G681" s="43">
        <v>1.76</v>
      </c>
      <c r="H681" s="43">
        <v>5.44</v>
      </c>
      <c r="I681" s="43">
        <v>31.38</v>
      </c>
      <c r="J681" s="44">
        <v>1439.65</v>
      </c>
      <c r="K681" s="43">
        <v>31.38</v>
      </c>
      <c r="L681" s="44">
        <v>1439.65</v>
      </c>
      <c r="M681" s="47">
        <f>K681/L681</f>
        <v>2.1796964539992358E-2</v>
      </c>
      <c r="N681" s="28">
        <v>212.4</v>
      </c>
      <c r="O681" s="49">
        <f>M681*N681*1.09</f>
        <v>5.046346042440871</v>
      </c>
      <c r="P681" s="49">
        <f>M681*60*1000</f>
        <v>1307.8178723995416</v>
      </c>
      <c r="Q681" s="172">
        <f>P681*N681/1000</f>
        <v>277.7805160976626</v>
      </c>
    </row>
    <row r="682" spans="1:17">
      <c r="A682" s="183"/>
      <c r="B682" s="127" t="s">
        <v>50</v>
      </c>
      <c r="C682" s="9" t="s">
        <v>711</v>
      </c>
      <c r="D682" s="8">
        <v>20</v>
      </c>
      <c r="E682" s="8">
        <v>1983</v>
      </c>
      <c r="F682" s="43">
        <v>28.338999999999999</v>
      </c>
      <c r="G682" s="43">
        <v>2.2629999999999999</v>
      </c>
      <c r="H682" s="43">
        <v>3.2</v>
      </c>
      <c r="I682" s="43">
        <v>22.875</v>
      </c>
      <c r="J682" s="44">
        <v>1039.73</v>
      </c>
      <c r="K682" s="43">
        <v>22.875</v>
      </c>
      <c r="L682" s="44">
        <v>1039.73</v>
      </c>
      <c r="M682" s="47">
        <f>K682/L682</f>
        <v>2.2000904080867148E-2</v>
      </c>
      <c r="N682" s="28">
        <v>238.6</v>
      </c>
      <c r="O682" s="49">
        <f>M682*N682</f>
        <v>5.2494157136949013</v>
      </c>
      <c r="P682" s="49">
        <f>M682*60*1000</f>
        <v>1320.0542448520289</v>
      </c>
      <c r="Q682" s="172">
        <f>P682*N682/1000</f>
        <v>314.96494282169408</v>
      </c>
    </row>
    <row r="683" spans="1:17">
      <c r="A683" s="183"/>
      <c r="B683" s="8" t="s">
        <v>238</v>
      </c>
      <c r="C683" s="9" t="s">
        <v>919</v>
      </c>
      <c r="D683" s="8">
        <v>27</v>
      </c>
      <c r="E683" s="8">
        <v>1967</v>
      </c>
      <c r="F683" s="43">
        <v>39.884</v>
      </c>
      <c r="G683" s="43">
        <v>2.0445899999999999</v>
      </c>
      <c r="H683" s="43">
        <v>0.28999999999999998</v>
      </c>
      <c r="I683" s="43">
        <f>F683-G683-H683</f>
        <v>37.549410000000002</v>
      </c>
      <c r="J683" s="44">
        <v>1756.43</v>
      </c>
      <c r="K683" s="43">
        <v>34.579000000000001</v>
      </c>
      <c r="L683" s="44">
        <v>1568.28</v>
      </c>
      <c r="M683" s="47">
        <f>K683/L683</f>
        <v>2.2048996352692123E-2</v>
      </c>
      <c r="N683" s="28">
        <v>249.5</v>
      </c>
      <c r="O683" s="49">
        <f>M683*N683</f>
        <v>5.501224589996685</v>
      </c>
      <c r="P683" s="49">
        <f>M683*60*1000</f>
        <v>1322.9397811615274</v>
      </c>
      <c r="Q683" s="172">
        <f>P683*N683/1000</f>
        <v>330.07347539980111</v>
      </c>
    </row>
    <row r="684" spans="1:17">
      <c r="A684" s="183"/>
      <c r="B684" s="127" t="s">
        <v>215</v>
      </c>
      <c r="C684" s="9" t="s">
        <v>202</v>
      </c>
      <c r="D684" s="8">
        <v>20</v>
      </c>
      <c r="E684" s="8">
        <v>1979</v>
      </c>
      <c r="F684" s="43">
        <f>SUM(G684+H684+I684)</f>
        <v>28.7</v>
      </c>
      <c r="G684" s="43">
        <v>1.9</v>
      </c>
      <c r="H684" s="43">
        <v>3.1</v>
      </c>
      <c r="I684" s="43">
        <v>23.7</v>
      </c>
      <c r="J684" s="44">
        <v>1073.9100000000001</v>
      </c>
      <c r="K684" s="43">
        <v>23.7</v>
      </c>
      <c r="L684" s="44">
        <v>1073.9000000000001</v>
      </c>
      <c r="M684" s="47">
        <f>SUM(K684/L684)</f>
        <v>2.2069093956606757E-2</v>
      </c>
      <c r="N684" s="28">
        <v>222.1</v>
      </c>
      <c r="O684" s="49">
        <f>SUM(M684*N684)</f>
        <v>4.9015457677623608</v>
      </c>
      <c r="P684" s="49">
        <f>SUM(M684*60*1000)</f>
        <v>1324.1456373964054</v>
      </c>
      <c r="Q684" s="172">
        <f>SUM(O684*60)</f>
        <v>294.09274606574166</v>
      </c>
    </row>
    <row r="685" spans="1:17">
      <c r="A685" s="183"/>
      <c r="B685" s="127" t="s">
        <v>656</v>
      </c>
      <c r="C685" s="9" t="s">
        <v>645</v>
      </c>
      <c r="D685" s="8">
        <v>8</v>
      </c>
      <c r="E685" s="8">
        <v>1929</v>
      </c>
      <c r="F685" s="43">
        <v>5.3470000000000004</v>
      </c>
      <c r="G685" s="43">
        <v>0.113</v>
      </c>
      <c r="H685" s="43">
        <v>6.4000000000000001E-2</v>
      </c>
      <c r="I685" s="43">
        <v>5.17</v>
      </c>
      <c r="J685" s="44">
        <v>233.78</v>
      </c>
      <c r="K685" s="43">
        <v>1.9039999999999999</v>
      </c>
      <c r="L685" s="44">
        <v>86.11</v>
      </c>
      <c r="M685" s="47">
        <f>K685/L685</f>
        <v>2.211125304842643E-2</v>
      </c>
      <c r="N685" s="28">
        <v>274.78899999999999</v>
      </c>
      <c r="O685" s="49">
        <f>M685*N685</f>
        <v>6.0759291139240501</v>
      </c>
      <c r="P685" s="49">
        <f>M685*60*1000</f>
        <v>1326.6751829055859</v>
      </c>
      <c r="Q685" s="172">
        <f>P685*N685/1000</f>
        <v>364.55574683544302</v>
      </c>
    </row>
    <row r="686" spans="1:17">
      <c r="A686" s="183"/>
      <c r="B686" s="127" t="s">
        <v>50</v>
      </c>
      <c r="C686" s="9" t="s">
        <v>706</v>
      </c>
      <c r="D686" s="8">
        <v>20</v>
      </c>
      <c r="E686" s="8">
        <v>1990</v>
      </c>
      <c r="F686" s="43">
        <v>29.86</v>
      </c>
      <c r="G686" s="43">
        <v>2.2080000000000002</v>
      </c>
      <c r="H686" s="43">
        <v>3.2</v>
      </c>
      <c r="I686" s="43">
        <v>24.451000000000001</v>
      </c>
      <c r="J686" s="44">
        <v>1102.2</v>
      </c>
      <c r="K686" s="43">
        <v>24.451000000000001</v>
      </c>
      <c r="L686" s="44">
        <v>1102.2</v>
      </c>
      <c r="M686" s="47">
        <f>K686/L686</f>
        <v>2.2183814189802212E-2</v>
      </c>
      <c r="N686" s="28">
        <v>238.6</v>
      </c>
      <c r="O686" s="49">
        <f>M686*N686</f>
        <v>5.2930580656868074</v>
      </c>
      <c r="P686" s="49">
        <f>M686*60*1000</f>
        <v>1331.0288513881328</v>
      </c>
      <c r="Q686" s="172">
        <f>P686*N686/1000</f>
        <v>317.58348394120844</v>
      </c>
    </row>
    <row r="687" spans="1:17">
      <c r="A687" s="183"/>
      <c r="B687" s="127" t="s">
        <v>50</v>
      </c>
      <c r="C687" s="9" t="s">
        <v>712</v>
      </c>
      <c r="D687" s="8">
        <v>20</v>
      </c>
      <c r="E687" s="8">
        <v>1981</v>
      </c>
      <c r="F687" s="43">
        <v>27.864999999999998</v>
      </c>
      <c r="G687" s="43">
        <v>1.6559999999999999</v>
      </c>
      <c r="H687" s="43">
        <v>3.2</v>
      </c>
      <c r="I687" s="43">
        <v>23.007999999999999</v>
      </c>
      <c r="J687" s="44">
        <v>1033.77</v>
      </c>
      <c r="K687" s="43">
        <v>23.007999999999999</v>
      </c>
      <c r="L687" s="44">
        <v>1033.77</v>
      </c>
      <c r="M687" s="47">
        <f>K687/L687</f>
        <v>2.2256401327181093E-2</v>
      </c>
      <c r="N687" s="28">
        <v>238.6</v>
      </c>
      <c r="O687" s="49">
        <f>M687*N687</f>
        <v>5.3103773566654091</v>
      </c>
      <c r="P687" s="49">
        <f>M687*60*1000</f>
        <v>1335.3840796308655</v>
      </c>
      <c r="Q687" s="172">
        <f>P687*N687/1000</f>
        <v>318.62264139992448</v>
      </c>
    </row>
    <row r="688" spans="1:17">
      <c r="A688" s="183"/>
      <c r="B688" s="127" t="s">
        <v>215</v>
      </c>
      <c r="C688" s="9" t="s">
        <v>203</v>
      </c>
      <c r="D688" s="8">
        <v>50</v>
      </c>
      <c r="E688" s="8">
        <v>1973</v>
      </c>
      <c r="F688" s="43">
        <f>SUM(G688+H688+I688)</f>
        <v>67.099999999999994</v>
      </c>
      <c r="G688" s="43">
        <v>3.2</v>
      </c>
      <c r="H688" s="43">
        <v>7.8</v>
      </c>
      <c r="I688" s="43">
        <v>56.1</v>
      </c>
      <c r="J688" s="44">
        <v>2510.2199999999998</v>
      </c>
      <c r="K688" s="43">
        <v>56.1</v>
      </c>
      <c r="L688" s="44">
        <v>2510.1999999999998</v>
      </c>
      <c r="M688" s="47">
        <f>SUM(K688/L688)</f>
        <v>2.2348816827344437E-2</v>
      </c>
      <c r="N688" s="28">
        <v>222.1</v>
      </c>
      <c r="O688" s="49">
        <f>SUM(M688*N688)</f>
        <v>4.9636722173531993</v>
      </c>
      <c r="P688" s="49">
        <f>SUM(M688*60*1000)</f>
        <v>1340.929009640666</v>
      </c>
      <c r="Q688" s="172">
        <f>SUM(O688*60)</f>
        <v>297.82033304119193</v>
      </c>
    </row>
    <row r="689" spans="1:17">
      <c r="A689" s="183"/>
      <c r="B689" s="127" t="s">
        <v>147</v>
      </c>
      <c r="C689" s="128" t="s">
        <v>443</v>
      </c>
      <c r="D689" s="129">
        <v>12</v>
      </c>
      <c r="E689" s="130" t="s">
        <v>40</v>
      </c>
      <c r="F689" s="131">
        <v>15.79</v>
      </c>
      <c r="G689" s="131">
        <v>1.58</v>
      </c>
      <c r="H689" s="132">
        <v>1.76</v>
      </c>
      <c r="I689" s="131">
        <v>12.45</v>
      </c>
      <c r="J689" s="133">
        <v>604.23</v>
      </c>
      <c r="K689" s="131">
        <v>12.36</v>
      </c>
      <c r="L689" s="133">
        <v>552.99</v>
      </c>
      <c r="M689" s="47">
        <f>K689/L689</f>
        <v>2.235121792437476E-2</v>
      </c>
      <c r="N689" s="28">
        <v>222.7</v>
      </c>
      <c r="O689" s="49">
        <f>M689*N689</f>
        <v>4.9776162317582591</v>
      </c>
      <c r="P689" s="49">
        <f>M689*60*1000</f>
        <v>1341.0730754624856</v>
      </c>
      <c r="Q689" s="172">
        <f>P689*N689/1000</f>
        <v>298.65697390549553</v>
      </c>
    </row>
    <row r="690" spans="1:17">
      <c r="A690" s="183"/>
      <c r="B690" s="8" t="s">
        <v>36</v>
      </c>
      <c r="C690" s="9" t="s">
        <v>34</v>
      </c>
      <c r="D690" s="8">
        <v>22</v>
      </c>
      <c r="E690" s="8">
        <v>1987</v>
      </c>
      <c r="F690" s="43">
        <v>32.799999999999997</v>
      </c>
      <c r="G690" s="43">
        <v>2</v>
      </c>
      <c r="H690" s="43">
        <v>3.80579</v>
      </c>
      <c r="I690" s="43">
        <v>27.1</v>
      </c>
      <c r="J690" s="44">
        <v>1206.5</v>
      </c>
      <c r="K690" s="43">
        <f>I690</f>
        <v>27.1</v>
      </c>
      <c r="L690" s="44">
        <f>J690</f>
        <v>1206.5</v>
      </c>
      <c r="M690" s="47">
        <f>K690/L690</f>
        <v>2.2461665975963531E-2</v>
      </c>
      <c r="N690" s="28">
        <v>302.91000000000003</v>
      </c>
      <c r="O690" s="49">
        <f>M690*N690</f>
        <v>6.8038632407791138</v>
      </c>
      <c r="P690" s="49">
        <f>M690*60*1000</f>
        <v>1347.6999585578117</v>
      </c>
      <c r="Q690" s="172">
        <v>407.82</v>
      </c>
    </row>
    <row r="691" spans="1:17">
      <c r="A691" s="183"/>
      <c r="B691" s="8" t="s">
        <v>590</v>
      </c>
      <c r="C691" s="148" t="s">
        <v>582</v>
      </c>
      <c r="D691" s="149">
        <v>51</v>
      </c>
      <c r="E691" s="149">
        <v>1984</v>
      </c>
      <c r="F691" s="150">
        <v>44.64</v>
      </c>
      <c r="G691" s="150">
        <v>3.2737409999999998</v>
      </c>
      <c r="H691" s="150">
        <v>0.5</v>
      </c>
      <c r="I691" s="150">
        <v>40.866258999999999</v>
      </c>
      <c r="J691" s="151">
        <v>1816.15</v>
      </c>
      <c r="K691" s="150">
        <v>40.866258999999999</v>
      </c>
      <c r="L691" s="151">
        <v>1816.15</v>
      </c>
      <c r="M691" s="152">
        <v>2.250158797456157E-2</v>
      </c>
      <c r="N691" s="153">
        <v>248.52</v>
      </c>
      <c r="O691" s="154">
        <v>5.5920946434380419</v>
      </c>
      <c r="P691" s="154">
        <v>1350.0952784736942</v>
      </c>
      <c r="Q691" s="175">
        <v>335.5256786062825</v>
      </c>
    </row>
    <row r="692" spans="1:17">
      <c r="A692" s="183"/>
      <c r="B692" s="127" t="s">
        <v>215</v>
      </c>
      <c r="C692" s="9" t="s">
        <v>204</v>
      </c>
      <c r="D692" s="8">
        <v>45</v>
      </c>
      <c r="E692" s="8">
        <v>1981</v>
      </c>
      <c r="F692" s="43">
        <f>SUM(G692+H692+I692)</f>
        <v>60.7</v>
      </c>
      <c r="G692" s="43">
        <v>2.6</v>
      </c>
      <c r="H692" s="43">
        <v>7.2</v>
      </c>
      <c r="I692" s="43">
        <v>50.9</v>
      </c>
      <c r="J692" s="44">
        <v>2250.5500000000002</v>
      </c>
      <c r="K692" s="43">
        <v>50.9</v>
      </c>
      <c r="L692" s="44">
        <v>2250.5500000000002</v>
      </c>
      <c r="M692" s="47">
        <f>SUM(K692/L692)</f>
        <v>2.2616693697096263E-2</v>
      </c>
      <c r="N692" s="28">
        <v>222.1</v>
      </c>
      <c r="O692" s="49">
        <f>SUM(M692*N692)</f>
        <v>5.0231676701250798</v>
      </c>
      <c r="P692" s="49">
        <f>SUM(M692*60*1000)</f>
        <v>1357.0016218257756</v>
      </c>
      <c r="Q692" s="172">
        <f>SUM(O692*60)</f>
        <v>301.3900602075048</v>
      </c>
    </row>
    <row r="693" spans="1:17">
      <c r="A693" s="183"/>
      <c r="B693" s="8" t="s">
        <v>524</v>
      </c>
      <c r="C693" s="141" t="s">
        <v>515</v>
      </c>
      <c r="D693" s="142">
        <v>14</v>
      </c>
      <c r="E693" s="142">
        <v>1984</v>
      </c>
      <c r="F693" s="143">
        <v>19.681999999999999</v>
      </c>
      <c r="G693" s="143">
        <v>0.76022100000000004</v>
      </c>
      <c r="H693" s="143">
        <v>2.0680000000000001</v>
      </c>
      <c r="I693" s="143">
        <v>16.85378</v>
      </c>
      <c r="J693" s="144">
        <v>744.57</v>
      </c>
      <c r="K693" s="143">
        <v>16.85378</v>
      </c>
      <c r="L693" s="144">
        <v>744.57</v>
      </c>
      <c r="M693" s="145">
        <v>2.2635588326147978E-2</v>
      </c>
      <c r="N693" s="146">
        <v>294.19099999999997</v>
      </c>
      <c r="O693" s="147">
        <v>6.6591863652577992</v>
      </c>
      <c r="P693" s="147">
        <v>1358.1352995688787</v>
      </c>
      <c r="Q693" s="174">
        <v>399.55118191546796</v>
      </c>
    </row>
    <row r="694" spans="1:17">
      <c r="A694" s="183"/>
      <c r="B694" s="8" t="s">
        <v>638</v>
      </c>
      <c r="C694" s="9" t="s">
        <v>1062</v>
      </c>
      <c r="D694" s="8">
        <v>6</v>
      </c>
      <c r="E694" s="8">
        <v>1959</v>
      </c>
      <c r="F694" s="43">
        <v>8.5109999999999992</v>
      </c>
      <c r="G694" s="43">
        <v>0.45900000000000002</v>
      </c>
      <c r="H694" s="43">
        <v>0.96</v>
      </c>
      <c r="I694" s="43">
        <v>7.0919999999999996</v>
      </c>
      <c r="J694" s="44">
        <v>313.25</v>
      </c>
      <c r="K694" s="43">
        <v>7.0919999999999996</v>
      </c>
      <c r="L694" s="44">
        <v>313.25</v>
      </c>
      <c r="M694" s="47">
        <v>2.2640063846767755E-2</v>
      </c>
      <c r="N694" s="28">
        <v>281.54700000000003</v>
      </c>
      <c r="O694" s="49">
        <v>6.3742420558659214</v>
      </c>
      <c r="P694" s="49">
        <v>1358.4038308060653</v>
      </c>
      <c r="Q694" s="172">
        <v>382.45452335195529</v>
      </c>
    </row>
    <row r="695" spans="1:17">
      <c r="A695" s="183"/>
      <c r="B695" s="127" t="s">
        <v>215</v>
      </c>
      <c r="C695" s="9" t="s">
        <v>200</v>
      </c>
      <c r="D695" s="8">
        <v>40</v>
      </c>
      <c r="E695" s="8">
        <v>1980</v>
      </c>
      <c r="F695" s="43">
        <f>SUM(G695+H695+I695)</f>
        <v>59.6</v>
      </c>
      <c r="G695" s="43">
        <v>3.1</v>
      </c>
      <c r="H695" s="43">
        <v>6.4</v>
      </c>
      <c r="I695" s="43">
        <v>50.1</v>
      </c>
      <c r="J695" s="44">
        <v>2208.7600000000002</v>
      </c>
      <c r="K695" s="43">
        <v>50.1</v>
      </c>
      <c r="L695" s="44">
        <v>2208.8000000000002</v>
      </c>
      <c r="M695" s="47">
        <f>SUM(K695/L695)</f>
        <v>2.2681999275624771E-2</v>
      </c>
      <c r="N695" s="28">
        <v>222.1</v>
      </c>
      <c r="O695" s="49">
        <f>SUM(M695*N695)</f>
        <v>5.037672039116261</v>
      </c>
      <c r="P695" s="49">
        <f>SUM(M695*60*1000)</f>
        <v>1360.9199565374863</v>
      </c>
      <c r="Q695" s="172">
        <f>SUM(O695*60)</f>
        <v>302.26032234697567</v>
      </c>
    </row>
    <row r="696" spans="1:17">
      <c r="A696" s="183"/>
      <c r="B696" s="8" t="s">
        <v>852</v>
      </c>
      <c r="C696" s="156" t="s">
        <v>833</v>
      </c>
      <c r="D696" s="157">
        <v>12</v>
      </c>
      <c r="E696" s="157" t="s">
        <v>40</v>
      </c>
      <c r="F696" s="158">
        <v>16.87</v>
      </c>
      <c r="G696" s="158">
        <v>0.96899999999999997</v>
      </c>
      <c r="H696" s="158">
        <v>1.92</v>
      </c>
      <c r="I696" s="158">
        <v>13.981</v>
      </c>
      <c r="J696" s="159"/>
      <c r="K696" s="158">
        <f>+I696</f>
        <v>13.981</v>
      </c>
      <c r="L696" s="159">
        <v>616.07000000000005</v>
      </c>
      <c r="M696" s="160">
        <f>K696/L696</f>
        <v>2.2693849724868924E-2</v>
      </c>
      <c r="N696" s="161">
        <v>320.5</v>
      </c>
      <c r="O696" s="162">
        <f>M696*N696</f>
        <v>7.2733788368204904</v>
      </c>
      <c r="P696" s="162">
        <f>M696*60*1000</f>
        <v>1361.6309834921353</v>
      </c>
      <c r="Q696" s="176">
        <f>P696*N696/1000</f>
        <v>436.40273020922939</v>
      </c>
    </row>
    <row r="697" spans="1:17">
      <c r="A697" s="183"/>
      <c r="B697" s="127" t="s">
        <v>656</v>
      </c>
      <c r="C697" s="9" t="s">
        <v>896</v>
      </c>
      <c r="D697" s="8">
        <v>5</v>
      </c>
      <c r="E697" s="8">
        <v>1949</v>
      </c>
      <c r="F697" s="43">
        <v>7.1260000000000003</v>
      </c>
      <c r="G697" s="43">
        <v>0.39700000000000002</v>
      </c>
      <c r="H697" s="43">
        <v>0.8</v>
      </c>
      <c r="I697" s="43">
        <v>5.9290000000000003</v>
      </c>
      <c r="J697" s="44">
        <v>260.33999999999997</v>
      </c>
      <c r="K697" s="43">
        <v>5.9290000000000003</v>
      </c>
      <c r="L697" s="44">
        <v>260.33999999999997</v>
      </c>
      <c r="M697" s="47">
        <f>K697/L697</f>
        <v>2.2774064684643162E-2</v>
      </c>
      <c r="N697" s="28">
        <v>274.78899999999999</v>
      </c>
      <c r="O697" s="49">
        <f>M697*N697</f>
        <v>6.2580624606284099</v>
      </c>
      <c r="P697" s="49">
        <f>M697*60*1000</f>
        <v>1366.4438810785898</v>
      </c>
      <c r="Q697" s="172">
        <f>P697*N697/1000</f>
        <v>375.4837476377046</v>
      </c>
    </row>
    <row r="698" spans="1:17">
      <c r="A698" s="183"/>
      <c r="B698" s="127" t="s">
        <v>50</v>
      </c>
      <c r="C698" s="9" t="s">
        <v>708</v>
      </c>
      <c r="D698" s="8">
        <v>20</v>
      </c>
      <c r="E698" s="8">
        <v>1984</v>
      </c>
      <c r="F698" s="43">
        <v>29.097000000000001</v>
      </c>
      <c r="G698" s="43">
        <v>1.601</v>
      </c>
      <c r="H698" s="43">
        <v>3.2</v>
      </c>
      <c r="I698" s="43">
        <v>24.295000000000002</v>
      </c>
      <c r="J698" s="44">
        <v>1056.5999999999999</v>
      </c>
      <c r="K698" s="43">
        <v>24.295000000000002</v>
      </c>
      <c r="L698" s="44">
        <v>1056.5999999999999</v>
      </c>
      <c r="M698" s="47">
        <f>K698/L698</f>
        <v>2.2993564262729513E-2</v>
      </c>
      <c r="N698" s="28">
        <v>238.6</v>
      </c>
      <c r="O698" s="49">
        <f>M698*N698</f>
        <v>5.4862644330872614</v>
      </c>
      <c r="P698" s="49">
        <f>M698*60*1000</f>
        <v>1379.6138557637707</v>
      </c>
      <c r="Q698" s="172">
        <f>P698*N698/1000</f>
        <v>329.17586598523565</v>
      </c>
    </row>
    <row r="699" spans="1:17">
      <c r="A699" s="183"/>
      <c r="B699" s="127" t="s">
        <v>39</v>
      </c>
      <c r="C699" s="9" t="s">
        <v>693</v>
      </c>
      <c r="D699" s="8">
        <v>4</v>
      </c>
      <c r="E699" s="8">
        <v>1988</v>
      </c>
      <c r="F699" s="43">
        <v>4.9000000000000004</v>
      </c>
      <c r="G699" s="43">
        <v>0.40799999999999997</v>
      </c>
      <c r="H699" s="43">
        <v>0.64</v>
      </c>
      <c r="I699" s="43">
        <v>3.8519999999999999</v>
      </c>
      <c r="J699" s="44">
        <v>167</v>
      </c>
      <c r="K699" s="43">
        <v>3.8519999999999999</v>
      </c>
      <c r="L699" s="44">
        <v>167</v>
      </c>
      <c r="M699" s="47">
        <f>I699/L699</f>
        <v>2.3065868263473052E-2</v>
      </c>
      <c r="N699" s="28">
        <v>230.21</v>
      </c>
      <c r="O699" s="49">
        <f>M699*N699</f>
        <v>5.3099935329341319</v>
      </c>
      <c r="P699" s="49">
        <f>M699*60*1000</f>
        <v>1383.9520958083831</v>
      </c>
      <c r="Q699" s="172">
        <f>O699*60</f>
        <v>318.59961197604792</v>
      </c>
    </row>
    <row r="700" spans="1:17">
      <c r="A700" s="183"/>
      <c r="B700" s="8" t="s">
        <v>238</v>
      </c>
      <c r="C700" s="9" t="s">
        <v>920</v>
      </c>
      <c r="D700" s="8">
        <v>8</v>
      </c>
      <c r="E700" s="8">
        <v>1965</v>
      </c>
      <c r="F700" s="43">
        <v>5.6150000000000002</v>
      </c>
      <c r="G700" s="43"/>
      <c r="H700" s="43"/>
      <c r="I700" s="43">
        <f>F700-G700-H700</f>
        <v>5.6150000000000002</v>
      </c>
      <c r="J700" s="44">
        <v>243.41</v>
      </c>
      <c r="K700" s="43">
        <v>5.6150000000000002</v>
      </c>
      <c r="L700" s="44">
        <v>243.41</v>
      </c>
      <c r="M700" s="47">
        <f>K700/L700</f>
        <v>2.3068074442299004E-2</v>
      </c>
      <c r="N700" s="28">
        <v>249.5</v>
      </c>
      <c r="O700" s="49">
        <f>M700*N700</f>
        <v>5.7554845733536011</v>
      </c>
      <c r="P700" s="49">
        <f>M700*60*1000</f>
        <v>1384.0844665379402</v>
      </c>
      <c r="Q700" s="172">
        <f>P700*N700/1000</f>
        <v>345.32907440121608</v>
      </c>
    </row>
    <row r="701" spans="1:17">
      <c r="A701" s="183"/>
      <c r="B701" s="127" t="s">
        <v>656</v>
      </c>
      <c r="C701" s="9" t="s">
        <v>653</v>
      </c>
      <c r="D701" s="8">
        <v>4</v>
      </c>
      <c r="E701" s="8">
        <v>1950</v>
      </c>
      <c r="F701" s="43">
        <v>6.0209999999999999</v>
      </c>
      <c r="G701" s="43">
        <v>0.90700000000000003</v>
      </c>
      <c r="H701" s="43">
        <v>0.64</v>
      </c>
      <c r="I701" s="43">
        <v>4.4740000000000002</v>
      </c>
      <c r="J701" s="44">
        <v>193.31</v>
      </c>
      <c r="K701" s="43">
        <v>4.4710000000000001</v>
      </c>
      <c r="L701" s="44">
        <v>193.31</v>
      </c>
      <c r="M701" s="47">
        <f>K701/L701</f>
        <v>2.3128653458175986E-2</v>
      </c>
      <c r="N701" s="28">
        <v>274.78899999999999</v>
      </c>
      <c r="O701" s="49">
        <f>M701*N701</f>
        <v>6.3554995551187208</v>
      </c>
      <c r="P701" s="49">
        <f>M701*60*1000</f>
        <v>1387.719207490559</v>
      </c>
      <c r="Q701" s="172">
        <f>P701*N701/1000</f>
        <v>381.32997330712323</v>
      </c>
    </row>
    <row r="702" spans="1:17">
      <c r="A702" s="183"/>
      <c r="B702" s="127" t="s">
        <v>50</v>
      </c>
      <c r="C702" s="9" t="s">
        <v>709</v>
      </c>
      <c r="D702" s="8">
        <v>20</v>
      </c>
      <c r="E702" s="8">
        <v>1982</v>
      </c>
      <c r="F702" s="43">
        <v>29.324999999999999</v>
      </c>
      <c r="G702" s="43">
        <v>2.153</v>
      </c>
      <c r="H702" s="43">
        <v>3.2</v>
      </c>
      <c r="I702" s="43">
        <v>23.971</v>
      </c>
      <c r="J702" s="44">
        <v>1034.74</v>
      </c>
      <c r="K702" s="43">
        <v>23.971</v>
      </c>
      <c r="L702" s="44">
        <v>1034.74</v>
      </c>
      <c r="M702" s="47">
        <f>K702/L702</f>
        <v>2.3166206003440479E-2</v>
      </c>
      <c r="N702" s="28">
        <v>238.6</v>
      </c>
      <c r="O702" s="49">
        <f>M702*N702</f>
        <v>5.527456752420898</v>
      </c>
      <c r="P702" s="49">
        <f>M702*60*1000</f>
        <v>1389.9723602064287</v>
      </c>
      <c r="Q702" s="172">
        <f>P702*N702/1000</f>
        <v>331.64740514525386</v>
      </c>
    </row>
    <row r="703" spans="1:17">
      <c r="A703" s="183"/>
      <c r="B703" s="8" t="s">
        <v>279</v>
      </c>
      <c r="C703" s="9" t="s">
        <v>1001</v>
      </c>
      <c r="D703" s="8">
        <v>12</v>
      </c>
      <c r="E703" s="8">
        <v>1993</v>
      </c>
      <c r="F703" s="43">
        <f>SUM(I703+H703+G703)</f>
        <v>15.661</v>
      </c>
      <c r="G703" s="43">
        <v>1.173</v>
      </c>
      <c r="H703" s="43">
        <v>1.92</v>
      </c>
      <c r="I703" s="43">
        <v>12.568</v>
      </c>
      <c r="J703" s="44">
        <v>541.99</v>
      </c>
      <c r="K703" s="43">
        <v>12.568</v>
      </c>
      <c r="L703" s="44">
        <v>541.99</v>
      </c>
      <c r="M703" s="47">
        <f>K703/L703</f>
        <v>2.3188619716230926E-2</v>
      </c>
      <c r="N703" s="28">
        <v>207.75</v>
      </c>
      <c r="O703" s="49">
        <f>M703*N703</f>
        <v>4.817435746046975</v>
      </c>
      <c r="P703" s="49">
        <f>M703*60*1000</f>
        <v>1391.3171829738556</v>
      </c>
      <c r="Q703" s="172">
        <f>P703*N703/1000</f>
        <v>289.04614476281847</v>
      </c>
    </row>
    <row r="704" spans="1:17">
      <c r="A704" s="183"/>
      <c r="B704" s="8" t="s">
        <v>279</v>
      </c>
      <c r="C704" s="9" t="s">
        <v>271</v>
      </c>
      <c r="D704" s="8">
        <v>30</v>
      </c>
      <c r="E704" s="8">
        <v>1965</v>
      </c>
      <c r="F704" s="43">
        <f>SUM(I704+H704+G704)</f>
        <v>33.979999999999997</v>
      </c>
      <c r="G704" s="43">
        <v>1.891</v>
      </c>
      <c r="H704" s="43">
        <v>4.18</v>
      </c>
      <c r="I704" s="43">
        <v>27.908999999999999</v>
      </c>
      <c r="J704" s="44">
        <v>1199.28</v>
      </c>
      <c r="K704" s="43">
        <f>SUM(M704*L704)</f>
        <v>22.861146099999999</v>
      </c>
      <c r="L704" s="44">
        <v>982.43</v>
      </c>
      <c r="M704" s="47">
        <v>2.3269999999999999E-2</v>
      </c>
      <c r="N704" s="28">
        <v>207.75</v>
      </c>
      <c r="O704" s="49">
        <f>M704*N704</f>
        <v>4.8343425</v>
      </c>
      <c r="P704" s="49">
        <f>M704*60*1000</f>
        <v>1396.1999999999998</v>
      </c>
      <c r="Q704" s="172">
        <f>P704*N704/1000</f>
        <v>290.06054999999998</v>
      </c>
    </row>
    <row r="705" spans="1:17">
      <c r="A705" s="183"/>
      <c r="B705" s="127" t="s">
        <v>656</v>
      </c>
      <c r="C705" s="9" t="s">
        <v>655</v>
      </c>
      <c r="D705" s="8">
        <v>45</v>
      </c>
      <c r="E705" s="8">
        <v>1977</v>
      </c>
      <c r="F705" s="43">
        <v>57.851999999999997</v>
      </c>
      <c r="G705" s="43">
        <v>3.2170000000000001</v>
      </c>
      <c r="H705" s="43">
        <v>7.2</v>
      </c>
      <c r="I705" s="43">
        <v>47.435000000000002</v>
      </c>
      <c r="J705" s="44">
        <v>2035.18</v>
      </c>
      <c r="K705" s="43">
        <v>47.435000000000002</v>
      </c>
      <c r="L705" s="44">
        <v>2035.18</v>
      </c>
      <c r="M705" s="47">
        <f>K705/L705</f>
        <v>2.3307520710698807E-2</v>
      </c>
      <c r="N705" s="28">
        <v>274.78899999999999</v>
      </c>
      <c r="O705" s="49">
        <f>M705*N705</f>
        <v>6.4046503085722142</v>
      </c>
      <c r="P705" s="49">
        <f>M705*60*1000</f>
        <v>1398.4512426419285</v>
      </c>
      <c r="Q705" s="172">
        <f>P705*N705/1000</f>
        <v>384.2790185143329</v>
      </c>
    </row>
    <row r="706" spans="1:17">
      <c r="A706" s="183"/>
      <c r="B706" s="8" t="s">
        <v>852</v>
      </c>
      <c r="C706" s="156" t="s">
        <v>832</v>
      </c>
      <c r="D706" s="157">
        <v>4</v>
      </c>
      <c r="E706" s="157" t="s">
        <v>40</v>
      </c>
      <c r="F706" s="158">
        <v>5.9059999999999997</v>
      </c>
      <c r="G706" s="158"/>
      <c r="H706" s="158"/>
      <c r="I706" s="158">
        <v>5.9059999999999997</v>
      </c>
      <c r="J706" s="159"/>
      <c r="K706" s="158">
        <f>+I706</f>
        <v>5.9059999999999997</v>
      </c>
      <c r="L706" s="159">
        <v>253.29</v>
      </c>
      <c r="M706" s="160">
        <f>K706/L706</f>
        <v>2.3317146353981601E-2</v>
      </c>
      <c r="N706" s="161">
        <v>320.5</v>
      </c>
      <c r="O706" s="162">
        <f>M706*N706</f>
        <v>7.4731454064511036</v>
      </c>
      <c r="P706" s="162">
        <f>M706*60*1000</f>
        <v>1399.0287812388963</v>
      </c>
      <c r="Q706" s="176">
        <f>P706*N706/1000</f>
        <v>448.38872438706625</v>
      </c>
    </row>
    <row r="707" spans="1:17">
      <c r="A707" s="183"/>
      <c r="B707" s="8" t="s">
        <v>105</v>
      </c>
      <c r="C707" s="9" t="s">
        <v>86</v>
      </c>
      <c r="D707" s="8">
        <v>108</v>
      </c>
      <c r="E707" s="8">
        <v>1968</v>
      </c>
      <c r="F707" s="43">
        <v>83.9</v>
      </c>
      <c r="G707" s="43">
        <v>6.83</v>
      </c>
      <c r="H707" s="43">
        <v>17.20000000000001</v>
      </c>
      <c r="I707" s="43">
        <v>59.87</v>
      </c>
      <c r="J707" s="44">
        <v>2558.44</v>
      </c>
      <c r="K707" s="43">
        <v>59.87</v>
      </c>
      <c r="L707" s="44">
        <v>2558.44</v>
      </c>
      <c r="M707" s="47">
        <f>K707/L707</f>
        <v>2.3400978721408356E-2</v>
      </c>
      <c r="N707" s="28">
        <v>276.64200000000005</v>
      </c>
      <c r="O707" s="49">
        <f>M707*N707</f>
        <v>6.4736935554478521</v>
      </c>
      <c r="P707" s="49">
        <f>M707*60*1000</f>
        <v>1404.0587232845014</v>
      </c>
      <c r="Q707" s="172">
        <f>P707*N707/1000</f>
        <v>388.42161332687112</v>
      </c>
    </row>
    <row r="708" spans="1:17">
      <c r="A708" s="183"/>
      <c r="B708" s="8" t="s">
        <v>852</v>
      </c>
      <c r="C708" s="156" t="s">
        <v>837</v>
      </c>
      <c r="D708" s="157">
        <v>9</v>
      </c>
      <c r="E708" s="157" t="s">
        <v>40</v>
      </c>
      <c r="F708" s="158">
        <v>11.151999999999999</v>
      </c>
      <c r="G708" s="158">
        <v>0.94399999999999995</v>
      </c>
      <c r="H708" s="158">
        <v>1.1200000000000001</v>
      </c>
      <c r="I708" s="158">
        <v>9.0879999999999992</v>
      </c>
      <c r="J708" s="159"/>
      <c r="K708" s="158">
        <f>+I708</f>
        <v>9.0879999999999992</v>
      </c>
      <c r="L708" s="159">
        <v>387.52</v>
      </c>
      <c r="M708" s="160">
        <f>K708/L708</f>
        <v>2.3451692815854665E-2</v>
      </c>
      <c r="N708" s="161">
        <v>320.5</v>
      </c>
      <c r="O708" s="162">
        <f>M708*N708</f>
        <v>7.5162675474814202</v>
      </c>
      <c r="P708" s="162">
        <f>M708*60*1000</f>
        <v>1407.1015689512799</v>
      </c>
      <c r="Q708" s="176">
        <f>P708*N708/1000</f>
        <v>450.97605284888516</v>
      </c>
    </row>
    <row r="709" spans="1:17">
      <c r="A709" s="183"/>
      <c r="B709" s="8" t="s">
        <v>279</v>
      </c>
      <c r="C709" s="9" t="s">
        <v>272</v>
      </c>
      <c r="D709" s="8">
        <v>18</v>
      </c>
      <c r="E709" s="8"/>
      <c r="F709" s="43">
        <f>SUM(I709+H709+G709)</f>
        <v>32.327999999999996</v>
      </c>
      <c r="G709" s="43">
        <v>2.1440000000000001</v>
      </c>
      <c r="H709" s="43">
        <v>2.88</v>
      </c>
      <c r="I709" s="43">
        <v>27.303999999999998</v>
      </c>
      <c r="J709" s="44">
        <v>1161.96</v>
      </c>
      <c r="K709" s="43">
        <v>27.303999999999998</v>
      </c>
      <c r="L709" s="44">
        <v>1161.96</v>
      </c>
      <c r="M709" s="47">
        <f>K709/L709</f>
        <v>2.3498227133464146E-2</v>
      </c>
      <c r="N709" s="28">
        <v>207.75</v>
      </c>
      <c r="O709" s="49">
        <f>M709*N709</f>
        <v>4.8817566869771767</v>
      </c>
      <c r="P709" s="49">
        <f>M709*60*1000</f>
        <v>1409.8936280078487</v>
      </c>
      <c r="Q709" s="172">
        <f>P709*N709/1000</f>
        <v>292.90540121863063</v>
      </c>
    </row>
    <row r="710" spans="1:17">
      <c r="A710" s="183"/>
      <c r="B710" s="8" t="s">
        <v>852</v>
      </c>
      <c r="C710" s="156" t="s">
        <v>840</v>
      </c>
      <c r="D710" s="157">
        <v>14</v>
      </c>
      <c r="E710" s="157" t="s">
        <v>40</v>
      </c>
      <c r="F710" s="158">
        <v>15.789</v>
      </c>
      <c r="G710" s="158">
        <v>0.71399999999999997</v>
      </c>
      <c r="H710" s="158">
        <v>0.14000000000000001</v>
      </c>
      <c r="I710" s="158">
        <v>14.944000000000001</v>
      </c>
      <c r="J710" s="159"/>
      <c r="K710" s="158">
        <f>+I710</f>
        <v>14.944000000000001</v>
      </c>
      <c r="L710" s="159">
        <v>635.91</v>
      </c>
      <c r="M710" s="160">
        <f>K710/L710</f>
        <v>2.3500180843201084E-2</v>
      </c>
      <c r="N710" s="161">
        <v>320.5</v>
      </c>
      <c r="O710" s="162">
        <f>M710*N710</f>
        <v>7.5318079602459473</v>
      </c>
      <c r="P710" s="162">
        <f>M710*60*1000</f>
        <v>1410.010850592065</v>
      </c>
      <c r="Q710" s="176">
        <f>P710*N710/1000</f>
        <v>451.90847761475686</v>
      </c>
    </row>
    <row r="711" spans="1:17">
      <c r="A711" s="183"/>
      <c r="B711" s="127" t="s">
        <v>50</v>
      </c>
      <c r="C711" s="9" t="s">
        <v>710</v>
      </c>
      <c r="D711" s="8">
        <v>20</v>
      </c>
      <c r="E711" s="8">
        <v>1983</v>
      </c>
      <c r="F711" s="43">
        <v>29.314</v>
      </c>
      <c r="G711" s="43">
        <v>1.7110000000000001</v>
      </c>
      <c r="H711" s="43">
        <v>3.2</v>
      </c>
      <c r="I711" s="43">
        <v>24.402000000000001</v>
      </c>
      <c r="J711" s="44">
        <v>1037.8499999999999</v>
      </c>
      <c r="K711" s="43">
        <v>24.402000000000001</v>
      </c>
      <c r="L711" s="44">
        <v>1037.8499999999999</v>
      </c>
      <c r="M711" s="47">
        <f>K711/L711</f>
        <v>2.3512068217950575E-2</v>
      </c>
      <c r="N711" s="28">
        <v>238.6</v>
      </c>
      <c r="O711" s="49">
        <f>M711*N711</f>
        <v>5.6099794768030069</v>
      </c>
      <c r="P711" s="49">
        <f>M711*60*1000</f>
        <v>1410.7240930770345</v>
      </c>
      <c r="Q711" s="172">
        <f>P711*N711/1000</f>
        <v>336.59876860818042</v>
      </c>
    </row>
    <row r="712" spans="1:17">
      <c r="A712" s="183"/>
      <c r="B712" s="8" t="s">
        <v>279</v>
      </c>
      <c r="C712" s="9" t="s">
        <v>999</v>
      </c>
      <c r="D712" s="8">
        <v>11</v>
      </c>
      <c r="E712" s="8">
        <v>1961</v>
      </c>
      <c r="F712" s="43">
        <f>SUM(I712+H712+G712)</f>
        <v>15.625</v>
      </c>
      <c r="G712" s="43">
        <v>1.2749999999999999</v>
      </c>
      <c r="H712" s="43">
        <v>1.36</v>
      </c>
      <c r="I712" s="43">
        <v>12.99</v>
      </c>
      <c r="J712" s="44">
        <v>552.30999999999995</v>
      </c>
      <c r="K712" s="43">
        <f>SUM(M712*L712)</f>
        <v>9.5575872000000004</v>
      </c>
      <c r="L712" s="44">
        <v>406.36</v>
      </c>
      <c r="M712" s="47">
        <v>2.3519999999999999E-2</v>
      </c>
      <c r="N712" s="28">
        <v>207.75</v>
      </c>
      <c r="O712" s="49">
        <f>M712*N712</f>
        <v>4.8862800000000002</v>
      </c>
      <c r="P712" s="49">
        <f>M712*60*1000</f>
        <v>1411.2</v>
      </c>
      <c r="Q712" s="172">
        <f>P712*N712/1000</f>
        <v>293.17680000000001</v>
      </c>
    </row>
    <row r="713" spans="1:17">
      <c r="A713" s="183"/>
      <c r="B713" s="8" t="s">
        <v>188</v>
      </c>
      <c r="C713" s="9" t="s">
        <v>176</v>
      </c>
      <c r="D713" s="8">
        <v>60</v>
      </c>
      <c r="E713" s="8">
        <v>1985</v>
      </c>
      <c r="F713" s="43">
        <v>107.83</v>
      </c>
      <c r="G713" s="43">
        <v>6.3470399999999998</v>
      </c>
      <c r="H713" s="43">
        <v>9.36</v>
      </c>
      <c r="I713" s="43">
        <v>92.122969999999995</v>
      </c>
      <c r="J713" s="44">
        <v>3912.05</v>
      </c>
      <c r="K713" s="43">
        <v>92.122969999999995</v>
      </c>
      <c r="L713" s="44">
        <v>3912.05</v>
      </c>
      <c r="M713" s="47">
        <f>K713/L713</f>
        <v>2.3548515484209043E-2</v>
      </c>
      <c r="N713" s="28">
        <v>200.56</v>
      </c>
      <c r="O713" s="49">
        <f>K713*N713/J713</f>
        <v>4.7228902655129659</v>
      </c>
      <c r="P713" s="49">
        <f>M713*60*1000</f>
        <v>1412.9109290525425</v>
      </c>
      <c r="Q713" s="172">
        <f>O713*60</f>
        <v>283.37341593077792</v>
      </c>
    </row>
    <row r="714" spans="1:17">
      <c r="A714" s="183"/>
      <c r="B714" s="127" t="s">
        <v>656</v>
      </c>
      <c r="C714" s="9" t="s">
        <v>895</v>
      </c>
      <c r="D714" s="8">
        <v>8</v>
      </c>
      <c r="E714" s="8">
        <v>1965</v>
      </c>
      <c r="F714" s="43">
        <v>10.47</v>
      </c>
      <c r="G714" s="43">
        <v>0.73699999999999999</v>
      </c>
      <c r="H714" s="43">
        <v>0.128</v>
      </c>
      <c r="I714" s="43">
        <v>9.6050000000000004</v>
      </c>
      <c r="J714" s="44">
        <v>406.24</v>
      </c>
      <c r="K714" s="43">
        <v>8.4789999999999992</v>
      </c>
      <c r="L714" s="44">
        <v>358.61</v>
      </c>
      <c r="M714" s="47">
        <f>K714/L714</f>
        <v>2.3644070159783606E-2</v>
      </c>
      <c r="N714" s="28">
        <v>274.78899999999999</v>
      </c>
      <c r="O714" s="49">
        <f>M714*N714</f>
        <v>6.4971303951367769</v>
      </c>
      <c r="P714" s="49">
        <f>M714*60*1000</f>
        <v>1418.6442095870163</v>
      </c>
      <c r="Q714" s="172">
        <f>P714*N714/1000</f>
        <v>389.82782370820661</v>
      </c>
    </row>
    <row r="715" spans="1:17">
      <c r="A715" s="183"/>
      <c r="B715" s="8" t="s">
        <v>852</v>
      </c>
      <c r="C715" s="156" t="s">
        <v>834</v>
      </c>
      <c r="D715" s="157">
        <v>6</v>
      </c>
      <c r="E715" s="157" t="s">
        <v>40</v>
      </c>
      <c r="F715" s="158">
        <v>8.43</v>
      </c>
      <c r="G715" s="158">
        <v>0.66300000000000003</v>
      </c>
      <c r="H715" s="158">
        <v>0.06</v>
      </c>
      <c r="I715" s="158">
        <v>7.7069999999999999</v>
      </c>
      <c r="J715" s="159"/>
      <c r="K715" s="158">
        <f>+I715</f>
        <v>7.7069999999999999</v>
      </c>
      <c r="L715" s="159">
        <v>325.38</v>
      </c>
      <c r="M715" s="160">
        <f>K715/L715</f>
        <v>2.3686151576618106E-2</v>
      </c>
      <c r="N715" s="161">
        <v>320.5</v>
      </c>
      <c r="O715" s="162">
        <f>M715*N715</f>
        <v>7.5914115803061035</v>
      </c>
      <c r="P715" s="162">
        <f>M715*60*1000</f>
        <v>1421.1690945970863</v>
      </c>
      <c r="Q715" s="176">
        <f>P715*N715/1000</f>
        <v>455.48469481836617</v>
      </c>
    </row>
    <row r="716" spans="1:17">
      <c r="A716" s="183"/>
      <c r="B716" s="8" t="s">
        <v>279</v>
      </c>
      <c r="C716" s="9" t="s">
        <v>274</v>
      </c>
      <c r="D716" s="8">
        <v>18</v>
      </c>
      <c r="E716" s="8"/>
      <c r="F716" s="43">
        <f>SUM(I716+H716+G716)</f>
        <v>17.347000000000001</v>
      </c>
      <c r="G716" s="43">
        <v>2.2290000000000001</v>
      </c>
      <c r="H716" s="43">
        <v>0.32</v>
      </c>
      <c r="I716" s="43">
        <v>14.798</v>
      </c>
      <c r="J716" s="44">
        <v>623.12</v>
      </c>
      <c r="K716" s="43">
        <v>14.798</v>
      </c>
      <c r="L716" s="44">
        <v>623.12</v>
      </c>
      <c r="M716" s="47">
        <f>K716/L716</f>
        <v>2.3748234689947363E-2</v>
      </c>
      <c r="N716" s="28">
        <v>207.75</v>
      </c>
      <c r="O716" s="49">
        <f>M716*N716</f>
        <v>4.9336957568365643</v>
      </c>
      <c r="P716" s="49">
        <f>M716*60*1000</f>
        <v>1424.8940813968418</v>
      </c>
      <c r="Q716" s="172">
        <f>P716*N716/1000</f>
        <v>296.02174541019389</v>
      </c>
    </row>
    <row r="717" spans="1:17">
      <c r="A717" s="183"/>
      <c r="B717" s="8" t="s">
        <v>852</v>
      </c>
      <c r="C717" s="156" t="s">
        <v>836</v>
      </c>
      <c r="D717" s="157">
        <v>9</v>
      </c>
      <c r="E717" s="157" t="s">
        <v>40</v>
      </c>
      <c r="F717" s="158">
        <v>12.56</v>
      </c>
      <c r="G717" s="158">
        <v>0.35699999999999998</v>
      </c>
      <c r="H717" s="158">
        <v>0.08</v>
      </c>
      <c r="I717" s="158">
        <v>12.122999999999999</v>
      </c>
      <c r="J717" s="159"/>
      <c r="K717" s="158">
        <f>+I717</f>
        <v>12.122999999999999</v>
      </c>
      <c r="L717" s="159">
        <v>509.62</v>
      </c>
      <c r="M717" s="160">
        <f>K717/L717</f>
        <v>2.3788312860562769E-2</v>
      </c>
      <c r="N717" s="161">
        <v>320.5</v>
      </c>
      <c r="O717" s="162">
        <f>M717*N717</f>
        <v>7.6241542718103679</v>
      </c>
      <c r="P717" s="162">
        <f>M717*60*1000</f>
        <v>1427.2987716337661</v>
      </c>
      <c r="Q717" s="176">
        <f>P717*N717/1000</f>
        <v>457.44925630862201</v>
      </c>
    </row>
    <row r="718" spans="1:17">
      <c r="A718" s="183"/>
      <c r="B718" s="8" t="s">
        <v>852</v>
      </c>
      <c r="C718" s="156" t="s">
        <v>838</v>
      </c>
      <c r="D718" s="157">
        <v>8</v>
      </c>
      <c r="E718" s="157" t="s">
        <v>40</v>
      </c>
      <c r="F718" s="158">
        <v>10.35</v>
      </c>
      <c r="G718" s="158">
        <v>0.35699999999999998</v>
      </c>
      <c r="H718" s="158">
        <v>0.08</v>
      </c>
      <c r="I718" s="158">
        <v>9.9130000000000003</v>
      </c>
      <c r="J718" s="159"/>
      <c r="K718" s="158">
        <f>+I718</f>
        <v>9.9130000000000003</v>
      </c>
      <c r="L718" s="159">
        <v>414.27</v>
      </c>
      <c r="M718" s="160">
        <f>K718/L718</f>
        <v>2.3928838680087865E-2</v>
      </c>
      <c r="N718" s="161">
        <v>320.5</v>
      </c>
      <c r="O718" s="162">
        <f>M718*N718</f>
        <v>7.6691927969681606</v>
      </c>
      <c r="P718" s="162">
        <f>M718*60*1000</f>
        <v>1435.730320805272</v>
      </c>
      <c r="Q718" s="176">
        <f>P718*N718/1000</f>
        <v>460.15156781808969</v>
      </c>
    </row>
    <row r="719" spans="1:17">
      <c r="A719" s="183"/>
      <c r="B719" s="8" t="s">
        <v>279</v>
      </c>
      <c r="C719" s="9" t="s">
        <v>492</v>
      </c>
      <c r="D719" s="8">
        <v>11</v>
      </c>
      <c r="E719" s="8">
        <v>1961</v>
      </c>
      <c r="F719" s="43">
        <f>SUM(I719+H719+G719)</f>
        <v>15.076999999999998</v>
      </c>
      <c r="G719" s="43">
        <v>0.86699999999999999</v>
      </c>
      <c r="H719" s="43">
        <v>1.76</v>
      </c>
      <c r="I719" s="43">
        <v>12.45</v>
      </c>
      <c r="J719" s="44">
        <v>516.28</v>
      </c>
      <c r="K719" s="43">
        <v>12.45</v>
      </c>
      <c r="L719" s="44">
        <v>516.28</v>
      </c>
      <c r="M719" s="47">
        <f>K719/L719</f>
        <v>2.4114821414736188E-2</v>
      </c>
      <c r="N719" s="28">
        <v>207.75</v>
      </c>
      <c r="O719" s="49">
        <f>M719*N719</f>
        <v>5.009854148911443</v>
      </c>
      <c r="P719" s="49">
        <f>M719*60*1000</f>
        <v>1446.8892848841713</v>
      </c>
      <c r="Q719" s="172">
        <f>P719*N719/1000</f>
        <v>300.59124893468658</v>
      </c>
    </row>
    <row r="720" spans="1:17">
      <c r="A720" s="183"/>
      <c r="B720" s="127" t="s">
        <v>656</v>
      </c>
      <c r="C720" s="9" t="s">
        <v>650</v>
      </c>
      <c r="D720" s="8">
        <v>6</v>
      </c>
      <c r="E720" s="8">
        <v>1985</v>
      </c>
      <c r="F720" s="43">
        <v>6.6580000000000004</v>
      </c>
      <c r="G720" s="43">
        <v>0.13400000000000001</v>
      </c>
      <c r="H720" s="43">
        <v>0.96</v>
      </c>
      <c r="I720" s="43">
        <v>5.5640000000000001</v>
      </c>
      <c r="J720" s="44">
        <v>230.55</v>
      </c>
      <c r="K720" s="43">
        <v>5.5640000000000001</v>
      </c>
      <c r="L720" s="44">
        <v>230.55</v>
      </c>
      <c r="M720" s="47">
        <f>K720/L720</f>
        <v>2.4133593580568206E-2</v>
      </c>
      <c r="N720" s="28">
        <v>274.78899999999999</v>
      </c>
      <c r="O720" s="49">
        <f>M720*N720</f>
        <v>6.6316460464107569</v>
      </c>
      <c r="P720" s="49">
        <f>M720*60*1000</f>
        <v>1448.0156148340923</v>
      </c>
      <c r="Q720" s="172">
        <f>P720*N720/1000</f>
        <v>397.89876278464538</v>
      </c>
    </row>
    <row r="721" spans="1:17">
      <c r="A721" s="183"/>
      <c r="B721" s="127" t="s">
        <v>656</v>
      </c>
      <c r="C721" s="9" t="s">
        <v>647</v>
      </c>
      <c r="D721" s="8">
        <v>12</v>
      </c>
      <c r="E721" s="8">
        <v>1965</v>
      </c>
      <c r="F721" s="43">
        <v>14.535</v>
      </c>
      <c r="G721" s="43">
        <v>1.3660000000000001</v>
      </c>
      <c r="H721" s="43">
        <v>0.192</v>
      </c>
      <c r="I721" s="43">
        <v>12.977</v>
      </c>
      <c r="J721" s="44">
        <v>537.54999999999995</v>
      </c>
      <c r="K721" s="43">
        <v>11.954000000000001</v>
      </c>
      <c r="L721" s="44">
        <v>495.2</v>
      </c>
      <c r="M721" s="47">
        <f>K721/L721</f>
        <v>2.4139741518578353E-2</v>
      </c>
      <c r="N721" s="28">
        <v>274.78899999999999</v>
      </c>
      <c r="O721" s="49">
        <f>M721*N721</f>
        <v>6.6333354321486269</v>
      </c>
      <c r="P721" s="49">
        <f>M721*60*1000</f>
        <v>1448.3844911147012</v>
      </c>
      <c r="Q721" s="172">
        <f>P721*N721/1000</f>
        <v>398.00012592891761</v>
      </c>
    </row>
    <row r="722" spans="1:17">
      <c r="A722" s="183"/>
      <c r="B722" s="127" t="s">
        <v>500</v>
      </c>
      <c r="C722" s="9" t="s">
        <v>790</v>
      </c>
      <c r="D722" s="8">
        <v>70</v>
      </c>
      <c r="E722" s="8">
        <v>1963</v>
      </c>
      <c r="F722" s="43">
        <v>79.809299999999993</v>
      </c>
      <c r="G722" s="43">
        <v>5.3586999999999998</v>
      </c>
      <c r="H722" s="43">
        <v>0.7</v>
      </c>
      <c r="I722" s="43">
        <v>73.750600000000006</v>
      </c>
      <c r="J722" s="44">
        <v>3050.94</v>
      </c>
      <c r="K722" s="43">
        <v>73.750600000000006</v>
      </c>
      <c r="L722" s="44">
        <v>3050.94</v>
      </c>
      <c r="M722" s="47">
        <f>K722/L722</f>
        <v>2.4173074527850433E-2</v>
      </c>
      <c r="N722" s="28">
        <v>246.77600000000001</v>
      </c>
      <c r="O722" s="49">
        <f>M722*N722</f>
        <v>5.9653346396848184</v>
      </c>
      <c r="P722" s="49">
        <v>1450.3844716710259</v>
      </c>
      <c r="Q722" s="172">
        <v>357.92007838108907</v>
      </c>
    </row>
    <row r="723" spans="1:17">
      <c r="A723" s="183"/>
      <c r="B723" s="127" t="s">
        <v>50</v>
      </c>
      <c r="C723" s="9" t="s">
        <v>713</v>
      </c>
      <c r="D723" s="8">
        <v>20</v>
      </c>
      <c r="E723" s="8">
        <v>1981</v>
      </c>
      <c r="F723" s="43">
        <v>30.170999999999999</v>
      </c>
      <c r="G723" s="43">
        <v>2.2080000000000002</v>
      </c>
      <c r="H723" s="43">
        <v>3.2</v>
      </c>
      <c r="I723" s="43">
        <v>24.762</v>
      </c>
      <c r="J723" s="44">
        <v>1019.7</v>
      </c>
      <c r="K723" s="43">
        <v>24.762</v>
      </c>
      <c r="L723" s="44">
        <v>1019.7</v>
      </c>
      <c r="M723" s="47">
        <f>K723/L723</f>
        <v>2.4283612827302146E-2</v>
      </c>
      <c r="N723" s="28">
        <v>238.6</v>
      </c>
      <c r="O723" s="49">
        <f>M723*N723</f>
        <v>5.7940700205942921</v>
      </c>
      <c r="P723" s="49">
        <f>M723*60*1000</f>
        <v>1457.0167696381288</v>
      </c>
      <c r="Q723" s="172">
        <f>P723*N723/1000</f>
        <v>347.64420123565753</v>
      </c>
    </row>
    <row r="724" spans="1:17">
      <c r="A724" s="183"/>
      <c r="B724" s="127" t="s">
        <v>500</v>
      </c>
      <c r="C724" s="9" t="s">
        <v>791</v>
      </c>
      <c r="D724" s="8">
        <v>54</v>
      </c>
      <c r="E724" s="8">
        <v>1983</v>
      </c>
      <c r="F724" s="43">
        <v>87.746300000000005</v>
      </c>
      <c r="G724" s="43">
        <v>5.4596999999999998</v>
      </c>
      <c r="H724" s="43">
        <v>5.4</v>
      </c>
      <c r="I724" s="43">
        <v>76.886600000000001</v>
      </c>
      <c r="J724" s="44">
        <v>3157.83</v>
      </c>
      <c r="K724" s="43">
        <v>76.886600000000001</v>
      </c>
      <c r="L724" s="44">
        <v>3157.83</v>
      </c>
      <c r="M724" s="47">
        <f>K724/L724</f>
        <v>2.4347922465743882E-2</v>
      </c>
      <c r="N724" s="28">
        <v>246.77600000000001</v>
      </c>
      <c r="O724" s="49">
        <f>M724*N724</f>
        <v>6.0084829144064127</v>
      </c>
      <c r="P724" s="49">
        <v>1460.8753479446327</v>
      </c>
      <c r="Q724" s="172">
        <v>360.5089748643847</v>
      </c>
    </row>
    <row r="725" spans="1:17">
      <c r="A725" s="183"/>
      <c r="B725" s="127" t="s">
        <v>500</v>
      </c>
      <c r="C725" s="9" t="s">
        <v>792</v>
      </c>
      <c r="D725" s="8">
        <v>54</v>
      </c>
      <c r="E725" s="8">
        <v>1981</v>
      </c>
      <c r="F725" s="43">
        <v>90.117599999999996</v>
      </c>
      <c r="G725" s="43">
        <v>7.1872999999999996</v>
      </c>
      <c r="H725" s="43">
        <v>5.4</v>
      </c>
      <c r="I725" s="43">
        <v>77.530299999999997</v>
      </c>
      <c r="J725" s="44">
        <v>3146.4</v>
      </c>
      <c r="K725" s="43">
        <v>77.530299999999997</v>
      </c>
      <c r="L725" s="44">
        <v>3146.4</v>
      </c>
      <c r="M725" s="47">
        <f>K725/L725</f>
        <v>2.464095474192728E-2</v>
      </c>
      <c r="N725" s="28">
        <v>246.77600000000001</v>
      </c>
      <c r="O725" s="49">
        <f>M725*N725</f>
        <v>6.0807962473938471</v>
      </c>
      <c r="P725" s="49">
        <v>1478.4572845156367</v>
      </c>
      <c r="Q725" s="172">
        <v>364.84777484363082</v>
      </c>
    </row>
    <row r="726" spans="1:17">
      <c r="A726" s="183"/>
      <c r="B726" s="8" t="s">
        <v>852</v>
      </c>
      <c r="C726" s="156" t="s">
        <v>839</v>
      </c>
      <c r="D726" s="157">
        <v>8</v>
      </c>
      <c r="E726" s="157" t="s">
        <v>40</v>
      </c>
      <c r="F726" s="158">
        <v>9.8469999999999995</v>
      </c>
      <c r="G726" s="158"/>
      <c r="H726" s="158"/>
      <c r="I726" s="158">
        <v>9.8469999999999995</v>
      </c>
      <c r="J726" s="159"/>
      <c r="K726" s="158">
        <f>+I726</f>
        <v>9.8469999999999995</v>
      </c>
      <c r="L726" s="159">
        <v>397.76</v>
      </c>
      <c r="M726" s="160">
        <f>K726/L726</f>
        <v>2.4756134352373289E-2</v>
      </c>
      <c r="N726" s="161">
        <v>320.5</v>
      </c>
      <c r="O726" s="162">
        <f>M726*N726</f>
        <v>7.9343410599356394</v>
      </c>
      <c r="P726" s="162">
        <f>M726*60*1000</f>
        <v>1485.3680611423974</v>
      </c>
      <c r="Q726" s="176">
        <f>P726*N726/1000</f>
        <v>476.06046359613839</v>
      </c>
    </row>
    <row r="727" spans="1:17">
      <c r="A727" s="183"/>
      <c r="B727" s="8" t="s">
        <v>279</v>
      </c>
      <c r="C727" s="9" t="s">
        <v>998</v>
      </c>
      <c r="D727" s="8">
        <v>8</v>
      </c>
      <c r="E727" s="8">
        <v>1970</v>
      </c>
      <c r="F727" s="43">
        <f>SUM(I727+H727+G727)</f>
        <v>11.923</v>
      </c>
      <c r="G727" s="43">
        <v>0.56100000000000005</v>
      </c>
      <c r="H727" s="43">
        <v>1.28</v>
      </c>
      <c r="I727" s="43">
        <v>10.082000000000001</v>
      </c>
      <c r="J727" s="44">
        <v>407.05</v>
      </c>
      <c r="K727" s="43">
        <v>10.082000000000001</v>
      </c>
      <c r="L727" s="44">
        <v>407.05</v>
      </c>
      <c r="M727" s="47">
        <f>K727/L727</f>
        <v>2.4768455963640832E-2</v>
      </c>
      <c r="N727" s="28">
        <v>207.75</v>
      </c>
      <c r="O727" s="49">
        <f>M727*N727</f>
        <v>5.1456467264463832</v>
      </c>
      <c r="P727" s="49">
        <f>M727*60*1000</f>
        <v>1486.1073578184498</v>
      </c>
      <c r="Q727" s="172">
        <f>P727*N727/1000</f>
        <v>308.73880358678292</v>
      </c>
    </row>
    <row r="728" spans="1:17">
      <c r="A728" s="183"/>
      <c r="B728" s="127" t="s">
        <v>500</v>
      </c>
      <c r="C728" s="9" t="s">
        <v>793</v>
      </c>
      <c r="D728" s="8">
        <v>9</v>
      </c>
      <c r="E728" s="8">
        <v>2000</v>
      </c>
      <c r="F728" s="43">
        <v>11.58</v>
      </c>
      <c r="G728" s="43">
        <v>1.6575</v>
      </c>
      <c r="H728" s="43">
        <v>0.09</v>
      </c>
      <c r="I728" s="43">
        <v>9.8324999999999996</v>
      </c>
      <c r="J728" s="44">
        <v>395.1</v>
      </c>
      <c r="K728" s="43">
        <v>9.8324999999999996</v>
      </c>
      <c r="L728" s="44">
        <v>395.1</v>
      </c>
      <c r="M728" s="47">
        <f>K728/L728</f>
        <v>2.4886104783599088E-2</v>
      </c>
      <c r="N728" s="28">
        <v>246.77600000000001</v>
      </c>
      <c r="O728" s="49">
        <f>M728*N728</f>
        <v>6.141293394077449</v>
      </c>
      <c r="P728" s="49">
        <v>1493.1662870159453</v>
      </c>
      <c r="Q728" s="172">
        <v>368.47760364464693</v>
      </c>
    </row>
    <row r="729" spans="1:17" ht="12" thickBot="1">
      <c r="A729" s="184"/>
      <c r="B729" s="29" t="s">
        <v>279</v>
      </c>
      <c r="C729" s="32" t="s">
        <v>997</v>
      </c>
      <c r="D729" s="29">
        <v>54</v>
      </c>
      <c r="E729" s="29">
        <v>1976</v>
      </c>
      <c r="F729" s="177">
        <f>SUM(I729+H729+G729)</f>
        <v>42.716000000000001</v>
      </c>
      <c r="G729" s="177">
        <v>4.2629999999999999</v>
      </c>
      <c r="H729" s="177">
        <v>0.49</v>
      </c>
      <c r="I729" s="177">
        <v>37.963000000000001</v>
      </c>
      <c r="J729" s="178">
        <v>1523.86</v>
      </c>
      <c r="K729" s="177">
        <v>37.963000000000001</v>
      </c>
      <c r="L729" s="178">
        <v>1523.86</v>
      </c>
      <c r="M729" s="179">
        <f>K729/L729</f>
        <v>2.4912393526964421E-2</v>
      </c>
      <c r="N729" s="30">
        <v>207.75</v>
      </c>
      <c r="O729" s="180">
        <f>M729*N729</f>
        <v>5.1755497552268581</v>
      </c>
      <c r="P729" s="180">
        <f>M729*60*1000</f>
        <v>1494.7436116178653</v>
      </c>
      <c r="Q729" s="181">
        <f>P729*N729/1000</f>
        <v>310.5329853136115</v>
      </c>
    </row>
    <row r="730" spans="1:17" ht="12.75" customHeight="1">
      <c r="A730" s="210" t="s">
        <v>1071</v>
      </c>
      <c r="B730" s="185" t="s">
        <v>619</v>
      </c>
      <c r="C730" s="186" t="s">
        <v>602</v>
      </c>
      <c r="D730" s="187">
        <v>24</v>
      </c>
      <c r="E730" s="187">
        <v>1969</v>
      </c>
      <c r="F730" s="188">
        <v>25.2</v>
      </c>
      <c r="G730" s="188">
        <v>0.88061699999999998</v>
      </c>
      <c r="H730" s="188">
        <v>3.84</v>
      </c>
      <c r="I730" s="188">
        <v>20.479382000000001</v>
      </c>
      <c r="J730" s="189">
        <v>1020.69</v>
      </c>
      <c r="K730" s="188">
        <v>20.479382000000001</v>
      </c>
      <c r="L730" s="189">
        <v>1020.69</v>
      </c>
      <c r="M730" s="190">
        <v>2.0064252613428171E-2</v>
      </c>
      <c r="N730" s="191">
        <v>305.63600000000002</v>
      </c>
      <c r="O730" s="192">
        <v>6.1323579117577331</v>
      </c>
      <c r="P730" s="192">
        <v>1203.8551568056903</v>
      </c>
      <c r="Q730" s="193">
        <v>367.94147470546397</v>
      </c>
    </row>
    <row r="731" spans="1:17">
      <c r="A731" s="211"/>
      <c r="B731" s="66" t="s">
        <v>260</v>
      </c>
      <c r="C731" s="10" t="s">
        <v>489</v>
      </c>
      <c r="D731" s="11">
        <v>11</v>
      </c>
      <c r="E731" s="11" t="s">
        <v>40</v>
      </c>
      <c r="F731" s="67">
        <f>G731+H731+I731</f>
        <v>14.067</v>
      </c>
      <c r="G731" s="67">
        <v>1.2335</v>
      </c>
      <c r="H731" s="67">
        <v>1.6</v>
      </c>
      <c r="I731" s="67">
        <v>11.233499999999999</v>
      </c>
      <c r="J731" s="68">
        <v>554.16999999999996</v>
      </c>
      <c r="K731" s="67">
        <f>I731</f>
        <v>11.233499999999999</v>
      </c>
      <c r="L731" s="68">
        <f>J731</f>
        <v>554.16999999999996</v>
      </c>
      <c r="M731" s="69">
        <f>K731/L731</f>
        <v>2.0270855513651046E-2</v>
      </c>
      <c r="N731" s="70">
        <v>173.6</v>
      </c>
      <c r="O731" s="71">
        <f>M731*N731</f>
        <v>3.5190205171698214</v>
      </c>
      <c r="P731" s="71">
        <f>M731*60*1000</f>
        <v>1216.2513308190628</v>
      </c>
      <c r="Q731" s="194">
        <f>P731*N731/1000</f>
        <v>211.14123103018929</v>
      </c>
    </row>
    <row r="732" spans="1:17">
      <c r="A732" s="211"/>
      <c r="B732" s="66" t="s">
        <v>901</v>
      </c>
      <c r="C732" s="10" t="s">
        <v>471</v>
      </c>
      <c r="D732" s="11">
        <v>20</v>
      </c>
      <c r="E732" s="11">
        <v>1985</v>
      </c>
      <c r="F732" s="67">
        <v>27.1</v>
      </c>
      <c r="G732" s="67">
        <v>2.15</v>
      </c>
      <c r="H732" s="67">
        <v>3.2</v>
      </c>
      <c r="I732" s="67">
        <v>21.75</v>
      </c>
      <c r="J732" s="68">
        <v>1072.5999999999999</v>
      </c>
      <c r="K732" s="67">
        <v>21.75</v>
      </c>
      <c r="L732" s="68">
        <v>1072.5999999999999</v>
      </c>
      <c r="M732" s="69">
        <f>K732/L732</f>
        <v>2.027782957300019E-2</v>
      </c>
      <c r="N732" s="70">
        <v>300.85000000000002</v>
      </c>
      <c r="O732" s="71">
        <f>M732*N732</f>
        <v>6.1005850270371074</v>
      </c>
      <c r="P732" s="71">
        <f>M732*60*1000</f>
        <v>1216.6697743800114</v>
      </c>
      <c r="Q732" s="194">
        <f>P732*N732/1000</f>
        <v>366.03510162222648</v>
      </c>
    </row>
    <row r="733" spans="1:17">
      <c r="A733" s="211"/>
      <c r="B733" s="66" t="s">
        <v>260</v>
      </c>
      <c r="C733" s="10" t="s">
        <v>983</v>
      </c>
      <c r="D733" s="11">
        <v>25</v>
      </c>
      <c r="E733" s="11" t="s">
        <v>40</v>
      </c>
      <c r="F733" s="67">
        <f>G733+H733+I733</f>
        <v>30.1</v>
      </c>
      <c r="G733" s="67">
        <v>1.6919999999999999</v>
      </c>
      <c r="H733" s="67">
        <v>3.3759999999999999</v>
      </c>
      <c r="I733" s="67">
        <v>25.032</v>
      </c>
      <c r="J733" s="68">
        <v>1219.5999999999999</v>
      </c>
      <c r="K733" s="67">
        <f>I733</f>
        <v>25.032</v>
      </c>
      <c r="L733" s="68">
        <f>J733</f>
        <v>1219.5999999999999</v>
      </c>
      <c r="M733" s="69">
        <f>K733/L733</f>
        <v>2.0524762217120369E-2</v>
      </c>
      <c r="N733" s="70">
        <v>173.6</v>
      </c>
      <c r="O733" s="71">
        <f>M733*N733</f>
        <v>3.5630987208920959</v>
      </c>
      <c r="P733" s="71">
        <f>M733*60*1000</f>
        <v>1231.4857330272223</v>
      </c>
      <c r="Q733" s="194">
        <f>P733*N733/1000</f>
        <v>213.78592325352577</v>
      </c>
    </row>
    <row r="734" spans="1:17">
      <c r="A734" s="211"/>
      <c r="B734" s="11" t="s">
        <v>934</v>
      </c>
      <c r="C734" s="10" t="s">
        <v>933</v>
      </c>
      <c r="D734" s="11">
        <v>40</v>
      </c>
      <c r="E734" s="11">
        <v>1971</v>
      </c>
      <c r="F734" s="67">
        <v>48.198999999999998</v>
      </c>
      <c r="G734" s="67">
        <v>1.8105</v>
      </c>
      <c r="H734" s="67">
        <v>6.4</v>
      </c>
      <c r="I734" s="67">
        <v>39.9</v>
      </c>
      <c r="J734" s="68">
        <v>1943.6</v>
      </c>
      <c r="K734" s="67">
        <v>39.9</v>
      </c>
      <c r="L734" s="68">
        <v>1943.6</v>
      </c>
      <c r="M734" s="69">
        <f>K734/L734</f>
        <v>2.0528915414694381E-2</v>
      </c>
      <c r="N734" s="70">
        <v>216.69</v>
      </c>
      <c r="O734" s="71">
        <f>M734*N734</f>
        <v>4.4484106812101256</v>
      </c>
      <c r="P734" s="71">
        <f>M734*60*1000</f>
        <v>1231.7349248816629</v>
      </c>
      <c r="Q734" s="194">
        <f>P734*N734/1000</f>
        <v>266.90464087260756</v>
      </c>
    </row>
    <row r="735" spans="1:17">
      <c r="A735" s="211"/>
      <c r="B735" s="11" t="s">
        <v>144</v>
      </c>
      <c r="C735" s="10" t="s">
        <v>137</v>
      </c>
      <c r="D735" s="72">
        <v>29</v>
      </c>
      <c r="E735" s="11" t="s">
        <v>40</v>
      </c>
      <c r="F735" s="67">
        <f>G735+H735+I735</f>
        <v>27.3</v>
      </c>
      <c r="G735" s="67">
        <v>0.48837600000000003</v>
      </c>
      <c r="H735" s="67">
        <v>0.28000000000000003</v>
      </c>
      <c r="I735" s="67">
        <v>26.531624000000001</v>
      </c>
      <c r="J735" s="68">
        <v>1288.78</v>
      </c>
      <c r="K735" s="67">
        <v>26.531624000000001</v>
      </c>
      <c r="L735" s="68">
        <v>1288.78</v>
      </c>
      <c r="M735" s="69">
        <f>K735/L735</f>
        <v>2.0586619904095348E-2</v>
      </c>
      <c r="N735" s="70">
        <v>241.1</v>
      </c>
      <c r="O735" s="71">
        <f>M735*N735</f>
        <v>4.9634340588773886</v>
      </c>
      <c r="P735" s="71">
        <f>M735*60*1000</f>
        <v>1235.197194245721</v>
      </c>
      <c r="Q735" s="194">
        <f>P735*N735/1000</f>
        <v>297.80604353264334</v>
      </c>
    </row>
    <row r="736" spans="1:17">
      <c r="A736" s="211"/>
      <c r="B736" s="11" t="s">
        <v>144</v>
      </c>
      <c r="C736" s="10" t="s">
        <v>142</v>
      </c>
      <c r="D736" s="72">
        <v>11</v>
      </c>
      <c r="E736" s="11" t="s">
        <v>40</v>
      </c>
      <c r="F736" s="67">
        <f>G736+H736+I736</f>
        <v>12.443999999999999</v>
      </c>
      <c r="G736" s="67">
        <v>0.61199999999999999</v>
      </c>
      <c r="H736" s="67">
        <v>1.46</v>
      </c>
      <c r="I736" s="67">
        <v>10.372</v>
      </c>
      <c r="J736" s="68">
        <v>538.45000000000005</v>
      </c>
      <c r="K736" s="67">
        <v>10.207000000000001</v>
      </c>
      <c r="L736" s="68">
        <v>495.48</v>
      </c>
      <c r="M736" s="69">
        <f>K736/L736</f>
        <v>2.0600226043432632E-2</v>
      </c>
      <c r="N736" s="70">
        <v>241.1</v>
      </c>
      <c r="O736" s="71">
        <f>M736*N736</f>
        <v>4.9667144990716077</v>
      </c>
      <c r="P736" s="71">
        <f>M736*60*1000</f>
        <v>1236.0135626059578</v>
      </c>
      <c r="Q736" s="194">
        <f>P736*N736/1000</f>
        <v>298.00286994429644</v>
      </c>
    </row>
    <row r="737" spans="1:17">
      <c r="A737" s="211"/>
      <c r="B737" s="11" t="s">
        <v>1031</v>
      </c>
      <c r="C737" s="59" t="s">
        <v>1026</v>
      </c>
      <c r="D737" s="60">
        <v>12</v>
      </c>
      <c r="E737" s="60">
        <v>1988</v>
      </c>
      <c r="F737" s="61">
        <v>15.119</v>
      </c>
      <c r="G737" s="61">
        <v>0.66300000000000003</v>
      </c>
      <c r="H737" s="61">
        <v>1.92</v>
      </c>
      <c r="I737" s="61">
        <v>12.536</v>
      </c>
      <c r="J737" s="62">
        <v>608.15</v>
      </c>
      <c r="K737" s="61">
        <v>12.536</v>
      </c>
      <c r="L737" s="62">
        <v>608.15</v>
      </c>
      <c r="M737" s="63">
        <v>2.0613335525774892E-2</v>
      </c>
      <c r="N737" s="64">
        <v>309.56</v>
      </c>
      <c r="O737" s="65">
        <v>6.3810641453588755</v>
      </c>
      <c r="P737" s="65">
        <v>1236.8001315464935</v>
      </c>
      <c r="Q737" s="195">
        <v>382.86384872153258</v>
      </c>
    </row>
    <row r="738" spans="1:17">
      <c r="A738" s="211"/>
      <c r="B738" s="11" t="s">
        <v>58</v>
      </c>
      <c r="C738" s="10" t="s">
        <v>750</v>
      </c>
      <c r="D738" s="11">
        <v>40</v>
      </c>
      <c r="E738" s="11">
        <v>1987</v>
      </c>
      <c r="F738" s="67">
        <f>SUM(G738:I738)</f>
        <v>43.801000000000002</v>
      </c>
      <c r="G738" s="67">
        <v>3.1249120000000001</v>
      </c>
      <c r="H738" s="67">
        <v>6.4</v>
      </c>
      <c r="I738" s="67">
        <v>34.276088000000001</v>
      </c>
      <c r="J738" s="68">
        <v>1656.65</v>
      </c>
      <c r="K738" s="67">
        <v>34.276088000000001</v>
      </c>
      <c r="L738" s="68">
        <v>1656.65</v>
      </c>
      <c r="M738" s="69">
        <f>K738/L738</f>
        <v>2.06899996981861E-2</v>
      </c>
      <c r="N738" s="70">
        <v>241.32599999999999</v>
      </c>
      <c r="O738" s="71">
        <f>M738*N738</f>
        <v>4.9930348671644582</v>
      </c>
      <c r="P738" s="71">
        <f>M738*60*1000</f>
        <v>1241.3999818911661</v>
      </c>
      <c r="Q738" s="194">
        <f>P738*N738/1000</f>
        <v>299.58209202986757</v>
      </c>
    </row>
    <row r="739" spans="1:17">
      <c r="A739" s="211"/>
      <c r="B739" s="11" t="s">
        <v>144</v>
      </c>
      <c r="C739" s="10" t="s">
        <v>132</v>
      </c>
      <c r="D739" s="72">
        <v>54</v>
      </c>
      <c r="E739" s="11" t="s">
        <v>40</v>
      </c>
      <c r="F739" s="67">
        <f>G739+H739+I739</f>
        <v>62.340376000000006</v>
      </c>
      <c r="G739" s="67">
        <v>3.9563760000000001</v>
      </c>
      <c r="H739" s="67">
        <v>8.4</v>
      </c>
      <c r="I739" s="67">
        <v>49.984000000000002</v>
      </c>
      <c r="J739" s="68">
        <v>2522.3200000000002</v>
      </c>
      <c r="K739" s="67">
        <v>49.765000000000001</v>
      </c>
      <c r="L739" s="68">
        <v>2392.9700000000003</v>
      </c>
      <c r="M739" s="69">
        <f>K739/L739</f>
        <v>2.0796332590880786E-2</v>
      </c>
      <c r="N739" s="70">
        <v>241.1</v>
      </c>
      <c r="O739" s="71">
        <f>M739*N739</f>
        <v>5.013995787661357</v>
      </c>
      <c r="P739" s="71">
        <f>M739*60*1000</f>
        <v>1247.7799554528472</v>
      </c>
      <c r="Q739" s="194">
        <f>P739*N739/1000</f>
        <v>300.83974725968147</v>
      </c>
    </row>
    <row r="740" spans="1:17">
      <c r="A740" s="211"/>
      <c r="B740" s="11" t="s">
        <v>144</v>
      </c>
      <c r="C740" s="10" t="s">
        <v>138</v>
      </c>
      <c r="D740" s="72">
        <v>8</v>
      </c>
      <c r="E740" s="11" t="s">
        <v>40</v>
      </c>
      <c r="F740" s="67">
        <f>G740+H740+I740</f>
        <v>8.7000019999999996</v>
      </c>
      <c r="G740" s="67">
        <v>0.35700000000000004</v>
      </c>
      <c r="H740" s="67">
        <v>0.08</v>
      </c>
      <c r="I740" s="67">
        <v>8.2630020000000002</v>
      </c>
      <c r="J740" s="68">
        <v>396.8</v>
      </c>
      <c r="K740" s="67">
        <v>8.2630020000000002</v>
      </c>
      <c r="L740" s="68">
        <v>396.8</v>
      </c>
      <c r="M740" s="69">
        <f>K740/L740</f>
        <v>2.0824097782258064E-2</v>
      </c>
      <c r="N740" s="70">
        <v>241.1</v>
      </c>
      <c r="O740" s="71">
        <f>M740*N740</f>
        <v>5.0206899753024192</v>
      </c>
      <c r="P740" s="71">
        <f>M740*60*1000</f>
        <v>1249.4458669354838</v>
      </c>
      <c r="Q740" s="194">
        <f>P740*N740/1000</f>
        <v>301.24139851814516</v>
      </c>
    </row>
    <row r="741" spans="1:17">
      <c r="A741" s="211"/>
      <c r="B741" s="66" t="s">
        <v>216</v>
      </c>
      <c r="C741" s="10" t="s">
        <v>227</v>
      </c>
      <c r="D741" s="11">
        <v>20</v>
      </c>
      <c r="E741" s="11">
        <v>1974</v>
      </c>
      <c r="F741" s="67">
        <v>23.489000000000001</v>
      </c>
      <c r="G741" s="67">
        <v>0.93</v>
      </c>
      <c r="H741" s="67">
        <v>2.7290000000000001</v>
      </c>
      <c r="I741" s="67">
        <v>19.829999999999998</v>
      </c>
      <c r="J741" s="68">
        <v>948.5</v>
      </c>
      <c r="K741" s="67">
        <v>19.829999999999998</v>
      </c>
      <c r="L741" s="68">
        <v>948.5</v>
      </c>
      <c r="M741" s="69">
        <f>K741/L741</f>
        <v>2.0906694781233526E-2</v>
      </c>
      <c r="N741" s="70">
        <v>300.85000000000002</v>
      </c>
      <c r="O741" s="71">
        <f>M741*N741</f>
        <v>6.2897791249341068</v>
      </c>
      <c r="P741" s="71">
        <f>M741*60*1000</f>
        <v>1254.4016868740116</v>
      </c>
      <c r="Q741" s="194">
        <f>P741*N741/1000</f>
        <v>377.38674749604644</v>
      </c>
    </row>
    <row r="742" spans="1:17">
      <c r="A742" s="211"/>
      <c r="B742" s="11" t="s">
        <v>619</v>
      </c>
      <c r="C742" s="59" t="s">
        <v>610</v>
      </c>
      <c r="D742" s="60">
        <v>24</v>
      </c>
      <c r="E742" s="60">
        <v>1962</v>
      </c>
      <c r="F742" s="61">
        <v>24.818999999999999</v>
      </c>
      <c r="G742" s="61">
        <v>1.4937389999999999</v>
      </c>
      <c r="H742" s="61">
        <v>0</v>
      </c>
      <c r="I742" s="61">
        <v>23.325261000000001</v>
      </c>
      <c r="J742" s="62">
        <v>1108.08</v>
      </c>
      <c r="K742" s="61">
        <v>23.325261000000001</v>
      </c>
      <c r="L742" s="62">
        <v>1108.08</v>
      </c>
      <c r="M742" s="63">
        <v>2.1050159735759154E-2</v>
      </c>
      <c r="N742" s="64">
        <v>301.27600000000001</v>
      </c>
      <c r="O742" s="65">
        <v>6.3419079245505747</v>
      </c>
      <c r="P742" s="65">
        <v>1263.0095841455493</v>
      </c>
      <c r="Q742" s="195">
        <v>380.51447547303457</v>
      </c>
    </row>
    <row r="743" spans="1:17">
      <c r="A743" s="211"/>
      <c r="B743" s="11" t="s">
        <v>58</v>
      </c>
      <c r="C743" s="10" t="s">
        <v>751</v>
      </c>
      <c r="D743" s="11">
        <v>40</v>
      </c>
      <c r="E743" s="11">
        <v>1985</v>
      </c>
      <c r="F743" s="67">
        <f>SUM(G743:I743)</f>
        <v>44.621000000000002</v>
      </c>
      <c r="G743" s="67">
        <v>3.5695800000000002</v>
      </c>
      <c r="H743" s="67">
        <v>6.4</v>
      </c>
      <c r="I743" s="67">
        <v>34.651420000000002</v>
      </c>
      <c r="J743" s="68">
        <v>1630.93</v>
      </c>
      <c r="K743" s="67">
        <v>34.651420000000002</v>
      </c>
      <c r="L743" s="68">
        <v>1630.93</v>
      </c>
      <c r="M743" s="69">
        <f>K743/L743</f>
        <v>2.1246417688067544E-2</v>
      </c>
      <c r="N743" s="70">
        <v>241.32599999999999</v>
      </c>
      <c r="O743" s="71">
        <f>M743*N743</f>
        <v>5.1273129949905876</v>
      </c>
      <c r="P743" s="71">
        <f>M743*60*1000</f>
        <v>1274.7850612840525</v>
      </c>
      <c r="Q743" s="194">
        <f>P743*N743/1000</f>
        <v>307.63877969943525</v>
      </c>
    </row>
    <row r="744" spans="1:17">
      <c r="A744" s="211"/>
      <c r="B744" s="11" t="s">
        <v>934</v>
      </c>
      <c r="C744" s="10" t="s">
        <v>932</v>
      </c>
      <c r="D744" s="11">
        <v>20</v>
      </c>
      <c r="E744" s="11">
        <v>1980</v>
      </c>
      <c r="F744" s="67">
        <v>26.94</v>
      </c>
      <c r="G744" s="67">
        <v>1.224</v>
      </c>
      <c r="H744" s="67">
        <v>3.2</v>
      </c>
      <c r="I744" s="67">
        <v>22.515999999999998</v>
      </c>
      <c r="J744" s="68">
        <v>1055.26</v>
      </c>
      <c r="K744" s="67">
        <v>22.5</v>
      </c>
      <c r="L744" s="68">
        <v>1055.3</v>
      </c>
      <c r="M744" s="69">
        <f>K744/L744</f>
        <v>2.1320951388230834E-2</v>
      </c>
      <c r="N744" s="70">
        <v>216.69</v>
      </c>
      <c r="O744" s="71">
        <f>M744*N744</f>
        <v>4.6200369563157393</v>
      </c>
      <c r="P744" s="71">
        <f>M744*60*1000</f>
        <v>1279.2570832938502</v>
      </c>
      <c r="Q744" s="194">
        <f>P744*N744/1000</f>
        <v>277.2022173789444</v>
      </c>
    </row>
    <row r="745" spans="1:17">
      <c r="A745" s="211"/>
      <c r="B745" s="11" t="s">
        <v>144</v>
      </c>
      <c r="C745" s="10" t="s">
        <v>140</v>
      </c>
      <c r="D745" s="72">
        <v>12</v>
      </c>
      <c r="E745" s="11" t="s">
        <v>40</v>
      </c>
      <c r="F745" s="67">
        <f>G745+H745+I745</f>
        <v>14.117000000000001</v>
      </c>
      <c r="G745" s="67">
        <v>0.61199999999999999</v>
      </c>
      <c r="H745" s="67">
        <v>1.92</v>
      </c>
      <c r="I745" s="67">
        <v>11.585000000000001</v>
      </c>
      <c r="J745" s="68">
        <v>540.32000000000005</v>
      </c>
      <c r="K745" s="67">
        <v>11.585000000000001</v>
      </c>
      <c r="L745" s="68">
        <v>540.32000000000005</v>
      </c>
      <c r="M745" s="69">
        <f>K745/L745</f>
        <v>2.144099792715428E-2</v>
      </c>
      <c r="N745" s="70">
        <v>241.1</v>
      </c>
      <c r="O745" s="71">
        <f>M745*N745</f>
        <v>5.1694246002368969</v>
      </c>
      <c r="P745" s="71">
        <f>M745*60*1000</f>
        <v>1286.4598756292569</v>
      </c>
      <c r="Q745" s="194">
        <f>P745*N745/1000</f>
        <v>310.16547601421382</v>
      </c>
    </row>
    <row r="746" spans="1:17">
      <c r="A746" s="211"/>
      <c r="B746" s="66" t="s">
        <v>260</v>
      </c>
      <c r="C746" s="10" t="s">
        <v>254</v>
      </c>
      <c r="D746" s="11">
        <v>6</v>
      </c>
      <c r="E746" s="11" t="s">
        <v>40</v>
      </c>
      <c r="F746" s="67">
        <f>G746+H746+I746</f>
        <v>9.2379999999999995</v>
      </c>
      <c r="G746" s="67">
        <v>1.0369999999999999</v>
      </c>
      <c r="H746" s="67">
        <v>0.96</v>
      </c>
      <c r="I746" s="67">
        <v>7.2409999999999997</v>
      </c>
      <c r="J746" s="68">
        <v>337.61</v>
      </c>
      <c r="K746" s="67">
        <f>I746</f>
        <v>7.2409999999999997</v>
      </c>
      <c r="L746" s="68">
        <f>J746</f>
        <v>337.61</v>
      </c>
      <c r="M746" s="69">
        <f>K746/L746</f>
        <v>2.1447824412783981E-2</v>
      </c>
      <c r="N746" s="70">
        <v>173.6</v>
      </c>
      <c r="O746" s="71">
        <f>M746*N746</f>
        <v>3.723342318059299</v>
      </c>
      <c r="P746" s="71">
        <f>M746*60*1000</f>
        <v>1286.8694647670388</v>
      </c>
      <c r="Q746" s="194">
        <f>P746*N746/1000</f>
        <v>223.40053908355793</v>
      </c>
    </row>
    <row r="747" spans="1:17">
      <c r="A747" s="211"/>
      <c r="B747" s="11" t="s">
        <v>336</v>
      </c>
      <c r="C747" s="73" t="s">
        <v>318</v>
      </c>
      <c r="D747" s="74">
        <v>22</v>
      </c>
      <c r="E747" s="74">
        <v>1981</v>
      </c>
      <c r="F747" s="75">
        <v>30.82</v>
      </c>
      <c r="G747" s="75">
        <v>2.2317999999999998</v>
      </c>
      <c r="H747" s="75">
        <v>3.52</v>
      </c>
      <c r="I747" s="75">
        <v>25.068197000000001</v>
      </c>
      <c r="J747" s="76">
        <v>1167.51</v>
      </c>
      <c r="K747" s="75">
        <v>25.068197000000001</v>
      </c>
      <c r="L747" s="76">
        <v>1167.51</v>
      </c>
      <c r="M747" s="77">
        <v>2.1471505169120608E-2</v>
      </c>
      <c r="N747" s="78">
        <v>263.88900000000001</v>
      </c>
      <c r="O747" s="79">
        <v>5.6660940275740685</v>
      </c>
      <c r="P747" s="79">
        <v>1288.2903101472366</v>
      </c>
      <c r="Q747" s="196">
        <v>339.96564165444414</v>
      </c>
    </row>
    <row r="748" spans="1:17">
      <c r="A748" s="211"/>
      <c r="B748" s="11" t="s">
        <v>144</v>
      </c>
      <c r="C748" s="10" t="s">
        <v>141</v>
      </c>
      <c r="D748" s="72">
        <v>20</v>
      </c>
      <c r="E748" s="11" t="s">
        <v>40</v>
      </c>
      <c r="F748" s="67">
        <f>G748+H748+I748</f>
        <v>27.699998999999998</v>
      </c>
      <c r="G748" s="67">
        <v>1.4280000000000002</v>
      </c>
      <c r="H748" s="67">
        <v>3.12</v>
      </c>
      <c r="I748" s="67">
        <v>23.151999</v>
      </c>
      <c r="J748" s="68">
        <v>1076.74</v>
      </c>
      <c r="K748" s="67">
        <v>23.151999</v>
      </c>
      <c r="L748" s="68">
        <v>1076.74</v>
      </c>
      <c r="M748" s="69">
        <f>K748/L748</f>
        <v>2.1501940115533927E-2</v>
      </c>
      <c r="N748" s="70">
        <v>241.1</v>
      </c>
      <c r="O748" s="71">
        <f>M748*N748</f>
        <v>5.1841177618552292</v>
      </c>
      <c r="P748" s="71">
        <f>M748*60*1000</f>
        <v>1290.1164069320357</v>
      </c>
      <c r="Q748" s="194">
        <f>P748*N748/1000</f>
        <v>311.04706571131379</v>
      </c>
    </row>
    <row r="749" spans="1:17">
      <c r="A749" s="211"/>
      <c r="B749" s="11" t="s">
        <v>144</v>
      </c>
      <c r="C749" s="10" t="s">
        <v>139</v>
      </c>
      <c r="D749" s="72">
        <v>12</v>
      </c>
      <c r="E749" s="11" t="s">
        <v>40</v>
      </c>
      <c r="F749" s="67">
        <f>G749+H749+I749</f>
        <v>13.299999</v>
      </c>
      <c r="G749" s="67">
        <v>0.255</v>
      </c>
      <c r="H749" s="67">
        <v>0.12</v>
      </c>
      <c r="I749" s="67">
        <v>12.924999</v>
      </c>
      <c r="J749" s="68">
        <v>600.89</v>
      </c>
      <c r="K749" s="67">
        <v>12.924999</v>
      </c>
      <c r="L749" s="68">
        <v>600.89</v>
      </c>
      <c r="M749" s="69">
        <f>K749/L749</f>
        <v>2.1509758857694419E-2</v>
      </c>
      <c r="N749" s="70">
        <v>241.1</v>
      </c>
      <c r="O749" s="71">
        <f>M749*N749</f>
        <v>5.1860028605901247</v>
      </c>
      <c r="P749" s="71">
        <f>M749*60*1000</f>
        <v>1290.5855314616651</v>
      </c>
      <c r="Q749" s="194">
        <f>P749*N749/1000</f>
        <v>311.16017163540744</v>
      </c>
    </row>
    <row r="750" spans="1:17">
      <c r="A750" s="211"/>
      <c r="B750" s="11" t="s">
        <v>144</v>
      </c>
      <c r="C750" s="10" t="s">
        <v>134</v>
      </c>
      <c r="D750" s="72">
        <v>23</v>
      </c>
      <c r="E750" s="11" t="s">
        <v>40</v>
      </c>
      <c r="F750" s="67">
        <f>G750+H750+I750</f>
        <v>26.9</v>
      </c>
      <c r="G750" s="67">
        <v>0.91800000000000004</v>
      </c>
      <c r="H750" s="67">
        <v>0.23</v>
      </c>
      <c r="I750" s="67">
        <v>25.751999999999999</v>
      </c>
      <c r="J750" s="68">
        <v>1195.58</v>
      </c>
      <c r="K750" s="67">
        <v>25.751999999999999</v>
      </c>
      <c r="L750" s="68">
        <v>1195.58</v>
      </c>
      <c r="M750" s="69">
        <f>K750/L750</f>
        <v>2.1539336556315763E-2</v>
      </c>
      <c r="N750" s="70">
        <v>241.1</v>
      </c>
      <c r="O750" s="71">
        <f>M750*N750</f>
        <v>5.1931340437277305</v>
      </c>
      <c r="P750" s="71">
        <f>M750*60*1000</f>
        <v>1292.3601933789457</v>
      </c>
      <c r="Q750" s="194">
        <f>P750*N750/1000</f>
        <v>311.5880426236638</v>
      </c>
    </row>
    <row r="751" spans="1:17">
      <c r="A751" s="211"/>
      <c r="B751" s="11" t="s">
        <v>336</v>
      </c>
      <c r="C751" s="73" t="s">
        <v>316</v>
      </c>
      <c r="D751" s="74">
        <v>47</v>
      </c>
      <c r="E751" s="74" t="s">
        <v>40</v>
      </c>
      <c r="F751" s="75">
        <v>46.055999999999997</v>
      </c>
      <c r="G751" s="75">
        <v>5.5473990000000004</v>
      </c>
      <c r="H751" s="75">
        <v>0</v>
      </c>
      <c r="I751" s="75">
        <v>40.508602000000003</v>
      </c>
      <c r="J751" s="76">
        <v>1879.63</v>
      </c>
      <c r="K751" s="75">
        <v>40.508602000000003</v>
      </c>
      <c r="L751" s="76">
        <v>1879.63</v>
      </c>
      <c r="M751" s="77">
        <v>2.1551370216478776E-2</v>
      </c>
      <c r="N751" s="78">
        <v>263.88900000000001</v>
      </c>
      <c r="O751" s="79">
        <v>5.687169535056368</v>
      </c>
      <c r="P751" s="79">
        <v>1293.0822129887265</v>
      </c>
      <c r="Q751" s="196">
        <v>341.23017210338207</v>
      </c>
    </row>
    <row r="752" spans="1:17">
      <c r="A752" s="211"/>
      <c r="B752" s="11" t="s">
        <v>934</v>
      </c>
      <c r="C752" s="10" t="s">
        <v>931</v>
      </c>
      <c r="D752" s="11">
        <v>20</v>
      </c>
      <c r="E752" s="11">
        <v>1982</v>
      </c>
      <c r="F752" s="67">
        <v>27.241</v>
      </c>
      <c r="G752" s="67">
        <v>1.4025000000000001</v>
      </c>
      <c r="H752" s="67">
        <v>3.4910000000000001</v>
      </c>
      <c r="I752" s="67">
        <v>22.3475</v>
      </c>
      <c r="J752" s="68">
        <v>1036.5</v>
      </c>
      <c r="K752" s="67">
        <v>22.3475</v>
      </c>
      <c r="L752" s="68">
        <v>1036.5</v>
      </c>
      <c r="M752" s="69">
        <f>K752/L752</f>
        <v>2.1560540279787748E-2</v>
      </c>
      <c r="N752" s="70">
        <v>216.69</v>
      </c>
      <c r="O752" s="71">
        <f>M752*N752</f>
        <v>4.671953473227207</v>
      </c>
      <c r="P752" s="71">
        <f>M752*60*1000</f>
        <v>1293.6324167872649</v>
      </c>
      <c r="Q752" s="194">
        <f>P752*N752/1000</f>
        <v>280.31720839363243</v>
      </c>
    </row>
    <row r="753" spans="1:17">
      <c r="A753" s="211"/>
      <c r="B753" s="11" t="s">
        <v>934</v>
      </c>
      <c r="C753" s="10" t="s">
        <v>930</v>
      </c>
      <c r="D753" s="11">
        <v>20</v>
      </c>
      <c r="E753" s="11">
        <v>1977</v>
      </c>
      <c r="F753" s="67">
        <v>26.777999999999999</v>
      </c>
      <c r="G753" s="67">
        <v>0.96899999999999997</v>
      </c>
      <c r="H753" s="67">
        <v>3.2</v>
      </c>
      <c r="I753" s="67">
        <v>22.609000000000002</v>
      </c>
      <c r="J753" s="68">
        <v>1044.6099999999999</v>
      </c>
      <c r="K753" s="67">
        <v>22.6</v>
      </c>
      <c r="L753" s="68">
        <v>1044.5999999999999</v>
      </c>
      <c r="M753" s="69">
        <f>K753/L753</f>
        <v>2.1635075627034275E-2</v>
      </c>
      <c r="N753" s="70">
        <v>216.69</v>
      </c>
      <c r="O753" s="71">
        <f>M753*N753</f>
        <v>4.6881045376220571</v>
      </c>
      <c r="P753" s="71">
        <f>M753*60*1000</f>
        <v>1298.1045376220566</v>
      </c>
      <c r="Q753" s="194">
        <f>P753*N753/1000</f>
        <v>281.28627225732345</v>
      </c>
    </row>
    <row r="754" spans="1:17">
      <c r="A754" s="211"/>
      <c r="B754" s="11" t="s">
        <v>58</v>
      </c>
      <c r="C754" s="10" t="s">
        <v>752</v>
      </c>
      <c r="D754" s="11">
        <v>50</v>
      </c>
      <c r="E754" s="11">
        <v>1981</v>
      </c>
      <c r="F754" s="67">
        <f>SUM(G754:I754)</f>
        <v>37.322000000000003</v>
      </c>
      <c r="G754" s="67">
        <v>5.6660000000000002E-2</v>
      </c>
      <c r="H754" s="67">
        <v>0</v>
      </c>
      <c r="I754" s="67">
        <v>37.265340000000002</v>
      </c>
      <c r="J754" s="68">
        <v>1720.92</v>
      </c>
      <c r="K754" s="67">
        <v>37.265340000000002</v>
      </c>
      <c r="L754" s="68">
        <v>1720.92</v>
      </c>
      <c r="M754" s="69">
        <f>K754/L754</f>
        <v>2.1654312809427517E-2</v>
      </c>
      <c r="N754" s="70">
        <v>241.32599999999999</v>
      </c>
      <c r="O754" s="71">
        <f>M754*N754</f>
        <v>5.2257486930479047</v>
      </c>
      <c r="P754" s="71">
        <f>M754*60*1000</f>
        <v>1299.2587685656508</v>
      </c>
      <c r="Q754" s="194">
        <f>P754*N754/1000</f>
        <v>313.54492158287428</v>
      </c>
    </row>
    <row r="755" spans="1:17">
      <c r="A755" s="211"/>
      <c r="B755" s="11" t="s">
        <v>577</v>
      </c>
      <c r="C755" s="80" t="s">
        <v>573</v>
      </c>
      <c r="D755" s="81">
        <v>8</v>
      </c>
      <c r="E755" s="81">
        <v>1980</v>
      </c>
      <c r="F755" s="82">
        <v>15.673</v>
      </c>
      <c r="G755" s="82">
        <v>0.76500000000000001</v>
      </c>
      <c r="H755" s="82">
        <v>1.28</v>
      </c>
      <c r="I755" s="82">
        <v>13.628</v>
      </c>
      <c r="J755" s="83">
        <v>627.78</v>
      </c>
      <c r="K755" s="82">
        <v>13.628</v>
      </c>
      <c r="L755" s="83">
        <v>627.78</v>
      </c>
      <c r="M755" s="84">
        <v>2.17082417407372E-2</v>
      </c>
      <c r="N755" s="85">
        <v>252.88000000000002</v>
      </c>
      <c r="O755" s="86">
        <v>5.4895801713976233</v>
      </c>
      <c r="P755" s="86">
        <v>1302.494504444232</v>
      </c>
      <c r="Q755" s="197">
        <v>329.37481028385741</v>
      </c>
    </row>
    <row r="756" spans="1:17">
      <c r="A756" s="211"/>
      <c r="B756" s="66" t="s">
        <v>147</v>
      </c>
      <c r="C756" s="87" t="s">
        <v>447</v>
      </c>
      <c r="D756" s="88">
        <v>11</v>
      </c>
      <c r="E756" s="89" t="s">
        <v>40</v>
      </c>
      <c r="F756" s="90">
        <v>17.170000000000002</v>
      </c>
      <c r="G756" s="90">
        <v>0</v>
      </c>
      <c r="H756" s="91">
        <v>0</v>
      </c>
      <c r="I756" s="90">
        <v>17.170000000000002</v>
      </c>
      <c r="J756" s="92">
        <v>790.37</v>
      </c>
      <c r="K756" s="90">
        <v>17.170000000000002</v>
      </c>
      <c r="L756" s="92">
        <v>790.37</v>
      </c>
      <c r="M756" s="69">
        <f>K756/L756</f>
        <v>2.1724002682288045E-2</v>
      </c>
      <c r="N756" s="70">
        <v>222.7</v>
      </c>
      <c r="O756" s="71">
        <f>M756*N756</f>
        <v>4.8379353973455475</v>
      </c>
      <c r="P756" s="71">
        <f>M756*60*1000</f>
        <v>1303.4401609372828</v>
      </c>
      <c r="Q756" s="194">
        <f>P756*N756/1000</f>
        <v>290.27612384073285</v>
      </c>
    </row>
    <row r="757" spans="1:17">
      <c r="A757" s="211"/>
      <c r="B757" s="66" t="s">
        <v>405</v>
      </c>
      <c r="C757" s="10" t="s">
        <v>398</v>
      </c>
      <c r="D757" s="11">
        <v>7</v>
      </c>
      <c r="E757" s="11">
        <v>1984</v>
      </c>
      <c r="F757" s="67">
        <f>SUM(G757:I757)</f>
        <v>7.6</v>
      </c>
      <c r="G757" s="67">
        <v>0</v>
      </c>
      <c r="H757" s="67">
        <v>0</v>
      </c>
      <c r="I757" s="67">
        <v>7.6</v>
      </c>
      <c r="J757" s="68">
        <v>349.29</v>
      </c>
      <c r="K757" s="67">
        <v>7.6</v>
      </c>
      <c r="L757" s="68">
        <v>349.29</v>
      </c>
      <c r="M757" s="69">
        <f>K757/L757</f>
        <v>2.1758424232013511E-2</v>
      </c>
      <c r="N757" s="70">
        <v>294</v>
      </c>
      <c r="O757" s="71">
        <f>M757*N757</f>
        <v>6.3969767242119726</v>
      </c>
      <c r="P757" s="71">
        <f>M757*60*1000</f>
        <v>1305.5054539208106</v>
      </c>
      <c r="Q757" s="194">
        <f>P757*N757/1000</f>
        <v>383.81860345271838</v>
      </c>
    </row>
    <row r="758" spans="1:17">
      <c r="A758" s="211"/>
      <c r="B758" s="11" t="s">
        <v>1031</v>
      </c>
      <c r="C758" s="59" t="s">
        <v>1027</v>
      </c>
      <c r="D758" s="60">
        <v>12</v>
      </c>
      <c r="E758" s="60">
        <v>1980</v>
      </c>
      <c r="F758" s="61">
        <v>12.263</v>
      </c>
      <c r="G758" s="61">
        <v>0.45900000000000002</v>
      </c>
      <c r="H758" s="61">
        <v>1.6</v>
      </c>
      <c r="I758" s="61">
        <v>10.203999000000001</v>
      </c>
      <c r="J758" s="62">
        <v>468.68</v>
      </c>
      <c r="K758" s="61">
        <v>10.203999000000001</v>
      </c>
      <c r="L758" s="62">
        <v>468.68</v>
      </c>
      <c r="M758" s="63">
        <v>2.1771782452846295E-2</v>
      </c>
      <c r="N758" s="64">
        <v>309.56</v>
      </c>
      <c r="O758" s="65">
        <v>6.7396729761030993</v>
      </c>
      <c r="P758" s="65">
        <v>1306.3069471707777</v>
      </c>
      <c r="Q758" s="195">
        <v>404.38037856618593</v>
      </c>
    </row>
    <row r="759" spans="1:17">
      <c r="A759" s="211"/>
      <c r="B759" s="11" t="s">
        <v>58</v>
      </c>
      <c r="C759" s="10" t="s">
        <v>56</v>
      </c>
      <c r="D759" s="11">
        <v>72</v>
      </c>
      <c r="E759" s="11">
        <v>1982</v>
      </c>
      <c r="F759" s="67">
        <f>SUM(G759:I759)</f>
        <v>61.386000000000003</v>
      </c>
      <c r="G759" s="67">
        <v>3.7395600000000004</v>
      </c>
      <c r="H759" s="67">
        <v>11.52</v>
      </c>
      <c r="I759" s="67">
        <v>46.126440000000002</v>
      </c>
      <c r="J759" s="68">
        <v>2117.3200000000002</v>
      </c>
      <c r="K759" s="67">
        <v>46.126440000000002</v>
      </c>
      <c r="L759" s="68">
        <v>2117.3200000000002</v>
      </c>
      <c r="M759" s="69">
        <f>K759/L759</f>
        <v>2.1785294617724292E-2</v>
      </c>
      <c r="N759" s="70">
        <v>241.32599999999999</v>
      </c>
      <c r="O759" s="71">
        <f>M759*N759</f>
        <v>5.2573580089169321</v>
      </c>
      <c r="P759" s="71">
        <f>M759*60*1000</f>
        <v>1307.1176770634577</v>
      </c>
      <c r="Q759" s="194">
        <f>P759*N759/1000</f>
        <v>315.44148053501601</v>
      </c>
    </row>
    <row r="760" spans="1:17">
      <c r="A760" s="211"/>
      <c r="B760" s="11" t="s">
        <v>58</v>
      </c>
      <c r="C760" s="10" t="s">
        <v>366</v>
      </c>
      <c r="D760" s="11">
        <v>24</v>
      </c>
      <c r="E760" s="11">
        <v>1997</v>
      </c>
      <c r="F760" s="67">
        <f>SUM(G760:I760)</f>
        <v>31.632000000000001</v>
      </c>
      <c r="G760" s="67">
        <v>2.2664</v>
      </c>
      <c r="H760" s="67">
        <v>3.52</v>
      </c>
      <c r="I760" s="67">
        <v>25.845600000000001</v>
      </c>
      <c r="J760" s="68">
        <v>1184.83</v>
      </c>
      <c r="K760" s="67">
        <v>25.845600000000001</v>
      </c>
      <c r="L760" s="68">
        <v>1184.83</v>
      </c>
      <c r="M760" s="69">
        <f>K760/L760</f>
        <v>2.1813762311892849E-2</v>
      </c>
      <c r="N760" s="70">
        <v>241.32599999999999</v>
      </c>
      <c r="O760" s="71">
        <f>M760*N760</f>
        <v>5.2642280036798539</v>
      </c>
      <c r="P760" s="71">
        <f>M760*60*1000</f>
        <v>1308.8257387135709</v>
      </c>
      <c r="Q760" s="194">
        <f>P760*N760/1000</f>
        <v>315.8536802207912</v>
      </c>
    </row>
    <row r="761" spans="1:17">
      <c r="A761" s="211"/>
      <c r="B761" s="11" t="s">
        <v>619</v>
      </c>
      <c r="C761" s="59" t="s">
        <v>612</v>
      </c>
      <c r="D761" s="60">
        <v>18</v>
      </c>
      <c r="E761" s="60">
        <v>1989</v>
      </c>
      <c r="F761" s="61">
        <v>21.6</v>
      </c>
      <c r="G761" s="61">
        <v>1.0601370000000001</v>
      </c>
      <c r="H761" s="61">
        <v>0</v>
      </c>
      <c r="I761" s="61">
        <v>20.539860999999998</v>
      </c>
      <c r="J761" s="62">
        <v>937.87</v>
      </c>
      <c r="K761" s="61">
        <v>20.539860999999998</v>
      </c>
      <c r="L761" s="62">
        <v>937.87</v>
      </c>
      <c r="M761" s="63">
        <v>2.1900541652894321E-2</v>
      </c>
      <c r="N761" s="64">
        <v>301.27600000000001</v>
      </c>
      <c r="O761" s="65">
        <v>6.59810758701739</v>
      </c>
      <c r="P761" s="65">
        <v>1314.0324991736591</v>
      </c>
      <c r="Q761" s="195">
        <v>395.88645522104332</v>
      </c>
    </row>
    <row r="762" spans="1:17">
      <c r="A762" s="211"/>
      <c r="B762" s="11" t="s">
        <v>60</v>
      </c>
      <c r="C762" s="10" t="s">
        <v>770</v>
      </c>
      <c r="D762" s="11">
        <v>12</v>
      </c>
      <c r="E762" s="11" t="s">
        <v>758</v>
      </c>
      <c r="F762" s="67">
        <f>SUM(G762,H762,I762)</f>
        <v>18.004000000000001</v>
      </c>
      <c r="G762" s="67">
        <v>0.82199999999999995</v>
      </c>
      <c r="H762" s="67">
        <v>1.92</v>
      </c>
      <c r="I762" s="67">
        <v>15.262</v>
      </c>
      <c r="J762" s="68"/>
      <c r="K762" s="67">
        <f>I762</f>
        <v>15.262</v>
      </c>
      <c r="L762" s="68">
        <v>696.86</v>
      </c>
      <c r="M762" s="69">
        <f>K762/L762</f>
        <v>2.1901099216485378E-2</v>
      </c>
      <c r="N762" s="70">
        <v>243.506</v>
      </c>
      <c r="O762" s="71">
        <f>M762*N762</f>
        <v>5.3330490658094885</v>
      </c>
      <c r="P762" s="71">
        <f>M762*60*1000</f>
        <v>1314.0659529891227</v>
      </c>
      <c r="Q762" s="194">
        <f>P762*N762/1000</f>
        <v>319.9829439485693</v>
      </c>
    </row>
    <row r="763" spans="1:17">
      <c r="A763" s="211"/>
      <c r="B763" s="11" t="s">
        <v>577</v>
      </c>
      <c r="C763" s="80" t="s">
        <v>1045</v>
      </c>
      <c r="D763" s="81">
        <v>24</v>
      </c>
      <c r="E763" s="81">
        <v>1965</v>
      </c>
      <c r="F763" s="82">
        <v>27.191600000000001</v>
      </c>
      <c r="G763" s="82">
        <v>2.2949999999999999</v>
      </c>
      <c r="H763" s="82">
        <v>0.24</v>
      </c>
      <c r="I763" s="82">
        <v>24.656600999999998</v>
      </c>
      <c r="J763" s="83">
        <v>1110.8699999999999</v>
      </c>
      <c r="K763" s="82">
        <v>24.656600999999998</v>
      </c>
      <c r="L763" s="83">
        <v>1110.8699999999999</v>
      </c>
      <c r="M763" s="84">
        <v>2.2195757379351321E-2</v>
      </c>
      <c r="N763" s="85">
        <v>252.88000000000002</v>
      </c>
      <c r="O763" s="86">
        <v>5.612863126090363</v>
      </c>
      <c r="P763" s="86">
        <v>1331.7454427610794</v>
      </c>
      <c r="Q763" s="197">
        <v>336.77178756542179</v>
      </c>
    </row>
    <row r="764" spans="1:17">
      <c r="A764" s="211"/>
      <c r="B764" s="66" t="s">
        <v>260</v>
      </c>
      <c r="C764" s="10" t="s">
        <v>984</v>
      </c>
      <c r="D764" s="11">
        <v>4</v>
      </c>
      <c r="E764" s="11" t="s">
        <v>40</v>
      </c>
      <c r="F764" s="67">
        <f>G764+H764+I764</f>
        <v>6.6849999999999996</v>
      </c>
      <c r="G764" s="67">
        <v>0.3821</v>
      </c>
      <c r="H764" s="67">
        <v>0.64</v>
      </c>
      <c r="I764" s="67">
        <v>5.6628999999999996</v>
      </c>
      <c r="J764" s="68">
        <v>254.45</v>
      </c>
      <c r="K764" s="67">
        <f>I764</f>
        <v>5.6628999999999996</v>
      </c>
      <c r="L764" s="68">
        <f>J764</f>
        <v>254.45</v>
      </c>
      <c r="M764" s="69">
        <f>K764/L764</f>
        <v>2.2255452937708784E-2</v>
      </c>
      <c r="N764" s="70">
        <v>173.6</v>
      </c>
      <c r="O764" s="71">
        <f>M764*N764</f>
        <v>3.8635466299862449</v>
      </c>
      <c r="P764" s="71">
        <f>M764*60*1000</f>
        <v>1335.327176262527</v>
      </c>
      <c r="Q764" s="194">
        <f>P764*N764/1000</f>
        <v>231.81279779917466</v>
      </c>
    </row>
    <row r="765" spans="1:17">
      <c r="A765" s="211"/>
      <c r="B765" s="66" t="s">
        <v>147</v>
      </c>
      <c r="C765" s="87" t="s">
        <v>445</v>
      </c>
      <c r="D765" s="88">
        <v>6</v>
      </c>
      <c r="E765" s="89" t="s">
        <v>40</v>
      </c>
      <c r="F765" s="90">
        <v>8.41</v>
      </c>
      <c r="G765" s="90">
        <v>0.63</v>
      </c>
      <c r="H765" s="91">
        <v>0.96</v>
      </c>
      <c r="I765" s="90">
        <v>6.82</v>
      </c>
      <c r="J765" s="92">
        <v>305.61</v>
      </c>
      <c r="K765" s="90">
        <v>6.82</v>
      </c>
      <c r="L765" s="92">
        <v>305.61</v>
      </c>
      <c r="M765" s="69">
        <f>K765/L765</f>
        <v>2.2316023690324271E-2</v>
      </c>
      <c r="N765" s="70">
        <v>222.7</v>
      </c>
      <c r="O765" s="71">
        <f>M765*N765</f>
        <v>4.9697784758352146</v>
      </c>
      <c r="P765" s="71">
        <f>M765*60*1000</f>
        <v>1338.9614214194562</v>
      </c>
      <c r="Q765" s="194">
        <f>P765*N765/1000</f>
        <v>298.18670855011288</v>
      </c>
    </row>
    <row r="766" spans="1:17">
      <c r="A766" s="211"/>
      <c r="B766" s="66" t="s">
        <v>147</v>
      </c>
      <c r="C766" s="87" t="s">
        <v>444</v>
      </c>
      <c r="D766" s="88">
        <v>24</v>
      </c>
      <c r="E766" s="89" t="s">
        <v>40</v>
      </c>
      <c r="F766" s="90">
        <v>36.270000000000003</v>
      </c>
      <c r="G766" s="90">
        <v>1.78</v>
      </c>
      <c r="H766" s="91">
        <v>2.95</v>
      </c>
      <c r="I766" s="90">
        <v>31.54</v>
      </c>
      <c r="J766" s="92">
        <v>1451.37</v>
      </c>
      <c r="K766" s="90">
        <v>27.05</v>
      </c>
      <c r="L766" s="92">
        <v>1207.1099999999999</v>
      </c>
      <c r="M766" s="69">
        <f>K766/L766</f>
        <v>2.2408893969895042E-2</v>
      </c>
      <c r="N766" s="70">
        <v>222.7</v>
      </c>
      <c r="O766" s="71">
        <f>M766*N766</f>
        <v>4.9904606870956254</v>
      </c>
      <c r="P766" s="71">
        <f>M766*60*1000</f>
        <v>1344.5336381937025</v>
      </c>
      <c r="Q766" s="194">
        <f>P766*N766/1000</f>
        <v>299.42764122573755</v>
      </c>
    </row>
    <row r="767" spans="1:17">
      <c r="A767" s="211"/>
      <c r="B767" s="11" t="s">
        <v>577</v>
      </c>
      <c r="C767" s="80" t="s">
        <v>1046</v>
      </c>
      <c r="D767" s="81">
        <v>12</v>
      </c>
      <c r="E767" s="81">
        <v>1972</v>
      </c>
      <c r="F767" s="82">
        <v>13.6205</v>
      </c>
      <c r="G767" s="82">
        <v>1.53</v>
      </c>
      <c r="H767" s="82">
        <v>0</v>
      </c>
      <c r="I767" s="82">
        <v>12.090498999999999</v>
      </c>
      <c r="J767" s="83">
        <v>538.39</v>
      </c>
      <c r="K767" s="82">
        <v>12.090498999999999</v>
      </c>
      <c r="L767" s="83">
        <v>538.39</v>
      </c>
      <c r="M767" s="84">
        <v>2.245676739909731E-2</v>
      </c>
      <c r="N767" s="85">
        <v>252.88000000000002</v>
      </c>
      <c r="O767" s="86">
        <v>5.6788673398837286</v>
      </c>
      <c r="P767" s="86">
        <v>1347.4060439458385</v>
      </c>
      <c r="Q767" s="197">
        <v>340.73204039302368</v>
      </c>
    </row>
    <row r="768" spans="1:17">
      <c r="A768" s="211"/>
      <c r="B768" s="66" t="s">
        <v>405</v>
      </c>
      <c r="C768" s="10" t="s">
        <v>401</v>
      </c>
      <c r="D768" s="11">
        <v>8</v>
      </c>
      <c r="E768" s="11">
        <v>1966</v>
      </c>
      <c r="F768" s="67">
        <f>SUM(G768:I768)</f>
        <v>7.98</v>
      </c>
      <c r="G768" s="67">
        <v>0</v>
      </c>
      <c r="H768" s="67">
        <v>0</v>
      </c>
      <c r="I768" s="67">
        <v>7.98</v>
      </c>
      <c r="J768" s="68">
        <v>353.96</v>
      </c>
      <c r="K768" s="67">
        <v>7.98</v>
      </c>
      <c r="L768" s="68">
        <v>353.96</v>
      </c>
      <c r="M768" s="69">
        <f>K768/L768</f>
        <v>2.2544920329980792E-2</v>
      </c>
      <c r="N768" s="70">
        <v>294</v>
      </c>
      <c r="O768" s="71">
        <f>M768*N768</f>
        <v>6.6282065770143532</v>
      </c>
      <c r="P768" s="71">
        <f>M768*60*1000</f>
        <v>1352.6952197988476</v>
      </c>
      <c r="Q768" s="194">
        <f>P768*N768/1000</f>
        <v>397.69239462086114</v>
      </c>
    </row>
    <row r="769" spans="1:17">
      <c r="A769" s="211"/>
      <c r="B769" s="11" t="s">
        <v>58</v>
      </c>
      <c r="C769" s="10" t="s">
        <v>753</v>
      </c>
      <c r="D769" s="11">
        <v>54</v>
      </c>
      <c r="E769" s="11">
        <v>1989</v>
      </c>
      <c r="F769" s="67">
        <f>SUM(G769:I769)</f>
        <v>83.216999999999999</v>
      </c>
      <c r="G769" s="67">
        <v>6.5725600000000002</v>
      </c>
      <c r="H769" s="67">
        <v>8.64</v>
      </c>
      <c r="I769" s="67">
        <v>68.004440000000002</v>
      </c>
      <c r="J769" s="68">
        <v>3010.5</v>
      </c>
      <c r="K769" s="67">
        <v>68.004440000000002</v>
      </c>
      <c r="L769" s="68">
        <v>3010.5</v>
      </c>
      <c r="M769" s="69">
        <f>K769/L769</f>
        <v>2.2589084869622987E-2</v>
      </c>
      <c r="N769" s="70">
        <v>241.32599999999999</v>
      </c>
      <c r="O769" s="71">
        <f>M769*N769</f>
        <v>5.4513334952466366</v>
      </c>
      <c r="P769" s="71">
        <f>M769*60*1000</f>
        <v>1355.3450921773792</v>
      </c>
      <c r="Q769" s="194">
        <f>P769*N769/1000</f>
        <v>327.08000971479817</v>
      </c>
    </row>
    <row r="770" spans="1:17">
      <c r="A770" s="211"/>
      <c r="B770" s="11" t="s">
        <v>577</v>
      </c>
      <c r="C770" s="80" t="s">
        <v>1047</v>
      </c>
      <c r="D770" s="81">
        <v>33</v>
      </c>
      <c r="E770" s="81">
        <v>1978</v>
      </c>
      <c r="F770" s="82">
        <v>27.68</v>
      </c>
      <c r="G770" s="82">
        <v>2.6638320000000002</v>
      </c>
      <c r="H770" s="82">
        <v>0.27</v>
      </c>
      <c r="I770" s="82">
        <v>24.746167</v>
      </c>
      <c r="J770" s="83">
        <v>1095.47</v>
      </c>
      <c r="K770" s="82">
        <v>24.746167</v>
      </c>
      <c r="L770" s="83">
        <v>1095.47</v>
      </c>
      <c r="M770" s="84">
        <v>2.2589543301048863E-2</v>
      </c>
      <c r="N770" s="85">
        <v>252.88000000000002</v>
      </c>
      <c r="O770" s="86">
        <v>5.7124437099692367</v>
      </c>
      <c r="P770" s="86">
        <v>1355.372598062932</v>
      </c>
      <c r="Q770" s="197">
        <v>342.74662259815426</v>
      </c>
    </row>
    <row r="771" spans="1:17">
      <c r="A771" s="211"/>
      <c r="B771" s="66" t="s">
        <v>147</v>
      </c>
      <c r="C771" s="87" t="s">
        <v>449</v>
      </c>
      <c r="D771" s="88">
        <v>4</v>
      </c>
      <c r="E771" s="89" t="s">
        <v>40</v>
      </c>
      <c r="F771" s="90">
        <v>6.19</v>
      </c>
      <c r="G771" s="90">
        <v>0.66</v>
      </c>
      <c r="H771" s="91">
        <v>0.64</v>
      </c>
      <c r="I771" s="90">
        <v>4.8899999999999997</v>
      </c>
      <c r="J771" s="92">
        <v>215.91</v>
      </c>
      <c r="K771" s="90">
        <v>4.8899999999999997</v>
      </c>
      <c r="L771" s="92">
        <v>215.91</v>
      </c>
      <c r="M771" s="69">
        <f>K771/L771</f>
        <v>2.2648325691260247E-2</v>
      </c>
      <c r="N771" s="70">
        <v>222.7</v>
      </c>
      <c r="O771" s="71">
        <f>M771*N771</f>
        <v>5.0437821314436571</v>
      </c>
      <c r="P771" s="71">
        <f>M771*60*1000</f>
        <v>1358.8995414756148</v>
      </c>
      <c r="Q771" s="194">
        <f>P771*N771/1000</f>
        <v>302.6269278866194</v>
      </c>
    </row>
    <row r="772" spans="1:17">
      <c r="A772" s="211"/>
      <c r="B772" s="11" t="s">
        <v>58</v>
      </c>
      <c r="C772" s="10" t="s">
        <v>754</v>
      </c>
      <c r="D772" s="11">
        <v>18</v>
      </c>
      <c r="E772" s="11">
        <v>1982</v>
      </c>
      <c r="F772" s="67">
        <f>SUM(G772:I772)</f>
        <v>23.283000000000001</v>
      </c>
      <c r="G772" s="67">
        <v>1.47316</v>
      </c>
      <c r="H772" s="67">
        <v>0.17357399999999998</v>
      </c>
      <c r="I772" s="67">
        <v>21.636266000000003</v>
      </c>
      <c r="J772" s="68">
        <v>954.24</v>
      </c>
      <c r="K772" s="67">
        <v>21.636266000000003</v>
      </c>
      <c r="L772" s="68">
        <v>954.24</v>
      </c>
      <c r="M772" s="69">
        <f>K772/L772</f>
        <v>2.2673820003353457E-2</v>
      </c>
      <c r="N772" s="70">
        <v>241.32599999999999</v>
      </c>
      <c r="O772" s="71">
        <f>M772*N772</f>
        <v>5.471782286129276</v>
      </c>
      <c r="P772" s="71">
        <f>M772*60*1000</f>
        <v>1360.4292002012075</v>
      </c>
      <c r="Q772" s="194">
        <f>P772*N772/1000</f>
        <v>328.30693716775659</v>
      </c>
    </row>
    <row r="773" spans="1:17">
      <c r="A773" s="211"/>
      <c r="B773" s="11" t="s">
        <v>59</v>
      </c>
      <c r="C773" s="10" t="s">
        <v>377</v>
      </c>
      <c r="D773" s="11">
        <v>12</v>
      </c>
      <c r="E773" s="11" t="s">
        <v>758</v>
      </c>
      <c r="F773" s="67">
        <f>SUM(G773,H773,I773)</f>
        <v>14.907</v>
      </c>
      <c r="G773" s="67">
        <v>0.82899999999999996</v>
      </c>
      <c r="H773" s="67">
        <v>1.92</v>
      </c>
      <c r="I773" s="67">
        <v>12.157999999999999</v>
      </c>
      <c r="J773" s="68"/>
      <c r="K773" s="67">
        <f>I773</f>
        <v>12.157999999999999</v>
      </c>
      <c r="L773" s="68">
        <v>533.79999999999995</v>
      </c>
      <c r="M773" s="69">
        <f>K773/L773</f>
        <v>2.2776320719370552E-2</v>
      </c>
      <c r="N773" s="70">
        <v>243.506</v>
      </c>
      <c r="O773" s="71">
        <f>M773*N773</f>
        <v>5.5461707530910456</v>
      </c>
      <c r="P773" s="71">
        <f>M773*60*1000</f>
        <v>1366.5792431622333</v>
      </c>
      <c r="Q773" s="194">
        <f>P773*N773/1000</f>
        <v>332.77024518546278</v>
      </c>
    </row>
    <row r="774" spans="1:17">
      <c r="A774" s="211"/>
      <c r="B774" s="11" t="s">
        <v>524</v>
      </c>
      <c r="C774" s="93" t="s">
        <v>516</v>
      </c>
      <c r="D774" s="94">
        <v>17</v>
      </c>
      <c r="E774" s="94">
        <v>1980</v>
      </c>
      <c r="F774" s="95">
        <v>20.808</v>
      </c>
      <c r="G774" s="95">
        <v>1.3949</v>
      </c>
      <c r="H774" s="95">
        <v>2.08</v>
      </c>
      <c r="I774" s="95">
        <v>17.333099000000001</v>
      </c>
      <c r="J774" s="96">
        <v>757.14</v>
      </c>
      <c r="K774" s="95">
        <v>17.333099000000001</v>
      </c>
      <c r="L774" s="96">
        <v>757.14</v>
      </c>
      <c r="M774" s="97">
        <v>2.2892858652296802E-2</v>
      </c>
      <c r="N774" s="98">
        <v>294.19099999999997</v>
      </c>
      <c r="O774" s="99">
        <v>6.7348729797778475</v>
      </c>
      <c r="P774" s="99">
        <v>1373.5715191378081</v>
      </c>
      <c r="Q774" s="198">
        <v>404.09237878667085</v>
      </c>
    </row>
    <row r="775" spans="1:17">
      <c r="A775" s="211"/>
      <c r="B775" s="11" t="s">
        <v>619</v>
      </c>
      <c r="C775" s="59" t="s">
        <v>611</v>
      </c>
      <c r="D775" s="60">
        <v>17</v>
      </c>
      <c r="E775" s="60">
        <v>1983</v>
      </c>
      <c r="F775" s="61">
        <v>30.504999999999999</v>
      </c>
      <c r="G775" s="61">
        <v>1.1220000000000001</v>
      </c>
      <c r="H775" s="61">
        <v>2.88</v>
      </c>
      <c r="I775" s="61">
        <v>26.503001999999999</v>
      </c>
      <c r="J775" s="62">
        <v>1153.81</v>
      </c>
      <c r="K775" s="61">
        <v>26.503001999999999</v>
      </c>
      <c r="L775" s="62">
        <v>1153.81</v>
      </c>
      <c r="M775" s="63">
        <v>2.2969988126294624E-2</v>
      </c>
      <c r="N775" s="64">
        <v>301.27600000000001</v>
      </c>
      <c r="O775" s="65">
        <v>6.9203061427375392</v>
      </c>
      <c r="P775" s="65">
        <v>1378.1992875776773</v>
      </c>
      <c r="Q775" s="195">
        <v>415.21836856425233</v>
      </c>
    </row>
    <row r="776" spans="1:17">
      <c r="A776" s="211"/>
      <c r="B776" s="11" t="s">
        <v>105</v>
      </c>
      <c r="C776" s="10" t="s">
        <v>97</v>
      </c>
      <c r="D776" s="11">
        <v>103</v>
      </c>
      <c r="E776" s="11">
        <v>1972</v>
      </c>
      <c r="F776" s="67">
        <v>82.14</v>
      </c>
      <c r="G776" s="67">
        <v>7.41</v>
      </c>
      <c r="H776" s="67">
        <v>15.98</v>
      </c>
      <c r="I776" s="67">
        <v>58.75</v>
      </c>
      <c r="J776" s="68">
        <v>2557.61</v>
      </c>
      <c r="K776" s="67">
        <v>57.194196926036419</v>
      </c>
      <c r="L776" s="68">
        <v>2489.88</v>
      </c>
      <c r="M776" s="69">
        <f>K776/L776</f>
        <v>2.2970664018360891E-2</v>
      </c>
      <c r="N776" s="70">
        <v>276.64200000000005</v>
      </c>
      <c r="O776" s="71">
        <f>M776*N776</f>
        <v>6.3546504353673949</v>
      </c>
      <c r="P776" s="71">
        <f>M776*60*1000</f>
        <v>1378.2398411016534</v>
      </c>
      <c r="Q776" s="194">
        <f>P776*N776/1000</f>
        <v>381.27902612204366</v>
      </c>
    </row>
    <row r="777" spans="1:17">
      <c r="A777" s="211"/>
      <c r="B777" s="11" t="s">
        <v>336</v>
      </c>
      <c r="C777" s="73" t="s">
        <v>323</v>
      </c>
      <c r="D777" s="74">
        <v>32</v>
      </c>
      <c r="E777" s="74">
        <v>1960</v>
      </c>
      <c r="F777" s="75">
        <v>31.527000000000001</v>
      </c>
      <c r="G777" s="75">
        <v>3.2680899999999999</v>
      </c>
      <c r="H777" s="75">
        <v>0.32</v>
      </c>
      <c r="I777" s="75">
        <v>27.938907</v>
      </c>
      <c r="J777" s="76">
        <v>1214.6199999999999</v>
      </c>
      <c r="K777" s="75">
        <v>27.938907</v>
      </c>
      <c r="L777" s="76">
        <v>1214.6199999999999</v>
      </c>
      <c r="M777" s="77">
        <v>2.3002179282409316E-2</v>
      </c>
      <c r="N777" s="78">
        <v>263.88900000000001</v>
      </c>
      <c r="O777" s="79">
        <v>6.0700220886557119</v>
      </c>
      <c r="P777" s="79">
        <v>1380.1307569445589</v>
      </c>
      <c r="Q777" s="196">
        <v>364.20132531934274</v>
      </c>
    </row>
    <row r="778" spans="1:17">
      <c r="A778" s="211"/>
      <c r="B778" s="11" t="s">
        <v>336</v>
      </c>
      <c r="C778" s="73" t="s">
        <v>322</v>
      </c>
      <c r="D778" s="74">
        <v>87</v>
      </c>
      <c r="E778" s="74">
        <v>1983</v>
      </c>
      <c r="F778" s="75">
        <v>100.208</v>
      </c>
      <c r="G778" s="75">
        <v>8.3075170000000007</v>
      </c>
      <c r="H778" s="75">
        <v>14.08</v>
      </c>
      <c r="I778" s="75">
        <v>77.820482999999996</v>
      </c>
      <c r="J778" s="76">
        <v>3382.64</v>
      </c>
      <c r="K778" s="75">
        <v>77.820482999999996</v>
      </c>
      <c r="L778" s="76">
        <v>3382.64</v>
      </c>
      <c r="M778" s="77">
        <v>2.3005842478064469E-2</v>
      </c>
      <c r="N778" s="78">
        <v>263.88900000000001</v>
      </c>
      <c r="O778" s="79">
        <v>6.0709887656939552</v>
      </c>
      <c r="P778" s="79">
        <v>1380.3505486838681</v>
      </c>
      <c r="Q778" s="196">
        <v>364.25932594163726</v>
      </c>
    </row>
    <row r="779" spans="1:17">
      <c r="A779" s="211"/>
      <c r="B779" s="11" t="s">
        <v>336</v>
      </c>
      <c r="C779" s="73" t="s">
        <v>321</v>
      </c>
      <c r="D779" s="74">
        <v>24</v>
      </c>
      <c r="E779" s="74">
        <v>1959</v>
      </c>
      <c r="F779" s="75">
        <v>34.500999999999998</v>
      </c>
      <c r="G779" s="75">
        <v>4.03416</v>
      </c>
      <c r="H779" s="75">
        <v>0</v>
      </c>
      <c r="I779" s="75">
        <v>30.466843000000001</v>
      </c>
      <c r="J779" s="76">
        <v>1321.74</v>
      </c>
      <c r="K779" s="75">
        <v>30.466843000000001</v>
      </c>
      <c r="L779" s="76">
        <v>1321.74</v>
      </c>
      <c r="M779" s="77">
        <v>2.3050556841738921E-2</v>
      </c>
      <c r="N779" s="78">
        <v>263.88900000000001</v>
      </c>
      <c r="O779" s="79">
        <v>6.0827883944096426</v>
      </c>
      <c r="P779" s="79">
        <v>1383.0334105043353</v>
      </c>
      <c r="Q779" s="196">
        <v>364.96730366457854</v>
      </c>
    </row>
    <row r="780" spans="1:17">
      <c r="A780" s="211"/>
      <c r="B780" s="11" t="s">
        <v>336</v>
      </c>
      <c r="C780" s="73" t="s">
        <v>325</v>
      </c>
      <c r="D780" s="74">
        <v>108</v>
      </c>
      <c r="E780" s="74">
        <v>1990</v>
      </c>
      <c r="F780" s="75">
        <v>87.254000000000005</v>
      </c>
      <c r="G780" s="75">
        <v>9.0065910000000002</v>
      </c>
      <c r="H780" s="75">
        <v>17.2</v>
      </c>
      <c r="I780" s="75">
        <v>61.047410999999997</v>
      </c>
      <c r="J780" s="76">
        <v>2642.7</v>
      </c>
      <c r="K780" s="75">
        <v>61.047410999999997</v>
      </c>
      <c r="L780" s="76">
        <v>2642.7</v>
      </c>
      <c r="M780" s="77">
        <v>2.3100393915313884E-2</v>
      </c>
      <c r="N780" s="78">
        <v>263.88900000000001</v>
      </c>
      <c r="O780" s="79">
        <v>6.095939849918266</v>
      </c>
      <c r="P780" s="79">
        <v>1386.0236349188331</v>
      </c>
      <c r="Q780" s="196">
        <v>365.75639099509596</v>
      </c>
    </row>
    <row r="781" spans="1:17">
      <c r="A781" s="211"/>
      <c r="B781" s="66" t="s">
        <v>405</v>
      </c>
      <c r="C781" s="10" t="s">
        <v>400</v>
      </c>
      <c r="D781" s="11">
        <v>17</v>
      </c>
      <c r="E781" s="11">
        <v>1969</v>
      </c>
      <c r="F781" s="67">
        <f>SUM(G781:I781)</f>
        <v>16.114000000000001</v>
      </c>
      <c r="G781" s="67">
        <v>0</v>
      </c>
      <c r="H781" s="67">
        <v>0</v>
      </c>
      <c r="I781" s="67">
        <v>16.114000000000001</v>
      </c>
      <c r="J781" s="68">
        <v>696.68</v>
      </c>
      <c r="K781" s="67">
        <v>16.114000000000001</v>
      </c>
      <c r="L781" s="68">
        <v>696.68</v>
      </c>
      <c r="M781" s="69">
        <f>K781/L781</f>
        <v>2.3129700866969055E-2</v>
      </c>
      <c r="N781" s="70">
        <v>294</v>
      </c>
      <c r="O781" s="71">
        <f>M781*N781</f>
        <v>6.8001320548889019</v>
      </c>
      <c r="P781" s="71">
        <f>M781*60*1000</f>
        <v>1387.7820520181433</v>
      </c>
      <c r="Q781" s="194">
        <f>P781*N781/1000</f>
        <v>408.00792329333416</v>
      </c>
    </row>
    <row r="782" spans="1:17">
      <c r="A782" s="211"/>
      <c r="B782" s="66" t="s">
        <v>216</v>
      </c>
      <c r="C782" s="10" t="s">
        <v>225</v>
      </c>
      <c r="D782" s="11">
        <v>9</v>
      </c>
      <c r="E782" s="11">
        <v>1990</v>
      </c>
      <c r="F782" s="67">
        <v>14.064</v>
      </c>
      <c r="G782" s="67">
        <v>0.74</v>
      </c>
      <c r="H782" s="67">
        <v>1.4339999999999999</v>
      </c>
      <c r="I782" s="67">
        <v>11.89</v>
      </c>
      <c r="J782" s="68">
        <v>513.4</v>
      </c>
      <c r="K782" s="67">
        <v>11.89</v>
      </c>
      <c r="L782" s="68">
        <v>513.4</v>
      </c>
      <c r="M782" s="69">
        <f>K782/L782</f>
        <v>2.3159329957148426E-2</v>
      </c>
      <c r="N782" s="70">
        <v>300.85000000000002</v>
      </c>
      <c r="O782" s="71">
        <f>M782*N782</f>
        <v>6.9674844176081043</v>
      </c>
      <c r="P782" s="71">
        <f>M782*60*1000</f>
        <v>1389.5597974289055</v>
      </c>
      <c r="Q782" s="194">
        <f>P782*N782/1000</f>
        <v>418.04906505648631</v>
      </c>
    </row>
    <row r="783" spans="1:17">
      <c r="A783" s="211"/>
      <c r="B783" s="66" t="s">
        <v>405</v>
      </c>
      <c r="C783" s="10" t="s">
        <v>395</v>
      </c>
      <c r="D783" s="11">
        <v>7</v>
      </c>
      <c r="E783" s="11">
        <v>1980</v>
      </c>
      <c r="F783" s="67">
        <f>SUM(G783:I783)</f>
        <v>11.3</v>
      </c>
      <c r="G783" s="67">
        <v>0</v>
      </c>
      <c r="H783" s="67">
        <v>1.1200000000000001</v>
      </c>
      <c r="I783" s="67">
        <v>10.18</v>
      </c>
      <c r="J783" s="68">
        <v>439.29</v>
      </c>
      <c r="K783" s="67">
        <v>10.18</v>
      </c>
      <c r="L783" s="68">
        <v>439.29</v>
      </c>
      <c r="M783" s="69">
        <f>K783/L783</f>
        <v>2.3173757654396866E-2</v>
      </c>
      <c r="N783" s="70">
        <v>294</v>
      </c>
      <c r="O783" s="71">
        <f>M783*N783</f>
        <v>6.8130847503926786</v>
      </c>
      <c r="P783" s="71">
        <f>M783*60*1000</f>
        <v>1390.4254592638119</v>
      </c>
      <c r="Q783" s="194">
        <f>P783*N783/1000</f>
        <v>408.78508502356073</v>
      </c>
    </row>
    <row r="784" spans="1:17">
      <c r="A784" s="211"/>
      <c r="B784" s="11" t="s">
        <v>638</v>
      </c>
      <c r="C784" s="10" t="s">
        <v>634</v>
      </c>
      <c r="D784" s="11">
        <v>12</v>
      </c>
      <c r="E784" s="11">
        <v>1971</v>
      </c>
      <c r="F784" s="67">
        <v>12.530200000000001</v>
      </c>
      <c r="G784" s="67">
        <v>0</v>
      </c>
      <c r="H784" s="67">
        <v>0</v>
      </c>
      <c r="I784" s="67">
        <v>12.530199</v>
      </c>
      <c r="J784" s="68">
        <v>538.79999999999995</v>
      </c>
      <c r="K784" s="67">
        <v>12.530199</v>
      </c>
      <c r="L784" s="68">
        <v>538.79999999999995</v>
      </c>
      <c r="M784" s="69">
        <v>2.3255751670378619E-2</v>
      </c>
      <c r="N784" s="70">
        <v>281.54700000000003</v>
      </c>
      <c r="O784" s="71">
        <v>6.5475871155400895</v>
      </c>
      <c r="P784" s="71">
        <v>1395.3451002227171</v>
      </c>
      <c r="Q784" s="194">
        <v>392.8552269324054</v>
      </c>
    </row>
    <row r="785" spans="1:17">
      <c r="A785" s="211"/>
      <c r="B785" s="66" t="s">
        <v>405</v>
      </c>
      <c r="C785" s="10" t="s">
        <v>397</v>
      </c>
      <c r="D785" s="11">
        <v>8</v>
      </c>
      <c r="E785" s="11">
        <v>1966</v>
      </c>
      <c r="F785" s="67">
        <f>SUM(G785:I785)</f>
        <v>8.17</v>
      </c>
      <c r="G785" s="67">
        <v>0</v>
      </c>
      <c r="H785" s="67">
        <v>0</v>
      </c>
      <c r="I785" s="67">
        <v>8.17</v>
      </c>
      <c r="J785" s="68">
        <v>350.82</v>
      </c>
      <c r="K785" s="67">
        <v>8.17</v>
      </c>
      <c r="L785" s="68">
        <v>350.82</v>
      </c>
      <c r="M785" s="69">
        <f>K785/L785</f>
        <v>2.3288295992246737E-2</v>
      </c>
      <c r="N785" s="70">
        <v>294</v>
      </c>
      <c r="O785" s="71">
        <f>M785*N785</f>
        <v>6.8467590217205405</v>
      </c>
      <c r="P785" s="71">
        <f>M785*60*1000</f>
        <v>1397.2977595348041</v>
      </c>
      <c r="Q785" s="194">
        <f>P785*N785/1000</f>
        <v>410.80554130323236</v>
      </c>
    </row>
    <row r="786" spans="1:17">
      <c r="A786" s="211"/>
      <c r="B786" s="11" t="s">
        <v>336</v>
      </c>
      <c r="C786" s="73" t="s">
        <v>324</v>
      </c>
      <c r="D786" s="74">
        <v>25</v>
      </c>
      <c r="E786" s="74">
        <v>1940</v>
      </c>
      <c r="F786" s="75">
        <v>43.112000000000002</v>
      </c>
      <c r="G786" s="75">
        <v>3.5737999999999999</v>
      </c>
      <c r="H786" s="75">
        <v>3.52</v>
      </c>
      <c r="I786" s="75">
        <v>36.0182</v>
      </c>
      <c r="J786" s="76">
        <v>1544.26</v>
      </c>
      <c r="K786" s="75">
        <v>36.0182</v>
      </c>
      <c r="L786" s="76">
        <v>1544.26</v>
      </c>
      <c r="M786" s="77">
        <v>2.3323922137463898E-2</v>
      </c>
      <c r="N786" s="78">
        <v>263.88900000000001</v>
      </c>
      <c r="O786" s="79">
        <v>6.1549264889332109</v>
      </c>
      <c r="P786" s="79">
        <v>1399.4353282478337</v>
      </c>
      <c r="Q786" s="196">
        <v>369.29558933599259</v>
      </c>
    </row>
    <row r="787" spans="1:17">
      <c r="A787" s="211"/>
      <c r="B787" s="11" t="s">
        <v>1031</v>
      </c>
      <c r="C787" s="59" t="s">
        <v>1028</v>
      </c>
      <c r="D787" s="60">
        <v>5</v>
      </c>
      <c r="E787" s="60">
        <v>1987</v>
      </c>
      <c r="F787" s="61">
        <v>4.7809999999999997</v>
      </c>
      <c r="G787" s="61">
        <v>0.35699999999999998</v>
      </c>
      <c r="H787" s="61">
        <v>0.64</v>
      </c>
      <c r="I787" s="61">
        <v>3.7839999999999998</v>
      </c>
      <c r="J787" s="62">
        <v>161.97999999999999</v>
      </c>
      <c r="K787" s="61">
        <v>3.7839999999999998</v>
      </c>
      <c r="L787" s="62">
        <v>161.97999999999999</v>
      </c>
      <c r="M787" s="63">
        <v>2.336090875416718E-2</v>
      </c>
      <c r="N787" s="64">
        <v>309.56</v>
      </c>
      <c r="O787" s="65">
        <v>7.2316029139399927</v>
      </c>
      <c r="P787" s="65">
        <v>1401.6545252500307</v>
      </c>
      <c r="Q787" s="195">
        <v>433.8961748363995</v>
      </c>
    </row>
    <row r="788" spans="1:17">
      <c r="A788" s="211"/>
      <c r="B788" s="66" t="s">
        <v>147</v>
      </c>
      <c r="C788" s="87" t="s">
        <v>446</v>
      </c>
      <c r="D788" s="88">
        <v>19</v>
      </c>
      <c r="E788" s="89" t="s">
        <v>40</v>
      </c>
      <c r="F788" s="90">
        <v>18.02</v>
      </c>
      <c r="G788" s="90">
        <v>1.85</v>
      </c>
      <c r="H788" s="91">
        <v>0.49</v>
      </c>
      <c r="I788" s="90">
        <v>15.68</v>
      </c>
      <c r="J788" s="92">
        <v>670.33</v>
      </c>
      <c r="K788" s="90">
        <v>15.68</v>
      </c>
      <c r="L788" s="92">
        <v>670.33</v>
      </c>
      <c r="M788" s="69">
        <f>K788/L788</f>
        <v>2.339146390583742E-2</v>
      </c>
      <c r="N788" s="70">
        <v>222.7</v>
      </c>
      <c r="O788" s="71">
        <f>M788*N788</f>
        <v>5.2092790118299934</v>
      </c>
      <c r="P788" s="71">
        <f>M788*60*1000</f>
        <v>1403.4878343502453</v>
      </c>
      <c r="Q788" s="194">
        <f>P788*N788/1000</f>
        <v>312.55674070979961</v>
      </c>
    </row>
    <row r="789" spans="1:17">
      <c r="A789" s="211"/>
      <c r="B789" s="11" t="s">
        <v>60</v>
      </c>
      <c r="C789" s="10" t="s">
        <v>379</v>
      </c>
      <c r="D789" s="11">
        <v>20</v>
      </c>
      <c r="E789" s="11" t="s">
        <v>758</v>
      </c>
      <c r="F789" s="67">
        <f>SUM(G789,H789,I789)</f>
        <v>29.786999999999999</v>
      </c>
      <c r="G789" s="67">
        <v>1.7330000000000001</v>
      </c>
      <c r="H789" s="67">
        <v>3.2</v>
      </c>
      <c r="I789" s="67">
        <v>24.853999999999999</v>
      </c>
      <c r="J789" s="68"/>
      <c r="K789" s="67">
        <f>I789</f>
        <v>24.853999999999999</v>
      </c>
      <c r="L789" s="68">
        <v>1061.52</v>
      </c>
      <c r="M789" s="69">
        <f>K789/L789</f>
        <v>2.3413595598764037E-2</v>
      </c>
      <c r="N789" s="70">
        <v>243.506</v>
      </c>
      <c r="O789" s="71">
        <f>M789*N789</f>
        <v>5.7013510098726359</v>
      </c>
      <c r="P789" s="71">
        <f>M789*60*1000</f>
        <v>1404.8157359258421</v>
      </c>
      <c r="Q789" s="194">
        <f>P789*N789/1000</f>
        <v>342.08106059235814</v>
      </c>
    </row>
    <row r="790" spans="1:17">
      <c r="A790" s="211"/>
      <c r="B790" s="11" t="s">
        <v>58</v>
      </c>
      <c r="C790" s="10" t="s">
        <v>755</v>
      </c>
      <c r="D790" s="11">
        <v>72</v>
      </c>
      <c r="E790" s="11">
        <v>1976</v>
      </c>
      <c r="F790" s="67">
        <f>SUM(G790:I790)</f>
        <v>66.132999999999996</v>
      </c>
      <c r="G790" s="67">
        <v>4.9946919999999997</v>
      </c>
      <c r="H790" s="67">
        <v>11.52</v>
      </c>
      <c r="I790" s="67">
        <v>49.618307999999999</v>
      </c>
      <c r="J790" s="68">
        <v>2115.62</v>
      </c>
      <c r="K790" s="67">
        <v>49.618307999999999</v>
      </c>
      <c r="L790" s="68">
        <v>2115.62</v>
      </c>
      <c r="M790" s="69">
        <f>K790/L790</f>
        <v>2.3453317703557349E-2</v>
      </c>
      <c r="N790" s="70">
        <v>241.32599999999999</v>
      </c>
      <c r="O790" s="71">
        <f>M790*N790</f>
        <v>5.6598953481286811</v>
      </c>
      <c r="P790" s="71">
        <f>M790*60*1000</f>
        <v>1407.199062213441</v>
      </c>
      <c r="Q790" s="194">
        <f>P790*N790/1000</f>
        <v>339.59372088772085</v>
      </c>
    </row>
    <row r="791" spans="1:17">
      <c r="A791" s="211"/>
      <c r="B791" s="11" t="s">
        <v>577</v>
      </c>
      <c r="C791" s="80" t="s">
        <v>1048</v>
      </c>
      <c r="D791" s="81">
        <v>51</v>
      </c>
      <c r="E791" s="81">
        <v>1986</v>
      </c>
      <c r="F791" s="82">
        <v>54.31</v>
      </c>
      <c r="G791" s="82">
        <v>4.2737999999999996</v>
      </c>
      <c r="H791" s="82">
        <v>6.79</v>
      </c>
      <c r="I791" s="82">
        <v>43.246206000000001</v>
      </c>
      <c r="J791" s="83">
        <v>1842.82</v>
      </c>
      <c r="K791" s="82">
        <v>43.246206000000001</v>
      </c>
      <c r="L791" s="83">
        <v>1842.82</v>
      </c>
      <c r="M791" s="84">
        <v>2.3467406474859183E-2</v>
      </c>
      <c r="N791" s="85">
        <v>252.88000000000002</v>
      </c>
      <c r="O791" s="86">
        <v>5.9344377493623908</v>
      </c>
      <c r="P791" s="86">
        <v>1408.044388491551</v>
      </c>
      <c r="Q791" s="197">
        <v>356.06626496174346</v>
      </c>
    </row>
    <row r="792" spans="1:17">
      <c r="A792" s="211"/>
      <c r="B792" s="11" t="s">
        <v>144</v>
      </c>
      <c r="C792" s="10" t="s">
        <v>143</v>
      </c>
      <c r="D792" s="72">
        <v>44</v>
      </c>
      <c r="E792" s="11" t="s">
        <v>40</v>
      </c>
      <c r="F792" s="67">
        <f>G792+H792+I792</f>
        <v>44.100001000000006</v>
      </c>
      <c r="G792" s="67">
        <v>0</v>
      </c>
      <c r="H792" s="67">
        <v>0</v>
      </c>
      <c r="I792" s="67">
        <v>44.100001000000006</v>
      </c>
      <c r="J792" s="68">
        <v>1876.15</v>
      </c>
      <c r="K792" s="67">
        <v>44.100001000000006</v>
      </c>
      <c r="L792" s="68">
        <v>1876.15</v>
      </c>
      <c r="M792" s="69">
        <f>K792/L792</f>
        <v>2.3505583775284493E-2</v>
      </c>
      <c r="N792" s="70">
        <v>241.1</v>
      </c>
      <c r="O792" s="71">
        <f>M792*N792</f>
        <v>5.6671962482210914</v>
      </c>
      <c r="P792" s="71">
        <f>M792*60*1000</f>
        <v>1410.3350265170695</v>
      </c>
      <c r="Q792" s="194">
        <f>P792*N792/1000</f>
        <v>340.03177489326544</v>
      </c>
    </row>
    <row r="793" spans="1:17">
      <c r="A793" s="211"/>
      <c r="B793" s="11" t="s">
        <v>60</v>
      </c>
      <c r="C793" s="10" t="s">
        <v>380</v>
      </c>
      <c r="D793" s="11">
        <v>18</v>
      </c>
      <c r="E793" s="11" t="s">
        <v>758</v>
      </c>
      <c r="F793" s="67">
        <f>SUM(G793,H793,I793)</f>
        <v>26.128</v>
      </c>
      <c r="G793" s="67">
        <v>0.312</v>
      </c>
      <c r="H793" s="67">
        <v>3.04</v>
      </c>
      <c r="I793" s="67">
        <v>22.776</v>
      </c>
      <c r="J793" s="68"/>
      <c r="K793" s="67">
        <f>I793</f>
        <v>22.776</v>
      </c>
      <c r="L793" s="68">
        <v>966.6</v>
      </c>
      <c r="M793" s="69">
        <f>K793/L793</f>
        <v>2.3563004345127248E-2</v>
      </c>
      <c r="N793" s="70">
        <v>243.506</v>
      </c>
      <c r="O793" s="71">
        <f>M793*N793</f>
        <v>5.7377329360645559</v>
      </c>
      <c r="P793" s="71">
        <f>M793*60*1000</f>
        <v>1413.7802607076349</v>
      </c>
      <c r="Q793" s="194">
        <f>P793*N793/1000</f>
        <v>344.26397616387334</v>
      </c>
    </row>
    <row r="794" spans="1:17">
      <c r="A794" s="211"/>
      <c r="B794" s="11" t="s">
        <v>934</v>
      </c>
      <c r="C794" s="10" t="s">
        <v>925</v>
      </c>
      <c r="D794" s="11">
        <v>8</v>
      </c>
      <c r="E794" s="11">
        <v>1966</v>
      </c>
      <c r="F794" s="67">
        <v>11.1835</v>
      </c>
      <c r="G794" s="67">
        <v>0.61199999999999999</v>
      </c>
      <c r="H794" s="67">
        <v>1.28</v>
      </c>
      <c r="I794" s="67">
        <v>9.2914999999999992</v>
      </c>
      <c r="J794" s="68">
        <v>393.86</v>
      </c>
      <c r="K794" s="67">
        <v>9.2914999999999992</v>
      </c>
      <c r="L794" s="68">
        <v>393.9</v>
      </c>
      <c r="M794" s="69">
        <f>K794/L794</f>
        <v>2.3588474232038588E-2</v>
      </c>
      <c r="N794" s="70">
        <v>216.69200000000001</v>
      </c>
      <c r="O794" s="71">
        <f>M794*N794</f>
        <v>5.1114336582889059</v>
      </c>
      <c r="P794" s="71">
        <f>M794*60*1000</f>
        <v>1415.3084539223153</v>
      </c>
      <c r="Q794" s="194">
        <f>P794*N794/1000</f>
        <v>306.68601949733437</v>
      </c>
    </row>
    <row r="795" spans="1:17">
      <c r="A795" s="211"/>
      <c r="B795" s="66" t="s">
        <v>656</v>
      </c>
      <c r="C795" s="10" t="s">
        <v>900</v>
      </c>
      <c r="D795" s="11">
        <v>20</v>
      </c>
      <c r="E795" s="11">
        <v>1970</v>
      </c>
      <c r="F795" s="67">
        <v>27.161999999999999</v>
      </c>
      <c r="G795" s="67">
        <v>1.502</v>
      </c>
      <c r="H795" s="67">
        <v>3.2</v>
      </c>
      <c r="I795" s="67">
        <v>22.46</v>
      </c>
      <c r="J795" s="68">
        <v>951.69</v>
      </c>
      <c r="K795" s="67">
        <v>22.46</v>
      </c>
      <c r="L795" s="68">
        <v>951.69</v>
      </c>
      <c r="M795" s="69">
        <f>K795/L795</f>
        <v>2.3600121888430057E-2</v>
      </c>
      <c r="N795" s="70">
        <v>274.78899999999999</v>
      </c>
      <c r="O795" s="71">
        <f>M795*N795</f>
        <v>6.4850538935998063</v>
      </c>
      <c r="P795" s="71">
        <f>M795*60*1000</f>
        <v>1416.0073133058033</v>
      </c>
      <c r="Q795" s="194">
        <f>P795*N795/1000</f>
        <v>389.10323361598842</v>
      </c>
    </row>
    <row r="796" spans="1:17">
      <c r="A796" s="211"/>
      <c r="B796" s="11" t="s">
        <v>577</v>
      </c>
      <c r="C796" s="80" t="s">
        <v>1049</v>
      </c>
      <c r="D796" s="81">
        <v>20</v>
      </c>
      <c r="E796" s="81">
        <v>0</v>
      </c>
      <c r="F796" s="82">
        <v>26.881</v>
      </c>
      <c r="G796" s="82">
        <v>0</v>
      </c>
      <c r="H796" s="82">
        <v>0</v>
      </c>
      <c r="I796" s="82">
        <v>26.880997000000001</v>
      </c>
      <c r="J796" s="83">
        <v>1135.0999999999999</v>
      </c>
      <c r="K796" s="82">
        <v>26.880997000000001</v>
      </c>
      <c r="L796" s="83">
        <v>1135.0999999999999</v>
      </c>
      <c r="M796" s="84">
        <v>2.3681611311778702E-2</v>
      </c>
      <c r="N796" s="85">
        <v>252.88000000000002</v>
      </c>
      <c r="O796" s="86">
        <v>5.9886058685225985</v>
      </c>
      <c r="P796" s="86">
        <v>1420.896678706722</v>
      </c>
      <c r="Q796" s="197">
        <v>359.31635211135591</v>
      </c>
    </row>
    <row r="797" spans="1:17">
      <c r="A797" s="211"/>
      <c r="B797" s="66" t="s">
        <v>215</v>
      </c>
      <c r="C797" s="10" t="s">
        <v>209</v>
      </c>
      <c r="D797" s="11">
        <v>34</v>
      </c>
      <c r="E797" s="11">
        <v>1964</v>
      </c>
      <c r="F797" s="67">
        <f>SUM(G797+H797+I797)</f>
        <v>28</v>
      </c>
      <c r="G797" s="67">
        <v>1.6</v>
      </c>
      <c r="H797" s="67">
        <v>0.2</v>
      </c>
      <c r="I797" s="67">
        <v>26.2</v>
      </c>
      <c r="J797" s="68">
        <v>1104.75</v>
      </c>
      <c r="K797" s="67">
        <v>26.2</v>
      </c>
      <c r="L797" s="68">
        <v>1104.8</v>
      </c>
      <c r="M797" s="69">
        <f>SUM(K797/L797)</f>
        <v>2.3714699493120928E-2</v>
      </c>
      <c r="N797" s="70">
        <v>222.1</v>
      </c>
      <c r="O797" s="71">
        <f>SUM(M797*N797)</f>
        <v>5.2670347574221577</v>
      </c>
      <c r="P797" s="71">
        <f>SUM(M797*60*1000)</f>
        <v>1422.8819695872558</v>
      </c>
      <c r="Q797" s="194">
        <f>SUM(O797*60)</f>
        <v>316.02208544532948</v>
      </c>
    </row>
    <row r="798" spans="1:17">
      <c r="A798" s="211"/>
      <c r="B798" s="11" t="s">
        <v>638</v>
      </c>
      <c r="C798" s="10" t="s">
        <v>1063</v>
      </c>
      <c r="D798" s="11">
        <v>8</v>
      </c>
      <c r="E798" s="11">
        <v>1966</v>
      </c>
      <c r="F798" s="67">
        <v>9.343</v>
      </c>
      <c r="G798" s="67">
        <v>0</v>
      </c>
      <c r="H798" s="67">
        <v>0</v>
      </c>
      <c r="I798" s="67">
        <v>9.3429990000000007</v>
      </c>
      <c r="J798" s="68">
        <v>393.89</v>
      </c>
      <c r="K798" s="67">
        <v>9.3429990000000007</v>
      </c>
      <c r="L798" s="68">
        <v>393.89</v>
      </c>
      <c r="M798" s="69">
        <v>2.3719817715605881E-2</v>
      </c>
      <c r="N798" s="70">
        <v>294.08200000000005</v>
      </c>
      <c r="O798" s="71">
        <v>6.9755714334408099</v>
      </c>
      <c r="P798" s="71">
        <v>1423.1890629363529</v>
      </c>
      <c r="Q798" s="194">
        <v>418.53428600644861</v>
      </c>
    </row>
    <row r="799" spans="1:17">
      <c r="A799" s="211"/>
      <c r="B799" s="66" t="s">
        <v>216</v>
      </c>
      <c r="C799" s="10" t="s">
        <v>226</v>
      </c>
      <c r="D799" s="11">
        <v>20</v>
      </c>
      <c r="E799" s="11">
        <v>1985</v>
      </c>
      <c r="F799" s="67">
        <v>29.966000000000001</v>
      </c>
      <c r="G799" s="67">
        <v>1.64</v>
      </c>
      <c r="H799" s="67">
        <v>3.206</v>
      </c>
      <c r="I799" s="67">
        <v>25.12</v>
      </c>
      <c r="J799" s="68">
        <v>1056.3</v>
      </c>
      <c r="K799" s="67">
        <v>25.12</v>
      </c>
      <c r="L799" s="68">
        <v>1056.3</v>
      </c>
      <c r="M799" s="69">
        <f>K799/L799</f>
        <v>2.3781122787087005E-2</v>
      </c>
      <c r="N799" s="70">
        <v>300.85000000000002</v>
      </c>
      <c r="O799" s="71">
        <f>M799*N799</f>
        <v>7.1545507904951258</v>
      </c>
      <c r="P799" s="71">
        <f>M799*60*1000</f>
        <v>1426.8673672252203</v>
      </c>
      <c r="Q799" s="194">
        <f>P799*N799/1000</f>
        <v>429.27304742970756</v>
      </c>
    </row>
    <row r="800" spans="1:17">
      <c r="A800" s="211"/>
      <c r="B800" s="66" t="s">
        <v>41</v>
      </c>
      <c r="C800" s="10" t="s">
        <v>863</v>
      </c>
      <c r="D800" s="11">
        <v>22</v>
      </c>
      <c r="E800" s="11" t="s">
        <v>40</v>
      </c>
      <c r="F800" s="67">
        <f>G800+H800+I800</f>
        <v>30.047999999999998</v>
      </c>
      <c r="G800" s="67">
        <v>1.8109999999999999</v>
      </c>
      <c r="H800" s="67">
        <v>3.52</v>
      </c>
      <c r="I800" s="67">
        <v>24.716999999999999</v>
      </c>
      <c r="J800" s="68">
        <v>1038.42</v>
      </c>
      <c r="K800" s="67">
        <f>I800</f>
        <v>24.716999999999999</v>
      </c>
      <c r="L800" s="68">
        <f>J800</f>
        <v>1038.42</v>
      </c>
      <c r="M800" s="69">
        <f>K800/L800</f>
        <v>2.3802507655861786E-2</v>
      </c>
      <c r="N800" s="70">
        <v>323.83999999999997</v>
      </c>
      <c r="O800" s="71">
        <f>M800*N800</f>
        <v>7.7082040792742799</v>
      </c>
      <c r="P800" s="71">
        <f>M800*60*1000</f>
        <v>1428.1504593517072</v>
      </c>
      <c r="Q800" s="194">
        <f>P800*N800/1000</f>
        <v>462.49224475645684</v>
      </c>
    </row>
    <row r="801" spans="1:17">
      <c r="A801" s="211"/>
      <c r="B801" s="11" t="s">
        <v>524</v>
      </c>
      <c r="C801" s="93" t="s">
        <v>518</v>
      </c>
      <c r="D801" s="94">
        <v>11</v>
      </c>
      <c r="E801" s="94">
        <v>1984</v>
      </c>
      <c r="F801" s="95">
        <v>15.872999999999999</v>
      </c>
      <c r="G801" s="95">
        <v>0.48285</v>
      </c>
      <c r="H801" s="95">
        <v>1.1399999999999999</v>
      </c>
      <c r="I801" s="95">
        <v>14.250149</v>
      </c>
      <c r="J801" s="96">
        <v>597.67999999999995</v>
      </c>
      <c r="K801" s="95">
        <v>14.250149</v>
      </c>
      <c r="L801" s="96">
        <v>597.67999999999995</v>
      </c>
      <c r="M801" s="97">
        <v>2.3842439097845003E-2</v>
      </c>
      <c r="N801" s="98">
        <v>294.19099999999997</v>
      </c>
      <c r="O801" s="99">
        <v>7.0142310006341182</v>
      </c>
      <c r="P801" s="99">
        <v>1430.5463458707002</v>
      </c>
      <c r="Q801" s="198">
        <v>420.85386003804712</v>
      </c>
    </row>
    <row r="802" spans="1:17">
      <c r="A802" s="211"/>
      <c r="B802" s="11" t="s">
        <v>336</v>
      </c>
      <c r="C802" s="73" t="s">
        <v>317</v>
      </c>
      <c r="D802" s="74">
        <v>48</v>
      </c>
      <c r="E802" s="74">
        <v>1963</v>
      </c>
      <c r="F802" s="75">
        <v>52.975999999999999</v>
      </c>
      <c r="G802" s="75">
        <v>6.8329839999999997</v>
      </c>
      <c r="H802" s="75">
        <v>0.49</v>
      </c>
      <c r="I802" s="75">
        <v>45.653022</v>
      </c>
      <c r="J802" s="76">
        <v>1913.87</v>
      </c>
      <c r="K802" s="75">
        <v>45.653022</v>
      </c>
      <c r="L802" s="76">
        <v>1913.87</v>
      </c>
      <c r="M802" s="77">
        <v>2.3853773767288269E-2</v>
      </c>
      <c r="N802" s="78">
        <v>263.88900000000001</v>
      </c>
      <c r="O802" s="79">
        <v>6.2947485056759342</v>
      </c>
      <c r="P802" s="79">
        <v>1431.2264260372963</v>
      </c>
      <c r="Q802" s="196">
        <v>377.68491034055614</v>
      </c>
    </row>
    <row r="803" spans="1:17">
      <c r="A803" s="211"/>
      <c r="B803" s="11" t="s">
        <v>577</v>
      </c>
      <c r="C803" s="80" t="s">
        <v>576</v>
      </c>
      <c r="D803" s="81">
        <v>33</v>
      </c>
      <c r="E803" s="81">
        <v>1985</v>
      </c>
      <c r="F803" s="82">
        <v>59.335999999999999</v>
      </c>
      <c r="G803" s="82">
        <v>4.8743759999999998</v>
      </c>
      <c r="H803" s="82">
        <v>5.28</v>
      </c>
      <c r="I803" s="82">
        <v>49.181624999999997</v>
      </c>
      <c r="J803" s="83">
        <v>2059.6</v>
      </c>
      <c r="K803" s="82">
        <v>49.181624999999997</v>
      </c>
      <c r="L803" s="83">
        <v>2059.6</v>
      </c>
      <c r="M803" s="84">
        <v>2.3879211982909303E-2</v>
      </c>
      <c r="N803" s="85">
        <v>252.88000000000002</v>
      </c>
      <c r="O803" s="86">
        <v>6.0385751262381051</v>
      </c>
      <c r="P803" s="86">
        <v>1432.7527189745581</v>
      </c>
      <c r="Q803" s="197">
        <v>362.31450757428632</v>
      </c>
    </row>
    <row r="804" spans="1:17">
      <c r="A804" s="211"/>
      <c r="B804" s="66" t="s">
        <v>260</v>
      </c>
      <c r="C804" s="10" t="s">
        <v>257</v>
      </c>
      <c r="D804" s="11">
        <v>6</v>
      </c>
      <c r="E804" s="11" t="s">
        <v>40</v>
      </c>
      <c r="F804" s="67">
        <f>G804+H804+I804</f>
        <v>6</v>
      </c>
      <c r="G804" s="67">
        <v>0.49120000000000003</v>
      </c>
      <c r="H804" s="67">
        <v>0</v>
      </c>
      <c r="I804" s="67">
        <v>5.5087999999999999</v>
      </c>
      <c r="J804" s="68">
        <v>229.69</v>
      </c>
      <c r="K804" s="67">
        <f>I804</f>
        <v>5.5087999999999999</v>
      </c>
      <c r="L804" s="68">
        <f>J804</f>
        <v>229.69</v>
      </c>
      <c r="M804" s="69">
        <f>K804/L804</f>
        <v>2.3983630110148462E-2</v>
      </c>
      <c r="N804" s="70">
        <v>173.6</v>
      </c>
      <c r="O804" s="71">
        <f>M804*N804</f>
        <v>4.1635581871217733</v>
      </c>
      <c r="P804" s="71">
        <f>M804*60*1000</f>
        <v>1439.0178066089077</v>
      </c>
      <c r="Q804" s="194">
        <f>P804*N804/1000</f>
        <v>249.81349122730637</v>
      </c>
    </row>
    <row r="805" spans="1:17">
      <c r="A805" s="211"/>
      <c r="B805" s="66" t="s">
        <v>130</v>
      </c>
      <c r="C805" s="10" t="s">
        <v>124</v>
      </c>
      <c r="D805" s="11">
        <v>8</v>
      </c>
      <c r="E805" s="11">
        <v>1962</v>
      </c>
      <c r="F805" s="67">
        <f>G805+H805+I805</f>
        <v>9.09</v>
      </c>
      <c r="G805" s="67">
        <v>0.33</v>
      </c>
      <c r="H805" s="67">
        <v>1.1200000000000001</v>
      </c>
      <c r="I805" s="67">
        <v>7.64</v>
      </c>
      <c r="J805" s="68">
        <v>318.54000000000002</v>
      </c>
      <c r="K805" s="67">
        <v>7.64</v>
      </c>
      <c r="L805" s="68">
        <v>318.54000000000002</v>
      </c>
      <c r="M805" s="69">
        <f>K805/L805</f>
        <v>2.3984428957116843E-2</v>
      </c>
      <c r="N805" s="70">
        <v>212.4</v>
      </c>
      <c r="O805" s="71">
        <f>M805*N805*1.09</f>
        <v>5.5527790544358639</v>
      </c>
      <c r="P805" s="71">
        <f>M805*60*1000</f>
        <v>1439.0657374270106</v>
      </c>
      <c r="Q805" s="194">
        <f>P805*N805/1000</f>
        <v>305.65756262949708</v>
      </c>
    </row>
    <row r="806" spans="1:17">
      <c r="A806" s="211"/>
      <c r="B806" s="66" t="s">
        <v>216</v>
      </c>
      <c r="C806" s="10" t="s">
        <v>475</v>
      </c>
      <c r="D806" s="11">
        <v>20</v>
      </c>
      <c r="E806" s="11">
        <v>1985</v>
      </c>
      <c r="F806" s="67">
        <v>30.402000000000001</v>
      </c>
      <c r="G806" s="67">
        <v>2.0099999999999998</v>
      </c>
      <c r="H806" s="67">
        <v>3.0419999999999998</v>
      </c>
      <c r="I806" s="67">
        <v>25.35</v>
      </c>
      <c r="J806" s="68">
        <v>1056.2</v>
      </c>
      <c r="K806" s="67">
        <v>25.35</v>
      </c>
      <c r="L806" s="68">
        <v>1056.2</v>
      </c>
      <c r="M806" s="69">
        <f>K806/L806</f>
        <v>2.4001136148456732E-2</v>
      </c>
      <c r="N806" s="70">
        <v>300.85000000000002</v>
      </c>
      <c r="O806" s="71">
        <f>M806*N806</f>
        <v>7.2207418102632088</v>
      </c>
      <c r="P806" s="71">
        <f>M806*60*1000</f>
        <v>1440.068168907404</v>
      </c>
      <c r="Q806" s="194">
        <f>P806*N806/1000</f>
        <v>433.24450861579254</v>
      </c>
    </row>
    <row r="807" spans="1:17">
      <c r="A807" s="211"/>
      <c r="B807" s="11" t="s">
        <v>524</v>
      </c>
      <c r="C807" s="93" t="s">
        <v>517</v>
      </c>
      <c r="D807" s="94">
        <v>16</v>
      </c>
      <c r="E807" s="94">
        <v>1988</v>
      </c>
      <c r="F807" s="95">
        <v>26.51</v>
      </c>
      <c r="G807" s="95">
        <v>1.44855</v>
      </c>
      <c r="H807" s="95">
        <v>2.4</v>
      </c>
      <c r="I807" s="95">
        <v>22.661451</v>
      </c>
      <c r="J807" s="96">
        <v>937.26</v>
      </c>
      <c r="K807" s="95">
        <v>22.661451</v>
      </c>
      <c r="L807" s="96">
        <v>937.26</v>
      </c>
      <c r="M807" s="97">
        <v>2.417840407144229E-2</v>
      </c>
      <c r="N807" s="98">
        <v>294.19099999999997</v>
      </c>
      <c r="O807" s="99">
        <v>7.1130688721816782</v>
      </c>
      <c r="P807" s="99">
        <v>1450.7042442865375</v>
      </c>
      <c r="Q807" s="198">
        <v>426.78413233090072</v>
      </c>
    </row>
    <row r="808" spans="1:17">
      <c r="A808" s="211"/>
      <c r="B808" s="66" t="s">
        <v>216</v>
      </c>
      <c r="C808" s="10" t="s">
        <v>223</v>
      </c>
      <c r="D808" s="11">
        <v>20</v>
      </c>
      <c r="E808" s="11">
        <v>1975</v>
      </c>
      <c r="F808" s="67">
        <v>31.116</v>
      </c>
      <c r="G808" s="67">
        <v>2.9</v>
      </c>
      <c r="H808" s="67">
        <v>3.1960000000000002</v>
      </c>
      <c r="I808" s="67">
        <v>25.02</v>
      </c>
      <c r="J808" s="68">
        <v>1032.3</v>
      </c>
      <c r="K808" s="67">
        <v>25.02</v>
      </c>
      <c r="L808" s="68">
        <v>1032.3</v>
      </c>
      <c r="M808" s="69">
        <f>K808/L808</f>
        <v>2.4237140366172624E-2</v>
      </c>
      <c r="N808" s="70">
        <v>300.85000000000002</v>
      </c>
      <c r="O808" s="71">
        <f>M808*N808</f>
        <v>7.2917436791630346</v>
      </c>
      <c r="P808" s="71">
        <f>M808*60*1000</f>
        <v>1454.2284219703574</v>
      </c>
      <c r="Q808" s="194">
        <f>P808*N808/1000</f>
        <v>437.50462074978208</v>
      </c>
    </row>
    <row r="809" spans="1:17">
      <c r="A809" s="211"/>
      <c r="B809" s="11" t="s">
        <v>638</v>
      </c>
      <c r="C809" s="10" t="s">
        <v>635</v>
      </c>
      <c r="D809" s="11">
        <v>20</v>
      </c>
      <c r="E809" s="11">
        <v>1982</v>
      </c>
      <c r="F809" s="67">
        <v>31.863</v>
      </c>
      <c r="G809" s="67">
        <v>2.0762550000000002</v>
      </c>
      <c r="H809" s="67">
        <v>3.2</v>
      </c>
      <c r="I809" s="67">
        <v>26.586743999999999</v>
      </c>
      <c r="J809" s="68">
        <v>1095.8499999999999</v>
      </c>
      <c r="K809" s="67">
        <v>26.586743999999999</v>
      </c>
      <c r="L809" s="68">
        <v>1095.8499999999999</v>
      </c>
      <c r="M809" s="69">
        <v>2.4261298535383495E-2</v>
      </c>
      <c r="N809" s="70">
        <v>281.54700000000003</v>
      </c>
      <c r="O809" s="71">
        <v>6.8306958187416171</v>
      </c>
      <c r="P809" s="71">
        <v>1455.6779121230097</v>
      </c>
      <c r="Q809" s="194">
        <v>409.84174912449708</v>
      </c>
    </row>
    <row r="810" spans="1:17">
      <c r="A810" s="211"/>
      <c r="B810" s="66" t="s">
        <v>41</v>
      </c>
      <c r="C810" s="10" t="s">
        <v>864</v>
      </c>
      <c r="D810" s="11">
        <v>13</v>
      </c>
      <c r="E810" s="11" t="s">
        <v>40</v>
      </c>
      <c r="F810" s="67">
        <f>G810+H810+I810</f>
        <v>19.669999999999998</v>
      </c>
      <c r="G810" s="67">
        <v>1.18</v>
      </c>
      <c r="H810" s="67">
        <v>2.25</v>
      </c>
      <c r="I810" s="67">
        <v>16.239999999999998</v>
      </c>
      <c r="J810" s="68">
        <v>880.52</v>
      </c>
      <c r="K810" s="67">
        <v>12.691000000000001</v>
      </c>
      <c r="L810" s="68">
        <v>522.48</v>
      </c>
      <c r="M810" s="69">
        <f>K810/L810</f>
        <v>2.4289924973204716E-2</v>
      </c>
      <c r="N810" s="70">
        <v>323.83999999999997</v>
      </c>
      <c r="O810" s="71">
        <f>M810*N810</f>
        <v>7.8660493033226144</v>
      </c>
      <c r="P810" s="71">
        <f>M810*60*1000</f>
        <v>1457.3954983922829</v>
      </c>
      <c r="Q810" s="194">
        <f>P810*N810/1000</f>
        <v>471.96295819935688</v>
      </c>
    </row>
    <row r="811" spans="1:17">
      <c r="A811" s="211"/>
      <c r="B811" s="11" t="s">
        <v>524</v>
      </c>
      <c r="C811" s="93" t="s">
        <v>519</v>
      </c>
      <c r="D811" s="94">
        <v>12</v>
      </c>
      <c r="E811" s="94">
        <v>1965</v>
      </c>
      <c r="F811" s="95">
        <v>17.558</v>
      </c>
      <c r="G811" s="95">
        <v>0</v>
      </c>
      <c r="H811" s="95">
        <v>0</v>
      </c>
      <c r="I811" s="95">
        <v>17.558</v>
      </c>
      <c r="J811" s="96">
        <v>722.22</v>
      </c>
      <c r="K811" s="95">
        <v>17.558</v>
      </c>
      <c r="L811" s="96">
        <v>722.22</v>
      </c>
      <c r="M811" s="97">
        <v>2.4311151726620697E-2</v>
      </c>
      <c r="N811" s="98">
        <v>294.19099999999997</v>
      </c>
      <c r="O811" s="99">
        <v>7.1521220376062686</v>
      </c>
      <c r="P811" s="99">
        <v>1458.6691035972419</v>
      </c>
      <c r="Q811" s="198">
        <v>429.12732225637615</v>
      </c>
    </row>
    <row r="812" spans="1:17">
      <c r="A812" s="211"/>
      <c r="B812" s="66" t="s">
        <v>130</v>
      </c>
      <c r="C812" s="10" t="s">
        <v>125</v>
      </c>
      <c r="D812" s="11">
        <v>24</v>
      </c>
      <c r="E812" s="11">
        <v>1972</v>
      </c>
      <c r="F812" s="67">
        <f>G812+H812+I812</f>
        <v>32.700000000000003</v>
      </c>
      <c r="G812" s="67">
        <v>1.54</v>
      </c>
      <c r="H812" s="67">
        <v>0.24</v>
      </c>
      <c r="I812" s="67">
        <v>30.92</v>
      </c>
      <c r="J812" s="68">
        <v>1271.24</v>
      </c>
      <c r="K812" s="67">
        <v>30.92</v>
      </c>
      <c r="L812" s="68">
        <v>1271.24</v>
      </c>
      <c r="M812" s="69">
        <f>K812/L812</f>
        <v>2.4322708536546996E-2</v>
      </c>
      <c r="N812" s="70">
        <v>212.4</v>
      </c>
      <c r="O812" s="71">
        <f>M812*N812*1.09</f>
        <v>5.6310961895472147</v>
      </c>
      <c r="P812" s="71">
        <f>M812*60*1000</f>
        <v>1459.3625121928198</v>
      </c>
      <c r="Q812" s="194">
        <f>P812*N812/1000</f>
        <v>309.96859758975495</v>
      </c>
    </row>
    <row r="813" spans="1:17">
      <c r="A813" s="211"/>
      <c r="B813" s="11" t="s">
        <v>105</v>
      </c>
      <c r="C813" s="10" t="s">
        <v>48</v>
      </c>
      <c r="D813" s="11">
        <v>55</v>
      </c>
      <c r="E813" s="11">
        <v>1977</v>
      </c>
      <c r="F813" s="67">
        <v>66.790000000000006</v>
      </c>
      <c r="G813" s="67">
        <v>4.25</v>
      </c>
      <c r="H813" s="67">
        <v>8.5600000000000094</v>
      </c>
      <c r="I813" s="67">
        <v>53.98</v>
      </c>
      <c r="J813" s="68">
        <v>2217.3200000000002</v>
      </c>
      <c r="K813" s="67">
        <v>53.98</v>
      </c>
      <c r="L813" s="68">
        <v>2217.3200000000002</v>
      </c>
      <c r="M813" s="69">
        <f>K813/L813</f>
        <v>2.4344704417945985E-2</v>
      </c>
      <c r="N813" s="70">
        <v>276.64200000000005</v>
      </c>
      <c r="O813" s="71">
        <f>M813*N813</f>
        <v>6.7347677195894144</v>
      </c>
      <c r="P813" s="71">
        <f>M813*60*1000</f>
        <v>1460.682265076759</v>
      </c>
      <c r="Q813" s="194">
        <f>P813*N813/1000</f>
        <v>404.08606317536487</v>
      </c>
    </row>
    <row r="814" spans="1:17">
      <c r="A814" s="211"/>
      <c r="B814" s="11" t="s">
        <v>619</v>
      </c>
      <c r="C814" s="59" t="s">
        <v>614</v>
      </c>
      <c r="D814" s="60">
        <v>8</v>
      </c>
      <c r="E814" s="60">
        <v>1972</v>
      </c>
      <c r="F814" s="61">
        <v>11.664</v>
      </c>
      <c r="G814" s="61">
        <v>0.232458</v>
      </c>
      <c r="H814" s="61">
        <v>0.67</v>
      </c>
      <c r="I814" s="61">
        <v>10.761543</v>
      </c>
      <c r="J814" s="62">
        <v>440.39</v>
      </c>
      <c r="K814" s="61">
        <v>10.761543</v>
      </c>
      <c r="L814" s="62">
        <v>440.39</v>
      </c>
      <c r="M814" s="63">
        <v>2.4436392742796159E-2</v>
      </c>
      <c r="N814" s="64">
        <v>311.95800000000003</v>
      </c>
      <c r="O814" s="65">
        <v>7.6231282072572046</v>
      </c>
      <c r="P814" s="65">
        <v>1466.1835645677695</v>
      </c>
      <c r="Q814" s="195">
        <v>457.38769243543226</v>
      </c>
    </row>
    <row r="815" spans="1:17">
      <c r="A815" s="211"/>
      <c r="B815" s="66" t="s">
        <v>130</v>
      </c>
      <c r="C815" s="10" t="s">
        <v>123</v>
      </c>
      <c r="D815" s="11">
        <v>6</v>
      </c>
      <c r="E815" s="11">
        <v>1965</v>
      </c>
      <c r="F815" s="67">
        <f>G815+H815+I815</f>
        <v>8.11</v>
      </c>
      <c r="G815" s="67">
        <v>0.11</v>
      </c>
      <c r="H815" s="67">
        <v>0</v>
      </c>
      <c r="I815" s="67">
        <v>8</v>
      </c>
      <c r="J815" s="68">
        <v>326.74</v>
      </c>
      <c r="K815" s="67">
        <v>8</v>
      </c>
      <c r="L815" s="68">
        <v>326.74</v>
      </c>
      <c r="M815" s="69">
        <f>K815/L815</f>
        <v>2.4484299442982187E-2</v>
      </c>
      <c r="N815" s="70">
        <v>212.4</v>
      </c>
      <c r="O815" s="71">
        <f>M815*N815*1.09</f>
        <v>5.6685070698414641</v>
      </c>
      <c r="P815" s="71">
        <f>M815*60*1000</f>
        <v>1469.0579665789312</v>
      </c>
      <c r="Q815" s="194">
        <f>P815*N815/1000</f>
        <v>312.02791210136496</v>
      </c>
    </row>
    <row r="816" spans="1:17">
      <c r="A816" s="211"/>
      <c r="B816" s="66" t="s">
        <v>41</v>
      </c>
      <c r="C816" s="10" t="s">
        <v>865</v>
      </c>
      <c r="D816" s="11">
        <v>11</v>
      </c>
      <c r="E816" s="11" t="s">
        <v>40</v>
      </c>
      <c r="F816" s="67">
        <f>G816+H816+I816</f>
        <v>14.726000000000001</v>
      </c>
      <c r="G816" s="67">
        <v>0.41199999999999998</v>
      </c>
      <c r="H816" s="67">
        <v>1.76</v>
      </c>
      <c r="I816" s="67">
        <v>12.554</v>
      </c>
      <c r="J816" s="68">
        <v>555.41</v>
      </c>
      <c r="K816" s="67">
        <v>12.343</v>
      </c>
      <c r="L816" s="68">
        <v>503.56</v>
      </c>
      <c r="M816" s="69">
        <f>K816/L816</f>
        <v>2.4511478274684247E-2</v>
      </c>
      <c r="N816" s="70">
        <v>323.83999999999997</v>
      </c>
      <c r="O816" s="71">
        <f>M816*N816</f>
        <v>7.9377971244737457</v>
      </c>
      <c r="P816" s="71">
        <f>M816*60*1000</f>
        <v>1470.6886964810549</v>
      </c>
      <c r="Q816" s="194">
        <f>P816*N816/1000</f>
        <v>476.2678274684248</v>
      </c>
    </row>
    <row r="817" spans="1:17">
      <c r="A817" s="211"/>
      <c r="B817" s="11" t="s">
        <v>577</v>
      </c>
      <c r="C817" s="80" t="s">
        <v>574</v>
      </c>
      <c r="D817" s="81">
        <v>8</v>
      </c>
      <c r="E817" s="81">
        <v>1970</v>
      </c>
      <c r="F817" s="82">
        <v>9.9982000000000006</v>
      </c>
      <c r="G817" s="82">
        <v>0.44879999999999998</v>
      </c>
      <c r="H817" s="82">
        <v>0</v>
      </c>
      <c r="I817" s="82">
        <v>9.5494009999999996</v>
      </c>
      <c r="J817" s="83">
        <v>389.07</v>
      </c>
      <c r="K817" s="82">
        <v>9.5494009999999996</v>
      </c>
      <c r="L817" s="83">
        <v>389.07</v>
      </c>
      <c r="M817" s="84">
        <v>2.4544171999897189E-2</v>
      </c>
      <c r="N817" s="85">
        <v>252.88000000000002</v>
      </c>
      <c r="O817" s="86">
        <v>6.2067302153340016</v>
      </c>
      <c r="P817" s="86">
        <v>1472.6503199938315</v>
      </c>
      <c r="Q817" s="197">
        <v>372.40381292004014</v>
      </c>
    </row>
    <row r="818" spans="1:17">
      <c r="A818" s="211"/>
      <c r="B818" s="66" t="s">
        <v>130</v>
      </c>
      <c r="C818" s="10" t="s">
        <v>128</v>
      </c>
      <c r="D818" s="11">
        <v>9</v>
      </c>
      <c r="E818" s="11">
        <v>1979</v>
      </c>
      <c r="F818" s="67">
        <f>G818+H818+I818</f>
        <v>14.2</v>
      </c>
      <c r="G818" s="67">
        <v>1.0900000000000001</v>
      </c>
      <c r="H818" s="67">
        <v>1.44</v>
      </c>
      <c r="I818" s="67">
        <v>11.67</v>
      </c>
      <c r="J818" s="68">
        <v>475.45</v>
      </c>
      <c r="K818" s="67">
        <v>11.67</v>
      </c>
      <c r="L818" s="68">
        <v>475.45</v>
      </c>
      <c r="M818" s="69">
        <f>K818/L818</f>
        <v>2.4545167735829213E-2</v>
      </c>
      <c r="N818" s="70">
        <v>212.4</v>
      </c>
      <c r="O818" s="71">
        <f>M818*N818*1.09</f>
        <v>5.6825990535282367</v>
      </c>
      <c r="P818" s="71">
        <f>M818*60*1000</f>
        <v>1472.7100641497527</v>
      </c>
      <c r="Q818" s="194">
        <f>P818*N818/1000</f>
        <v>312.80361762540747</v>
      </c>
    </row>
    <row r="819" spans="1:17">
      <c r="A819" s="211"/>
      <c r="B819" s="66" t="s">
        <v>656</v>
      </c>
      <c r="C819" s="10" t="s">
        <v>649</v>
      </c>
      <c r="D819" s="11">
        <v>5</v>
      </c>
      <c r="E819" s="11">
        <v>1984</v>
      </c>
      <c r="F819" s="67">
        <v>4.6230000000000002</v>
      </c>
      <c r="G819" s="67">
        <v>0.113</v>
      </c>
      <c r="H819" s="67">
        <v>0.08</v>
      </c>
      <c r="I819" s="67">
        <v>4.43</v>
      </c>
      <c r="J819" s="68">
        <v>180.46</v>
      </c>
      <c r="K819" s="67">
        <v>4.43</v>
      </c>
      <c r="L819" s="68">
        <v>180.46</v>
      </c>
      <c r="M819" s="69">
        <f>K819/L819</f>
        <v>2.4548376371495064E-2</v>
      </c>
      <c r="N819" s="70">
        <v>274.78899999999999</v>
      </c>
      <c r="O819" s="71">
        <f>M819*N819</f>
        <v>6.7456237947467566</v>
      </c>
      <c r="P819" s="71">
        <f>M819*60*1000</f>
        <v>1472.902582289704</v>
      </c>
      <c r="Q819" s="194">
        <f>P819*N819/1000</f>
        <v>404.73742768480548</v>
      </c>
    </row>
    <row r="820" spans="1:17">
      <c r="A820" s="211"/>
      <c r="B820" s="11" t="s">
        <v>59</v>
      </c>
      <c r="C820" s="10" t="s">
        <v>768</v>
      </c>
      <c r="D820" s="11">
        <v>10</v>
      </c>
      <c r="E820" s="11" t="s">
        <v>758</v>
      </c>
      <c r="F820" s="67">
        <f>SUM(G820,H820,I820)</f>
        <v>10.859</v>
      </c>
      <c r="G820" s="67">
        <v>0.85</v>
      </c>
      <c r="H820" s="67">
        <v>0.08</v>
      </c>
      <c r="I820" s="67">
        <v>9.9290000000000003</v>
      </c>
      <c r="J820" s="68"/>
      <c r="K820" s="67">
        <f>I820</f>
        <v>9.9290000000000003</v>
      </c>
      <c r="L820" s="68">
        <v>400.21</v>
      </c>
      <c r="M820" s="69">
        <f>K820/L820</f>
        <v>2.4809475025611556E-2</v>
      </c>
      <c r="N820" s="70">
        <v>243.506</v>
      </c>
      <c r="O820" s="71">
        <f>M820*N820</f>
        <v>6.0412560255865673</v>
      </c>
      <c r="P820" s="71">
        <f>M820*60*1000</f>
        <v>1488.5685015366935</v>
      </c>
      <c r="Q820" s="194">
        <f>P820*N820/1000</f>
        <v>362.47536153519411</v>
      </c>
    </row>
    <row r="821" spans="1:17">
      <c r="A821" s="211"/>
      <c r="B821" s="66" t="s">
        <v>656</v>
      </c>
      <c r="C821" s="10" t="s">
        <v>654</v>
      </c>
      <c r="D821" s="11">
        <v>3</v>
      </c>
      <c r="E821" s="11">
        <v>1988</v>
      </c>
      <c r="F821" s="67">
        <v>4.8280000000000003</v>
      </c>
      <c r="G821" s="67">
        <v>0.187</v>
      </c>
      <c r="H821" s="67">
        <v>0.48</v>
      </c>
      <c r="I821" s="67">
        <v>4.1609999999999996</v>
      </c>
      <c r="J821" s="68">
        <v>167.31</v>
      </c>
      <c r="K821" s="67">
        <v>4.1609999999999996</v>
      </c>
      <c r="L821" s="68">
        <v>167.31</v>
      </c>
      <c r="M821" s="69">
        <f>K821/L821</f>
        <v>2.4870001793078713E-2</v>
      </c>
      <c r="N821" s="70">
        <v>274.78899999999999</v>
      </c>
      <c r="O821" s="71">
        <f>M821*N821</f>
        <v>6.8340029227183061</v>
      </c>
      <c r="P821" s="71">
        <f>M821*60*1000</f>
        <v>1492.2001075847229</v>
      </c>
      <c r="Q821" s="194">
        <f>P821*N821/1000</f>
        <v>410.0401753630984</v>
      </c>
    </row>
    <row r="822" spans="1:17">
      <c r="A822" s="211"/>
      <c r="B822" s="11" t="s">
        <v>638</v>
      </c>
      <c r="C822" s="10" t="s">
        <v>637</v>
      </c>
      <c r="D822" s="11">
        <v>5</v>
      </c>
      <c r="E822" s="11">
        <v>1935</v>
      </c>
      <c r="F822" s="67">
        <v>8.6310000000000002</v>
      </c>
      <c r="G822" s="67">
        <v>0.30599999999999999</v>
      </c>
      <c r="H822" s="67">
        <v>0.32</v>
      </c>
      <c r="I822" s="67">
        <v>8.005001</v>
      </c>
      <c r="J822" s="68">
        <v>321.79000000000002</v>
      </c>
      <c r="K822" s="67">
        <v>8.005001</v>
      </c>
      <c r="L822" s="68">
        <v>321.79000000000002</v>
      </c>
      <c r="M822" s="69">
        <v>2.4876475341060938E-2</v>
      </c>
      <c r="N822" s="70">
        <v>281.54700000000003</v>
      </c>
      <c r="O822" s="71">
        <v>7.0038970028496843</v>
      </c>
      <c r="P822" s="71">
        <v>1492.5885204636561</v>
      </c>
      <c r="Q822" s="194">
        <v>420.23382017098101</v>
      </c>
    </row>
    <row r="823" spans="1:17">
      <c r="A823" s="211"/>
      <c r="B823" s="66" t="s">
        <v>216</v>
      </c>
      <c r="C823" s="10" t="s">
        <v>228</v>
      </c>
      <c r="D823" s="11">
        <v>20</v>
      </c>
      <c r="E823" s="11">
        <v>1978</v>
      </c>
      <c r="F823" s="67">
        <v>27.72</v>
      </c>
      <c r="G823" s="67">
        <v>1.81</v>
      </c>
      <c r="H823" s="67">
        <v>3.2</v>
      </c>
      <c r="I823" s="67">
        <v>22.71</v>
      </c>
      <c r="J823" s="68">
        <v>910.7</v>
      </c>
      <c r="K823" s="67">
        <v>22.71</v>
      </c>
      <c r="L823" s="68">
        <v>910.7</v>
      </c>
      <c r="M823" s="69">
        <f>K823/L823</f>
        <v>2.493686175469419E-2</v>
      </c>
      <c r="N823" s="70">
        <v>300.85000000000002</v>
      </c>
      <c r="O823" s="71">
        <f>M823*N823</f>
        <v>7.5022548588997475</v>
      </c>
      <c r="P823" s="71">
        <f>M823*60*1000</f>
        <v>1496.2117052816516</v>
      </c>
      <c r="Q823" s="194">
        <f>P823*N823/1000</f>
        <v>450.13529153398491</v>
      </c>
    </row>
    <row r="824" spans="1:17">
      <c r="A824" s="211"/>
      <c r="B824" s="11" t="s">
        <v>934</v>
      </c>
      <c r="C824" s="10" t="s">
        <v>926</v>
      </c>
      <c r="D824" s="11">
        <v>8</v>
      </c>
      <c r="E824" s="11">
        <v>1967</v>
      </c>
      <c r="F824" s="67">
        <v>11.5442</v>
      </c>
      <c r="G824" s="67">
        <v>0.35699999999999998</v>
      </c>
      <c r="H824" s="67">
        <v>1.28</v>
      </c>
      <c r="I824" s="67">
        <v>9.9071999999999996</v>
      </c>
      <c r="J824" s="68">
        <v>396.24</v>
      </c>
      <c r="K824" s="67">
        <v>9.9071999999999996</v>
      </c>
      <c r="L824" s="68">
        <v>396.2</v>
      </c>
      <c r="M824" s="69">
        <f>K824/L824</f>
        <v>2.5005552751135789E-2</v>
      </c>
      <c r="N824" s="70">
        <v>216.69</v>
      </c>
      <c r="O824" s="71">
        <f>M824*N824</f>
        <v>5.4184532256436144</v>
      </c>
      <c r="P824" s="71">
        <f>M824*60*1000</f>
        <v>1500.3331650681473</v>
      </c>
      <c r="Q824" s="194">
        <f>P824*N824/1000</f>
        <v>325.1071935386168</v>
      </c>
    </row>
    <row r="825" spans="1:17">
      <c r="A825" s="211"/>
      <c r="B825" s="11" t="s">
        <v>279</v>
      </c>
      <c r="C825" s="10" t="s">
        <v>1000</v>
      </c>
      <c r="D825" s="11">
        <v>8</v>
      </c>
      <c r="E825" s="11">
        <v>1960</v>
      </c>
      <c r="F825" s="67">
        <f>SUM(I825+H825+G825)</f>
        <v>11.137</v>
      </c>
      <c r="G825" s="67">
        <v>0.35699999999999998</v>
      </c>
      <c r="H825" s="67">
        <v>1.8</v>
      </c>
      <c r="I825" s="67">
        <v>8.98</v>
      </c>
      <c r="J825" s="68">
        <v>358.81</v>
      </c>
      <c r="K825" s="67">
        <f>SUM(M825*L825)</f>
        <v>7.9300046000000002</v>
      </c>
      <c r="L825" s="68">
        <v>316.82</v>
      </c>
      <c r="M825" s="69">
        <v>2.503E-2</v>
      </c>
      <c r="N825" s="70">
        <v>207.75</v>
      </c>
      <c r="O825" s="71">
        <f>M825*N825</f>
        <v>5.1999825</v>
      </c>
      <c r="P825" s="71">
        <f>M825*60*1000</f>
        <v>1501.8</v>
      </c>
      <c r="Q825" s="194">
        <f>P825*N825/1000</f>
        <v>311.99895000000004</v>
      </c>
    </row>
    <row r="826" spans="1:17">
      <c r="A826" s="211"/>
      <c r="B826" s="11" t="s">
        <v>934</v>
      </c>
      <c r="C826" s="10" t="s">
        <v>929</v>
      </c>
      <c r="D826" s="11">
        <v>32</v>
      </c>
      <c r="E826" s="11">
        <v>1970</v>
      </c>
      <c r="F826" s="67">
        <v>34.112000000000002</v>
      </c>
      <c r="G826" s="67">
        <v>1.887</v>
      </c>
      <c r="H826" s="67">
        <v>0.35</v>
      </c>
      <c r="I826" s="67">
        <v>31.875</v>
      </c>
      <c r="J826" s="68">
        <v>1274.2</v>
      </c>
      <c r="K826" s="67">
        <v>31.9</v>
      </c>
      <c r="L826" s="68">
        <v>1274.2</v>
      </c>
      <c r="M826" s="69">
        <f>K826/L826</f>
        <v>2.5035316276879608E-2</v>
      </c>
      <c r="N826" s="70">
        <v>216.69</v>
      </c>
      <c r="O826" s="71">
        <f>M826*N826</f>
        <v>5.4249026840370425</v>
      </c>
      <c r="P826" s="71">
        <f>M826*60*1000</f>
        <v>1502.1189766127766</v>
      </c>
      <c r="Q826" s="194">
        <f>P826*N826/1000</f>
        <v>325.49416104222257</v>
      </c>
    </row>
    <row r="827" spans="1:17">
      <c r="A827" s="211"/>
      <c r="B827" s="11" t="s">
        <v>250</v>
      </c>
      <c r="C827" s="10" t="s">
        <v>247</v>
      </c>
      <c r="D827" s="11">
        <v>14</v>
      </c>
      <c r="E827" s="11" t="s">
        <v>40</v>
      </c>
      <c r="F827" s="67">
        <f>SUM(G827:I827)</f>
        <v>16.37</v>
      </c>
      <c r="G827" s="67">
        <v>0.61</v>
      </c>
      <c r="H827" s="67">
        <v>0.12</v>
      </c>
      <c r="I827" s="67">
        <v>15.64</v>
      </c>
      <c r="J827" s="68">
        <v>624.59</v>
      </c>
      <c r="K827" s="67">
        <v>15.64</v>
      </c>
      <c r="L827" s="68">
        <v>624.59</v>
      </c>
      <c r="M827" s="100">
        <f>K827/L827</f>
        <v>2.5040426519796988E-2</v>
      </c>
      <c r="N827" s="101">
        <v>209</v>
      </c>
      <c r="O827" s="102">
        <f>M827*N827</f>
        <v>5.2334491426375704</v>
      </c>
      <c r="P827" s="102">
        <f>M827*60*1000</f>
        <v>1502.4255911878192</v>
      </c>
      <c r="Q827" s="199">
        <f>P827*N827/1000</f>
        <v>314.00694855825424</v>
      </c>
    </row>
    <row r="828" spans="1:17">
      <c r="A828" s="211"/>
      <c r="B828" s="66" t="s">
        <v>727</v>
      </c>
      <c r="C828" s="10" t="s">
        <v>729</v>
      </c>
      <c r="D828" s="11">
        <v>8</v>
      </c>
      <c r="E828" s="11">
        <v>1992</v>
      </c>
      <c r="F828" s="67">
        <v>10.411</v>
      </c>
      <c r="G828" s="67">
        <v>0.55000000000000004</v>
      </c>
      <c r="H828" s="67">
        <v>0.08</v>
      </c>
      <c r="I828" s="67">
        <v>9.7810000000000006</v>
      </c>
      <c r="J828" s="68">
        <v>390.46</v>
      </c>
      <c r="K828" s="67">
        <v>9.7810000000000006</v>
      </c>
      <c r="L828" s="68">
        <v>390.46</v>
      </c>
      <c r="M828" s="69">
        <f>K828/L828</f>
        <v>2.5049941095118582E-2</v>
      </c>
      <c r="N828" s="70">
        <v>200.8</v>
      </c>
      <c r="O828" s="71">
        <f>M828*N828</f>
        <v>5.0300281718998114</v>
      </c>
      <c r="P828" s="71">
        <f>M828*60*1000</f>
        <v>1502.9964657071148</v>
      </c>
      <c r="Q828" s="194">
        <f>P828*N828/1000</f>
        <v>301.80169031398867</v>
      </c>
    </row>
    <row r="829" spans="1:17">
      <c r="A829" s="211"/>
      <c r="B829" s="11" t="s">
        <v>852</v>
      </c>
      <c r="C829" s="103" t="s">
        <v>841</v>
      </c>
      <c r="D829" s="104">
        <v>4</v>
      </c>
      <c r="E829" s="104" t="s">
        <v>40</v>
      </c>
      <c r="F829" s="105">
        <v>5.266</v>
      </c>
      <c r="G829" s="105">
        <v>0.316</v>
      </c>
      <c r="H829" s="105">
        <v>9.0999999999999998E-2</v>
      </c>
      <c r="I829" s="105">
        <v>4.859</v>
      </c>
      <c r="J829" s="106"/>
      <c r="K829" s="105">
        <f>+I829</f>
        <v>4.859</v>
      </c>
      <c r="L829" s="106">
        <v>193.93</v>
      </c>
      <c r="M829" s="107">
        <f>K829/L829</f>
        <v>2.5055432372505543E-2</v>
      </c>
      <c r="N829" s="108">
        <v>320.5</v>
      </c>
      <c r="O829" s="109">
        <f>M829*N829</f>
        <v>8.0302660753880257</v>
      </c>
      <c r="P829" s="109">
        <f>M829*60*1000</f>
        <v>1503.3259423503328</v>
      </c>
      <c r="Q829" s="200">
        <f>P829*N829/1000</f>
        <v>481.81596452328165</v>
      </c>
    </row>
    <row r="830" spans="1:17">
      <c r="A830" s="211"/>
      <c r="B830" s="66" t="s">
        <v>260</v>
      </c>
      <c r="C830" s="10" t="s">
        <v>985</v>
      </c>
      <c r="D830" s="11">
        <v>17</v>
      </c>
      <c r="E830" s="11" t="s">
        <v>40</v>
      </c>
      <c r="F830" s="67">
        <f>G830+H830+I830</f>
        <v>21.3</v>
      </c>
      <c r="G830" s="67">
        <v>1.6919999999999999</v>
      </c>
      <c r="H830" s="67">
        <v>0</v>
      </c>
      <c r="I830" s="67">
        <v>19.608000000000001</v>
      </c>
      <c r="J830" s="68">
        <v>781.98</v>
      </c>
      <c r="K830" s="67">
        <f>I830</f>
        <v>19.608000000000001</v>
      </c>
      <c r="L830" s="68">
        <f>J830</f>
        <v>781.98</v>
      </c>
      <c r="M830" s="69">
        <f>K830/L830</f>
        <v>2.5074810097444947E-2</v>
      </c>
      <c r="N830" s="70">
        <v>173.6</v>
      </c>
      <c r="O830" s="71">
        <f>M830*N830</f>
        <v>4.3529870329164426</v>
      </c>
      <c r="P830" s="71">
        <f>M830*60*1000</f>
        <v>1504.4886058466968</v>
      </c>
      <c r="Q830" s="194">
        <f>P830*N830/1000</f>
        <v>261.17922197498655</v>
      </c>
    </row>
    <row r="831" spans="1:17">
      <c r="A831" s="211"/>
      <c r="B831" s="11" t="s">
        <v>61</v>
      </c>
      <c r="C831" s="10" t="s">
        <v>64</v>
      </c>
      <c r="D831" s="11">
        <v>35</v>
      </c>
      <c r="E831" s="11" t="s">
        <v>758</v>
      </c>
      <c r="F831" s="67">
        <f>SUM(G831,H831,I831)</f>
        <v>30.83</v>
      </c>
      <c r="G831" s="67">
        <v>0</v>
      </c>
      <c r="H831" s="67">
        <v>0</v>
      </c>
      <c r="I831" s="67">
        <v>30.83</v>
      </c>
      <c r="J831" s="68"/>
      <c r="K831" s="67">
        <f>I831</f>
        <v>30.83</v>
      </c>
      <c r="L831" s="68">
        <v>1229.18</v>
      </c>
      <c r="M831" s="69">
        <f>K831/L831</f>
        <v>2.5081761824956472E-2</v>
      </c>
      <c r="N831" s="70">
        <v>243.506</v>
      </c>
      <c r="O831" s="71">
        <f>M831*N831</f>
        <v>6.1075594949478509</v>
      </c>
      <c r="P831" s="71">
        <f>M831*60*1000</f>
        <v>1504.9057094973884</v>
      </c>
      <c r="Q831" s="194">
        <f>P831*N831/1000</f>
        <v>366.45356969687111</v>
      </c>
    </row>
    <row r="832" spans="1:17">
      <c r="A832" s="211"/>
      <c r="B832" s="11" t="s">
        <v>852</v>
      </c>
      <c r="C832" s="103" t="s">
        <v>835</v>
      </c>
      <c r="D832" s="104">
        <v>7</v>
      </c>
      <c r="E832" s="104" t="s">
        <v>40</v>
      </c>
      <c r="F832" s="105">
        <v>11</v>
      </c>
      <c r="G832" s="105">
        <v>0.56100000000000005</v>
      </c>
      <c r="H832" s="105">
        <v>0.08</v>
      </c>
      <c r="I832" s="105">
        <v>10.359</v>
      </c>
      <c r="J832" s="106"/>
      <c r="K832" s="105">
        <f>+I832</f>
        <v>10.359</v>
      </c>
      <c r="L832" s="106">
        <v>412.72</v>
      </c>
      <c r="M832" s="107">
        <f>K832/L832</f>
        <v>2.5099340957549912E-2</v>
      </c>
      <c r="N832" s="108">
        <v>320.5</v>
      </c>
      <c r="O832" s="109">
        <f>M832*N832</f>
        <v>8.0443387768947474</v>
      </c>
      <c r="P832" s="109">
        <f>M832*60*1000</f>
        <v>1505.9604574529949</v>
      </c>
      <c r="Q832" s="200">
        <f>P832*N832/1000</f>
        <v>482.6603266136849</v>
      </c>
    </row>
    <row r="833" spans="1:17">
      <c r="A833" s="211"/>
      <c r="B833" s="66" t="s">
        <v>345</v>
      </c>
      <c r="C833" s="10" t="s">
        <v>881</v>
      </c>
      <c r="D833" s="11">
        <v>12</v>
      </c>
      <c r="E833" s="11">
        <v>1955</v>
      </c>
      <c r="F833" s="67">
        <f>SUM(G833:I833)</f>
        <v>11.930999999999999</v>
      </c>
      <c r="G833" s="67">
        <v>0</v>
      </c>
      <c r="H833" s="67">
        <v>0</v>
      </c>
      <c r="I833" s="67">
        <v>11.930999999999999</v>
      </c>
      <c r="J833" s="68">
        <v>475.24</v>
      </c>
      <c r="K833" s="67">
        <f>I833</f>
        <v>11.930999999999999</v>
      </c>
      <c r="L833" s="68">
        <f>J833</f>
        <v>475.24</v>
      </c>
      <c r="M833" s="69">
        <f>K833/L833</f>
        <v>2.5105209999158318E-2</v>
      </c>
      <c r="N833" s="70">
        <v>220.94300000000001</v>
      </c>
      <c r="O833" s="71">
        <f>M833*N833</f>
        <v>5.5468204128440366</v>
      </c>
      <c r="P833" s="71">
        <f>M833*60*1000</f>
        <v>1506.3125999494991</v>
      </c>
      <c r="Q833" s="194">
        <f>P833*N833/1000</f>
        <v>332.80922477064223</v>
      </c>
    </row>
    <row r="834" spans="1:17">
      <c r="A834" s="211"/>
      <c r="B834" s="66" t="s">
        <v>500</v>
      </c>
      <c r="C834" s="10" t="s">
        <v>794</v>
      </c>
      <c r="D834" s="11">
        <v>58</v>
      </c>
      <c r="E834" s="11">
        <v>1982</v>
      </c>
      <c r="F834" s="67">
        <v>63.731699999999996</v>
      </c>
      <c r="G834" s="67">
        <v>5.2907000000000002</v>
      </c>
      <c r="H834" s="67">
        <v>0.56010000000000004</v>
      </c>
      <c r="I834" s="67">
        <v>57.880899999999997</v>
      </c>
      <c r="J834" s="68">
        <v>2397.56</v>
      </c>
      <c r="K834" s="67">
        <v>57.880800000000001</v>
      </c>
      <c r="L834" s="68">
        <v>2303.3000000000002</v>
      </c>
      <c r="M834" s="69">
        <f>K834/L834</f>
        <v>2.512950983371684E-2</v>
      </c>
      <c r="N834" s="70">
        <v>246.77600000000001</v>
      </c>
      <c r="O834" s="71">
        <f>M834*N834</f>
        <v>6.2013599187253075</v>
      </c>
      <c r="P834" s="71">
        <v>1507.7705900230103</v>
      </c>
      <c r="Q834" s="194">
        <v>372.08159512351841</v>
      </c>
    </row>
    <row r="835" spans="1:17">
      <c r="A835" s="211"/>
      <c r="B835" s="11" t="s">
        <v>1031</v>
      </c>
      <c r="C835" s="59" t="s">
        <v>1029</v>
      </c>
      <c r="D835" s="60">
        <v>6</v>
      </c>
      <c r="E835" s="60">
        <v>1910</v>
      </c>
      <c r="F835" s="61">
        <v>8.8620000000000001</v>
      </c>
      <c r="G835" s="61">
        <v>0.255</v>
      </c>
      <c r="H835" s="61">
        <v>0.96</v>
      </c>
      <c r="I835" s="61">
        <v>7.6470000000000002</v>
      </c>
      <c r="J835" s="62">
        <v>303.89999999999998</v>
      </c>
      <c r="K835" s="61">
        <v>7.6470000000000002</v>
      </c>
      <c r="L835" s="62">
        <v>303.89999999999998</v>
      </c>
      <c r="M835" s="63">
        <v>2.5162882527147091E-2</v>
      </c>
      <c r="N835" s="64">
        <v>309.56</v>
      </c>
      <c r="O835" s="65">
        <v>7.7894219151036532</v>
      </c>
      <c r="P835" s="65">
        <v>1509.7729516288255</v>
      </c>
      <c r="Q835" s="195">
        <v>467.36531490621917</v>
      </c>
    </row>
    <row r="836" spans="1:17">
      <c r="A836" s="211"/>
      <c r="B836" s="66" t="s">
        <v>727</v>
      </c>
      <c r="C836" s="10" t="s">
        <v>726</v>
      </c>
      <c r="D836" s="11">
        <v>10</v>
      </c>
      <c r="E836" s="11">
        <v>1981</v>
      </c>
      <c r="F836" s="67">
        <v>10.654</v>
      </c>
      <c r="G836" s="67">
        <v>0.27500000000000002</v>
      </c>
      <c r="H836" s="67">
        <v>1.28</v>
      </c>
      <c r="I836" s="67">
        <v>9.0990000000000002</v>
      </c>
      <c r="J836" s="68">
        <v>361.53</v>
      </c>
      <c r="K836" s="67">
        <v>9.0990000000000002</v>
      </c>
      <c r="L836" s="68">
        <v>361.53</v>
      </c>
      <c r="M836" s="69">
        <f>K836/L836</f>
        <v>2.5168035847647499E-2</v>
      </c>
      <c r="N836" s="70">
        <v>200.8</v>
      </c>
      <c r="O836" s="71">
        <f>M836*N836</f>
        <v>5.0537415982076181</v>
      </c>
      <c r="P836" s="71">
        <f>M836*60*1000</f>
        <v>1510.0821508588499</v>
      </c>
      <c r="Q836" s="194">
        <f>P836*N836/1000</f>
        <v>303.22449589245707</v>
      </c>
    </row>
    <row r="837" spans="1:17">
      <c r="A837" s="211"/>
      <c r="B837" s="11" t="s">
        <v>250</v>
      </c>
      <c r="C837" s="10" t="s">
        <v>246</v>
      </c>
      <c r="D837" s="11">
        <v>22</v>
      </c>
      <c r="E837" s="11" t="s">
        <v>40</v>
      </c>
      <c r="F837" s="67">
        <f>SUM(G837:I837)</f>
        <v>25.599999999999998</v>
      </c>
      <c r="G837" s="67">
        <v>0.92</v>
      </c>
      <c r="H837" s="67">
        <v>0.19</v>
      </c>
      <c r="I837" s="67">
        <v>24.49</v>
      </c>
      <c r="J837" s="68">
        <v>896.35</v>
      </c>
      <c r="K837" s="67">
        <v>16.850000000000001</v>
      </c>
      <c r="L837" s="68">
        <v>669.04</v>
      </c>
      <c r="M837" s="100">
        <f>K837/L837</f>
        <v>2.5185340188927423E-2</v>
      </c>
      <c r="N837" s="101">
        <v>209</v>
      </c>
      <c r="O837" s="102">
        <f>M837*N837</f>
        <v>5.2637360994858318</v>
      </c>
      <c r="P837" s="102">
        <f>M837*60*1000</f>
        <v>1511.1204113356453</v>
      </c>
      <c r="Q837" s="199">
        <f>P837*N837/1000</f>
        <v>315.82416596914987</v>
      </c>
    </row>
    <row r="838" spans="1:17">
      <c r="A838" s="211"/>
      <c r="B838" s="66" t="s">
        <v>405</v>
      </c>
      <c r="C838" s="10" t="s">
        <v>399</v>
      </c>
      <c r="D838" s="11">
        <v>8</v>
      </c>
      <c r="E838" s="11">
        <v>1965</v>
      </c>
      <c r="F838" s="67">
        <f>SUM(G838:I838)</f>
        <v>10.055999999999999</v>
      </c>
      <c r="G838" s="67">
        <v>0</v>
      </c>
      <c r="H838" s="67">
        <v>0</v>
      </c>
      <c r="I838" s="67">
        <v>10.055999999999999</v>
      </c>
      <c r="J838" s="68">
        <v>398.85</v>
      </c>
      <c r="K838" s="67">
        <v>10.055999999999999</v>
      </c>
      <c r="L838" s="68">
        <v>398.85</v>
      </c>
      <c r="M838" s="69">
        <f>K838/L838</f>
        <v>2.5212485896953737E-2</v>
      </c>
      <c r="N838" s="70">
        <v>294</v>
      </c>
      <c r="O838" s="71">
        <f>M838*N838</f>
        <v>7.4124708537043986</v>
      </c>
      <c r="P838" s="71">
        <f>M838*60*1000</f>
        <v>1512.7491538172242</v>
      </c>
      <c r="Q838" s="194">
        <f>P838*N838/1000</f>
        <v>444.74825122226389</v>
      </c>
    </row>
    <row r="839" spans="1:17">
      <c r="A839" s="211"/>
      <c r="B839" s="66" t="s">
        <v>727</v>
      </c>
      <c r="C839" s="10" t="s">
        <v>728</v>
      </c>
      <c r="D839" s="11">
        <v>12</v>
      </c>
      <c r="E839" s="11">
        <v>1970</v>
      </c>
      <c r="F839" s="67">
        <v>13.97</v>
      </c>
      <c r="G839" s="67">
        <v>0.55000000000000004</v>
      </c>
      <c r="H839" s="67">
        <v>0.12</v>
      </c>
      <c r="I839" s="67">
        <v>13.3</v>
      </c>
      <c r="J839" s="68">
        <v>527.29999999999995</v>
      </c>
      <c r="K839" s="67">
        <v>13.3</v>
      </c>
      <c r="L839" s="68">
        <v>527.29999999999995</v>
      </c>
      <c r="M839" s="69">
        <f>K839/L839</f>
        <v>2.5222833301725776E-2</v>
      </c>
      <c r="N839" s="70">
        <v>200.8</v>
      </c>
      <c r="O839" s="71">
        <f>M839*N839</f>
        <v>5.0647449269865366</v>
      </c>
      <c r="P839" s="71">
        <f>M839*60*1000</f>
        <v>1513.3699981035468</v>
      </c>
      <c r="Q839" s="194">
        <f>P839*N839/1000</f>
        <v>303.8846956191922</v>
      </c>
    </row>
    <row r="840" spans="1:17">
      <c r="A840" s="211"/>
      <c r="B840" s="11" t="s">
        <v>852</v>
      </c>
      <c r="C840" s="110" t="s">
        <v>842</v>
      </c>
      <c r="D840" s="111">
        <v>2</v>
      </c>
      <c r="E840" s="111" t="s">
        <v>40</v>
      </c>
      <c r="F840" s="112">
        <v>2.8490000000000002</v>
      </c>
      <c r="G840" s="112">
        <v>0.10199999999999999</v>
      </c>
      <c r="H840" s="112">
        <v>0.02</v>
      </c>
      <c r="I840" s="112">
        <v>2.7269999999999999</v>
      </c>
      <c r="J840" s="113"/>
      <c r="K840" s="112">
        <f>+I840</f>
        <v>2.7269999999999999</v>
      </c>
      <c r="L840" s="113">
        <v>107.98</v>
      </c>
      <c r="M840" s="114">
        <f>K840/L840</f>
        <v>2.5254676791998516E-2</v>
      </c>
      <c r="N840" s="115">
        <v>320.5</v>
      </c>
      <c r="O840" s="116">
        <f>M840*N840</f>
        <v>8.0941239118355242</v>
      </c>
      <c r="P840" s="116">
        <f>M840*60*1000</f>
        <v>1515.280607519911</v>
      </c>
      <c r="Q840" s="201">
        <f>P840*N840/1000</f>
        <v>485.64743471013151</v>
      </c>
    </row>
    <row r="841" spans="1:17">
      <c r="A841" s="211"/>
      <c r="B841" s="11" t="s">
        <v>934</v>
      </c>
      <c r="C841" s="10" t="s">
        <v>927</v>
      </c>
      <c r="D841" s="11">
        <v>8</v>
      </c>
      <c r="E841" s="11">
        <v>1968</v>
      </c>
      <c r="F841" s="67">
        <v>11.496</v>
      </c>
      <c r="G841" s="67">
        <v>0.35699999999999998</v>
      </c>
      <c r="H841" s="67">
        <v>1.28</v>
      </c>
      <c r="I841" s="67">
        <v>9.859</v>
      </c>
      <c r="J841" s="68">
        <v>390.08</v>
      </c>
      <c r="K841" s="67">
        <v>9.859</v>
      </c>
      <c r="L841" s="68">
        <v>390.08</v>
      </c>
      <c r="M841" s="69">
        <f>K841/L841</f>
        <v>2.5274302707137E-2</v>
      </c>
      <c r="N841" s="70">
        <v>216.69</v>
      </c>
      <c r="O841" s="71">
        <f>M841*N841</f>
        <v>5.476688653609517</v>
      </c>
      <c r="P841" s="71">
        <f>M841*60*1000</f>
        <v>1516.45816242822</v>
      </c>
      <c r="Q841" s="194">
        <f>P841*N841/1000</f>
        <v>328.60131921657097</v>
      </c>
    </row>
    <row r="842" spans="1:17">
      <c r="A842" s="211"/>
      <c r="B842" s="66" t="s">
        <v>41</v>
      </c>
      <c r="C842" s="10" t="s">
        <v>463</v>
      </c>
      <c r="D842" s="11">
        <v>23</v>
      </c>
      <c r="E842" s="11">
        <v>1998</v>
      </c>
      <c r="F842" s="67">
        <f>G842+H842+I842</f>
        <v>23.423999999999999</v>
      </c>
      <c r="G842" s="67">
        <v>0</v>
      </c>
      <c r="H842" s="67">
        <v>0</v>
      </c>
      <c r="I842" s="67">
        <v>23.423999999999999</v>
      </c>
      <c r="J842" s="68">
        <v>926.77</v>
      </c>
      <c r="K842" s="67">
        <f>I842</f>
        <v>23.423999999999999</v>
      </c>
      <c r="L842" s="68">
        <f>J842</f>
        <v>926.77</v>
      </c>
      <c r="M842" s="69">
        <f>K842/L842</f>
        <v>2.52748794199208E-2</v>
      </c>
      <c r="N842" s="70">
        <v>323.83999999999997</v>
      </c>
      <c r="O842" s="71">
        <f>M842*N842</f>
        <v>8.1850169513471513</v>
      </c>
      <c r="P842" s="71">
        <f>M842*60*1000</f>
        <v>1516.492765195248</v>
      </c>
      <c r="Q842" s="194">
        <f>P842*N842/1000</f>
        <v>491.10101708082908</v>
      </c>
    </row>
    <row r="843" spans="1:17">
      <c r="A843" s="211"/>
      <c r="B843" s="11" t="s">
        <v>250</v>
      </c>
      <c r="C843" s="10" t="s">
        <v>245</v>
      </c>
      <c r="D843" s="11">
        <v>42</v>
      </c>
      <c r="E843" s="11" t="s">
        <v>40</v>
      </c>
      <c r="F843" s="67">
        <f>SUM(G843:I843)</f>
        <v>33.5</v>
      </c>
      <c r="G843" s="67">
        <v>1.79</v>
      </c>
      <c r="H843" s="67">
        <v>0.33</v>
      </c>
      <c r="I843" s="67">
        <v>31.38</v>
      </c>
      <c r="J843" s="68">
        <v>1469.95</v>
      </c>
      <c r="K843" s="67">
        <v>27.3</v>
      </c>
      <c r="L843" s="68">
        <v>1078.77</v>
      </c>
      <c r="M843" s="100">
        <f>K843/L843</f>
        <v>2.5306599182402183E-2</v>
      </c>
      <c r="N843" s="101">
        <v>209</v>
      </c>
      <c r="O843" s="102">
        <f>M843*N843</f>
        <v>5.2890792291220565</v>
      </c>
      <c r="P843" s="102">
        <f>M843*60*1000</f>
        <v>1518.3959509441308</v>
      </c>
      <c r="Q843" s="199">
        <f>P843*N843/1000</f>
        <v>317.34475374732335</v>
      </c>
    </row>
    <row r="844" spans="1:17">
      <c r="A844" s="211"/>
      <c r="B844" s="66" t="s">
        <v>345</v>
      </c>
      <c r="C844" s="10" t="s">
        <v>882</v>
      </c>
      <c r="D844" s="11">
        <v>8</v>
      </c>
      <c r="E844" s="11">
        <v>1961</v>
      </c>
      <c r="F844" s="67">
        <f>SUM(G844:I844)</f>
        <v>9.1270000000000007</v>
      </c>
      <c r="G844" s="67">
        <v>0</v>
      </c>
      <c r="H844" s="67">
        <v>0</v>
      </c>
      <c r="I844" s="67">
        <v>9.1270000000000007</v>
      </c>
      <c r="J844" s="68">
        <v>360.49</v>
      </c>
      <c r="K844" s="67">
        <f>I844</f>
        <v>9.1270000000000007</v>
      </c>
      <c r="L844" s="68">
        <f>J844</f>
        <v>360.49</v>
      </c>
      <c r="M844" s="69">
        <f>K844/L844</f>
        <v>2.5318316735554385E-2</v>
      </c>
      <c r="N844" s="70">
        <v>220.94300000000001</v>
      </c>
      <c r="O844" s="71">
        <f>M844*N844</f>
        <v>5.5939048545035925</v>
      </c>
      <c r="P844" s="71">
        <f>M844*60*1000</f>
        <v>1519.099004133263</v>
      </c>
      <c r="Q844" s="194">
        <f>P844*N844/1000</f>
        <v>335.63429127021556</v>
      </c>
    </row>
    <row r="845" spans="1:17">
      <c r="A845" s="211"/>
      <c r="B845" s="11" t="s">
        <v>238</v>
      </c>
      <c r="C845" s="10" t="s">
        <v>921</v>
      </c>
      <c r="D845" s="11">
        <v>40</v>
      </c>
      <c r="E845" s="11">
        <v>1961</v>
      </c>
      <c r="F845" s="67">
        <v>47.58</v>
      </c>
      <c r="G845" s="67">
        <v>3.1970000000000001</v>
      </c>
      <c r="H845" s="67">
        <v>0.4</v>
      </c>
      <c r="I845" s="67">
        <f>F845-G845-H845</f>
        <v>43.982999999999997</v>
      </c>
      <c r="J845" s="68">
        <v>1732.11</v>
      </c>
      <c r="K845" s="67">
        <v>43.982799999999997</v>
      </c>
      <c r="L845" s="68">
        <v>1732.11</v>
      </c>
      <c r="M845" s="69">
        <f>K845/L845</f>
        <v>2.5392613633083348E-2</v>
      </c>
      <c r="N845" s="70">
        <v>249.5</v>
      </c>
      <c r="O845" s="71">
        <f>M845*N845</f>
        <v>6.3354571014542955</v>
      </c>
      <c r="P845" s="71">
        <f>M845*60*1000</f>
        <v>1523.5568179850009</v>
      </c>
      <c r="Q845" s="194">
        <f>P845*N845/1000</f>
        <v>380.12742608725773</v>
      </c>
    </row>
    <row r="846" spans="1:17">
      <c r="A846" s="211"/>
      <c r="B846" s="66" t="s">
        <v>345</v>
      </c>
      <c r="C846" s="10" t="s">
        <v>883</v>
      </c>
      <c r="D846" s="11">
        <v>8</v>
      </c>
      <c r="E846" s="11">
        <v>1960</v>
      </c>
      <c r="F846" s="67">
        <f>SUM(G846:I846)</f>
        <v>10.894</v>
      </c>
      <c r="G846" s="67">
        <v>0.32332300000000003</v>
      </c>
      <c r="H846" s="67">
        <v>1.28</v>
      </c>
      <c r="I846" s="67">
        <v>9.2906770000000005</v>
      </c>
      <c r="J846" s="68">
        <v>365.71</v>
      </c>
      <c r="K846" s="67">
        <f>I846</f>
        <v>9.2906770000000005</v>
      </c>
      <c r="L846" s="68">
        <f>J846</f>
        <v>365.71</v>
      </c>
      <c r="M846" s="69">
        <f>K846/L846</f>
        <v>2.5404492630773021E-2</v>
      </c>
      <c r="N846" s="70">
        <v>220.94300000000001</v>
      </c>
      <c r="O846" s="71">
        <f>M846*N846</f>
        <v>5.6129448153208843</v>
      </c>
      <c r="P846" s="71">
        <f>M846*60*1000</f>
        <v>1524.2695578463811</v>
      </c>
      <c r="Q846" s="194">
        <f>P846*N846/1000</f>
        <v>336.77668891925299</v>
      </c>
    </row>
    <row r="847" spans="1:17">
      <c r="A847" s="211"/>
      <c r="B847" s="66" t="s">
        <v>656</v>
      </c>
      <c r="C847" s="10" t="s">
        <v>652</v>
      </c>
      <c r="D847" s="11">
        <v>40</v>
      </c>
      <c r="E847" s="11">
        <v>1980</v>
      </c>
      <c r="F847" s="67">
        <v>56.161000000000001</v>
      </c>
      <c r="G847" s="67">
        <v>3.0350000000000001</v>
      </c>
      <c r="H847" s="67">
        <v>6.24</v>
      </c>
      <c r="I847" s="67">
        <v>46.886000000000003</v>
      </c>
      <c r="J847" s="68">
        <v>1888.28</v>
      </c>
      <c r="K847" s="67">
        <v>46.695999999999998</v>
      </c>
      <c r="L847" s="68">
        <v>1835.64</v>
      </c>
      <c r="M847" s="69">
        <f>K847/L847</f>
        <v>2.5438539147109453E-2</v>
      </c>
      <c r="N847" s="70">
        <v>274.78899999999999</v>
      </c>
      <c r="O847" s="71">
        <f>M847*N847</f>
        <v>6.9902307336950589</v>
      </c>
      <c r="P847" s="71">
        <f>M847*60*1000</f>
        <v>1526.3123488265671</v>
      </c>
      <c r="Q847" s="194">
        <f>P847*N847/1000</f>
        <v>419.41384402170354</v>
      </c>
    </row>
    <row r="848" spans="1:17">
      <c r="A848" s="211"/>
      <c r="B848" s="11" t="s">
        <v>590</v>
      </c>
      <c r="C848" s="117" t="s">
        <v>583</v>
      </c>
      <c r="D848" s="81">
        <v>24</v>
      </c>
      <c r="E848" s="81">
        <v>1968</v>
      </c>
      <c r="F848" s="82">
        <v>21.099</v>
      </c>
      <c r="G848" s="82">
        <v>0</v>
      </c>
      <c r="H848" s="82">
        <v>0</v>
      </c>
      <c r="I848" s="82">
        <v>21.098998000000002</v>
      </c>
      <c r="J848" s="83">
        <v>828.47</v>
      </c>
      <c r="K848" s="82">
        <v>21.098998000000002</v>
      </c>
      <c r="L848" s="83">
        <v>828.47</v>
      </c>
      <c r="M848" s="84">
        <v>2.5467425495189929E-2</v>
      </c>
      <c r="N848" s="85">
        <v>248.52</v>
      </c>
      <c r="O848" s="86">
        <v>6.3291645840646016</v>
      </c>
      <c r="P848" s="86">
        <v>1528.0455297113958</v>
      </c>
      <c r="Q848" s="197">
        <v>379.7498750438761</v>
      </c>
    </row>
    <row r="849" spans="1:17">
      <c r="A849" s="211"/>
      <c r="B849" s="66" t="s">
        <v>216</v>
      </c>
      <c r="C849" s="10" t="s">
        <v>229</v>
      </c>
      <c r="D849" s="11">
        <v>10</v>
      </c>
      <c r="E849" s="11">
        <v>1983</v>
      </c>
      <c r="F849" s="67">
        <v>20.047999999999998</v>
      </c>
      <c r="G849" s="67">
        <v>1.07</v>
      </c>
      <c r="H849" s="67">
        <v>1.6080000000000001</v>
      </c>
      <c r="I849" s="67">
        <v>17.37</v>
      </c>
      <c r="J849" s="68">
        <v>681.4</v>
      </c>
      <c r="K849" s="67">
        <v>17.37</v>
      </c>
      <c r="L849" s="68">
        <v>681.4</v>
      </c>
      <c r="M849" s="69">
        <f>K849/L849</f>
        <v>2.5491634869386558E-2</v>
      </c>
      <c r="N849" s="70">
        <v>300.85000000000002</v>
      </c>
      <c r="O849" s="71">
        <f>M849*N849</f>
        <v>7.6691583504549463</v>
      </c>
      <c r="P849" s="71">
        <f>M849*60*1000</f>
        <v>1529.4980921631936</v>
      </c>
      <c r="Q849" s="194">
        <f>P849*N849/1000</f>
        <v>460.14950102729682</v>
      </c>
    </row>
    <row r="850" spans="1:17">
      <c r="A850" s="211"/>
      <c r="B850" s="66" t="s">
        <v>656</v>
      </c>
      <c r="C850" s="10" t="s">
        <v>899</v>
      </c>
      <c r="D850" s="11">
        <v>12</v>
      </c>
      <c r="E850" s="11">
        <v>1960</v>
      </c>
      <c r="F850" s="67">
        <v>16.814</v>
      </c>
      <c r="G850" s="67">
        <v>0.63100000000000001</v>
      </c>
      <c r="H850" s="67">
        <v>1.92</v>
      </c>
      <c r="I850" s="67">
        <v>14.263</v>
      </c>
      <c r="J850" s="68">
        <v>557.91</v>
      </c>
      <c r="K850" s="67">
        <v>10.798</v>
      </c>
      <c r="L850" s="68">
        <v>422.39</v>
      </c>
      <c r="M850" s="69">
        <f>K850/L850</f>
        <v>2.556405217926561E-2</v>
      </c>
      <c r="N850" s="70">
        <v>274.78899999999999</v>
      </c>
      <c r="O850" s="71">
        <f>M850*N850</f>
        <v>7.024720334288217</v>
      </c>
      <c r="P850" s="71">
        <f>M850*60*1000</f>
        <v>1533.8431307559365</v>
      </c>
      <c r="Q850" s="194">
        <f>P850*N850/1000</f>
        <v>421.48322005729301</v>
      </c>
    </row>
    <row r="851" spans="1:17">
      <c r="A851" s="211"/>
      <c r="B851" s="66" t="s">
        <v>500</v>
      </c>
      <c r="C851" s="10" t="s">
        <v>795</v>
      </c>
      <c r="D851" s="11">
        <v>7</v>
      </c>
      <c r="E851" s="11">
        <v>1915</v>
      </c>
      <c r="F851" s="67">
        <v>14.225199999999999</v>
      </c>
      <c r="G851" s="67">
        <v>3.4779</v>
      </c>
      <c r="H851" s="67">
        <v>0.7</v>
      </c>
      <c r="I851" s="67">
        <v>10.0473</v>
      </c>
      <c r="J851" s="68">
        <v>392.4</v>
      </c>
      <c r="K851" s="67">
        <v>10.0473</v>
      </c>
      <c r="L851" s="68">
        <v>392.4</v>
      </c>
      <c r="M851" s="69">
        <f>K851/L851</f>
        <v>2.560474006116208E-2</v>
      </c>
      <c r="N851" s="70">
        <v>246.77600000000001</v>
      </c>
      <c r="O851" s="71">
        <f>M851*N851</f>
        <v>6.3186353333333338</v>
      </c>
      <c r="P851" s="71">
        <v>1536.2844036697247</v>
      </c>
      <c r="Q851" s="194">
        <v>379.11811999999998</v>
      </c>
    </row>
    <row r="852" spans="1:17">
      <c r="A852" s="211"/>
      <c r="B852" s="66" t="s">
        <v>41</v>
      </c>
      <c r="C852" s="10" t="s">
        <v>866</v>
      </c>
      <c r="D852" s="11">
        <v>11</v>
      </c>
      <c r="E852" s="11" t="s">
        <v>40</v>
      </c>
      <c r="F852" s="67">
        <f>G852+H852+I852</f>
        <v>13.625</v>
      </c>
      <c r="G852" s="67">
        <v>0.32500000000000001</v>
      </c>
      <c r="H852" s="67">
        <v>1.587</v>
      </c>
      <c r="I852" s="67">
        <v>11.712999999999999</v>
      </c>
      <c r="J852" s="68">
        <v>457.1</v>
      </c>
      <c r="K852" s="67">
        <v>10.41</v>
      </c>
      <c r="L852" s="68">
        <v>406.27</v>
      </c>
      <c r="M852" s="69">
        <f>K852/L852</f>
        <v>2.5623353927191277E-2</v>
      </c>
      <c r="N852" s="70">
        <v>323.83999999999997</v>
      </c>
      <c r="O852" s="71">
        <f>M852*N852</f>
        <v>8.2978669357816219</v>
      </c>
      <c r="P852" s="71">
        <f>M852*60*1000</f>
        <v>1537.4012356314765</v>
      </c>
      <c r="Q852" s="194">
        <f>P852*N852/1000</f>
        <v>497.87201614689735</v>
      </c>
    </row>
    <row r="853" spans="1:17">
      <c r="A853" s="211"/>
      <c r="B853" s="11" t="s">
        <v>105</v>
      </c>
      <c r="C853" s="10" t="s">
        <v>96</v>
      </c>
      <c r="D853" s="11">
        <v>28</v>
      </c>
      <c r="E853" s="11">
        <v>1957</v>
      </c>
      <c r="F853" s="67">
        <v>37.49</v>
      </c>
      <c r="G853" s="67">
        <v>0</v>
      </c>
      <c r="H853" s="67">
        <v>0</v>
      </c>
      <c r="I853" s="67">
        <v>37.49</v>
      </c>
      <c r="J853" s="68">
        <v>1461.55</v>
      </c>
      <c r="K853" s="67">
        <v>33.349696281345153</v>
      </c>
      <c r="L853" s="68">
        <v>1300.1400000000001</v>
      </c>
      <c r="M853" s="69">
        <f>K853/L853</f>
        <v>2.5650850124867439E-2</v>
      </c>
      <c r="N853" s="70">
        <v>276.64200000000005</v>
      </c>
      <c r="O853" s="71">
        <f>M853*N853</f>
        <v>7.0961024802435793</v>
      </c>
      <c r="P853" s="71">
        <f>M853*60*1000</f>
        <v>1539.0510074920462</v>
      </c>
      <c r="Q853" s="194">
        <f>P853*N853/1000</f>
        <v>425.76614881461472</v>
      </c>
    </row>
    <row r="854" spans="1:17">
      <c r="A854" s="211"/>
      <c r="B854" s="11" t="s">
        <v>619</v>
      </c>
      <c r="C854" s="59" t="s">
        <v>613</v>
      </c>
      <c r="D854" s="60">
        <v>12</v>
      </c>
      <c r="E854" s="60">
        <v>1968</v>
      </c>
      <c r="F854" s="61">
        <v>14.444000000000001</v>
      </c>
      <c r="G854" s="61">
        <v>0.56100000000000005</v>
      </c>
      <c r="H854" s="61">
        <v>0.12</v>
      </c>
      <c r="I854" s="61">
        <v>13.763000999999999</v>
      </c>
      <c r="J854" s="62">
        <v>536.53</v>
      </c>
      <c r="K854" s="61">
        <v>13.763000999999999</v>
      </c>
      <c r="L854" s="62">
        <v>536.53</v>
      </c>
      <c r="M854" s="63">
        <v>2.5651875943563267E-2</v>
      </c>
      <c r="N854" s="64">
        <v>301.27600000000001</v>
      </c>
      <c r="O854" s="65">
        <v>7.7282945767729672</v>
      </c>
      <c r="P854" s="65">
        <v>1539.112556613796</v>
      </c>
      <c r="Q854" s="195">
        <v>463.69767460637803</v>
      </c>
    </row>
    <row r="855" spans="1:17">
      <c r="A855" s="211"/>
      <c r="B855" s="11" t="s">
        <v>279</v>
      </c>
      <c r="C855" s="10" t="s">
        <v>996</v>
      </c>
      <c r="D855" s="11">
        <v>3</v>
      </c>
      <c r="E855" s="11"/>
      <c r="F855" s="67">
        <f>SUM(I855+H855+G855)</f>
        <v>3.2389999999999999</v>
      </c>
      <c r="G855" s="67">
        <v>0</v>
      </c>
      <c r="H855" s="67">
        <v>0</v>
      </c>
      <c r="I855" s="67">
        <v>3.2389999999999999</v>
      </c>
      <c r="J855" s="68">
        <v>125.4</v>
      </c>
      <c r="K855" s="67">
        <v>3.2389999999999999</v>
      </c>
      <c r="L855" s="68">
        <v>125.4</v>
      </c>
      <c r="M855" s="69">
        <f>K855/L855</f>
        <v>2.5829346092503987E-2</v>
      </c>
      <c r="N855" s="70">
        <v>207.75</v>
      </c>
      <c r="O855" s="71">
        <f>M855*N855</f>
        <v>5.3660466507177036</v>
      </c>
      <c r="P855" s="71">
        <f>M855*60*1000</f>
        <v>1549.7607655502393</v>
      </c>
      <c r="Q855" s="194">
        <f>P855*N855/1000</f>
        <v>321.9627990430622</v>
      </c>
    </row>
    <row r="856" spans="1:17">
      <c r="A856" s="211"/>
      <c r="B856" s="11" t="s">
        <v>638</v>
      </c>
      <c r="C856" s="10" t="s">
        <v>1064</v>
      </c>
      <c r="D856" s="11">
        <v>8</v>
      </c>
      <c r="E856" s="11">
        <v>1969</v>
      </c>
      <c r="F856" s="67">
        <v>10.771000000000001</v>
      </c>
      <c r="G856" s="67">
        <v>0</v>
      </c>
      <c r="H856" s="67">
        <v>0</v>
      </c>
      <c r="I856" s="67">
        <v>10.771001999999999</v>
      </c>
      <c r="J856" s="68">
        <v>416.7</v>
      </c>
      <c r="K856" s="67">
        <v>10.771001999999999</v>
      </c>
      <c r="L856" s="68">
        <v>416.7</v>
      </c>
      <c r="M856" s="69">
        <v>2.5848336933045356E-2</v>
      </c>
      <c r="N856" s="70">
        <v>294.08200000000005</v>
      </c>
      <c r="O856" s="71">
        <v>7.6015306219438452</v>
      </c>
      <c r="P856" s="71">
        <v>1550.9002159827214</v>
      </c>
      <c r="Q856" s="194">
        <v>456.09183731663074</v>
      </c>
    </row>
    <row r="857" spans="1:17">
      <c r="A857" s="211"/>
      <c r="B857" s="66" t="s">
        <v>345</v>
      </c>
      <c r="C857" s="10" t="s">
        <v>884</v>
      </c>
      <c r="D857" s="11">
        <v>8</v>
      </c>
      <c r="E857" s="11">
        <v>1959</v>
      </c>
      <c r="F857" s="67">
        <f>SUM(G857:I857)</f>
        <v>11.077</v>
      </c>
      <c r="G857" s="67">
        <v>0.37396800000000002</v>
      </c>
      <c r="H857" s="67">
        <v>1.28</v>
      </c>
      <c r="I857" s="67">
        <v>9.4230319999999992</v>
      </c>
      <c r="J857" s="68">
        <v>363.07</v>
      </c>
      <c r="K857" s="67">
        <f>I857</f>
        <v>9.4230319999999992</v>
      </c>
      <c r="L857" s="68">
        <f>J857</f>
        <v>363.07</v>
      </c>
      <c r="M857" s="69">
        <f>K857/L857</f>
        <v>2.5953760982730601E-2</v>
      </c>
      <c r="N857" s="70">
        <v>220.94300000000001</v>
      </c>
      <c r="O857" s="71">
        <f>M857*N857</f>
        <v>5.7343018128074474</v>
      </c>
      <c r="P857" s="71">
        <f>M857*60*1000</f>
        <v>1557.2256589638359</v>
      </c>
      <c r="Q857" s="194">
        <f>P857*N857/1000</f>
        <v>344.05810876844686</v>
      </c>
    </row>
    <row r="858" spans="1:17">
      <c r="A858" s="211"/>
      <c r="B858" s="11" t="s">
        <v>58</v>
      </c>
      <c r="C858" s="10" t="s">
        <v>756</v>
      </c>
      <c r="D858" s="11">
        <v>50</v>
      </c>
      <c r="E858" s="11" t="s">
        <v>40</v>
      </c>
      <c r="F858" s="67">
        <f>SUM(G858:I858)</f>
        <v>51.396000000000001</v>
      </c>
      <c r="G858" s="67">
        <v>3.5781920000000005</v>
      </c>
      <c r="H858" s="67">
        <v>0.48</v>
      </c>
      <c r="I858" s="67">
        <v>47.337808000000003</v>
      </c>
      <c r="J858" s="68">
        <v>1823.72</v>
      </c>
      <c r="K858" s="67">
        <v>47.337808000000003</v>
      </c>
      <c r="L858" s="68">
        <v>1823.72</v>
      </c>
      <c r="M858" s="69">
        <f>K858/L858</f>
        <v>2.5956730199811377E-2</v>
      </c>
      <c r="N858" s="70">
        <v>241.32599999999999</v>
      </c>
      <c r="O858" s="71">
        <f>M858*N858</f>
        <v>6.26403387219968</v>
      </c>
      <c r="P858" s="71">
        <f>M858*60*1000</f>
        <v>1557.4038119886827</v>
      </c>
      <c r="Q858" s="194">
        <f>P858*N858/1000</f>
        <v>375.84203233198082</v>
      </c>
    </row>
    <row r="859" spans="1:17">
      <c r="A859" s="211"/>
      <c r="B859" s="66" t="s">
        <v>147</v>
      </c>
      <c r="C859" s="87" t="s">
        <v>448</v>
      </c>
      <c r="D859" s="88">
        <v>17</v>
      </c>
      <c r="E859" s="89" t="s">
        <v>40</v>
      </c>
      <c r="F859" s="90">
        <v>18.75</v>
      </c>
      <c r="G859" s="90">
        <v>1.44</v>
      </c>
      <c r="H859" s="91">
        <v>0.8</v>
      </c>
      <c r="I859" s="90">
        <v>16.510000000000002</v>
      </c>
      <c r="J859" s="92">
        <v>635.98</v>
      </c>
      <c r="K859" s="90">
        <v>16.510000000000002</v>
      </c>
      <c r="L859" s="92">
        <v>635.98</v>
      </c>
      <c r="M859" s="69">
        <f>K859/L859</f>
        <v>2.5959935847039216E-2</v>
      </c>
      <c r="N859" s="70">
        <v>222.7</v>
      </c>
      <c r="O859" s="71">
        <f>M859*N859</f>
        <v>5.7812777131356334</v>
      </c>
      <c r="P859" s="71">
        <f>M859*60*1000</f>
        <v>1557.5961508223531</v>
      </c>
      <c r="Q859" s="194">
        <f>P859*N859/1000</f>
        <v>346.87666278813805</v>
      </c>
    </row>
    <row r="860" spans="1:17">
      <c r="A860" s="211"/>
      <c r="B860" s="66" t="s">
        <v>500</v>
      </c>
      <c r="C860" s="10" t="s">
        <v>497</v>
      </c>
      <c r="D860" s="11">
        <v>111</v>
      </c>
      <c r="E860" s="11">
        <v>1969</v>
      </c>
      <c r="F860" s="67">
        <v>97.283299999999997</v>
      </c>
      <c r="G860" s="67">
        <v>10.741099999999999</v>
      </c>
      <c r="H860" s="67">
        <v>10.84</v>
      </c>
      <c r="I860" s="67">
        <v>75.702200000000005</v>
      </c>
      <c r="J860" s="68">
        <v>2914.16</v>
      </c>
      <c r="K860" s="67">
        <v>75.702299999999994</v>
      </c>
      <c r="L860" s="68">
        <v>2914.16</v>
      </c>
      <c r="M860" s="69">
        <f>K860/L860</f>
        <v>2.5977400005490432E-2</v>
      </c>
      <c r="N860" s="70">
        <v>246.77600000000001</v>
      </c>
      <c r="O860" s="71">
        <f>M860*N860</f>
        <v>6.410598863754907</v>
      </c>
      <c r="P860" s="71">
        <v>1558.644000329426</v>
      </c>
      <c r="Q860" s="194">
        <v>384.63593182529445</v>
      </c>
    </row>
    <row r="861" spans="1:17">
      <c r="A861" s="211"/>
      <c r="B861" s="11" t="s">
        <v>279</v>
      </c>
      <c r="C861" s="10" t="s">
        <v>273</v>
      </c>
      <c r="D861" s="11">
        <v>8</v>
      </c>
      <c r="E861" s="11">
        <v>1959</v>
      </c>
      <c r="F861" s="67">
        <f>SUM(I861+H861+G861)</f>
        <v>11.521000000000001</v>
      </c>
      <c r="G861" s="67">
        <v>0.81599999999999995</v>
      </c>
      <c r="H861" s="67">
        <v>1.28</v>
      </c>
      <c r="I861" s="67">
        <v>9.4250000000000007</v>
      </c>
      <c r="J861" s="68">
        <v>361.47</v>
      </c>
      <c r="K861" s="67">
        <v>9.4250000000000007</v>
      </c>
      <c r="L861" s="68">
        <v>361.47</v>
      </c>
      <c r="M861" s="69">
        <f>K861/L861</f>
        <v>2.6074086369546574E-2</v>
      </c>
      <c r="N861" s="70">
        <v>207.75</v>
      </c>
      <c r="O861" s="71">
        <f>M861*N861</f>
        <v>5.4168914432733004</v>
      </c>
      <c r="P861" s="71">
        <f>M861*60*1000</f>
        <v>1564.4451821727946</v>
      </c>
      <c r="Q861" s="194">
        <f>P861*N861/1000</f>
        <v>325.01348659639808</v>
      </c>
    </row>
    <row r="862" spans="1:17">
      <c r="A862" s="211"/>
      <c r="B862" s="66" t="s">
        <v>500</v>
      </c>
      <c r="C862" s="10" t="s">
        <v>796</v>
      </c>
      <c r="D862" s="11">
        <v>105</v>
      </c>
      <c r="E862" s="11">
        <v>1963</v>
      </c>
      <c r="F862" s="67">
        <v>76.900000000000006</v>
      </c>
      <c r="G862" s="67">
        <v>6.2712000000000003</v>
      </c>
      <c r="H862" s="67"/>
      <c r="I862" s="67">
        <v>70.628799999999998</v>
      </c>
      <c r="J862" s="68">
        <v>2703.3</v>
      </c>
      <c r="K862" s="67">
        <v>70.628799999999998</v>
      </c>
      <c r="L862" s="68">
        <v>2703.3</v>
      </c>
      <c r="M862" s="69">
        <f>K862/L862</f>
        <v>2.612688195908704E-2</v>
      </c>
      <c r="N862" s="70">
        <v>246.77600000000001</v>
      </c>
      <c r="O862" s="71">
        <f>M862*N862</f>
        <v>6.447487422335664</v>
      </c>
      <c r="P862" s="71">
        <v>1567.6129175452224</v>
      </c>
      <c r="Q862" s="194">
        <v>386.84924534013982</v>
      </c>
    </row>
    <row r="863" spans="1:17">
      <c r="A863" s="211"/>
      <c r="B863" s="11" t="s">
        <v>58</v>
      </c>
      <c r="C863" s="10" t="s">
        <v>757</v>
      </c>
      <c r="D863" s="11">
        <v>18</v>
      </c>
      <c r="E863" s="11">
        <v>1959</v>
      </c>
      <c r="F863" s="67">
        <f>SUM(G863:I863)</f>
        <v>21.112400000000001</v>
      </c>
      <c r="G863" s="67">
        <v>1.3031800000000002</v>
      </c>
      <c r="H863" s="67">
        <v>0.18</v>
      </c>
      <c r="I863" s="67">
        <v>19.62922</v>
      </c>
      <c r="J863" s="68">
        <v>749.42</v>
      </c>
      <c r="K863" s="67">
        <v>19.62922</v>
      </c>
      <c r="L863" s="68">
        <v>749.42</v>
      </c>
      <c r="M863" s="69">
        <f>K863/L863</f>
        <v>2.6192548904486138E-2</v>
      </c>
      <c r="N863" s="70">
        <v>241.32599999999999</v>
      </c>
      <c r="O863" s="71">
        <f>M863*N863</f>
        <v>6.3209430569240217</v>
      </c>
      <c r="P863" s="71">
        <f>M863*60*1000</f>
        <v>1571.5529342691684</v>
      </c>
      <c r="Q863" s="194">
        <f>P863*N863/1000</f>
        <v>379.25658341544136</v>
      </c>
    </row>
    <row r="864" spans="1:17">
      <c r="A864" s="211"/>
      <c r="B864" s="66" t="s">
        <v>260</v>
      </c>
      <c r="C864" s="10" t="s">
        <v>255</v>
      </c>
      <c r="D864" s="11">
        <v>9</v>
      </c>
      <c r="E864" s="11" t="s">
        <v>40</v>
      </c>
      <c r="F864" s="67">
        <f>G864+H864+I864</f>
        <v>18.501000000000001</v>
      </c>
      <c r="G864" s="67">
        <v>0.32200000000000001</v>
      </c>
      <c r="H864" s="67">
        <v>1.44</v>
      </c>
      <c r="I864" s="67">
        <v>16.739000000000001</v>
      </c>
      <c r="J864" s="68">
        <v>635.51</v>
      </c>
      <c r="K864" s="67">
        <f>I864</f>
        <v>16.739000000000001</v>
      </c>
      <c r="L864" s="68">
        <f>J864</f>
        <v>635.51</v>
      </c>
      <c r="M864" s="69">
        <f>K864/L864</f>
        <v>2.6339475381976681E-2</v>
      </c>
      <c r="N864" s="70">
        <v>173.6</v>
      </c>
      <c r="O864" s="71">
        <f>M864*N864</f>
        <v>4.5725329263111512</v>
      </c>
      <c r="P864" s="71">
        <f>M864*60*1000</f>
        <v>1580.3685229186008</v>
      </c>
      <c r="Q864" s="194">
        <f>P864*N864/1000</f>
        <v>274.35197557866911</v>
      </c>
    </row>
    <row r="865" spans="1:17">
      <c r="A865" s="211"/>
      <c r="B865" s="11" t="s">
        <v>279</v>
      </c>
      <c r="C865" s="10" t="s">
        <v>493</v>
      </c>
      <c r="D865" s="11">
        <v>8</v>
      </c>
      <c r="E865" s="11">
        <v>1960</v>
      </c>
      <c r="F865" s="67">
        <f>SUM(I865+H865+G865)</f>
        <v>11.583000000000002</v>
      </c>
      <c r="G865" s="67">
        <v>0.66300000000000003</v>
      </c>
      <c r="H865" s="67">
        <v>1.1200000000000001</v>
      </c>
      <c r="I865" s="67">
        <v>9.8000000000000007</v>
      </c>
      <c r="J865" s="68">
        <v>371.41</v>
      </c>
      <c r="K865" s="67">
        <f>SUM(M865*L865)</f>
        <v>7.2459023</v>
      </c>
      <c r="L865" s="68">
        <v>274.57</v>
      </c>
      <c r="M865" s="69">
        <v>2.639E-2</v>
      </c>
      <c r="N865" s="70">
        <v>207.75</v>
      </c>
      <c r="O865" s="71">
        <f>M865*N865</f>
        <v>5.4825225</v>
      </c>
      <c r="P865" s="71">
        <f>M865*60*1000</f>
        <v>1583.3999999999999</v>
      </c>
      <c r="Q865" s="194">
        <f>P865*N865/1000</f>
        <v>328.95134999999999</v>
      </c>
    </row>
    <row r="866" spans="1:17">
      <c r="A866" s="211"/>
      <c r="B866" s="66" t="s">
        <v>405</v>
      </c>
      <c r="C866" s="10" t="s">
        <v>396</v>
      </c>
      <c r="D866" s="11">
        <v>4</v>
      </c>
      <c r="E866" s="11">
        <v>1973</v>
      </c>
      <c r="F866" s="67">
        <f>SUM(G866:I866)</f>
        <v>4.6130000000000004</v>
      </c>
      <c r="G866" s="67">
        <v>0</v>
      </c>
      <c r="H866" s="67">
        <v>0</v>
      </c>
      <c r="I866" s="67">
        <v>4.6130000000000004</v>
      </c>
      <c r="J866" s="68">
        <v>174.77</v>
      </c>
      <c r="K866" s="67">
        <v>4.6130000000000004</v>
      </c>
      <c r="L866" s="68">
        <v>174.77</v>
      </c>
      <c r="M866" s="69">
        <f>K866/L866</f>
        <v>2.6394690164215827E-2</v>
      </c>
      <c r="N866" s="70">
        <v>294</v>
      </c>
      <c r="O866" s="71">
        <f>M866*N866</f>
        <v>7.7600389082794532</v>
      </c>
      <c r="P866" s="71">
        <f>M866*60*1000</f>
        <v>1583.6814098529496</v>
      </c>
      <c r="Q866" s="194">
        <f>P866*N866/1000</f>
        <v>465.60233449676718</v>
      </c>
    </row>
    <row r="867" spans="1:17">
      <c r="A867" s="211"/>
      <c r="B867" s="66" t="s">
        <v>345</v>
      </c>
      <c r="C867" s="10" t="s">
        <v>885</v>
      </c>
      <c r="D867" s="11">
        <v>7</v>
      </c>
      <c r="E867" s="11">
        <v>1955</v>
      </c>
      <c r="F867" s="67">
        <f>SUM(G867:I867)</f>
        <v>7.024</v>
      </c>
      <c r="G867" s="67">
        <v>0</v>
      </c>
      <c r="H867" s="67">
        <v>0</v>
      </c>
      <c r="I867" s="67">
        <v>7.024</v>
      </c>
      <c r="J867" s="68">
        <v>265.27999999999997</v>
      </c>
      <c r="K867" s="67">
        <f>I867</f>
        <v>7.024</v>
      </c>
      <c r="L867" s="68">
        <f>J867</f>
        <v>265.27999999999997</v>
      </c>
      <c r="M867" s="69">
        <f>K867/L867</f>
        <v>2.647768395657419E-2</v>
      </c>
      <c r="N867" s="70">
        <v>220.94300000000001</v>
      </c>
      <c r="O867" s="71">
        <f>M867*N867</f>
        <v>5.8500589264173719</v>
      </c>
      <c r="P867" s="71">
        <f>M867*60*1000</f>
        <v>1588.6610373944513</v>
      </c>
      <c r="Q867" s="194">
        <f>P867*N867/1000</f>
        <v>351.00353558504224</v>
      </c>
    </row>
    <row r="868" spans="1:17">
      <c r="A868" s="211"/>
      <c r="B868" s="66" t="s">
        <v>215</v>
      </c>
      <c r="C868" s="10" t="s">
        <v>214</v>
      </c>
      <c r="D868" s="11">
        <v>28</v>
      </c>
      <c r="E868" s="11">
        <v>1969</v>
      </c>
      <c r="F868" s="67">
        <f>SUM(G868+H868+I868)</f>
        <v>27.7</v>
      </c>
      <c r="G868" s="67">
        <v>3.1</v>
      </c>
      <c r="H868" s="67">
        <v>0.3</v>
      </c>
      <c r="I868" s="67">
        <v>24.3</v>
      </c>
      <c r="J868" s="68">
        <v>917.1</v>
      </c>
      <c r="K868" s="67">
        <v>24.3</v>
      </c>
      <c r="L868" s="68">
        <v>917.1</v>
      </c>
      <c r="M868" s="69">
        <f>SUM(K868/L868)</f>
        <v>2.649656526005888E-2</v>
      </c>
      <c r="N868" s="70">
        <v>222.1</v>
      </c>
      <c r="O868" s="71">
        <f>SUM(M868*N868)</f>
        <v>5.8848871442590776</v>
      </c>
      <c r="P868" s="71">
        <f>SUM(M868*60*1000)</f>
        <v>1589.7939156035327</v>
      </c>
      <c r="Q868" s="194">
        <f>SUM(O868*60)</f>
        <v>353.09322865554464</v>
      </c>
    </row>
    <row r="869" spans="1:17">
      <c r="A869" s="211"/>
      <c r="B869" s="11" t="s">
        <v>619</v>
      </c>
      <c r="C869" s="59" t="s">
        <v>615</v>
      </c>
      <c r="D869" s="60">
        <v>6</v>
      </c>
      <c r="E869" s="60">
        <v>1968</v>
      </c>
      <c r="F869" s="61">
        <v>6.69</v>
      </c>
      <c r="G869" s="61">
        <v>0</v>
      </c>
      <c r="H869" s="61">
        <v>0</v>
      </c>
      <c r="I869" s="61">
        <v>6.69</v>
      </c>
      <c r="J869" s="62">
        <v>252.14</v>
      </c>
      <c r="K869" s="61">
        <v>6.69</v>
      </c>
      <c r="L869" s="62">
        <v>252.14</v>
      </c>
      <c r="M869" s="63">
        <v>2.6532878559530421E-2</v>
      </c>
      <c r="N869" s="64">
        <v>301.27600000000001</v>
      </c>
      <c r="O869" s="65">
        <v>7.9937195209010872</v>
      </c>
      <c r="P869" s="65">
        <v>1591.9727135718254</v>
      </c>
      <c r="Q869" s="195">
        <v>479.62317125406531</v>
      </c>
    </row>
    <row r="870" spans="1:17">
      <c r="A870" s="211"/>
      <c r="B870" s="66" t="s">
        <v>500</v>
      </c>
      <c r="C870" s="10" t="s">
        <v>797</v>
      </c>
      <c r="D870" s="11">
        <v>6</v>
      </c>
      <c r="E870" s="11">
        <v>1915</v>
      </c>
      <c r="F870" s="67">
        <v>14.1</v>
      </c>
      <c r="G870" s="67">
        <v>1.5293000000000001</v>
      </c>
      <c r="H870" s="67">
        <v>0.6</v>
      </c>
      <c r="I870" s="67">
        <v>11.970700000000001</v>
      </c>
      <c r="J870" s="68">
        <v>450.96</v>
      </c>
      <c r="K870" s="67">
        <v>11.970700000000001</v>
      </c>
      <c r="L870" s="68">
        <v>450.96</v>
      </c>
      <c r="M870" s="69">
        <f>K870/L870</f>
        <v>2.654492637927976E-2</v>
      </c>
      <c r="N870" s="70">
        <v>246.77600000000001</v>
      </c>
      <c r="O870" s="71">
        <f>M870*N870</f>
        <v>6.5506507521731425</v>
      </c>
      <c r="P870" s="71">
        <v>1592.6955827567856</v>
      </c>
      <c r="Q870" s="194">
        <v>393.0390451303885</v>
      </c>
    </row>
    <row r="871" spans="1:17">
      <c r="A871" s="211"/>
      <c r="B871" s="11" t="s">
        <v>238</v>
      </c>
      <c r="C871" s="10" t="s">
        <v>922</v>
      </c>
      <c r="D871" s="11">
        <v>81</v>
      </c>
      <c r="E871" s="11">
        <v>1961</v>
      </c>
      <c r="F871" s="67">
        <v>40.06</v>
      </c>
      <c r="G871" s="67">
        <v>3.5459999999999998</v>
      </c>
      <c r="H871" s="67">
        <v>0.8</v>
      </c>
      <c r="I871" s="67">
        <f>F871-G871-H871</f>
        <v>35.714000000000006</v>
      </c>
      <c r="J871" s="68">
        <v>1344.76</v>
      </c>
      <c r="K871" s="67">
        <v>35.713999999999999</v>
      </c>
      <c r="L871" s="68">
        <v>1344.76</v>
      </c>
      <c r="M871" s="69">
        <f>K871/L871</f>
        <v>2.6557898807222105E-2</v>
      </c>
      <c r="N871" s="70">
        <v>249.5</v>
      </c>
      <c r="O871" s="71">
        <f>M871*N871</f>
        <v>6.6261957524019151</v>
      </c>
      <c r="P871" s="71">
        <f>M871*60*1000</f>
        <v>1593.4739284333264</v>
      </c>
      <c r="Q871" s="194">
        <f>P871*N871/1000</f>
        <v>397.57174514411497</v>
      </c>
    </row>
    <row r="872" spans="1:17">
      <c r="A872" s="211"/>
      <c r="B872" s="11" t="s">
        <v>619</v>
      </c>
      <c r="C872" s="59" t="s">
        <v>618</v>
      </c>
      <c r="D872" s="60">
        <v>11</v>
      </c>
      <c r="E872" s="60">
        <v>1976</v>
      </c>
      <c r="F872" s="61">
        <v>13.195</v>
      </c>
      <c r="G872" s="61">
        <v>0</v>
      </c>
      <c r="H872" s="61">
        <v>0</v>
      </c>
      <c r="I872" s="61">
        <v>13.194998</v>
      </c>
      <c r="J872" s="62">
        <v>496.05</v>
      </c>
      <c r="K872" s="61">
        <v>13.194998</v>
      </c>
      <c r="L872" s="62">
        <v>496.05</v>
      </c>
      <c r="M872" s="63">
        <v>2.6600137082955347E-2</v>
      </c>
      <c r="N872" s="64">
        <v>301.27600000000001</v>
      </c>
      <c r="O872" s="65">
        <v>8.0139828998044553</v>
      </c>
      <c r="P872" s="65">
        <v>1596.0082249773209</v>
      </c>
      <c r="Q872" s="195">
        <v>480.83897398826736</v>
      </c>
    </row>
    <row r="873" spans="1:17">
      <c r="A873" s="211"/>
      <c r="B873" s="11" t="s">
        <v>61</v>
      </c>
      <c r="C873" s="10" t="s">
        <v>382</v>
      </c>
      <c r="D873" s="11">
        <v>42</v>
      </c>
      <c r="E873" s="11" t="s">
        <v>758</v>
      </c>
      <c r="F873" s="67">
        <f>SUM(G873,H873,I873)</f>
        <v>28.42</v>
      </c>
      <c r="G873" s="67">
        <v>0</v>
      </c>
      <c r="H873" s="67">
        <v>0</v>
      </c>
      <c r="I873" s="67">
        <v>28.42</v>
      </c>
      <c r="J873" s="68"/>
      <c r="K873" s="67">
        <f>I873</f>
        <v>28.42</v>
      </c>
      <c r="L873" s="68">
        <v>1067.17</v>
      </c>
      <c r="M873" s="69">
        <f>K873/L873</f>
        <v>2.663118341032825E-2</v>
      </c>
      <c r="N873" s="70">
        <v>243.506</v>
      </c>
      <c r="O873" s="71">
        <f>M873*N873</f>
        <v>6.4848529475153907</v>
      </c>
      <c r="P873" s="71">
        <f>M873*60*1000</f>
        <v>1597.871004619695</v>
      </c>
      <c r="Q873" s="194">
        <f>P873*N873/1000</f>
        <v>389.09117685092343</v>
      </c>
    </row>
    <row r="874" spans="1:17">
      <c r="A874" s="211"/>
      <c r="B874" s="66" t="s">
        <v>41</v>
      </c>
      <c r="C874" s="10" t="s">
        <v>867</v>
      </c>
      <c r="D874" s="11">
        <v>8</v>
      </c>
      <c r="E874" s="11" t="s">
        <v>40</v>
      </c>
      <c r="F874" s="67">
        <f>G874+H874+I874</f>
        <v>10.953000000000001</v>
      </c>
      <c r="G874" s="67">
        <v>0.219</v>
      </c>
      <c r="H874" s="67">
        <v>1.28</v>
      </c>
      <c r="I874" s="67">
        <v>9.4540000000000006</v>
      </c>
      <c r="J874" s="68">
        <v>354.78</v>
      </c>
      <c r="K874" s="67">
        <f>I874</f>
        <v>9.4540000000000006</v>
      </c>
      <c r="L874" s="68">
        <f>J874</f>
        <v>354.78</v>
      </c>
      <c r="M874" s="69">
        <f>K874/L874</f>
        <v>2.6647499859067596E-2</v>
      </c>
      <c r="N874" s="70">
        <v>323.83999999999997</v>
      </c>
      <c r="O874" s="71">
        <f>M874*N874</f>
        <v>8.6295263543604506</v>
      </c>
      <c r="P874" s="71">
        <f>M874*60*1000</f>
        <v>1598.8499915440557</v>
      </c>
      <c r="Q874" s="194">
        <f>P874*N874/1000</f>
        <v>517.77158126162692</v>
      </c>
    </row>
    <row r="875" spans="1:17">
      <c r="A875" s="211"/>
      <c r="B875" s="66" t="s">
        <v>656</v>
      </c>
      <c r="C875" s="10" t="s">
        <v>648</v>
      </c>
      <c r="D875" s="11">
        <v>6</v>
      </c>
      <c r="E875" s="11">
        <v>1934</v>
      </c>
      <c r="F875" s="67">
        <v>6.68</v>
      </c>
      <c r="G875" s="67">
        <v>0.45300000000000001</v>
      </c>
      <c r="H875" s="67">
        <v>9.6000000000000002E-2</v>
      </c>
      <c r="I875" s="67">
        <v>6.1310000000000002</v>
      </c>
      <c r="J875" s="68">
        <v>229.18</v>
      </c>
      <c r="K875" s="67">
        <v>6.1310000000000002</v>
      </c>
      <c r="L875" s="68">
        <v>229.18</v>
      </c>
      <c r="M875" s="69">
        <f>K875/L875</f>
        <v>2.6751898071384939E-2</v>
      </c>
      <c r="N875" s="70">
        <v>274.78899999999999</v>
      </c>
      <c r="O875" s="71">
        <f>M875*N875</f>
        <v>7.3511273191377962</v>
      </c>
      <c r="P875" s="71">
        <f>M875*60*1000</f>
        <v>1605.1138842830962</v>
      </c>
      <c r="Q875" s="194">
        <f>P875*N875/1000</f>
        <v>441.06763914826769</v>
      </c>
    </row>
    <row r="876" spans="1:17">
      <c r="A876" s="211"/>
      <c r="B876" s="11" t="s">
        <v>1031</v>
      </c>
      <c r="C876" s="59" t="s">
        <v>1030</v>
      </c>
      <c r="D876" s="60">
        <v>6</v>
      </c>
      <c r="E876" s="60">
        <v>1930</v>
      </c>
      <c r="F876" s="61">
        <v>8.1460000000000008</v>
      </c>
      <c r="G876" s="61">
        <v>0.20399999999999999</v>
      </c>
      <c r="H876" s="61">
        <v>0.8</v>
      </c>
      <c r="I876" s="61">
        <v>7.1420000000000003</v>
      </c>
      <c r="J876" s="62">
        <v>266.7</v>
      </c>
      <c r="K876" s="61">
        <v>7.1420000000000003</v>
      </c>
      <c r="L876" s="62">
        <v>266.7</v>
      </c>
      <c r="M876" s="63">
        <v>2.6779152605924263E-2</v>
      </c>
      <c r="N876" s="64">
        <v>309.56</v>
      </c>
      <c r="O876" s="65">
        <v>8.2897544806899148</v>
      </c>
      <c r="P876" s="65">
        <v>1606.7491563554556</v>
      </c>
      <c r="Q876" s="195">
        <v>497.38526884139486</v>
      </c>
    </row>
    <row r="877" spans="1:17">
      <c r="A877" s="211"/>
      <c r="B877" s="66" t="s">
        <v>405</v>
      </c>
      <c r="C877" s="10" t="s">
        <v>402</v>
      </c>
      <c r="D877" s="11">
        <v>14</v>
      </c>
      <c r="E877" s="11">
        <v>1966</v>
      </c>
      <c r="F877" s="67">
        <f>SUM(G877:I877)</f>
        <v>12.702</v>
      </c>
      <c r="G877" s="67">
        <v>0</v>
      </c>
      <c r="H877" s="67">
        <v>0</v>
      </c>
      <c r="I877" s="67">
        <v>12.702</v>
      </c>
      <c r="J877" s="68">
        <v>474.22</v>
      </c>
      <c r="K877" s="67">
        <v>12.702</v>
      </c>
      <c r="L877" s="68">
        <v>474.22</v>
      </c>
      <c r="M877" s="69">
        <f>K877/L877</f>
        <v>2.6785036480958202E-2</v>
      </c>
      <c r="N877" s="70">
        <v>294</v>
      </c>
      <c r="O877" s="71">
        <f>M877*N877</f>
        <v>7.8748007254017116</v>
      </c>
      <c r="P877" s="71">
        <f>M877*60*1000</f>
        <v>1607.1021888574921</v>
      </c>
      <c r="Q877" s="194">
        <f>P877*N877/1000</f>
        <v>472.48804352410269</v>
      </c>
    </row>
    <row r="878" spans="1:17">
      <c r="A878" s="211"/>
      <c r="B878" s="11" t="s">
        <v>590</v>
      </c>
      <c r="C878" s="117" t="s">
        <v>584</v>
      </c>
      <c r="D878" s="118">
        <v>20</v>
      </c>
      <c r="E878" s="118">
        <v>1964</v>
      </c>
      <c r="F878" s="82">
        <v>28.744</v>
      </c>
      <c r="G878" s="82">
        <v>0.77550600000000003</v>
      </c>
      <c r="H878" s="82">
        <v>3.84</v>
      </c>
      <c r="I878" s="82">
        <v>24.128494</v>
      </c>
      <c r="J878" s="83">
        <v>1114.29</v>
      </c>
      <c r="K878" s="82">
        <v>24.128494</v>
      </c>
      <c r="L878" s="83">
        <v>900.28</v>
      </c>
      <c r="M878" s="84">
        <v>2.6801099657884214E-2</v>
      </c>
      <c r="N878" s="85">
        <v>248.52</v>
      </c>
      <c r="O878" s="86">
        <v>6.660609286977385</v>
      </c>
      <c r="P878" s="86">
        <v>1608.0659794730527</v>
      </c>
      <c r="Q878" s="197">
        <v>399.63655721864308</v>
      </c>
    </row>
    <row r="879" spans="1:17">
      <c r="A879" s="211"/>
      <c r="B879" s="11" t="s">
        <v>577</v>
      </c>
      <c r="C879" s="80" t="s">
        <v>1050</v>
      </c>
      <c r="D879" s="81">
        <v>45</v>
      </c>
      <c r="E879" s="81">
        <v>1973</v>
      </c>
      <c r="F879" s="82">
        <v>31.606999999999999</v>
      </c>
      <c r="G879" s="82">
        <v>0</v>
      </c>
      <c r="H879" s="82">
        <v>0</v>
      </c>
      <c r="I879" s="82">
        <v>31.607001</v>
      </c>
      <c r="J879" s="83">
        <v>1179.28</v>
      </c>
      <c r="K879" s="82">
        <v>31.607001</v>
      </c>
      <c r="L879" s="83">
        <v>1179.28</v>
      </c>
      <c r="M879" s="84">
        <v>2.6801947798656807E-2</v>
      </c>
      <c r="N879" s="85">
        <v>252.88000000000002</v>
      </c>
      <c r="O879" s="86">
        <v>6.777676559324334</v>
      </c>
      <c r="P879" s="86">
        <v>1608.1168679194084</v>
      </c>
      <c r="Q879" s="197">
        <v>406.66059355946004</v>
      </c>
    </row>
    <row r="880" spans="1:17">
      <c r="A880" s="211"/>
      <c r="B880" s="66" t="s">
        <v>345</v>
      </c>
      <c r="C880" s="10" t="s">
        <v>886</v>
      </c>
      <c r="D880" s="11">
        <v>6</v>
      </c>
      <c r="E880" s="11">
        <v>1936</v>
      </c>
      <c r="F880" s="67">
        <f>SUM(G880:I880)</f>
        <v>7.8549999999999995</v>
      </c>
      <c r="G880" s="67">
        <v>0.64659199999999994</v>
      </c>
      <c r="H880" s="67">
        <v>0.06</v>
      </c>
      <c r="I880" s="67">
        <v>7.1484079999999999</v>
      </c>
      <c r="J880" s="68">
        <v>266.57</v>
      </c>
      <c r="K880" s="67">
        <f>I880</f>
        <v>7.1484079999999999</v>
      </c>
      <c r="L880" s="68">
        <f>J880</f>
        <v>266.57</v>
      </c>
      <c r="M880" s="69">
        <f>K880/L880</f>
        <v>2.6816250890947968E-2</v>
      </c>
      <c r="N880" s="70">
        <v>220.94300000000001</v>
      </c>
      <c r="O880" s="71">
        <f>M880*N880</f>
        <v>5.9248629205987173</v>
      </c>
      <c r="P880" s="71">
        <f>M880*60*1000</f>
        <v>1608.9750534568782</v>
      </c>
      <c r="Q880" s="194">
        <f>P880*N880/1000</f>
        <v>355.49177523592306</v>
      </c>
    </row>
    <row r="881" spans="1:17">
      <c r="A881" s="211"/>
      <c r="B881" s="66" t="s">
        <v>858</v>
      </c>
      <c r="C881" s="10" t="s">
        <v>857</v>
      </c>
      <c r="D881" s="11">
        <v>6</v>
      </c>
      <c r="E881" s="11" t="s">
        <v>40</v>
      </c>
      <c r="F881" s="67">
        <f>G881+H881+I881</f>
        <v>9.5150000000000006</v>
      </c>
      <c r="G881" s="67">
        <v>0</v>
      </c>
      <c r="H881" s="67">
        <v>0</v>
      </c>
      <c r="I881" s="67">
        <v>9.5150000000000006</v>
      </c>
      <c r="J881" s="68">
        <v>354.04</v>
      </c>
      <c r="K881" s="67">
        <f>I881</f>
        <v>9.5150000000000006</v>
      </c>
      <c r="L881" s="68">
        <f>J881</f>
        <v>354.04</v>
      </c>
      <c r="M881" s="69">
        <f>K881/L881</f>
        <v>2.6875494294430008E-2</v>
      </c>
      <c r="N881" s="70">
        <v>323.83999999999997</v>
      </c>
      <c r="O881" s="71">
        <f>M881*N881</f>
        <v>8.7033600723082127</v>
      </c>
      <c r="P881" s="71">
        <f>M881*60*1000</f>
        <v>1612.5296576658004</v>
      </c>
      <c r="Q881" s="194">
        <f>P881*N881/1000</f>
        <v>522.20160433849276</v>
      </c>
    </row>
    <row r="882" spans="1:17">
      <c r="A882" s="211"/>
      <c r="B882" s="66" t="s">
        <v>345</v>
      </c>
      <c r="C882" s="10" t="s">
        <v>887</v>
      </c>
      <c r="D882" s="11">
        <v>8</v>
      </c>
      <c r="E882" s="11">
        <v>1959</v>
      </c>
      <c r="F882" s="67">
        <f>SUM(G882:I882)</f>
        <v>9.6750000000000007</v>
      </c>
      <c r="G882" s="67">
        <v>0</v>
      </c>
      <c r="H882" s="67">
        <v>0</v>
      </c>
      <c r="I882" s="67">
        <v>9.6750000000000007</v>
      </c>
      <c r="J882" s="68">
        <v>359.86</v>
      </c>
      <c r="K882" s="67">
        <f>I882</f>
        <v>9.6750000000000007</v>
      </c>
      <c r="L882" s="68">
        <f>J882</f>
        <v>359.86</v>
      </c>
      <c r="M882" s="69">
        <f>K882/L882</f>
        <v>2.6885455454899128E-2</v>
      </c>
      <c r="N882" s="70">
        <v>220.94300000000001</v>
      </c>
      <c r="O882" s="71">
        <f>M882*N882</f>
        <v>5.9401531845717788</v>
      </c>
      <c r="P882" s="71">
        <f>M882*60*1000</f>
        <v>1613.1273272939477</v>
      </c>
      <c r="Q882" s="194">
        <f>P882*N882/1000</f>
        <v>356.4091910743067</v>
      </c>
    </row>
    <row r="883" spans="1:17">
      <c r="A883" s="211"/>
      <c r="B883" s="11" t="s">
        <v>60</v>
      </c>
      <c r="C883" s="10" t="s">
        <v>65</v>
      </c>
      <c r="D883" s="11">
        <v>8</v>
      </c>
      <c r="E883" s="11" t="s">
        <v>758</v>
      </c>
      <c r="F883" s="67">
        <f>SUM(G883,H883,I883)</f>
        <v>10.224</v>
      </c>
      <c r="G883" s="67">
        <v>0</v>
      </c>
      <c r="H883" s="67">
        <v>0</v>
      </c>
      <c r="I883" s="67">
        <v>10.224</v>
      </c>
      <c r="J883" s="68"/>
      <c r="K883" s="67">
        <f>I883</f>
        <v>10.224</v>
      </c>
      <c r="L883" s="68">
        <v>378.95</v>
      </c>
      <c r="M883" s="69">
        <f>K883/L883</f>
        <v>2.6979812640190001E-2</v>
      </c>
      <c r="N883" s="70">
        <v>243.506</v>
      </c>
      <c r="O883" s="71">
        <f>M883*N883</f>
        <v>6.5697462567621061</v>
      </c>
      <c r="P883" s="71">
        <f>M883*60*1000</f>
        <v>1618.7887584114001</v>
      </c>
      <c r="Q883" s="194">
        <f>P883*N883/1000</f>
        <v>394.18477540572638</v>
      </c>
    </row>
    <row r="884" spans="1:17">
      <c r="A884" s="211"/>
      <c r="B884" s="11" t="s">
        <v>577</v>
      </c>
      <c r="C884" s="80" t="s">
        <v>575</v>
      </c>
      <c r="D884" s="81">
        <v>12</v>
      </c>
      <c r="E884" s="81">
        <v>1967</v>
      </c>
      <c r="F884" s="82">
        <v>15.792</v>
      </c>
      <c r="G884" s="82">
        <v>1.4790000000000001</v>
      </c>
      <c r="H884" s="82">
        <v>0</v>
      </c>
      <c r="I884" s="82">
        <v>14.313003</v>
      </c>
      <c r="J884" s="83">
        <v>529.73</v>
      </c>
      <c r="K884" s="82">
        <v>14.313003</v>
      </c>
      <c r="L884" s="83">
        <v>529.73</v>
      </c>
      <c r="M884" s="84">
        <v>2.7019430653351707E-2</v>
      </c>
      <c r="N884" s="85">
        <v>252.88000000000002</v>
      </c>
      <c r="O884" s="86">
        <v>6.8326736236195806</v>
      </c>
      <c r="P884" s="86">
        <v>1621.1658392011022</v>
      </c>
      <c r="Q884" s="197">
        <v>409.96041741717477</v>
      </c>
    </row>
    <row r="885" spans="1:17">
      <c r="A885" s="211"/>
      <c r="B885" s="66" t="s">
        <v>215</v>
      </c>
      <c r="C885" s="10" t="s">
        <v>213</v>
      </c>
      <c r="D885" s="11">
        <v>9</v>
      </c>
      <c r="E885" s="11" t="s">
        <v>212</v>
      </c>
      <c r="F885" s="67">
        <f>SUM(G885+H885+I885)</f>
        <v>6.9</v>
      </c>
      <c r="G885" s="67"/>
      <c r="H885" s="67">
        <v>0</v>
      </c>
      <c r="I885" s="67">
        <v>6.9</v>
      </c>
      <c r="J885" s="68">
        <v>255.12</v>
      </c>
      <c r="K885" s="67">
        <v>6.9</v>
      </c>
      <c r="L885" s="68">
        <v>255.1</v>
      </c>
      <c r="M885" s="69">
        <f>SUM(K885/L885)</f>
        <v>2.7048216385731089E-2</v>
      </c>
      <c r="N885" s="70">
        <v>222.1</v>
      </c>
      <c r="O885" s="71">
        <f>SUM(M885*N885)</f>
        <v>6.0074088592708748</v>
      </c>
      <c r="P885" s="71">
        <f>SUM(M885*60*1000)</f>
        <v>1622.8929831438654</v>
      </c>
      <c r="Q885" s="194">
        <f>SUM(O885*60)</f>
        <v>360.44453155625251</v>
      </c>
    </row>
    <row r="886" spans="1:17">
      <c r="A886" s="211"/>
      <c r="B886" s="11" t="s">
        <v>852</v>
      </c>
      <c r="C886" s="110" t="s">
        <v>843</v>
      </c>
      <c r="D886" s="111">
        <v>9</v>
      </c>
      <c r="E886" s="111" t="s">
        <v>40</v>
      </c>
      <c r="F886" s="112">
        <v>16.559999999999999</v>
      </c>
      <c r="G886" s="112">
        <v>1.3520000000000001</v>
      </c>
      <c r="H886" s="112">
        <v>1.6</v>
      </c>
      <c r="I886" s="112">
        <v>13.609</v>
      </c>
      <c r="J886" s="113"/>
      <c r="K886" s="112">
        <f>+I886</f>
        <v>13.609</v>
      </c>
      <c r="L886" s="113">
        <v>502.45</v>
      </c>
      <c r="M886" s="114">
        <f>K886/L886</f>
        <v>2.7085282117623646E-2</v>
      </c>
      <c r="N886" s="115">
        <v>320.5</v>
      </c>
      <c r="O886" s="116">
        <f>M886*N886</f>
        <v>8.6808329186983784</v>
      </c>
      <c r="P886" s="116">
        <f>M886*60*1000</f>
        <v>1625.1169270574189</v>
      </c>
      <c r="Q886" s="201">
        <f>P886*N886/1000</f>
        <v>520.84997512190273</v>
      </c>
    </row>
    <row r="887" spans="1:17">
      <c r="A887" s="211"/>
      <c r="B887" s="11" t="s">
        <v>188</v>
      </c>
      <c r="C887" s="10" t="s">
        <v>187</v>
      </c>
      <c r="D887" s="11">
        <v>8</v>
      </c>
      <c r="E887" s="11">
        <v>1960</v>
      </c>
      <c r="F887" s="67">
        <v>7.82</v>
      </c>
      <c r="G887" s="67"/>
      <c r="H887" s="67"/>
      <c r="I887" s="67">
        <v>7.82</v>
      </c>
      <c r="J887" s="68">
        <v>288.58</v>
      </c>
      <c r="K887" s="67">
        <v>7.82</v>
      </c>
      <c r="L887" s="68">
        <v>288.58</v>
      </c>
      <c r="M887" s="69">
        <f>K887/L887</f>
        <v>2.7098205003811771E-2</v>
      </c>
      <c r="N887" s="70">
        <v>200.56</v>
      </c>
      <c r="O887" s="71">
        <f>K887*N887/J887</f>
        <v>5.434815995564489</v>
      </c>
      <c r="P887" s="71">
        <f>M887*60*1000</f>
        <v>1625.8923002287063</v>
      </c>
      <c r="Q887" s="194">
        <f>O887*60</f>
        <v>326.08895973386933</v>
      </c>
    </row>
    <row r="888" spans="1:17">
      <c r="A888" s="211"/>
      <c r="B888" s="11" t="s">
        <v>279</v>
      </c>
      <c r="C888" s="10" t="s">
        <v>494</v>
      </c>
      <c r="D888" s="11">
        <v>8</v>
      </c>
      <c r="E888" s="11">
        <v>1958</v>
      </c>
      <c r="F888" s="67">
        <f>SUM(I888+H888+G888)</f>
        <v>11.652000000000001</v>
      </c>
      <c r="G888" s="67">
        <v>0.86699999999999999</v>
      </c>
      <c r="H888" s="67">
        <v>1.1200000000000001</v>
      </c>
      <c r="I888" s="67">
        <v>9.6649999999999991</v>
      </c>
      <c r="J888" s="68">
        <v>356.49</v>
      </c>
      <c r="K888" s="67">
        <f>SUM(M888*L888)</f>
        <v>7.2803905000000002</v>
      </c>
      <c r="L888" s="68">
        <v>268.55</v>
      </c>
      <c r="M888" s="69">
        <v>2.7109999999999999E-2</v>
      </c>
      <c r="N888" s="70">
        <v>207.75</v>
      </c>
      <c r="O888" s="71">
        <f>M888*N888</f>
        <v>5.6321024999999993</v>
      </c>
      <c r="P888" s="71">
        <f>M888*60*1000</f>
        <v>1626.6</v>
      </c>
      <c r="Q888" s="194">
        <f>P888*N888/1000</f>
        <v>337.92614999999995</v>
      </c>
    </row>
    <row r="889" spans="1:17">
      <c r="A889" s="211"/>
      <c r="B889" s="66" t="s">
        <v>260</v>
      </c>
      <c r="C889" s="10" t="s">
        <v>256</v>
      </c>
      <c r="D889" s="11">
        <v>12</v>
      </c>
      <c r="E889" s="11" t="s">
        <v>40</v>
      </c>
      <c r="F889" s="67">
        <f>G889+H889+I889</f>
        <v>15.489999999999998</v>
      </c>
      <c r="G889" s="67">
        <v>1.1025</v>
      </c>
      <c r="H889" s="67">
        <v>0</v>
      </c>
      <c r="I889" s="67">
        <v>14.387499999999999</v>
      </c>
      <c r="J889" s="68">
        <v>529.6</v>
      </c>
      <c r="K889" s="67">
        <f>I889</f>
        <v>14.387499999999999</v>
      </c>
      <c r="L889" s="68">
        <f>J889</f>
        <v>529.6</v>
      </c>
      <c r="M889" s="69">
        <f>K889/L889</f>
        <v>2.7166729607250754E-2</v>
      </c>
      <c r="N889" s="70">
        <v>173.6</v>
      </c>
      <c r="O889" s="71">
        <f>M889*N889</f>
        <v>4.7161442598187309</v>
      </c>
      <c r="P889" s="71">
        <f>M889*60*1000</f>
        <v>1630.0037764350452</v>
      </c>
      <c r="Q889" s="194">
        <f>P889*N889/1000</f>
        <v>282.96865558912384</v>
      </c>
    </row>
    <row r="890" spans="1:17">
      <c r="A890" s="211"/>
      <c r="B890" s="11" t="s">
        <v>279</v>
      </c>
      <c r="C890" s="10" t="s">
        <v>275</v>
      </c>
      <c r="D890" s="11">
        <v>14</v>
      </c>
      <c r="E890" s="11"/>
      <c r="F890" s="67">
        <f>SUM(I890+H890+G890)</f>
        <v>16.812000000000001</v>
      </c>
      <c r="G890" s="67">
        <v>1.7649999999999999</v>
      </c>
      <c r="H890" s="67">
        <v>0</v>
      </c>
      <c r="I890" s="67">
        <v>15.047000000000001</v>
      </c>
      <c r="J890" s="68">
        <v>551.79</v>
      </c>
      <c r="K890" s="67">
        <v>15.047000000000001</v>
      </c>
      <c r="L890" s="68">
        <v>551.79</v>
      </c>
      <c r="M890" s="69">
        <f>K890/L890</f>
        <v>2.7269432211529752E-2</v>
      </c>
      <c r="N890" s="70">
        <v>207.75</v>
      </c>
      <c r="O890" s="71">
        <f>M890*N890</f>
        <v>5.6652245419453058</v>
      </c>
      <c r="P890" s="71">
        <f>M890*60*1000</f>
        <v>1636.165932691785</v>
      </c>
      <c r="Q890" s="194">
        <f>P890*N890/1000</f>
        <v>339.91347251671834</v>
      </c>
    </row>
    <row r="891" spans="1:17">
      <c r="A891" s="211"/>
      <c r="B891" s="66" t="s">
        <v>130</v>
      </c>
      <c r="C891" s="10" t="s">
        <v>127</v>
      </c>
      <c r="D891" s="11">
        <v>8</v>
      </c>
      <c r="E891" s="11">
        <v>1964</v>
      </c>
      <c r="F891" s="67">
        <f>G891+H891+I891</f>
        <v>11.77</v>
      </c>
      <c r="G891" s="67">
        <v>0.35</v>
      </c>
      <c r="H891" s="67">
        <v>1.28</v>
      </c>
      <c r="I891" s="67">
        <v>10.14</v>
      </c>
      <c r="J891" s="68">
        <v>371.23</v>
      </c>
      <c r="K891" s="67">
        <v>10.14</v>
      </c>
      <c r="L891" s="68">
        <v>371.23</v>
      </c>
      <c r="M891" s="69">
        <f>K891/L891</f>
        <v>2.7314602806885219E-2</v>
      </c>
      <c r="N891" s="70">
        <v>212.4</v>
      </c>
      <c r="O891" s="71">
        <f>M891*N891*1.09</f>
        <v>6.3237675834388387</v>
      </c>
      <c r="P891" s="71">
        <f>M891*60*1000</f>
        <v>1638.876168413113</v>
      </c>
      <c r="Q891" s="194">
        <f>P891*N891/1000</f>
        <v>348.09729817094518</v>
      </c>
    </row>
    <row r="892" spans="1:17">
      <c r="A892" s="211"/>
      <c r="B892" s="66" t="s">
        <v>345</v>
      </c>
      <c r="C892" s="10" t="s">
        <v>888</v>
      </c>
      <c r="D892" s="11">
        <v>8</v>
      </c>
      <c r="E892" s="11">
        <v>1952</v>
      </c>
      <c r="F892" s="67">
        <f>SUM(G892:I892)</f>
        <v>5.7220000000000004</v>
      </c>
      <c r="G892" s="67">
        <v>0</v>
      </c>
      <c r="H892" s="67">
        <v>0</v>
      </c>
      <c r="I892" s="67">
        <v>5.7220000000000004</v>
      </c>
      <c r="J892" s="68">
        <v>209.16</v>
      </c>
      <c r="K892" s="67">
        <f>I892</f>
        <v>5.7220000000000004</v>
      </c>
      <c r="L892" s="68">
        <f>J892</f>
        <v>209.16</v>
      </c>
      <c r="M892" s="69">
        <f>K892/L892</f>
        <v>2.7357047236565311E-2</v>
      </c>
      <c r="N892" s="70">
        <v>220.94300000000001</v>
      </c>
      <c r="O892" s="71">
        <f>M892*N892</f>
        <v>6.0443480875884497</v>
      </c>
      <c r="P892" s="71">
        <f>M892*60*1000</f>
        <v>1641.4228341939188</v>
      </c>
      <c r="Q892" s="194">
        <f>P892*N892/1000</f>
        <v>362.66088525530699</v>
      </c>
    </row>
    <row r="893" spans="1:17">
      <c r="A893" s="211"/>
      <c r="B893" s="11" t="s">
        <v>238</v>
      </c>
      <c r="C893" s="10" t="s">
        <v>480</v>
      </c>
      <c r="D893" s="11">
        <v>6</v>
      </c>
      <c r="E893" s="11">
        <v>1953</v>
      </c>
      <c r="F893" s="67">
        <v>5.2779999999999996</v>
      </c>
      <c r="G893" s="67">
        <v>0.11067</v>
      </c>
      <c r="H893" s="67">
        <v>0.04</v>
      </c>
      <c r="I893" s="67">
        <f>F893-G893-H893</f>
        <v>5.1273299999999997</v>
      </c>
      <c r="J893" s="68">
        <v>272.16000000000003</v>
      </c>
      <c r="K893" s="67">
        <v>3.9239999999999999</v>
      </c>
      <c r="L893" s="68">
        <v>142.96</v>
      </c>
      <c r="M893" s="69">
        <f>K893/L893</f>
        <v>2.7448237269166197E-2</v>
      </c>
      <c r="N893" s="70">
        <v>249.5</v>
      </c>
      <c r="O893" s="71">
        <f>M893*N893</f>
        <v>6.848335198656966</v>
      </c>
      <c r="P893" s="71">
        <f>M893*60*1000</f>
        <v>1646.8942361499719</v>
      </c>
      <c r="Q893" s="194">
        <f>P893*N893/1000</f>
        <v>410.90011191941795</v>
      </c>
    </row>
    <row r="894" spans="1:17">
      <c r="A894" s="211"/>
      <c r="B894" s="66" t="s">
        <v>500</v>
      </c>
      <c r="C894" s="10" t="s">
        <v>798</v>
      </c>
      <c r="D894" s="11">
        <v>79</v>
      </c>
      <c r="E894" s="11">
        <v>1975</v>
      </c>
      <c r="F894" s="67">
        <v>58.56</v>
      </c>
      <c r="G894" s="67">
        <v>8.9385999999999992</v>
      </c>
      <c r="H894" s="67"/>
      <c r="I894" s="67">
        <v>49.621400000000001</v>
      </c>
      <c r="J894" s="68">
        <v>1804.05</v>
      </c>
      <c r="K894" s="67">
        <v>49.621400000000001</v>
      </c>
      <c r="L894" s="68">
        <v>1804.05</v>
      </c>
      <c r="M894" s="69">
        <f>K894/L894</f>
        <v>2.7505556941326462E-2</v>
      </c>
      <c r="N894" s="70">
        <v>246.77600000000001</v>
      </c>
      <c r="O894" s="71">
        <f>M894*N894</f>
        <v>6.7877113197527796</v>
      </c>
      <c r="P894" s="71">
        <v>1650.3334164795879</v>
      </c>
      <c r="Q894" s="194">
        <v>407.2626791851668</v>
      </c>
    </row>
    <row r="895" spans="1:17">
      <c r="A895" s="211"/>
      <c r="B895" s="66" t="s">
        <v>147</v>
      </c>
      <c r="C895" s="87" t="s">
        <v>450</v>
      </c>
      <c r="D895" s="88">
        <v>5</v>
      </c>
      <c r="E895" s="89" t="s">
        <v>40</v>
      </c>
      <c r="F895" s="90">
        <v>19</v>
      </c>
      <c r="G895" s="90">
        <v>1.32</v>
      </c>
      <c r="H895" s="91">
        <v>0.82</v>
      </c>
      <c r="I895" s="90">
        <v>16.86</v>
      </c>
      <c r="J895" s="92">
        <v>655.23</v>
      </c>
      <c r="K895" s="90">
        <v>16.86</v>
      </c>
      <c r="L895" s="92">
        <v>611.46</v>
      </c>
      <c r="M895" s="69">
        <f>K895/L895</f>
        <v>2.7573349033460894E-2</v>
      </c>
      <c r="N895" s="70">
        <v>222.7</v>
      </c>
      <c r="O895" s="71">
        <f>M895*N895</f>
        <v>6.1405848297517407</v>
      </c>
      <c r="P895" s="71">
        <f>M895*60*1000</f>
        <v>1654.4009420076538</v>
      </c>
      <c r="Q895" s="194">
        <f>P895*N895/1000</f>
        <v>368.43508978510448</v>
      </c>
    </row>
    <row r="896" spans="1:17">
      <c r="A896" s="211"/>
      <c r="B896" s="66" t="s">
        <v>260</v>
      </c>
      <c r="C896" s="10" t="s">
        <v>258</v>
      </c>
      <c r="D896" s="11">
        <v>5</v>
      </c>
      <c r="E896" s="11" t="s">
        <v>40</v>
      </c>
      <c r="F896" s="67">
        <f>G896+H896+I896</f>
        <v>6.3</v>
      </c>
      <c r="G896" s="67">
        <v>0.16370000000000001</v>
      </c>
      <c r="H896" s="67">
        <v>0.8</v>
      </c>
      <c r="I896" s="67">
        <v>5.3362999999999996</v>
      </c>
      <c r="J896" s="68">
        <v>192.6</v>
      </c>
      <c r="K896" s="67">
        <f>I896</f>
        <v>5.3362999999999996</v>
      </c>
      <c r="L896" s="68">
        <f>J896</f>
        <v>192.6</v>
      </c>
      <c r="M896" s="69">
        <f>K896/L896</f>
        <v>2.7706645898234683E-2</v>
      </c>
      <c r="N896" s="70">
        <v>173.6</v>
      </c>
      <c r="O896" s="71">
        <f>M896*N896</f>
        <v>4.8098737279335406</v>
      </c>
      <c r="P896" s="71">
        <f>M896*60*1000</f>
        <v>1662.398753894081</v>
      </c>
      <c r="Q896" s="194">
        <f>P896*N896/1000</f>
        <v>288.59242367601246</v>
      </c>
    </row>
    <row r="897" spans="1:17">
      <c r="A897" s="211"/>
      <c r="B897" s="11" t="s">
        <v>188</v>
      </c>
      <c r="C897" s="10" t="s">
        <v>181</v>
      </c>
      <c r="D897" s="11">
        <v>8</v>
      </c>
      <c r="E897" s="11">
        <v>1976</v>
      </c>
      <c r="F897" s="67">
        <v>11.23</v>
      </c>
      <c r="G897" s="67"/>
      <c r="H897" s="67"/>
      <c r="I897" s="67">
        <v>11.23</v>
      </c>
      <c r="J897" s="68">
        <v>404.24</v>
      </c>
      <c r="K897" s="67">
        <v>11.23</v>
      </c>
      <c r="L897" s="68">
        <v>404.24</v>
      </c>
      <c r="M897" s="69">
        <f>K897/L897</f>
        <v>2.7780526419948545E-2</v>
      </c>
      <c r="N897" s="70">
        <v>200.56</v>
      </c>
      <c r="O897" s="71">
        <f>K897*N897/J897</f>
        <v>5.5716623787848807</v>
      </c>
      <c r="P897" s="71">
        <f>M897*60*1000</f>
        <v>1666.8315851969126</v>
      </c>
      <c r="Q897" s="194">
        <f>O897*60</f>
        <v>334.29974272709285</v>
      </c>
    </row>
    <row r="898" spans="1:17">
      <c r="A898" s="211"/>
      <c r="B898" s="66" t="s">
        <v>345</v>
      </c>
      <c r="C898" s="10" t="s">
        <v>889</v>
      </c>
      <c r="D898" s="11">
        <v>12</v>
      </c>
      <c r="E898" s="11">
        <v>1961</v>
      </c>
      <c r="F898" s="67">
        <f>SUM(G898:I898)</f>
        <v>15.522</v>
      </c>
      <c r="G898" s="67">
        <v>0.84226999999999996</v>
      </c>
      <c r="H898" s="67">
        <v>0.12</v>
      </c>
      <c r="I898" s="67">
        <v>14.55973</v>
      </c>
      <c r="J898" s="68">
        <v>523.33000000000004</v>
      </c>
      <c r="K898" s="67">
        <f>I898</f>
        <v>14.55973</v>
      </c>
      <c r="L898" s="68">
        <f>J898</f>
        <v>523.33000000000004</v>
      </c>
      <c r="M898" s="69">
        <f>K898/L898</f>
        <v>2.782131733323142E-2</v>
      </c>
      <c r="N898" s="70">
        <v>220.94300000000001</v>
      </c>
      <c r="O898" s="71">
        <f>M898*N898</f>
        <v>6.1469253155561496</v>
      </c>
      <c r="P898" s="71">
        <f>M898*60*1000</f>
        <v>1669.2790399938854</v>
      </c>
      <c r="Q898" s="194">
        <f>P898*N898/1000</f>
        <v>368.81551893336905</v>
      </c>
    </row>
    <row r="899" spans="1:17">
      <c r="A899" s="211"/>
      <c r="B899" s="66" t="s">
        <v>500</v>
      </c>
      <c r="C899" s="10" t="s">
        <v>799</v>
      </c>
      <c r="D899" s="11">
        <v>77</v>
      </c>
      <c r="E899" s="11">
        <v>1994</v>
      </c>
      <c r="F899" s="67">
        <v>136.67779999999999</v>
      </c>
      <c r="G899" s="67">
        <v>15.4114</v>
      </c>
      <c r="H899" s="67">
        <v>7.7</v>
      </c>
      <c r="I899" s="67">
        <v>113.5664</v>
      </c>
      <c r="J899" s="68">
        <v>4078.47</v>
      </c>
      <c r="K899" s="67">
        <v>113.5664</v>
      </c>
      <c r="L899" s="68">
        <v>4078.47</v>
      </c>
      <c r="M899" s="69">
        <f>K899/L899</f>
        <v>2.7845343964771105E-2</v>
      </c>
      <c r="N899" s="70">
        <v>246.77600000000001</v>
      </c>
      <c r="O899" s="71">
        <f>M899*N899</f>
        <v>6.8715626022503544</v>
      </c>
      <c r="P899" s="71">
        <v>1670.7206378862663</v>
      </c>
      <c r="Q899" s="194">
        <v>412.29375613502128</v>
      </c>
    </row>
    <row r="900" spans="1:17">
      <c r="A900" s="211"/>
      <c r="B900" s="11" t="s">
        <v>238</v>
      </c>
      <c r="C900" s="10" t="s">
        <v>477</v>
      </c>
      <c r="D900" s="11">
        <v>4</v>
      </c>
      <c r="E900" s="11">
        <v>1954</v>
      </c>
      <c r="F900" s="67">
        <v>8.3059999999999992</v>
      </c>
      <c r="G900" s="67">
        <v>0.17100000000000001</v>
      </c>
      <c r="H900" s="67">
        <v>0.64</v>
      </c>
      <c r="I900" s="67">
        <f>F900-G900-H900</f>
        <v>7.4950000000000001</v>
      </c>
      <c r="J900" s="68">
        <v>268.89999999999998</v>
      </c>
      <c r="K900" s="67">
        <v>7.4950000000000001</v>
      </c>
      <c r="L900" s="68">
        <v>268.89999999999998</v>
      </c>
      <c r="M900" s="69">
        <f>K900/L900</f>
        <v>2.7872815172926741E-2</v>
      </c>
      <c r="N900" s="70">
        <v>249.5</v>
      </c>
      <c r="O900" s="71">
        <f>M900*N900</f>
        <v>6.9542673856452222</v>
      </c>
      <c r="P900" s="71">
        <f>M900*60*1000</f>
        <v>1672.3689103756046</v>
      </c>
      <c r="Q900" s="194">
        <f>P900*N900/1000</f>
        <v>417.25604313871332</v>
      </c>
    </row>
    <row r="901" spans="1:17">
      <c r="A901" s="211"/>
      <c r="B901" s="66" t="s">
        <v>260</v>
      </c>
      <c r="C901" s="10" t="s">
        <v>259</v>
      </c>
      <c r="D901" s="11">
        <v>10</v>
      </c>
      <c r="E901" s="11" t="s">
        <v>40</v>
      </c>
      <c r="F901" s="67">
        <f>G901+H901+I901</f>
        <v>9.5280000000000005</v>
      </c>
      <c r="G901" s="67">
        <v>0.76500000000000001</v>
      </c>
      <c r="H901" s="67">
        <v>0</v>
      </c>
      <c r="I901" s="67">
        <v>8.7629999999999999</v>
      </c>
      <c r="J901" s="68">
        <v>314.19</v>
      </c>
      <c r="K901" s="67">
        <f>I901</f>
        <v>8.7629999999999999</v>
      </c>
      <c r="L901" s="68">
        <f>J901</f>
        <v>314.19</v>
      </c>
      <c r="M901" s="69">
        <f>K901/L901</f>
        <v>2.7890766733505205E-2</v>
      </c>
      <c r="N901" s="70">
        <v>173.6</v>
      </c>
      <c r="O901" s="71">
        <f>M901*N901</f>
        <v>4.8418371049365039</v>
      </c>
      <c r="P901" s="71">
        <f>M901*60*1000</f>
        <v>1673.4460040103122</v>
      </c>
      <c r="Q901" s="194">
        <f>P901*N901/1000</f>
        <v>290.51022629619018</v>
      </c>
    </row>
    <row r="902" spans="1:17">
      <c r="A902" s="211"/>
      <c r="B902" s="11" t="s">
        <v>105</v>
      </c>
      <c r="C902" s="10" t="s">
        <v>101</v>
      </c>
      <c r="D902" s="11">
        <v>20</v>
      </c>
      <c r="E902" s="11">
        <v>1959</v>
      </c>
      <c r="F902" s="67">
        <v>31.53</v>
      </c>
      <c r="G902" s="67">
        <v>4.03</v>
      </c>
      <c r="H902" s="67">
        <v>0</v>
      </c>
      <c r="I902" s="67">
        <v>27.5</v>
      </c>
      <c r="J902" s="68">
        <v>985.37</v>
      </c>
      <c r="K902" s="67">
        <v>27.5</v>
      </c>
      <c r="L902" s="68">
        <v>985.37</v>
      </c>
      <c r="M902" s="69">
        <f>K902/L902</f>
        <v>2.7908298405675026E-2</v>
      </c>
      <c r="N902" s="70">
        <v>276.64200000000005</v>
      </c>
      <c r="O902" s="71">
        <f>M902*N902</f>
        <v>7.7206074875427522</v>
      </c>
      <c r="P902" s="71">
        <f>M902*60*1000</f>
        <v>1674.4979043405015</v>
      </c>
      <c r="Q902" s="194">
        <f>P902*N902/1000</f>
        <v>463.23644925256508</v>
      </c>
    </row>
    <row r="903" spans="1:17">
      <c r="A903" s="211"/>
      <c r="B903" s="11" t="s">
        <v>852</v>
      </c>
      <c r="C903" s="110" t="s">
        <v>844</v>
      </c>
      <c r="D903" s="111">
        <v>4</v>
      </c>
      <c r="E903" s="111" t="s">
        <v>40</v>
      </c>
      <c r="F903" s="112">
        <v>7.1269999999999998</v>
      </c>
      <c r="G903" s="112">
        <v>0.10199999999999999</v>
      </c>
      <c r="H903" s="112">
        <v>0.64</v>
      </c>
      <c r="I903" s="112">
        <v>6.3849999999999998</v>
      </c>
      <c r="J903" s="113"/>
      <c r="K903" s="112">
        <f>+I903</f>
        <v>6.3849999999999998</v>
      </c>
      <c r="L903" s="113">
        <v>228.53</v>
      </c>
      <c r="M903" s="114">
        <f>K903/L903</f>
        <v>2.7939439023322975E-2</v>
      </c>
      <c r="N903" s="115">
        <v>320.5</v>
      </c>
      <c r="O903" s="116">
        <f>M903*N903</f>
        <v>8.9545902069750145</v>
      </c>
      <c r="P903" s="116">
        <f>M903*60*1000</f>
        <v>1676.3663413993786</v>
      </c>
      <c r="Q903" s="201">
        <f>P903*N903/1000</f>
        <v>537.27541241850088</v>
      </c>
    </row>
    <row r="904" spans="1:17">
      <c r="A904" s="211"/>
      <c r="B904" s="11" t="s">
        <v>934</v>
      </c>
      <c r="C904" s="10" t="s">
        <v>928</v>
      </c>
      <c r="D904" s="11">
        <v>8</v>
      </c>
      <c r="E904" s="11">
        <v>1981</v>
      </c>
      <c r="F904" s="67">
        <v>13.635999999999999</v>
      </c>
      <c r="G904" s="67">
        <v>0.76500000000000001</v>
      </c>
      <c r="H904" s="67">
        <v>1.3855</v>
      </c>
      <c r="I904" s="67">
        <v>11.4854</v>
      </c>
      <c r="J904" s="68">
        <v>411.28</v>
      </c>
      <c r="K904" s="67">
        <v>11.5</v>
      </c>
      <c r="L904" s="68">
        <v>411.3</v>
      </c>
      <c r="M904" s="69">
        <f>K904/L904</f>
        <v>2.7960126428397764E-2</v>
      </c>
      <c r="N904" s="70">
        <v>216.69</v>
      </c>
      <c r="O904" s="71">
        <f>M904*N904</f>
        <v>6.0586797957695113</v>
      </c>
      <c r="P904" s="71">
        <f>M904*60*1000</f>
        <v>1677.6075857038659</v>
      </c>
      <c r="Q904" s="194">
        <f>P904*N904/1000</f>
        <v>363.5207877461707</v>
      </c>
    </row>
    <row r="905" spans="1:17">
      <c r="A905" s="211"/>
      <c r="B905" s="11" t="s">
        <v>105</v>
      </c>
      <c r="C905" s="10" t="s">
        <v>103</v>
      </c>
      <c r="D905" s="11">
        <v>19</v>
      </c>
      <c r="E905" s="11">
        <v>1959</v>
      </c>
      <c r="F905" s="67">
        <v>30.02</v>
      </c>
      <c r="G905" s="67">
        <v>1.87</v>
      </c>
      <c r="H905" s="67">
        <v>0</v>
      </c>
      <c r="I905" s="67">
        <v>28.15</v>
      </c>
      <c r="J905" s="68">
        <v>1005.84</v>
      </c>
      <c r="K905" s="67">
        <v>28.15</v>
      </c>
      <c r="L905" s="68">
        <v>1005.84</v>
      </c>
      <c r="M905" s="69">
        <f>K905/L905</f>
        <v>2.7986558498369521E-2</v>
      </c>
      <c r="N905" s="70">
        <v>276.64200000000005</v>
      </c>
      <c r="O905" s="71">
        <f>M905*N905</f>
        <v>7.7422575161059424</v>
      </c>
      <c r="P905" s="71">
        <f>M905*60*1000</f>
        <v>1679.1935099021714</v>
      </c>
      <c r="Q905" s="194">
        <f>P905*N905/1000</f>
        <v>464.53545096635662</v>
      </c>
    </row>
    <row r="906" spans="1:17">
      <c r="A906" s="211"/>
      <c r="B906" s="66" t="s">
        <v>345</v>
      </c>
      <c r="C906" s="10" t="s">
        <v>890</v>
      </c>
      <c r="D906" s="11">
        <v>4</v>
      </c>
      <c r="E906" s="11">
        <v>1940</v>
      </c>
      <c r="F906" s="67">
        <f>SUM(G906:I906)</f>
        <v>4.5279999999999996</v>
      </c>
      <c r="G906" s="67">
        <v>0</v>
      </c>
      <c r="H906" s="67">
        <v>0</v>
      </c>
      <c r="I906" s="67">
        <v>4.5279999999999996</v>
      </c>
      <c r="J906" s="68">
        <v>161.63</v>
      </c>
      <c r="K906" s="67">
        <f>I906</f>
        <v>4.5279999999999996</v>
      </c>
      <c r="L906" s="68">
        <f>J906</f>
        <v>161.63</v>
      </c>
      <c r="M906" s="69">
        <f>K906/L906</f>
        <v>2.8014601249767988E-2</v>
      </c>
      <c r="N906" s="70">
        <v>220.94300000000001</v>
      </c>
      <c r="O906" s="71">
        <f>M906*N906</f>
        <v>6.1896300439274885</v>
      </c>
      <c r="P906" s="71">
        <f>M906*60*1000</f>
        <v>1680.8760749860792</v>
      </c>
      <c r="Q906" s="194">
        <f>P906*N906/1000</f>
        <v>371.37780263564935</v>
      </c>
    </row>
    <row r="907" spans="1:17">
      <c r="A907" s="211"/>
      <c r="B907" s="66" t="s">
        <v>41</v>
      </c>
      <c r="C907" s="10" t="s">
        <v>868</v>
      </c>
      <c r="D907" s="11">
        <v>8</v>
      </c>
      <c r="E907" s="11" t="s">
        <v>40</v>
      </c>
      <c r="F907" s="67">
        <f>G907+H907+I907</f>
        <v>11.940000000000001</v>
      </c>
      <c r="G907" s="67">
        <v>0.41099999999999998</v>
      </c>
      <c r="H907" s="67">
        <v>1.28</v>
      </c>
      <c r="I907" s="67">
        <v>10.249000000000001</v>
      </c>
      <c r="J907" s="68">
        <v>364.99</v>
      </c>
      <c r="K907" s="67">
        <v>8.8789999999999996</v>
      </c>
      <c r="L907" s="68">
        <v>316.20999999999998</v>
      </c>
      <c r="M907" s="69">
        <f>K907/L907</f>
        <v>2.8079440877897599E-2</v>
      </c>
      <c r="N907" s="70">
        <v>323.83999999999997</v>
      </c>
      <c r="O907" s="71">
        <f>M907*N907</f>
        <v>9.0932461338983579</v>
      </c>
      <c r="P907" s="71">
        <f>M907*60*1000</f>
        <v>1684.7664526738558</v>
      </c>
      <c r="Q907" s="194">
        <f>P907*N907/1000</f>
        <v>545.59476803390146</v>
      </c>
    </row>
    <row r="908" spans="1:17">
      <c r="A908" s="211"/>
      <c r="B908" s="66" t="s">
        <v>656</v>
      </c>
      <c r="C908" s="10" t="s">
        <v>651</v>
      </c>
      <c r="D908" s="11">
        <v>6</v>
      </c>
      <c r="E908" s="11">
        <v>1986</v>
      </c>
      <c r="F908" s="67">
        <v>10.86</v>
      </c>
      <c r="G908" s="67"/>
      <c r="H908" s="67"/>
      <c r="I908" s="67">
        <v>10.86</v>
      </c>
      <c r="J908" s="68">
        <v>407.89</v>
      </c>
      <c r="K908" s="67">
        <v>5.4450000000000003</v>
      </c>
      <c r="L908" s="68">
        <v>193.9</v>
      </c>
      <c r="M908" s="69">
        <f>K908/L908</f>
        <v>2.808148530170191E-2</v>
      </c>
      <c r="N908" s="70">
        <v>274.78899999999999</v>
      </c>
      <c r="O908" s="71">
        <f>M908*N908</f>
        <v>7.7164832645693657</v>
      </c>
      <c r="P908" s="71">
        <f>M908*60*1000</f>
        <v>1684.8891181021147</v>
      </c>
      <c r="Q908" s="194">
        <f>P908*N908/1000</f>
        <v>462.98899587416196</v>
      </c>
    </row>
    <row r="909" spans="1:17">
      <c r="A909" s="211"/>
      <c r="B909" s="11" t="s">
        <v>238</v>
      </c>
      <c r="C909" s="10" t="s">
        <v>923</v>
      </c>
      <c r="D909" s="11">
        <v>8</v>
      </c>
      <c r="E909" s="11">
        <v>1955</v>
      </c>
      <c r="F909" s="67">
        <v>11.82</v>
      </c>
      <c r="G909" s="67">
        <v>0.497</v>
      </c>
      <c r="H909" s="67">
        <v>7.0000000000000007E-2</v>
      </c>
      <c r="I909" s="67">
        <f>F909-G909-H909</f>
        <v>11.253</v>
      </c>
      <c r="J909" s="68">
        <v>399.33</v>
      </c>
      <c r="K909" s="67">
        <v>9.6359999999999992</v>
      </c>
      <c r="L909" s="68">
        <v>341.96</v>
      </c>
      <c r="M909" s="69">
        <f>K909/L909</f>
        <v>2.8178734354895308E-2</v>
      </c>
      <c r="N909" s="70">
        <v>249.5</v>
      </c>
      <c r="O909" s="71">
        <f>M909*N909</f>
        <v>7.0305942215463793</v>
      </c>
      <c r="P909" s="71">
        <f>M909*60*1000</f>
        <v>1690.7240612937185</v>
      </c>
      <c r="Q909" s="194">
        <f>P909*N909/1000</f>
        <v>421.83565329278275</v>
      </c>
    </row>
    <row r="910" spans="1:17">
      <c r="A910" s="211"/>
      <c r="B910" s="11" t="s">
        <v>279</v>
      </c>
      <c r="C910" s="10" t="s">
        <v>1002</v>
      </c>
      <c r="D910" s="11">
        <v>4</v>
      </c>
      <c r="E910" s="11"/>
      <c r="F910" s="67">
        <f>SUM(I910+H910+G910)</f>
        <v>4.5449999999999999</v>
      </c>
      <c r="G910" s="67">
        <v>0</v>
      </c>
      <c r="H910" s="67">
        <v>0</v>
      </c>
      <c r="I910" s="67">
        <v>4.5449999999999999</v>
      </c>
      <c r="J910" s="68">
        <v>160.13</v>
      </c>
      <c r="K910" s="67">
        <v>4.5449999999999999</v>
      </c>
      <c r="L910" s="68">
        <v>160.13</v>
      </c>
      <c r="M910" s="69">
        <f>K910/L910</f>
        <v>2.8383188659214388E-2</v>
      </c>
      <c r="N910" s="70">
        <v>207.75</v>
      </c>
      <c r="O910" s="71">
        <f>M910*N910</f>
        <v>5.8966074439517895</v>
      </c>
      <c r="P910" s="71">
        <f>M910*60*1000</f>
        <v>1702.9913195528632</v>
      </c>
      <c r="Q910" s="194">
        <f>P910*N910/1000</f>
        <v>353.79644663710735</v>
      </c>
    </row>
    <row r="911" spans="1:17">
      <c r="A911" s="211"/>
      <c r="B911" s="11" t="s">
        <v>144</v>
      </c>
      <c r="C911" s="10" t="s">
        <v>820</v>
      </c>
      <c r="D911" s="72">
        <v>4</v>
      </c>
      <c r="E911" s="11" t="s">
        <v>40</v>
      </c>
      <c r="F911" s="67">
        <f>G911+H911+I911</f>
        <v>3.85</v>
      </c>
      <c r="G911" s="67">
        <v>0</v>
      </c>
      <c r="H911" s="67">
        <v>0</v>
      </c>
      <c r="I911" s="67">
        <v>3.85</v>
      </c>
      <c r="J911" s="68">
        <v>135.59</v>
      </c>
      <c r="K911" s="67">
        <v>3.85</v>
      </c>
      <c r="L911" s="68">
        <v>135.59</v>
      </c>
      <c r="M911" s="69">
        <f>K911/L911</f>
        <v>2.8394424367578729E-2</v>
      </c>
      <c r="N911" s="70">
        <v>241.1</v>
      </c>
      <c r="O911" s="71">
        <f>M911*N911</f>
        <v>6.8458957150232314</v>
      </c>
      <c r="P911" s="71">
        <f>M911*60*1000</f>
        <v>1703.6654620547238</v>
      </c>
      <c r="Q911" s="194">
        <f>P911*N911/1000</f>
        <v>410.75374290139393</v>
      </c>
    </row>
    <row r="912" spans="1:17">
      <c r="A912" s="211"/>
      <c r="B912" s="66" t="s">
        <v>41</v>
      </c>
      <c r="C912" s="10" t="s">
        <v>869</v>
      </c>
      <c r="D912" s="11">
        <v>8</v>
      </c>
      <c r="E912" s="11" t="s">
        <v>40</v>
      </c>
      <c r="F912" s="67">
        <f>G912+H912+I912</f>
        <v>11.998999999999999</v>
      </c>
      <c r="G912" s="67">
        <v>0.49299999999999999</v>
      </c>
      <c r="H912" s="67">
        <v>1.2</v>
      </c>
      <c r="I912" s="67">
        <v>10.305999999999999</v>
      </c>
      <c r="J912" s="68">
        <v>362.86</v>
      </c>
      <c r="K912" s="67">
        <v>8.9429999999999996</v>
      </c>
      <c r="L912" s="68">
        <v>314.87</v>
      </c>
      <c r="M912" s="69">
        <f>K912/L912</f>
        <v>2.8402197732397497E-2</v>
      </c>
      <c r="N912" s="70">
        <v>323.83999999999997</v>
      </c>
      <c r="O912" s="71">
        <f>M912*N912</f>
        <v>9.197767713659605</v>
      </c>
      <c r="P912" s="71">
        <f>M912*60*1000</f>
        <v>1704.1318639438498</v>
      </c>
      <c r="Q912" s="194">
        <f>P912*N912/1000</f>
        <v>551.8660628195762</v>
      </c>
    </row>
    <row r="913" spans="1:17">
      <c r="A913" s="211"/>
      <c r="B913" s="11" t="s">
        <v>105</v>
      </c>
      <c r="C913" s="10" t="s">
        <v>100</v>
      </c>
      <c r="D913" s="11">
        <v>25</v>
      </c>
      <c r="E913" s="11">
        <v>1957</v>
      </c>
      <c r="F913" s="67">
        <v>44.45</v>
      </c>
      <c r="G913" s="67">
        <v>0</v>
      </c>
      <c r="H913" s="67">
        <v>0</v>
      </c>
      <c r="I913" s="67">
        <v>44.45</v>
      </c>
      <c r="J913" s="68">
        <v>1561.46</v>
      </c>
      <c r="K913" s="67">
        <v>44.45</v>
      </c>
      <c r="L913" s="68">
        <v>1561.46</v>
      </c>
      <c r="M913" s="69">
        <f>K913/L913</f>
        <v>2.8466947600322777E-2</v>
      </c>
      <c r="N913" s="70">
        <v>276.64200000000005</v>
      </c>
      <c r="O913" s="71">
        <f>M913*N913</f>
        <v>7.8751533180484952</v>
      </c>
      <c r="P913" s="71">
        <f>M913*60*1000</f>
        <v>1708.0168560193667</v>
      </c>
      <c r="Q913" s="194">
        <f>P913*N913/1000</f>
        <v>472.50919908290973</v>
      </c>
    </row>
    <row r="914" spans="1:17">
      <c r="A914" s="211"/>
      <c r="B914" s="66" t="s">
        <v>130</v>
      </c>
      <c r="C914" s="10" t="s">
        <v>126</v>
      </c>
      <c r="D914" s="11">
        <v>48</v>
      </c>
      <c r="E914" s="11">
        <v>1957</v>
      </c>
      <c r="F914" s="67">
        <f>G914+H914+I914</f>
        <v>32.9</v>
      </c>
      <c r="G914" s="67">
        <v>1.0900000000000001</v>
      </c>
      <c r="H914" s="67">
        <v>0.01</v>
      </c>
      <c r="I914" s="67">
        <v>31.8</v>
      </c>
      <c r="J914" s="68">
        <v>1114.8599999999999</v>
      </c>
      <c r="K914" s="67">
        <v>31.8</v>
      </c>
      <c r="L914" s="68">
        <v>1114.8599999999999</v>
      </c>
      <c r="M914" s="69">
        <f>K914/L914</f>
        <v>2.8523760830956358E-2</v>
      </c>
      <c r="N914" s="70">
        <v>212.4</v>
      </c>
      <c r="O914" s="71">
        <f>M914*N914*1.09</f>
        <v>6.6037070125396928</v>
      </c>
      <c r="P914" s="71">
        <f>M914*60*1000</f>
        <v>1711.4256498573814</v>
      </c>
      <c r="Q914" s="194">
        <f>P914*N914/1000</f>
        <v>363.50680802970783</v>
      </c>
    </row>
    <row r="915" spans="1:17">
      <c r="A915" s="211"/>
      <c r="B915" s="11" t="s">
        <v>279</v>
      </c>
      <c r="C915" s="10" t="s">
        <v>495</v>
      </c>
      <c r="D915" s="11">
        <v>8</v>
      </c>
      <c r="E915" s="11">
        <v>1960</v>
      </c>
      <c r="F915" s="67">
        <f>SUM(I915+H915+G915)</f>
        <v>12.674999999999999</v>
      </c>
      <c r="G915" s="67">
        <v>1.1220000000000001</v>
      </c>
      <c r="H915" s="67">
        <v>1.28</v>
      </c>
      <c r="I915" s="67">
        <v>10.273</v>
      </c>
      <c r="J915" s="68">
        <v>358.27</v>
      </c>
      <c r="K915" s="67">
        <v>10.273</v>
      </c>
      <c r="L915" s="68">
        <v>358.27</v>
      </c>
      <c r="M915" s="69">
        <f>K915/L915</f>
        <v>2.867390515532978E-2</v>
      </c>
      <c r="N915" s="70">
        <v>207.75</v>
      </c>
      <c r="O915" s="71">
        <f>M915*N915</f>
        <v>5.9570037960197615</v>
      </c>
      <c r="P915" s="71">
        <f>M915*60*1000</f>
        <v>1720.4343093197867</v>
      </c>
      <c r="Q915" s="194">
        <f>P915*N915/1000</f>
        <v>357.42022776118569</v>
      </c>
    </row>
    <row r="916" spans="1:17">
      <c r="A916" s="211"/>
      <c r="B916" s="11" t="s">
        <v>852</v>
      </c>
      <c r="C916" s="110" t="s">
        <v>845</v>
      </c>
      <c r="D916" s="111">
        <v>9</v>
      </c>
      <c r="E916" s="111" t="s">
        <v>40</v>
      </c>
      <c r="F916" s="112">
        <v>17.265999999999998</v>
      </c>
      <c r="G916" s="112">
        <v>1.02</v>
      </c>
      <c r="H916" s="112">
        <v>1.44</v>
      </c>
      <c r="I916" s="112">
        <v>14.805999999999999</v>
      </c>
      <c r="J916" s="113"/>
      <c r="K916" s="112">
        <f>+I916</f>
        <v>14.805999999999999</v>
      </c>
      <c r="L916" s="113">
        <v>515.76</v>
      </c>
      <c r="M916" s="114">
        <f>K916/L916</f>
        <v>2.8707150612688071E-2</v>
      </c>
      <c r="N916" s="115">
        <v>320.5</v>
      </c>
      <c r="O916" s="116">
        <f>M916*N916</f>
        <v>9.2006417713665272</v>
      </c>
      <c r="P916" s="116">
        <f>M916*60*1000</f>
        <v>1722.4290367612841</v>
      </c>
      <c r="Q916" s="201">
        <f>P916*N916/1000</f>
        <v>552.03850628199166</v>
      </c>
    </row>
    <row r="917" spans="1:17">
      <c r="A917" s="211"/>
      <c r="B917" s="11" t="s">
        <v>188</v>
      </c>
      <c r="C917" s="10" t="s">
        <v>180</v>
      </c>
      <c r="D917" s="11">
        <v>7</v>
      </c>
      <c r="E917" s="11">
        <v>1955</v>
      </c>
      <c r="F917" s="67">
        <v>9.3800000000000008</v>
      </c>
      <c r="G917" s="67"/>
      <c r="H917" s="67"/>
      <c r="I917" s="67">
        <v>9.3800000000000008</v>
      </c>
      <c r="J917" s="68">
        <v>326.22000000000003</v>
      </c>
      <c r="K917" s="67">
        <v>9.3800000000000008</v>
      </c>
      <c r="L917" s="68">
        <v>326.22000000000003</v>
      </c>
      <c r="M917" s="69">
        <f>K917/L917</f>
        <v>2.8753601863772914E-2</v>
      </c>
      <c r="N917" s="70">
        <v>200.56</v>
      </c>
      <c r="O917" s="71">
        <f>K917*N917/J917</f>
        <v>5.7668223897982962</v>
      </c>
      <c r="P917" s="71">
        <f>M917*60*1000</f>
        <v>1725.2161118263748</v>
      </c>
      <c r="Q917" s="194">
        <f>O917*60</f>
        <v>346.00934338789779</v>
      </c>
    </row>
    <row r="918" spans="1:17">
      <c r="A918" s="211"/>
      <c r="B918" s="66" t="s">
        <v>500</v>
      </c>
      <c r="C918" s="10" t="s">
        <v>800</v>
      </c>
      <c r="D918" s="11">
        <v>19</v>
      </c>
      <c r="E918" s="11">
        <v>1959</v>
      </c>
      <c r="F918" s="67">
        <v>32.143799999999999</v>
      </c>
      <c r="G918" s="67">
        <v>2.4253999999999998</v>
      </c>
      <c r="H918" s="67">
        <v>0.19</v>
      </c>
      <c r="I918" s="67">
        <v>29.528400000000001</v>
      </c>
      <c r="J918" s="68">
        <v>1026.1500000000001</v>
      </c>
      <c r="K918" s="67">
        <v>29.528400000000001</v>
      </c>
      <c r="L918" s="68">
        <v>1026.1500000000001</v>
      </c>
      <c r="M918" s="69">
        <f>K918/L918</f>
        <v>2.8775909954684986E-2</v>
      </c>
      <c r="N918" s="70">
        <v>246.77600000000001</v>
      </c>
      <c r="O918" s="71">
        <f>M918*N918</f>
        <v>7.1012039549773425</v>
      </c>
      <c r="P918" s="71">
        <v>1726.5545972810992</v>
      </c>
      <c r="Q918" s="194">
        <v>426.07223729864052</v>
      </c>
    </row>
    <row r="919" spans="1:17">
      <c r="A919" s="211"/>
      <c r="B919" s="66" t="s">
        <v>405</v>
      </c>
      <c r="C919" s="10" t="s">
        <v>403</v>
      </c>
      <c r="D919" s="11">
        <v>16</v>
      </c>
      <c r="E919" s="11">
        <v>1966</v>
      </c>
      <c r="F919" s="67">
        <f>SUM(G919:I919)</f>
        <v>13.348000000000001</v>
      </c>
      <c r="G919" s="67">
        <v>0</v>
      </c>
      <c r="H919" s="67">
        <v>0</v>
      </c>
      <c r="I919" s="67">
        <v>13.348000000000001</v>
      </c>
      <c r="J919" s="68">
        <v>461.27</v>
      </c>
      <c r="K919" s="67">
        <v>13.348000000000001</v>
      </c>
      <c r="L919" s="68">
        <v>461.27</v>
      </c>
      <c r="M919" s="69">
        <f>K919/L919</f>
        <v>2.8937498645045204E-2</v>
      </c>
      <c r="N919" s="70">
        <v>294</v>
      </c>
      <c r="O919" s="71">
        <f>M919*N919</f>
        <v>8.5076246016432897</v>
      </c>
      <c r="P919" s="71">
        <f>M919*60*1000</f>
        <v>1736.2499187027122</v>
      </c>
      <c r="Q919" s="194">
        <f>P919*N919/1000</f>
        <v>510.4574760985974</v>
      </c>
    </row>
    <row r="920" spans="1:17">
      <c r="A920" s="211"/>
      <c r="B920" s="11" t="s">
        <v>238</v>
      </c>
      <c r="C920" s="10" t="s">
        <v>478</v>
      </c>
      <c r="D920" s="11">
        <v>20</v>
      </c>
      <c r="E920" s="11">
        <v>1957</v>
      </c>
      <c r="F920" s="67">
        <v>23.1</v>
      </c>
      <c r="G920" s="67">
        <v>1.1877899999999999</v>
      </c>
      <c r="H920" s="67">
        <v>0.16</v>
      </c>
      <c r="I920" s="67">
        <f>F920-G920-H920</f>
        <v>21.752210000000002</v>
      </c>
      <c r="J920" s="68">
        <v>748.5</v>
      </c>
      <c r="K920" s="67">
        <v>21.751999999999999</v>
      </c>
      <c r="L920" s="68">
        <v>748.5</v>
      </c>
      <c r="M920" s="69">
        <f>K920/L920</f>
        <v>2.9060788243152971E-2</v>
      </c>
      <c r="N920" s="70">
        <v>249.5</v>
      </c>
      <c r="O920" s="71">
        <f>M920*N920</f>
        <v>7.2506666666666666</v>
      </c>
      <c r="P920" s="71">
        <f>M920*60*1000</f>
        <v>1743.6472945891783</v>
      </c>
      <c r="Q920" s="194">
        <f>P920*N920/1000</f>
        <v>435.04</v>
      </c>
    </row>
    <row r="921" spans="1:17">
      <c r="A921" s="211"/>
      <c r="B921" s="66" t="s">
        <v>147</v>
      </c>
      <c r="C921" s="87" t="s">
        <v>452</v>
      </c>
      <c r="D921" s="88">
        <v>12</v>
      </c>
      <c r="E921" s="89" t="s">
        <v>40</v>
      </c>
      <c r="F921" s="90">
        <v>20.72</v>
      </c>
      <c r="G921" s="90">
        <v>1.49</v>
      </c>
      <c r="H921" s="91">
        <v>1.92</v>
      </c>
      <c r="I921" s="90">
        <v>17.309999999999999</v>
      </c>
      <c r="J921" s="92">
        <v>592.58000000000004</v>
      </c>
      <c r="K921" s="90">
        <v>17.309999999999999</v>
      </c>
      <c r="L921" s="92">
        <v>592.58000000000004</v>
      </c>
      <c r="M921" s="69">
        <f>K921/L921</f>
        <v>2.921124573897195E-2</v>
      </c>
      <c r="N921" s="70">
        <v>222.7</v>
      </c>
      <c r="O921" s="71">
        <f>M921*N921</f>
        <v>6.5053444260690529</v>
      </c>
      <c r="P921" s="71">
        <f>M921*60*1000</f>
        <v>1752.6747443383169</v>
      </c>
      <c r="Q921" s="194">
        <f>P921*N921/1000</f>
        <v>390.32066556414316</v>
      </c>
    </row>
    <row r="922" spans="1:17">
      <c r="A922" s="211"/>
      <c r="B922" s="66" t="s">
        <v>656</v>
      </c>
      <c r="C922" s="10" t="s">
        <v>644</v>
      </c>
      <c r="D922" s="11">
        <v>5</v>
      </c>
      <c r="E922" s="11">
        <v>1947</v>
      </c>
      <c r="F922" s="67">
        <v>6.3288000000000002</v>
      </c>
      <c r="G922" s="67">
        <v>0.39700000000000002</v>
      </c>
      <c r="H922" s="67">
        <v>0.08</v>
      </c>
      <c r="I922" s="67">
        <v>5.8109999999999999</v>
      </c>
      <c r="J922" s="68">
        <v>198.86</v>
      </c>
      <c r="K922" s="67">
        <v>3.3690000000000002</v>
      </c>
      <c r="L922" s="68">
        <v>115.27</v>
      </c>
      <c r="M922" s="69">
        <f>K922/L922</f>
        <v>2.9227032185304071E-2</v>
      </c>
      <c r="N922" s="70">
        <v>274.78899999999999</v>
      </c>
      <c r="O922" s="71">
        <f>M922*N922</f>
        <v>8.03126694716752</v>
      </c>
      <c r="P922" s="71">
        <f>M922*60*1000</f>
        <v>1753.6219311182442</v>
      </c>
      <c r="Q922" s="194">
        <f>P922*N922/1000</f>
        <v>481.87601683005119</v>
      </c>
    </row>
    <row r="923" spans="1:17">
      <c r="A923" s="211"/>
      <c r="B923" s="66" t="s">
        <v>215</v>
      </c>
      <c r="C923" s="10" t="s">
        <v>211</v>
      </c>
      <c r="D923" s="11">
        <v>6</v>
      </c>
      <c r="E923" s="11" t="s">
        <v>212</v>
      </c>
      <c r="F923" s="67">
        <f>SUM(G923+H923+I923)</f>
        <v>8.7000000000000011</v>
      </c>
      <c r="G923" s="67">
        <v>0.4</v>
      </c>
      <c r="H923" s="67">
        <v>0.9</v>
      </c>
      <c r="I923" s="67">
        <v>7.4</v>
      </c>
      <c r="J923" s="68">
        <v>252.5</v>
      </c>
      <c r="K923" s="67">
        <v>7.4</v>
      </c>
      <c r="L923" s="68">
        <v>252.5</v>
      </c>
      <c r="M923" s="69">
        <f>SUM(K923/L923)</f>
        <v>2.9306930693069309E-2</v>
      </c>
      <c r="N923" s="70">
        <v>222.1</v>
      </c>
      <c r="O923" s="71">
        <f>SUM(M923*N923)</f>
        <v>6.5090693069306935</v>
      </c>
      <c r="P923" s="71">
        <f>SUM(M923*60*1000)</f>
        <v>1758.4158415841584</v>
      </c>
      <c r="Q923" s="194">
        <f>SUM(O923*60)</f>
        <v>390.54415841584159</v>
      </c>
    </row>
    <row r="924" spans="1:17">
      <c r="A924" s="211"/>
      <c r="B924" s="11" t="s">
        <v>852</v>
      </c>
      <c r="C924" s="110" t="s">
        <v>846</v>
      </c>
      <c r="D924" s="111">
        <v>15</v>
      </c>
      <c r="E924" s="111" t="s">
        <v>40</v>
      </c>
      <c r="F924" s="112">
        <v>16.355</v>
      </c>
      <c r="G924" s="112">
        <v>1.3009999999999999</v>
      </c>
      <c r="H924" s="112">
        <v>0.16</v>
      </c>
      <c r="I924" s="112">
        <v>14.895</v>
      </c>
      <c r="J924" s="113"/>
      <c r="K924" s="112">
        <f>+I924</f>
        <v>14.895</v>
      </c>
      <c r="L924" s="113">
        <v>507.62</v>
      </c>
      <c r="M924" s="114">
        <f>K924/L924</f>
        <v>2.9342815491903391E-2</v>
      </c>
      <c r="N924" s="115">
        <v>320.5</v>
      </c>
      <c r="O924" s="116">
        <f>M924*N924</f>
        <v>9.4043723651550373</v>
      </c>
      <c r="P924" s="116">
        <f>M924*60*1000</f>
        <v>1760.5689295142035</v>
      </c>
      <c r="Q924" s="201">
        <f>P924*N924/1000</f>
        <v>564.26234190930234</v>
      </c>
    </row>
    <row r="925" spans="1:17">
      <c r="A925" s="211"/>
      <c r="B925" s="66" t="s">
        <v>502</v>
      </c>
      <c r="C925" s="10" t="s">
        <v>955</v>
      </c>
      <c r="D925" s="11">
        <v>12</v>
      </c>
      <c r="E925" s="11">
        <v>1960</v>
      </c>
      <c r="F925" s="67">
        <v>15.4</v>
      </c>
      <c r="G925" s="67">
        <v>0</v>
      </c>
      <c r="H925" s="67">
        <v>0</v>
      </c>
      <c r="I925" s="67">
        <v>15.4</v>
      </c>
      <c r="J925" s="68">
        <v>524.47</v>
      </c>
      <c r="K925" s="67">
        <v>15.4</v>
      </c>
      <c r="L925" s="68">
        <v>524.47</v>
      </c>
      <c r="M925" s="69">
        <f>K925/L925</f>
        <v>2.9362975956680075E-2</v>
      </c>
      <c r="N925" s="70">
        <v>280.7</v>
      </c>
      <c r="O925" s="71">
        <f>M925*N925</f>
        <v>8.242187351040096</v>
      </c>
      <c r="P925" s="71">
        <f>M925*60*1000</f>
        <v>1761.7785574008044</v>
      </c>
      <c r="Q925" s="194">
        <f>P925*N925/1000</f>
        <v>494.53124106240574</v>
      </c>
    </row>
    <row r="926" spans="1:17">
      <c r="A926" s="211"/>
      <c r="B926" s="66" t="s">
        <v>500</v>
      </c>
      <c r="C926" s="10" t="s">
        <v>801</v>
      </c>
      <c r="D926" s="11">
        <v>9</v>
      </c>
      <c r="E926" s="11">
        <v>1959</v>
      </c>
      <c r="F926" s="67">
        <v>15.1584</v>
      </c>
      <c r="G926" s="67">
        <v>0.99839999999999995</v>
      </c>
      <c r="H926" s="67">
        <v>0.36</v>
      </c>
      <c r="I926" s="67">
        <v>13.8</v>
      </c>
      <c r="J926" s="68">
        <v>467.85</v>
      </c>
      <c r="K926" s="67">
        <v>13.8</v>
      </c>
      <c r="L926" s="68">
        <v>467.85</v>
      </c>
      <c r="M926" s="69">
        <f>K926/L926</f>
        <v>2.9496633536389868E-2</v>
      </c>
      <c r="N926" s="70">
        <v>246.77600000000001</v>
      </c>
      <c r="O926" s="71">
        <f>M926*N926</f>
        <v>7.2790612375761468</v>
      </c>
      <c r="P926" s="71">
        <v>1769.7980121833921</v>
      </c>
      <c r="Q926" s="194">
        <v>436.74367425456876</v>
      </c>
    </row>
    <row r="927" spans="1:17">
      <c r="A927" s="211"/>
      <c r="B927" s="66" t="s">
        <v>41</v>
      </c>
      <c r="C927" s="10" t="s">
        <v>464</v>
      </c>
      <c r="D927" s="11">
        <v>7</v>
      </c>
      <c r="E927" s="11" t="s">
        <v>40</v>
      </c>
      <c r="F927" s="67">
        <f>G927+H927+I927</f>
        <v>11.379999999999999</v>
      </c>
      <c r="G927" s="67">
        <v>0.71299999999999997</v>
      </c>
      <c r="H927" s="67">
        <v>7.0000000000000007E-2</v>
      </c>
      <c r="I927" s="67">
        <v>10.597</v>
      </c>
      <c r="J927" s="68">
        <v>358.82</v>
      </c>
      <c r="K927" s="67">
        <f>I927</f>
        <v>10.597</v>
      </c>
      <c r="L927" s="68">
        <f>J927</f>
        <v>358.82</v>
      </c>
      <c r="M927" s="69">
        <f>K927/L927</f>
        <v>2.9532913438492837E-2</v>
      </c>
      <c r="N927" s="70">
        <v>323.83999999999997</v>
      </c>
      <c r="O927" s="71">
        <f>M927*N927</f>
        <v>9.5639386879215191</v>
      </c>
      <c r="P927" s="71">
        <f>M927*60*1000</f>
        <v>1771.9748063095701</v>
      </c>
      <c r="Q927" s="194">
        <f>P927*N927/1000</f>
        <v>573.8363212752912</v>
      </c>
    </row>
    <row r="928" spans="1:17">
      <c r="A928" s="211"/>
      <c r="B928" s="66" t="s">
        <v>39</v>
      </c>
      <c r="C928" s="10" t="s">
        <v>692</v>
      </c>
      <c r="D928" s="11">
        <v>12</v>
      </c>
      <c r="E928" s="11">
        <v>1986</v>
      </c>
      <c r="F928" s="67">
        <v>18.7</v>
      </c>
      <c r="G928" s="67">
        <v>0.76500000000000001</v>
      </c>
      <c r="H928" s="67">
        <v>1.92</v>
      </c>
      <c r="I928" s="67">
        <v>16.015000000000001</v>
      </c>
      <c r="J928" s="68">
        <v>540</v>
      </c>
      <c r="K928" s="67">
        <v>16.015000000000001</v>
      </c>
      <c r="L928" s="68">
        <v>540</v>
      </c>
      <c r="M928" s="69">
        <f>I928/L928</f>
        <v>2.965740740740741E-2</v>
      </c>
      <c r="N928" s="70">
        <v>230.21</v>
      </c>
      <c r="O928" s="71">
        <f>M928*N928</f>
        <v>6.8274317592592597</v>
      </c>
      <c r="P928" s="71">
        <f>M928*60*1000</f>
        <v>1779.4444444444446</v>
      </c>
      <c r="Q928" s="194">
        <f>O928*60</f>
        <v>409.6459055555556</v>
      </c>
    </row>
    <row r="929" spans="1:17">
      <c r="A929" s="211"/>
      <c r="B929" s="11" t="s">
        <v>238</v>
      </c>
      <c r="C929" s="10" t="s">
        <v>479</v>
      </c>
      <c r="D929" s="11">
        <v>6</v>
      </c>
      <c r="E929" s="11">
        <v>1959</v>
      </c>
      <c r="F929" s="67">
        <v>6.02</v>
      </c>
      <c r="G929" s="67">
        <v>0.221</v>
      </c>
      <c r="H929" s="67">
        <v>0.06</v>
      </c>
      <c r="I929" s="67">
        <f>F929-G929-H929</f>
        <v>5.7389999999999999</v>
      </c>
      <c r="J929" s="68">
        <v>225.56</v>
      </c>
      <c r="K929" s="67">
        <v>4.4400000000000004</v>
      </c>
      <c r="L929" s="68">
        <v>149.31</v>
      </c>
      <c r="M929" s="69">
        <f>K929/L929</f>
        <v>2.9736789230460119E-2</v>
      </c>
      <c r="N929" s="70">
        <v>249.5</v>
      </c>
      <c r="O929" s="71">
        <f>M929*N929</f>
        <v>7.4193289129997995</v>
      </c>
      <c r="P929" s="71">
        <f>M929*60*1000</f>
        <v>1784.207353827607</v>
      </c>
      <c r="Q929" s="194">
        <f>P929*N929/1000</f>
        <v>445.15973477998796</v>
      </c>
    </row>
    <row r="930" spans="1:17">
      <c r="A930" s="211"/>
      <c r="B930" s="11" t="s">
        <v>279</v>
      </c>
      <c r="C930" s="10" t="s">
        <v>278</v>
      </c>
      <c r="D930" s="11">
        <v>10</v>
      </c>
      <c r="E930" s="11">
        <v>1976</v>
      </c>
      <c r="F930" s="67">
        <f>SUM(I930+H930+G930)</f>
        <v>12.702</v>
      </c>
      <c r="G930" s="67">
        <v>0.45900000000000002</v>
      </c>
      <c r="H930" s="67">
        <v>0</v>
      </c>
      <c r="I930" s="67">
        <v>12.243</v>
      </c>
      <c r="J930" s="68">
        <v>411.49</v>
      </c>
      <c r="K930" s="67">
        <v>12.243</v>
      </c>
      <c r="L930" s="68">
        <v>411.49</v>
      </c>
      <c r="M930" s="69">
        <f>K930/L930</f>
        <v>2.9752849400957498E-2</v>
      </c>
      <c r="N930" s="70">
        <v>207.75</v>
      </c>
      <c r="O930" s="71">
        <f>M930*N930</f>
        <v>6.1811544630489204</v>
      </c>
      <c r="P930" s="71">
        <f>M930*60*1000</f>
        <v>1785.1709640574497</v>
      </c>
      <c r="Q930" s="194">
        <f>P930*N930/1000</f>
        <v>370.8692677829352</v>
      </c>
    </row>
    <row r="931" spans="1:17">
      <c r="A931" s="211"/>
      <c r="B931" s="66" t="s">
        <v>502</v>
      </c>
      <c r="C931" s="10" t="s">
        <v>956</v>
      </c>
      <c r="D931" s="11">
        <v>12</v>
      </c>
      <c r="E931" s="11">
        <v>1960</v>
      </c>
      <c r="F931" s="67">
        <v>15.9</v>
      </c>
      <c r="G931" s="67">
        <v>0</v>
      </c>
      <c r="H931" s="67">
        <v>0</v>
      </c>
      <c r="I931" s="67">
        <v>15.9</v>
      </c>
      <c r="J931" s="68">
        <v>533.29</v>
      </c>
      <c r="K931" s="67">
        <v>15.9</v>
      </c>
      <c r="L931" s="68">
        <v>533.29</v>
      </c>
      <c r="M931" s="69">
        <f>K931/L931</f>
        <v>2.9814922462450075E-2</v>
      </c>
      <c r="N931" s="70">
        <v>280.7</v>
      </c>
      <c r="O931" s="71">
        <f>M931*N931</f>
        <v>8.369048735209736</v>
      </c>
      <c r="P931" s="71">
        <f>M931*60*1000</f>
        <v>1788.8953477470045</v>
      </c>
      <c r="Q931" s="194">
        <f>P931*N931/1000</f>
        <v>502.14292411258413</v>
      </c>
    </row>
    <row r="932" spans="1:17">
      <c r="A932" s="211"/>
      <c r="B932" s="66" t="s">
        <v>215</v>
      </c>
      <c r="C932" s="10" t="s">
        <v>208</v>
      </c>
      <c r="D932" s="11">
        <v>12</v>
      </c>
      <c r="E932" s="11">
        <v>1962</v>
      </c>
      <c r="F932" s="67">
        <f>SUM(G932+H932+I932)</f>
        <v>18.3</v>
      </c>
      <c r="G932" s="67">
        <v>0.4</v>
      </c>
      <c r="H932" s="67">
        <v>1.8</v>
      </c>
      <c r="I932" s="67">
        <v>16.100000000000001</v>
      </c>
      <c r="J932" s="68">
        <v>538</v>
      </c>
      <c r="K932" s="67">
        <v>13.5</v>
      </c>
      <c r="L932" s="68">
        <v>451.7</v>
      </c>
      <c r="M932" s="69">
        <f>SUM(K932/L932)</f>
        <v>2.9887093203453622E-2</v>
      </c>
      <c r="N932" s="70">
        <v>222.1</v>
      </c>
      <c r="O932" s="71">
        <f>SUM(M932*N932)</f>
        <v>6.6379234004870495</v>
      </c>
      <c r="P932" s="71">
        <f>SUM(M932*60*1000)</f>
        <v>1793.2255922072172</v>
      </c>
      <c r="Q932" s="194">
        <f>SUM(O932*60)</f>
        <v>398.27540402922295</v>
      </c>
    </row>
    <row r="933" spans="1:17">
      <c r="A933" s="211"/>
      <c r="B933" s="66" t="s">
        <v>215</v>
      </c>
      <c r="C933" s="10" t="s">
        <v>210</v>
      </c>
      <c r="D933" s="11">
        <v>8</v>
      </c>
      <c r="E933" s="11">
        <v>1962</v>
      </c>
      <c r="F933" s="67">
        <f>SUM(G933+H933+I933)</f>
        <v>12.3</v>
      </c>
      <c r="G933" s="67">
        <v>0.5</v>
      </c>
      <c r="H933" s="67">
        <v>1.3</v>
      </c>
      <c r="I933" s="67">
        <v>10.5</v>
      </c>
      <c r="J933" s="68">
        <v>349.3</v>
      </c>
      <c r="K933" s="67">
        <v>9.1999999999999993</v>
      </c>
      <c r="L933" s="68">
        <v>305.78699999999998</v>
      </c>
      <c r="M933" s="69">
        <f>SUM(K933/L933)</f>
        <v>3.0086301902958596E-2</v>
      </c>
      <c r="N933" s="70">
        <v>222.1</v>
      </c>
      <c r="O933" s="71">
        <f>SUM(M933*N933)</f>
        <v>6.6821676526471041</v>
      </c>
      <c r="P933" s="71">
        <f>SUM(M933*60*1000)</f>
        <v>1805.1781141775159</v>
      </c>
      <c r="Q933" s="194">
        <f>SUM(O933*60)</f>
        <v>400.93005915882623</v>
      </c>
    </row>
    <row r="934" spans="1:17">
      <c r="A934" s="211"/>
      <c r="B934" s="66" t="s">
        <v>500</v>
      </c>
      <c r="C934" s="10" t="s">
        <v>802</v>
      </c>
      <c r="D934" s="11">
        <v>3</v>
      </c>
      <c r="E934" s="11">
        <v>1920</v>
      </c>
      <c r="F934" s="67">
        <v>8.9844000000000008</v>
      </c>
      <c r="G934" s="67">
        <v>0.14169999999999999</v>
      </c>
      <c r="H934" s="67">
        <v>0.48</v>
      </c>
      <c r="I934" s="67">
        <v>8.3627000000000002</v>
      </c>
      <c r="J934" s="68">
        <v>277.81</v>
      </c>
      <c r="K934" s="67">
        <v>8.3628</v>
      </c>
      <c r="L934" s="68">
        <v>277.81</v>
      </c>
      <c r="M934" s="69">
        <f>K934/L934</f>
        <v>3.0102588099780427E-2</v>
      </c>
      <c r="N934" s="70">
        <v>246.77600000000001</v>
      </c>
      <c r="O934" s="71">
        <f>M934*N934</f>
        <v>7.4285962809114148</v>
      </c>
      <c r="P934" s="71">
        <v>1806.1552859868254</v>
      </c>
      <c r="Q934" s="194">
        <v>445.71577685468486</v>
      </c>
    </row>
    <row r="935" spans="1:17">
      <c r="A935" s="211"/>
      <c r="B935" s="11" t="s">
        <v>105</v>
      </c>
      <c r="C935" s="10" t="s">
        <v>98</v>
      </c>
      <c r="D935" s="11">
        <v>77</v>
      </c>
      <c r="E935" s="11">
        <v>1960</v>
      </c>
      <c r="F935" s="67">
        <v>45.21</v>
      </c>
      <c r="G935" s="67">
        <v>5.96</v>
      </c>
      <c r="H935" s="67">
        <v>1.1599999999999975</v>
      </c>
      <c r="I935" s="67">
        <v>38.090000000000003</v>
      </c>
      <c r="J935" s="68">
        <v>1264.19</v>
      </c>
      <c r="K935" s="67">
        <v>37.626299844168997</v>
      </c>
      <c r="L935" s="68">
        <v>1248.8</v>
      </c>
      <c r="M935" s="69">
        <f>K935/L935</f>
        <v>3.0129964641390936E-2</v>
      </c>
      <c r="N935" s="70">
        <v>276.64200000000005</v>
      </c>
      <c r="O935" s="71">
        <f>M935*N935</f>
        <v>8.3352136783236723</v>
      </c>
      <c r="P935" s="71">
        <f>M935*60*1000</f>
        <v>1807.7978784834561</v>
      </c>
      <c r="Q935" s="194">
        <f>P935*N935/1000</f>
        <v>500.11282069942035</v>
      </c>
    </row>
    <row r="936" spans="1:17">
      <c r="A936" s="211"/>
      <c r="B936" s="11" t="s">
        <v>188</v>
      </c>
      <c r="C936" s="10" t="s">
        <v>185</v>
      </c>
      <c r="D936" s="11">
        <v>24</v>
      </c>
      <c r="E936" s="11">
        <v>1961</v>
      </c>
      <c r="F936" s="67">
        <v>27.41</v>
      </c>
      <c r="G936" s="67"/>
      <c r="H936" s="67"/>
      <c r="I936" s="67">
        <v>27.41</v>
      </c>
      <c r="J936" s="68">
        <v>909.58</v>
      </c>
      <c r="K936" s="67">
        <v>27.41</v>
      </c>
      <c r="L936" s="68">
        <v>909.58</v>
      </c>
      <c r="M936" s="69">
        <f>K936/L936</f>
        <v>3.0134787484333427E-2</v>
      </c>
      <c r="N936" s="70">
        <v>200.56</v>
      </c>
      <c r="O936" s="71">
        <f>K936*N936/J936</f>
        <v>6.043832977857913</v>
      </c>
      <c r="P936" s="71">
        <f>M936*60*1000</f>
        <v>1808.0872490600057</v>
      </c>
      <c r="Q936" s="194">
        <f>O936*60</f>
        <v>362.62997867147476</v>
      </c>
    </row>
    <row r="937" spans="1:17">
      <c r="A937" s="211"/>
      <c r="B937" s="11" t="s">
        <v>336</v>
      </c>
      <c r="C937" s="73" t="s">
        <v>331</v>
      </c>
      <c r="D937" s="74">
        <v>4</v>
      </c>
      <c r="E937" s="74">
        <v>1963</v>
      </c>
      <c r="F937" s="75">
        <v>4.8739999999999997</v>
      </c>
      <c r="G937" s="75">
        <v>0.26840000000000003</v>
      </c>
      <c r="H937" s="75">
        <v>0.04</v>
      </c>
      <c r="I937" s="75">
        <v>4.5655999999999999</v>
      </c>
      <c r="J937" s="76">
        <v>150.99</v>
      </c>
      <c r="K937" s="75">
        <v>4.5655999999999999</v>
      </c>
      <c r="L937" s="76">
        <v>150.99</v>
      </c>
      <c r="M937" s="77">
        <v>3.0237764090337106E-2</v>
      </c>
      <c r="N937" s="78">
        <v>263.88900000000001</v>
      </c>
      <c r="O937" s="79">
        <v>7.9794133280349691</v>
      </c>
      <c r="P937" s="79">
        <v>1814.2658454202262</v>
      </c>
      <c r="Q937" s="196">
        <v>478.7647996820981</v>
      </c>
    </row>
    <row r="938" spans="1:17">
      <c r="A938" s="211"/>
      <c r="B938" s="66" t="s">
        <v>215</v>
      </c>
      <c r="C938" s="10" t="s">
        <v>207</v>
      </c>
      <c r="D938" s="11">
        <v>8</v>
      </c>
      <c r="E938" s="11">
        <v>1959</v>
      </c>
      <c r="F938" s="67">
        <f>SUM(G938+H938+I938)</f>
        <v>9.1999999999999993</v>
      </c>
      <c r="G938" s="67"/>
      <c r="H938" s="67">
        <v>0</v>
      </c>
      <c r="I938" s="67">
        <v>9.1999999999999993</v>
      </c>
      <c r="J938" s="68">
        <v>303.83</v>
      </c>
      <c r="K938" s="67">
        <v>7.8</v>
      </c>
      <c r="L938" s="68">
        <v>256.89999999999998</v>
      </c>
      <c r="M938" s="69">
        <f>SUM(K938/L938)</f>
        <v>3.0362008563643444E-2</v>
      </c>
      <c r="N938" s="70">
        <v>222.1</v>
      </c>
      <c r="O938" s="71">
        <f>SUM(M938*N938)</f>
        <v>6.7434021019852084</v>
      </c>
      <c r="P938" s="71">
        <f>SUM(M938*60*1000)</f>
        <v>1821.7205138186066</v>
      </c>
      <c r="Q938" s="194">
        <f>SUM(O938*60)</f>
        <v>404.60412611911249</v>
      </c>
    </row>
    <row r="939" spans="1:17">
      <c r="A939" s="211"/>
      <c r="B939" s="66" t="s">
        <v>502</v>
      </c>
      <c r="C939" s="10" t="s">
        <v>957</v>
      </c>
      <c r="D939" s="11">
        <v>10</v>
      </c>
      <c r="E939" s="11">
        <v>1958</v>
      </c>
      <c r="F939" s="67">
        <v>6.3</v>
      </c>
      <c r="G939" s="67">
        <v>0</v>
      </c>
      <c r="H939" s="67">
        <v>0</v>
      </c>
      <c r="I939" s="67">
        <v>6.3</v>
      </c>
      <c r="J939" s="68">
        <v>206.92</v>
      </c>
      <c r="K939" s="67">
        <v>6.3</v>
      </c>
      <c r="L939" s="68">
        <v>206.92</v>
      </c>
      <c r="M939" s="69">
        <f>K939/L939</f>
        <v>3.0446549391069014E-2</v>
      </c>
      <c r="N939" s="70">
        <v>280.7</v>
      </c>
      <c r="O939" s="71">
        <f>M939*N939</f>
        <v>8.5463464140730725</v>
      </c>
      <c r="P939" s="71">
        <f>M939*60*1000</f>
        <v>1826.7929634641409</v>
      </c>
      <c r="Q939" s="194">
        <f>P939*N939/1000</f>
        <v>512.78078484438436</v>
      </c>
    </row>
    <row r="940" spans="1:17">
      <c r="A940" s="211"/>
      <c r="B940" s="11" t="s">
        <v>852</v>
      </c>
      <c r="C940" s="110" t="s">
        <v>847</v>
      </c>
      <c r="D940" s="111">
        <v>3</v>
      </c>
      <c r="E940" s="111" t="s">
        <v>40</v>
      </c>
      <c r="F940" s="112">
        <v>5.1859999999999999</v>
      </c>
      <c r="G940" s="112"/>
      <c r="H940" s="112"/>
      <c r="I940" s="112">
        <v>4.4320000000000004</v>
      </c>
      <c r="J940" s="113"/>
      <c r="K940" s="112">
        <f>+I940</f>
        <v>4.4320000000000004</v>
      </c>
      <c r="L940" s="113">
        <v>145.55000000000001</v>
      </c>
      <c r="M940" s="114">
        <f>K940/L940</f>
        <v>3.0450017176228101E-2</v>
      </c>
      <c r="N940" s="115">
        <v>320.5</v>
      </c>
      <c r="O940" s="116">
        <f>M940*N940</f>
        <v>9.7592305049811063</v>
      </c>
      <c r="P940" s="116">
        <f>M940*60*1000</f>
        <v>1827.0010305736862</v>
      </c>
      <c r="Q940" s="201">
        <f>P940*N940/1000</f>
        <v>585.55383029886639</v>
      </c>
    </row>
    <row r="941" spans="1:17">
      <c r="A941" s="211"/>
      <c r="B941" s="66" t="s">
        <v>29</v>
      </c>
      <c r="C941" s="10" t="s">
        <v>685</v>
      </c>
      <c r="D941" s="11">
        <v>8</v>
      </c>
      <c r="E941" s="11" t="s">
        <v>664</v>
      </c>
      <c r="F941" s="67">
        <f>+G941+H941+I941</f>
        <v>11.962</v>
      </c>
      <c r="G941" s="67">
        <v>0.50620200000000004</v>
      </c>
      <c r="H941" s="67">
        <v>0.88</v>
      </c>
      <c r="I941" s="67">
        <v>10.575798000000001</v>
      </c>
      <c r="J941" s="68">
        <v>347.21</v>
      </c>
      <c r="K941" s="67">
        <v>10.575798000000001</v>
      </c>
      <c r="L941" s="68">
        <v>347.21</v>
      </c>
      <c r="M941" s="69">
        <f>K941/L941</f>
        <v>3.045937040983843E-2</v>
      </c>
      <c r="N941" s="70">
        <v>248.30199999999999</v>
      </c>
      <c r="O941" s="71">
        <f>M941*N941</f>
        <v>7.5631225915037019</v>
      </c>
      <c r="P941" s="71">
        <f>M941*60*1000</f>
        <v>1827.5622245903057</v>
      </c>
      <c r="Q941" s="194">
        <f>P941*N941/1000</f>
        <v>453.78735549022213</v>
      </c>
    </row>
    <row r="942" spans="1:17">
      <c r="A942" s="211"/>
      <c r="B942" s="11" t="s">
        <v>60</v>
      </c>
      <c r="C942" s="10" t="s">
        <v>381</v>
      </c>
      <c r="D942" s="11">
        <v>8</v>
      </c>
      <c r="E942" s="11" t="s">
        <v>758</v>
      </c>
      <c r="F942" s="67">
        <f>SUM(G942,H942,I942)</f>
        <v>11.95</v>
      </c>
      <c r="G942" s="67">
        <v>0</v>
      </c>
      <c r="H942" s="67">
        <v>0.02</v>
      </c>
      <c r="I942" s="67">
        <v>11.93</v>
      </c>
      <c r="J942" s="68"/>
      <c r="K942" s="67">
        <f>I942</f>
        <v>11.93</v>
      </c>
      <c r="L942" s="68">
        <v>389.52</v>
      </c>
      <c r="M942" s="69">
        <f>K942/L942</f>
        <v>3.0627438899157939E-2</v>
      </c>
      <c r="N942" s="70">
        <v>243.506</v>
      </c>
      <c r="O942" s="71">
        <f>M942*N942</f>
        <v>7.4579651365783528</v>
      </c>
      <c r="P942" s="71">
        <f>M942*60*1000</f>
        <v>1837.6463339494765</v>
      </c>
      <c r="Q942" s="194">
        <f>P942*N942/1000</f>
        <v>447.47790819470117</v>
      </c>
    </row>
    <row r="943" spans="1:17">
      <c r="A943" s="211"/>
      <c r="B943" s="66" t="s">
        <v>656</v>
      </c>
      <c r="C943" s="10" t="s">
        <v>646</v>
      </c>
      <c r="D943" s="11">
        <v>6</v>
      </c>
      <c r="E943" s="11">
        <v>1957</v>
      </c>
      <c r="F943" s="67">
        <v>10.398999999999999</v>
      </c>
      <c r="G943" s="67">
        <v>0.48199999999999998</v>
      </c>
      <c r="H943" s="67">
        <v>0.08</v>
      </c>
      <c r="I943" s="67">
        <v>9.8369999999999997</v>
      </c>
      <c r="J943" s="68">
        <v>319</v>
      </c>
      <c r="K943" s="67">
        <v>9.8369999999999997</v>
      </c>
      <c r="L943" s="68">
        <v>319.77999999999997</v>
      </c>
      <c r="M943" s="69">
        <f>K943/L943</f>
        <v>3.076177371943211E-2</v>
      </c>
      <c r="N943" s="70">
        <v>274.78899999999999</v>
      </c>
      <c r="O943" s="71">
        <f>M943*N943</f>
        <v>8.4529970385890305</v>
      </c>
      <c r="P943" s="71">
        <f>M943*60*1000</f>
        <v>1845.7064231659265</v>
      </c>
      <c r="Q943" s="194">
        <f>P943*N943/1000</f>
        <v>507.17982231534171</v>
      </c>
    </row>
    <row r="944" spans="1:17">
      <c r="A944" s="211"/>
      <c r="B944" s="11" t="s">
        <v>238</v>
      </c>
      <c r="C944" s="10" t="s">
        <v>482</v>
      </c>
      <c r="D944" s="11">
        <v>6</v>
      </c>
      <c r="E944" s="11">
        <v>1955</v>
      </c>
      <c r="F944" s="67">
        <v>7.8769999999999998</v>
      </c>
      <c r="G944" s="67">
        <v>0.11067</v>
      </c>
      <c r="H944" s="67">
        <v>0.06</v>
      </c>
      <c r="I944" s="67">
        <f>F944-G944-H944</f>
        <v>7.7063300000000003</v>
      </c>
      <c r="J944" s="68">
        <v>249.66</v>
      </c>
      <c r="K944" s="67">
        <v>6.3730000000000002</v>
      </c>
      <c r="L944" s="68">
        <v>206.48</v>
      </c>
      <c r="M944" s="69">
        <f>K944/L944</f>
        <v>3.0864974815962808E-2</v>
      </c>
      <c r="N944" s="70">
        <v>249.5</v>
      </c>
      <c r="O944" s="71">
        <f>M944*N944</f>
        <v>7.7008112165827205</v>
      </c>
      <c r="P944" s="71">
        <f>M944*60*1000</f>
        <v>1851.8984889577684</v>
      </c>
      <c r="Q944" s="194">
        <f>P944*N944/1000</f>
        <v>462.04867299496323</v>
      </c>
    </row>
    <row r="945" spans="1:17">
      <c r="A945" s="211"/>
      <c r="B945" s="66" t="s">
        <v>39</v>
      </c>
      <c r="C945" s="10" t="s">
        <v>358</v>
      </c>
      <c r="D945" s="11">
        <v>9</v>
      </c>
      <c r="E945" s="11">
        <v>1981</v>
      </c>
      <c r="F945" s="67">
        <v>14.7</v>
      </c>
      <c r="G945" s="67">
        <v>0.51</v>
      </c>
      <c r="H945" s="67">
        <v>1.44</v>
      </c>
      <c r="I945" s="67">
        <v>12.75</v>
      </c>
      <c r="J945" s="68">
        <v>412</v>
      </c>
      <c r="K945" s="67">
        <v>12.75</v>
      </c>
      <c r="L945" s="68">
        <v>412</v>
      </c>
      <c r="M945" s="69">
        <f>I945/L945</f>
        <v>3.0946601941747573E-2</v>
      </c>
      <c r="N945" s="70">
        <v>230.21</v>
      </c>
      <c r="O945" s="71">
        <f>M945*N945</f>
        <v>7.1242172330097091</v>
      </c>
      <c r="P945" s="71">
        <f>M945*60*1000</f>
        <v>1856.7961165048544</v>
      </c>
      <c r="Q945" s="194">
        <f>O945*60</f>
        <v>427.45303398058252</v>
      </c>
    </row>
    <row r="946" spans="1:17">
      <c r="A946" s="211"/>
      <c r="B946" s="11" t="s">
        <v>238</v>
      </c>
      <c r="C946" s="10" t="s">
        <v>924</v>
      </c>
      <c r="D946" s="11">
        <v>4</v>
      </c>
      <c r="E946" s="11">
        <v>1954</v>
      </c>
      <c r="F946" s="67">
        <v>9.1530000000000005</v>
      </c>
      <c r="G946" s="67">
        <v>5.5E-2</v>
      </c>
      <c r="H946" s="67">
        <v>0.48</v>
      </c>
      <c r="I946" s="67">
        <f>F946-G946-H946</f>
        <v>8.6180000000000003</v>
      </c>
      <c r="J946" s="68">
        <v>278.31</v>
      </c>
      <c r="K946" s="67">
        <v>8.6180000000000003</v>
      </c>
      <c r="L946" s="68">
        <v>278.31</v>
      </c>
      <c r="M946" s="69">
        <f>K946/L946</f>
        <v>3.0965470159175022E-2</v>
      </c>
      <c r="N946" s="70">
        <v>249.5</v>
      </c>
      <c r="O946" s="71">
        <f>M946*N946</f>
        <v>7.7258848047141679</v>
      </c>
      <c r="P946" s="71">
        <f>M946*60*1000</f>
        <v>1857.9282095505014</v>
      </c>
      <c r="Q946" s="194">
        <f>P946*N946/1000</f>
        <v>463.55308828285013</v>
      </c>
    </row>
    <row r="947" spans="1:17">
      <c r="A947" s="211"/>
      <c r="B947" s="66" t="s">
        <v>216</v>
      </c>
      <c r="C947" s="10" t="s">
        <v>224</v>
      </c>
      <c r="D947" s="11">
        <v>18</v>
      </c>
      <c r="E947" s="11">
        <v>1987</v>
      </c>
      <c r="F947" s="67">
        <v>24.547999999999998</v>
      </c>
      <c r="G947" s="67">
        <v>1.98</v>
      </c>
      <c r="H947" s="67">
        <v>2.4079999999999999</v>
      </c>
      <c r="I947" s="67">
        <v>20.16</v>
      </c>
      <c r="J947" s="68">
        <v>650.79999999999995</v>
      </c>
      <c r="K947" s="67">
        <v>20.16</v>
      </c>
      <c r="L947" s="68">
        <v>650.79999999999995</v>
      </c>
      <c r="M947" s="69">
        <f>K947/L947</f>
        <v>3.0977258758451139E-2</v>
      </c>
      <c r="N947" s="70">
        <v>300.85000000000002</v>
      </c>
      <c r="O947" s="71">
        <f>M947*N947</f>
        <v>9.3195082974800254</v>
      </c>
      <c r="P947" s="71">
        <f>M947*60*1000</f>
        <v>1858.6355255070685</v>
      </c>
      <c r="Q947" s="194">
        <f>P947*N947/1000</f>
        <v>559.17049784880157</v>
      </c>
    </row>
    <row r="948" spans="1:17">
      <c r="A948" s="211"/>
      <c r="B948" s="66" t="s">
        <v>215</v>
      </c>
      <c r="C948" s="10" t="s">
        <v>206</v>
      </c>
      <c r="D948" s="11">
        <v>8</v>
      </c>
      <c r="E948" s="11">
        <v>1975</v>
      </c>
      <c r="F948" s="67">
        <f>SUM(G948+H948+I948)</f>
        <v>12.5</v>
      </c>
      <c r="G948" s="67"/>
      <c r="H948" s="67">
        <v>0</v>
      </c>
      <c r="I948" s="67">
        <v>12.5</v>
      </c>
      <c r="J948" s="68">
        <v>402.69</v>
      </c>
      <c r="K948" s="67">
        <v>12.5</v>
      </c>
      <c r="L948" s="68">
        <v>402.69</v>
      </c>
      <c r="M948" s="69">
        <f>SUM(K948/L948)</f>
        <v>3.1041247609823935E-2</v>
      </c>
      <c r="N948" s="70">
        <v>222.1</v>
      </c>
      <c r="O948" s="71">
        <f>SUM(M948*N948)</f>
        <v>6.8942610941418963</v>
      </c>
      <c r="P948" s="71">
        <f>SUM(M948*60*1000)</f>
        <v>1862.4748565894361</v>
      </c>
      <c r="Q948" s="194">
        <f>SUM(O948*60)</f>
        <v>413.65566564851378</v>
      </c>
    </row>
    <row r="949" spans="1:17">
      <c r="A949" s="211"/>
      <c r="B949" s="11" t="s">
        <v>619</v>
      </c>
      <c r="C949" s="59" t="s">
        <v>616</v>
      </c>
      <c r="D949" s="60">
        <v>6</v>
      </c>
      <c r="E949" s="60">
        <v>1961</v>
      </c>
      <c r="F949" s="61">
        <v>11.266999999999999</v>
      </c>
      <c r="G949" s="61">
        <v>0</v>
      </c>
      <c r="H949" s="61">
        <v>0</v>
      </c>
      <c r="I949" s="61">
        <v>11.266999999999999</v>
      </c>
      <c r="J949" s="62">
        <v>362.24</v>
      </c>
      <c r="K949" s="61">
        <v>11.266999999999999</v>
      </c>
      <c r="L949" s="62">
        <v>362.24</v>
      </c>
      <c r="M949" s="63">
        <v>3.1103688162544166E-2</v>
      </c>
      <c r="N949" s="64">
        <v>301.27600000000001</v>
      </c>
      <c r="O949" s="65">
        <v>9.3707947548586574</v>
      </c>
      <c r="P949" s="65">
        <v>1866.2212897526499</v>
      </c>
      <c r="Q949" s="195">
        <v>562.24768529151936</v>
      </c>
    </row>
    <row r="950" spans="1:17">
      <c r="A950" s="211"/>
      <c r="B950" s="11" t="s">
        <v>188</v>
      </c>
      <c r="C950" s="10" t="s">
        <v>184</v>
      </c>
      <c r="D950" s="11">
        <v>24</v>
      </c>
      <c r="E950" s="11">
        <v>1960</v>
      </c>
      <c r="F950" s="67">
        <v>28.57</v>
      </c>
      <c r="G950" s="67"/>
      <c r="H950" s="67"/>
      <c r="I950" s="67">
        <v>28.57</v>
      </c>
      <c r="J950" s="68">
        <v>914.41</v>
      </c>
      <c r="K950" s="67">
        <v>28.57</v>
      </c>
      <c r="L950" s="68">
        <v>914.41</v>
      </c>
      <c r="M950" s="69">
        <f>K950/L950</f>
        <v>3.124419024288886E-2</v>
      </c>
      <c r="N950" s="70">
        <v>200.56</v>
      </c>
      <c r="O950" s="71">
        <f>K950*N950/J950</f>
        <v>6.2663347951137895</v>
      </c>
      <c r="P950" s="71">
        <f>M950*60*1000</f>
        <v>1874.6514145733315</v>
      </c>
      <c r="Q950" s="194">
        <f>O950*60</f>
        <v>375.98008770682736</v>
      </c>
    </row>
    <row r="951" spans="1:17">
      <c r="A951" s="211"/>
      <c r="B951" s="11" t="s">
        <v>852</v>
      </c>
      <c r="C951" s="110" t="s">
        <v>848</v>
      </c>
      <c r="D951" s="111">
        <v>7</v>
      </c>
      <c r="E951" s="111" t="s">
        <v>40</v>
      </c>
      <c r="F951" s="112">
        <v>11.458</v>
      </c>
      <c r="G951" s="112"/>
      <c r="H951" s="112"/>
      <c r="I951" s="112">
        <v>11.458</v>
      </c>
      <c r="J951" s="113"/>
      <c r="K951" s="112">
        <f>+I951</f>
        <v>11.458</v>
      </c>
      <c r="L951" s="113">
        <v>366.13</v>
      </c>
      <c r="M951" s="114">
        <f>K951/L951</f>
        <v>3.1294895255783467E-2</v>
      </c>
      <c r="N951" s="115">
        <v>320.5</v>
      </c>
      <c r="O951" s="116">
        <f>M951*N951</f>
        <v>10.030013929478601</v>
      </c>
      <c r="P951" s="116">
        <f>M951*60*1000</f>
        <v>1877.693715347008</v>
      </c>
      <c r="Q951" s="201">
        <f>P951*N951/1000</f>
        <v>601.80083576871607</v>
      </c>
    </row>
    <row r="952" spans="1:17">
      <c r="A952" s="211"/>
      <c r="B952" s="11" t="s">
        <v>524</v>
      </c>
      <c r="C952" s="93" t="s">
        <v>520</v>
      </c>
      <c r="D952" s="94">
        <v>6</v>
      </c>
      <c r="E952" s="94">
        <v>1977</v>
      </c>
      <c r="F952" s="95">
        <v>12.45</v>
      </c>
      <c r="G952" s="95">
        <v>0.75109999999999999</v>
      </c>
      <c r="H952" s="95">
        <v>0.05</v>
      </c>
      <c r="I952" s="95">
        <v>11.648899999999999</v>
      </c>
      <c r="J952" s="96">
        <v>371.33</v>
      </c>
      <c r="K952" s="95">
        <v>11.648899999999999</v>
      </c>
      <c r="L952" s="96">
        <v>371.33</v>
      </c>
      <c r="M952" s="97">
        <v>3.1370748390919127E-2</v>
      </c>
      <c r="N952" s="98">
        <v>294.19099999999997</v>
      </c>
      <c r="O952" s="99">
        <v>9.2289918398728883</v>
      </c>
      <c r="P952" s="99">
        <v>1882.2449034551476</v>
      </c>
      <c r="Q952" s="198">
        <v>553.73951039237329</v>
      </c>
    </row>
    <row r="953" spans="1:17">
      <c r="A953" s="211"/>
      <c r="B953" s="11" t="s">
        <v>279</v>
      </c>
      <c r="C953" s="10" t="s">
        <v>1003</v>
      </c>
      <c r="D953" s="11">
        <v>3</v>
      </c>
      <c r="E953" s="11"/>
      <c r="F953" s="67">
        <f>SUM(I953+H953+G953)</f>
        <v>5.7489999999999997</v>
      </c>
      <c r="G953" s="67">
        <v>0</v>
      </c>
      <c r="H953" s="67">
        <v>0</v>
      </c>
      <c r="I953" s="67">
        <v>5.7489999999999997</v>
      </c>
      <c r="J953" s="68">
        <v>182.98</v>
      </c>
      <c r="K953" s="67">
        <v>5.7489999999999997</v>
      </c>
      <c r="L953" s="68">
        <v>182.98</v>
      </c>
      <c r="M953" s="69">
        <f>K953/L953</f>
        <v>3.1418734287900318E-2</v>
      </c>
      <c r="N953" s="70">
        <v>207.75</v>
      </c>
      <c r="O953" s="71">
        <f>M953*N953</f>
        <v>6.5272420483112912</v>
      </c>
      <c r="P953" s="71">
        <f>M953*60*1000</f>
        <v>1885.1240572740192</v>
      </c>
      <c r="Q953" s="194">
        <f>P953*N953/1000</f>
        <v>391.63452289867752</v>
      </c>
    </row>
    <row r="954" spans="1:17">
      <c r="A954" s="211"/>
      <c r="B954" s="66" t="s">
        <v>39</v>
      </c>
      <c r="C954" s="10" t="s">
        <v>37</v>
      </c>
      <c r="D954" s="11">
        <v>6</v>
      </c>
      <c r="E954" s="11">
        <v>1984</v>
      </c>
      <c r="F954" s="67">
        <v>10</v>
      </c>
      <c r="G954" s="67">
        <v>0.20399999999999999</v>
      </c>
      <c r="H954" s="67">
        <v>0.96</v>
      </c>
      <c r="I954" s="67">
        <v>8.8360000000000003</v>
      </c>
      <c r="J954" s="68">
        <v>281</v>
      </c>
      <c r="K954" s="67">
        <v>8.8360000000000003</v>
      </c>
      <c r="L954" s="68">
        <v>281</v>
      </c>
      <c r="M954" s="69">
        <f>I954/L954</f>
        <v>3.1444839857651244E-2</v>
      </c>
      <c r="N954" s="70">
        <v>230.21</v>
      </c>
      <c r="O954" s="71">
        <f>M954*N954</f>
        <v>7.2389165836298934</v>
      </c>
      <c r="P954" s="71">
        <f>M954*60*1000</f>
        <v>1886.6903914590746</v>
      </c>
      <c r="Q954" s="194">
        <f>O954*60</f>
        <v>434.33499501779363</v>
      </c>
    </row>
    <row r="955" spans="1:17">
      <c r="A955" s="211"/>
      <c r="B955" s="66" t="s">
        <v>500</v>
      </c>
      <c r="C955" s="10" t="s">
        <v>803</v>
      </c>
      <c r="D955" s="11">
        <v>6</v>
      </c>
      <c r="E955" s="11">
        <v>1999</v>
      </c>
      <c r="F955" s="67">
        <v>12.41</v>
      </c>
      <c r="G955" s="67">
        <v>0.74670000000000003</v>
      </c>
      <c r="H955" s="67">
        <v>0.6</v>
      </c>
      <c r="I955" s="67">
        <v>11.0633</v>
      </c>
      <c r="J955" s="68">
        <v>350.41</v>
      </c>
      <c r="K955" s="67">
        <v>11.0633</v>
      </c>
      <c r="L955" s="68">
        <v>350.41</v>
      </c>
      <c r="M955" s="69">
        <f>K955/L955</f>
        <v>3.1572443708798262E-2</v>
      </c>
      <c r="N955" s="70">
        <v>246.77600000000001</v>
      </c>
      <c r="O955" s="71">
        <f>M955*N955</f>
        <v>7.7913213686824001</v>
      </c>
      <c r="P955" s="71">
        <v>1894.3466225278958</v>
      </c>
      <c r="Q955" s="194">
        <v>467.47928212094399</v>
      </c>
    </row>
    <row r="956" spans="1:17">
      <c r="A956" s="211"/>
      <c r="B956" s="11" t="s">
        <v>852</v>
      </c>
      <c r="C956" s="110" t="s">
        <v>849</v>
      </c>
      <c r="D956" s="111">
        <v>5</v>
      </c>
      <c r="E956" s="111" t="s">
        <v>40</v>
      </c>
      <c r="F956" s="112">
        <v>7.8609999999999998</v>
      </c>
      <c r="G956" s="112">
        <v>0.10199999999999999</v>
      </c>
      <c r="H956" s="112">
        <v>0.8</v>
      </c>
      <c r="I956" s="112">
        <v>6.9589999999999996</v>
      </c>
      <c r="J956" s="113"/>
      <c r="K956" s="112">
        <f>+I956</f>
        <v>6.9589999999999996</v>
      </c>
      <c r="L956" s="113">
        <v>220.11</v>
      </c>
      <c r="M956" s="114">
        <f>K956/L956</f>
        <v>3.1616010176729811E-2</v>
      </c>
      <c r="N956" s="115">
        <v>320.5</v>
      </c>
      <c r="O956" s="116">
        <f>M956*N956</f>
        <v>10.132931261641904</v>
      </c>
      <c r="P956" s="116">
        <f>M956*60*1000</f>
        <v>1896.9606106037886</v>
      </c>
      <c r="Q956" s="201">
        <f>P956*N956/1000</f>
        <v>607.9758756985143</v>
      </c>
    </row>
    <row r="957" spans="1:17">
      <c r="A957" s="211"/>
      <c r="B957" s="66" t="s">
        <v>28</v>
      </c>
      <c r="C957" s="10" t="s">
        <v>683</v>
      </c>
      <c r="D957" s="11">
        <v>8</v>
      </c>
      <c r="E957" s="11" t="s">
        <v>664</v>
      </c>
      <c r="F957" s="67">
        <f>+G957+H957+I957</f>
        <v>11.129998000000001</v>
      </c>
      <c r="G957" s="67">
        <v>0</v>
      </c>
      <c r="H957" s="67">
        <v>0</v>
      </c>
      <c r="I957" s="67">
        <v>11.129998000000001</v>
      </c>
      <c r="J957" s="68">
        <v>351.52</v>
      </c>
      <c r="K957" s="67">
        <v>11.129998000000001</v>
      </c>
      <c r="L957" s="68">
        <v>351.52</v>
      </c>
      <c r="M957" s="69">
        <f>K957/L957</f>
        <v>3.1662488620846613E-2</v>
      </c>
      <c r="N957" s="70">
        <v>248.30199999999999</v>
      </c>
      <c r="O957" s="71">
        <f>M957*N957</f>
        <v>7.8618592495334552</v>
      </c>
      <c r="P957" s="71">
        <f>M957*60*1000</f>
        <v>1899.7493172507966</v>
      </c>
      <c r="Q957" s="194">
        <f>P957*N957/1000</f>
        <v>471.71155497200726</v>
      </c>
    </row>
    <row r="958" spans="1:17">
      <c r="A958" s="211"/>
      <c r="B958" s="11" t="s">
        <v>250</v>
      </c>
      <c r="C958" s="10" t="s">
        <v>248</v>
      </c>
      <c r="D958" s="11">
        <v>4</v>
      </c>
      <c r="E958" s="11" t="s">
        <v>40</v>
      </c>
      <c r="F958" s="67">
        <f>SUM(G958:I958)</f>
        <v>9.34</v>
      </c>
      <c r="G958" s="67">
        <v>0.51</v>
      </c>
      <c r="H958" s="67">
        <v>0.59</v>
      </c>
      <c r="I958" s="67">
        <v>8.24</v>
      </c>
      <c r="J958" s="68">
        <v>258.86</v>
      </c>
      <c r="K958" s="67">
        <v>8.24</v>
      </c>
      <c r="L958" s="68">
        <v>258.86</v>
      </c>
      <c r="M958" s="100">
        <f>K958/L958</f>
        <v>3.1831878235339568E-2</v>
      </c>
      <c r="N958" s="101">
        <v>209</v>
      </c>
      <c r="O958" s="102">
        <f>M958*N958</f>
        <v>6.6528625511859696</v>
      </c>
      <c r="P958" s="102">
        <f>M958*60*1000</f>
        <v>1909.9126941203742</v>
      </c>
      <c r="Q958" s="199">
        <f>P958*N958/1000</f>
        <v>399.17175307115821</v>
      </c>
    </row>
    <row r="959" spans="1:17">
      <c r="A959" s="211"/>
      <c r="B959" s="11" t="s">
        <v>188</v>
      </c>
      <c r="C959" s="10" t="s">
        <v>182</v>
      </c>
      <c r="D959" s="11">
        <v>9</v>
      </c>
      <c r="E959" s="11">
        <v>1961</v>
      </c>
      <c r="F959" s="67">
        <v>12.48</v>
      </c>
      <c r="G959" s="67"/>
      <c r="H959" s="67"/>
      <c r="I959" s="67">
        <v>12.48</v>
      </c>
      <c r="J959" s="68">
        <v>391.38</v>
      </c>
      <c r="K959" s="67">
        <v>12.48</v>
      </c>
      <c r="L959" s="68">
        <v>391.38</v>
      </c>
      <c r="M959" s="69">
        <f>K959/L959</f>
        <v>3.188716848076039E-2</v>
      </c>
      <c r="N959" s="70">
        <v>200.56</v>
      </c>
      <c r="O959" s="71">
        <f>K959*N959/J959</f>
        <v>6.3952905105013036</v>
      </c>
      <c r="P959" s="71">
        <f>M959*60*1000</f>
        <v>1913.2301088456234</v>
      </c>
      <c r="Q959" s="194">
        <f>O959*60</f>
        <v>383.71743063007824</v>
      </c>
    </row>
    <row r="960" spans="1:17">
      <c r="A960" s="211"/>
      <c r="B960" s="66" t="s">
        <v>28</v>
      </c>
      <c r="C960" s="10" t="s">
        <v>682</v>
      </c>
      <c r="D960" s="11">
        <v>5</v>
      </c>
      <c r="E960" s="11" t="s">
        <v>664</v>
      </c>
      <c r="F960" s="67">
        <f>+G960+H960+I960</f>
        <v>7.2009999999999996</v>
      </c>
      <c r="G960" s="67">
        <v>0</v>
      </c>
      <c r="H960" s="67">
        <v>0</v>
      </c>
      <c r="I960" s="67">
        <v>7.2009999999999996</v>
      </c>
      <c r="J960" s="68">
        <v>224.19</v>
      </c>
      <c r="K960" s="67">
        <v>7.2009999999999996</v>
      </c>
      <c r="L960" s="68">
        <v>224.19</v>
      </c>
      <c r="M960" s="69">
        <f>K960/L960</f>
        <v>3.2120076720638741E-2</v>
      </c>
      <c r="N960" s="70">
        <v>248.30199999999999</v>
      </c>
      <c r="O960" s="71">
        <f>M960*N960</f>
        <v>7.9754792898880407</v>
      </c>
      <c r="P960" s="71">
        <f>M960*60*1000</f>
        <v>1927.2046032383244</v>
      </c>
      <c r="Q960" s="194">
        <f>P960*N960/1000</f>
        <v>478.52875739328238</v>
      </c>
    </row>
    <row r="961" spans="1:17">
      <c r="A961" s="211"/>
      <c r="B961" s="66" t="s">
        <v>500</v>
      </c>
      <c r="C961" s="10" t="s">
        <v>498</v>
      </c>
      <c r="D961" s="11">
        <v>74</v>
      </c>
      <c r="E961" s="11">
        <v>1961</v>
      </c>
      <c r="F961" s="67">
        <v>47.158299999999997</v>
      </c>
      <c r="G961" s="67">
        <v>3.2991999999999999</v>
      </c>
      <c r="H961" s="67">
        <v>0.74</v>
      </c>
      <c r="I961" s="67">
        <v>43.119100000000003</v>
      </c>
      <c r="J961" s="68">
        <v>1342.27</v>
      </c>
      <c r="K961" s="67">
        <v>43.119100000000003</v>
      </c>
      <c r="L961" s="68">
        <v>1342.27</v>
      </c>
      <c r="M961" s="69">
        <f>K961/L961</f>
        <v>3.2124013797522111E-2</v>
      </c>
      <c r="N961" s="70">
        <v>246.77600000000001</v>
      </c>
      <c r="O961" s="71">
        <f>M961*N961</f>
        <v>7.9274356288973165</v>
      </c>
      <c r="P961" s="71">
        <v>1927.4408278513267</v>
      </c>
      <c r="Q961" s="194">
        <v>475.64613773383905</v>
      </c>
    </row>
    <row r="962" spans="1:17">
      <c r="A962" s="211"/>
      <c r="B962" s="11" t="s">
        <v>336</v>
      </c>
      <c r="C962" s="73" t="s">
        <v>326</v>
      </c>
      <c r="D962" s="74">
        <v>4</v>
      </c>
      <c r="E962" s="74">
        <v>1955</v>
      </c>
      <c r="F962" s="75">
        <v>6.8860000000000001</v>
      </c>
      <c r="G962" s="75">
        <v>0</v>
      </c>
      <c r="H962" s="75">
        <v>0</v>
      </c>
      <c r="I962" s="75">
        <v>6.8860010000000003</v>
      </c>
      <c r="J962" s="76">
        <v>214.32</v>
      </c>
      <c r="K962" s="75">
        <v>6.8860010000000003</v>
      </c>
      <c r="L962" s="76">
        <v>214.32</v>
      </c>
      <c r="M962" s="77">
        <v>3.2129530608435986E-2</v>
      </c>
      <c r="N962" s="78">
        <v>263.88900000000001</v>
      </c>
      <c r="O962" s="79">
        <v>8.478629702729565</v>
      </c>
      <c r="P962" s="79">
        <v>1927.7718365061592</v>
      </c>
      <c r="Q962" s="196">
        <v>508.71778216377385</v>
      </c>
    </row>
    <row r="963" spans="1:17">
      <c r="A963" s="211"/>
      <c r="B963" s="66" t="s">
        <v>29</v>
      </c>
      <c r="C963" s="10" t="s">
        <v>684</v>
      </c>
      <c r="D963" s="11">
        <v>12</v>
      </c>
      <c r="E963" s="11" t="s">
        <v>664</v>
      </c>
      <c r="F963" s="67">
        <f>+G963+H963+I963</f>
        <v>18.529998999999997</v>
      </c>
      <c r="G963" s="67">
        <v>0.65649999999999997</v>
      </c>
      <c r="H963" s="67">
        <v>0.39</v>
      </c>
      <c r="I963" s="67">
        <v>17.483498999999998</v>
      </c>
      <c r="J963" s="68">
        <v>543.66999999999996</v>
      </c>
      <c r="K963" s="67">
        <v>17.483498999999998</v>
      </c>
      <c r="L963" s="68">
        <v>543.66999999999996</v>
      </c>
      <c r="M963" s="69">
        <f>K963/L963</f>
        <v>3.2158292714330385E-2</v>
      </c>
      <c r="N963" s="70">
        <v>248.30199999999999</v>
      </c>
      <c r="O963" s="71">
        <f>M963*N963</f>
        <v>7.9849683975536632</v>
      </c>
      <c r="P963" s="71">
        <f>M963*60*1000</f>
        <v>1929.4975628598229</v>
      </c>
      <c r="Q963" s="194">
        <f>P963*N963/1000</f>
        <v>479.0981038532197</v>
      </c>
    </row>
    <row r="964" spans="1:17">
      <c r="A964" s="211"/>
      <c r="B964" s="11" t="s">
        <v>524</v>
      </c>
      <c r="C964" s="93" t="s">
        <v>521</v>
      </c>
      <c r="D964" s="94">
        <v>6</v>
      </c>
      <c r="E964" s="94">
        <v>1961</v>
      </c>
      <c r="F964" s="95">
        <v>3.8740000000000001</v>
      </c>
      <c r="G964" s="95">
        <v>0</v>
      </c>
      <c r="H964" s="95">
        <v>0</v>
      </c>
      <c r="I964" s="95">
        <v>3.8740019999999999</v>
      </c>
      <c r="J964" s="96">
        <v>120.27</v>
      </c>
      <c r="K964" s="95">
        <v>3.8740019999999999</v>
      </c>
      <c r="L964" s="96">
        <v>120.27</v>
      </c>
      <c r="M964" s="97">
        <v>3.2210875530057373E-2</v>
      </c>
      <c r="N964" s="98">
        <v>294.19099999999997</v>
      </c>
      <c r="O964" s="99">
        <v>9.4761496830631078</v>
      </c>
      <c r="P964" s="99">
        <v>1932.6525318034423</v>
      </c>
      <c r="Q964" s="198">
        <v>568.56898098378645</v>
      </c>
    </row>
    <row r="965" spans="1:17">
      <c r="A965" s="211"/>
      <c r="B965" s="66" t="s">
        <v>130</v>
      </c>
      <c r="C965" s="10" t="s">
        <v>129</v>
      </c>
      <c r="D965" s="11">
        <v>2</v>
      </c>
      <c r="E965" s="11">
        <v>1985</v>
      </c>
      <c r="F965" s="67">
        <f>G965+H965+I965</f>
        <v>4.5</v>
      </c>
      <c r="G965" s="67">
        <v>0.26</v>
      </c>
      <c r="H965" s="67">
        <v>0.32</v>
      </c>
      <c r="I965" s="67">
        <v>3.92</v>
      </c>
      <c r="J965" s="68">
        <v>121.2</v>
      </c>
      <c r="K965" s="67">
        <v>3.92</v>
      </c>
      <c r="L965" s="68">
        <v>121.2</v>
      </c>
      <c r="M965" s="69">
        <f>K965/L965</f>
        <v>3.2343234323432342E-2</v>
      </c>
      <c r="N965" s="70">
        <v>212.4</v>
      </c>
      <c r="O965" s="71">
        <f>M965*N965*1.09</f>
        <v>7.4879762376237631</v>
      </c>
      <c r="P965" s="71">
        <f>M965*60*1000</f>
        <v>1940.5940594059405</v>
      </c>
      <c r="Q965" s="194">
        <f>P965*N965/1000</f>
        <v>412.18217821782173</v>
      </c>
    </row>
    <row r="966" spans="1:17">
      <c r="A966" s="211"/>
      <c r="B966" s="11" t="s">
        <v>238</v>
      </c>
      <c r="C966" s="10" t="s">
        <v>483</v>
      </c>
      <c r="D966" s="11">
        <v>5</v>
      </c>
      <c r="E966" s="11">
        <v>1959</v>
      </c>
      <c r="F966" s="67">
        <v>11.254</v>
      </c>
      <c r="G966" s="67">
        <v>0.497</v>
      </c>
      <c r="H966" s="67">
        <v>0.66</v>
      </c>
      <c r="I966" s="67">
        <f>F966-G966-H966</f>
        <v>10.097</v>
      </c>
      <c r="J966" s="68">
        <v>311.52</v>
      </c>
      <c r="K966" s="67">
        <v>7.04</v>
      </c>
      <c r="L966" s="68">
        <v>217.22</v>
      </c>
      <c r="M966" s="69">
        <f>K966/L966</f>
        <v>3.2409538716508611E-2</v>
      </c>
      <c r="N966" s="70">
        <v>249.5</v>
      </c>
      <c r="O966" s="71">
        <f>M966*N966</f>
        <v>8.086179909768898</v>
      </c>
      <c r="P966" s="71">
        <f>M966*60*1000</f>
        <v>1944.5723229905168</v>
      </c>
      <c r="Q966" s="194">
        <f>P966*N966/1000</f>
        <v>485.17079458613398</v>
      </c>
    </row>
    <row r="967" spans="1:17">
      <c r="A967" s="211"/>
      <c r="B967" s="11" t="s">
        <v>524</v>
      </c>
      <c r="C967" s="93" t="s">
        <v>522</v>
      </c>
      <c r="D967" s="94">
        <v>9</v>
      </c>
      <c r="E967" s="94">
        <v>1959</v>
      </c>
      <c r="F967" s="95">
        <v>10.433</v>
      </c>
      <c r="G967" s="95">
        <v>0</v>
      </c>
      <c r="H967" s="95">
        <v>0</v>
      </c>
      <c r="I967" s="95">
        <v>10.433</v>
      </c>
      <c r="J967" s="96">
        <v>321.39999999999998</v>
      </c>
      <c r="K967" s="95">
        <v>10.433</v>
      </c>
      <c r="L967" s="96">
        <v>321.39999999999998</v>
      </c>
      <c r="M967" s="97">
        <v>3.2461107654013693E-2</v>
      </c>
      <c r="N967" s="98">
        <v>294.19099999999997</v>
      </c>
      <c r="O967" s="99">
        <v>9.5497657218419416</v>
      </c>
      <c r="P967" s="99">
        <v>1947.6664592408217</v>
      </c>
      <c r="Q967" s="198">
        <v>572.98594331051652</v>
      </c>
    </row>
    <row r="968" spans="1:17">
      <c r="A968" s="211"/>
      <c r="B968" s="11" t="s">
        <v>250</v>
      </c>
      <c r="C968" s="10" t="s">
        <v>249</v>
      </c>
      <c r="D968" s="11">
        <v>4</v>
      </c>
      <c r="E968" s="11" t="s">
        <v>40</v>
      </c>
      <c r="F968" s="67">
        <f>SUM(G968:I968)</f>
        <v>5.46</v>
      </c>
      <c r="G968" s="67">
        <v>0.1</v>
      </c>
      <c r="H968" s="67">
        <v>0.36</v>
      </c>
      <c r="I968" s="67">
        <v>5</v>
      </c>
      <c r="J968" s="68">
        <v>152.30000000000001</v>
      </c>
      <c r="K968" s="67">
        <v>5</v>
      </c>
      <c r="L968" s="68">
        <v>152.30000000000001</v>
      </c>
      <c r="M968" s="100">
        <f>K968/L968</f>
        <v>3.2829940906106365E-2</v>
      </c>
      <c r="N968" s="101">
        <v>209</v>
      </c>
      <c r="O968" s="102">
        <f>M968*N968</f>
        <v>6.8614576493762307</v>
      </c>
      <c r="P968" s="102">
        <f>M968*60*1000</f>
        <v>1969.796454366382</v>
      </c>
      <c r="Q968" s="199">
        <f>P968*N968/1000</f>
        <v>411.68745896257383</v>
      </c>
    </row>
    <row r="969" spans="1:17">
      <c r="A969" s="211"/>
      <c r="B969" s="11" t="s">
        <v>852</v>
      </c>
      <c r="C969" s="110" t="s">
        <v>850</v>
      </c>
      <c r="D969" s="111">
        <v>5</v>
      </c>
      <c r="E969" s="111" t="s">
        <v>40</v>
      </c>
      <c r="F969" s="112">
        <v>10.337999999999999</v>
      </c>
      <c r="G969" s="112">
        <v>0.40799999999999997</v>
      </c>
      <c r="H969" s="112">
        <v>1.2</v>
      </c>
      <c r="I969" s="112">
        <v>8.73</v>
      </c>
      <c r="J969" s="113"/>
      <c r="K969" s="112">
        <f>+I969</f>
        <v>8.73</v>
      </c>
      <c r="L969" s="113">
        <v>265.25</v>
      </c>
      <c r="M969" s="114">
        <f>K969/L969</f>
        <v>3.2912346842601324E-2</v>
      </c>
      <c r="N969" s="115">
        <v>320.5</v>
      </c>
      <c r="O969" s="116">
        <f>M969*N969</f>
        <v>10.548407163053724</v>
      </c>
      <c r="P969" s="116">
        <f>M969*60*1000</f>
        <v>1974.7408105560796</v>
      </c>
      <c r="Q969" s="201">
        <f>P969*N969/1000</f>
        <v>632.90442978322358</v>
      </c>
    </row>
    <row r="970" spans="1:17">
      <c r="A970" s="211"/>
      <c r="B970" s="11" t="s">
        <v>336</v>
      </c>
      <c r="C970" s="73" t="s">
        <v>328</v>
      </c>
      <c r="D970" s="74">
        <v>8</v>
      </c>
      <c r="E970" s="74">
        <v>1955</v>
      </c>
      <c r="F970" s="75">
        <v>18.155166000000001</v>
      </c>
      <c r="G970" s="75">
        <v>0</v>
      </c>
      <c r="H970" s="75">
        <v>0</v>
      </c>
      <c r="I970" s="75">
        <v>18.155166000000001</v>
      </c>
      <c r="J970" s="76">
        <v>548.26</v>
      </c>
      <c r="K970" s="75">
        <v>18.155166000000001</v>
      </c>
      <c r="L970" s="76">
        <v>548.26</v>
      </c>
      <c r="M970" s="77">
        <v>3.3114153868602489E-2</v>
      </c>
      <c r="N970" s="78">
        <v>263.88900000000001</v>
      </c>
      <c r="O970" s="79">
        <v>8.7384609502316426</v>
      </c>
      <c r="P970" s="79">
        <v>1986.8492321161493</v>
      </c>
      <c r="Q970" s="196">
        <v>524.30765701389862</v>
      </c>
    </row>
    <row r="971" spans="1:17">
      <c r="A971" s="211"/>
      <c r="B971" s="11" t="s">
        <v>336</v>
      </c>
      <c r="C971" s="73" t="s">
        <v>329</v>
      </c>
      <c r="D971" s="74">
        <v>8</v>
      </c>
      <c r="E971" s="74">
        <v>1959</v>
      </c>
      <c r="F971" s="75">
        <v>11.956198000000001</v>
      </c>
      <c r="G971" s="75">
        <v>0</v>
      </c>
      <c r="H971" s="75">
        <v>0</v>
      </c>
      <c r="I971" s="75">
        <v>11.956198000000001</v>
      </c>
      <c r="J971" s="76">
        <v>361.06</v>
      </c>
      <c r="K971" s="75">
        <v>11.956198000000001</v>
      </c>
      <c r="L971" s="76">
        <v>361.06</v>
      </c>
      <c r="M971" s="77">
        <v>3.3114158311637956E-2</v>
      </c>
      <c r="N971" s="78">
        <v>263.88900000000001</v>
      </c>
      <c r="O971" s="79">
        <v>8.7384621226998291</v>
      </c>
      <c r="P971" s="79">
        <v>1986.8494986982773</v>
      </c>
      <c r="Q971" s="196">
        <v>524.30772736198969</v>
      </c>
    </row>
    <row r="972" spans="1:17">
      <c r="A972" s="211"/>
      <c r="B972" s="11" t="s">
        <v>105</v>
      </c>
      <c r="C972" s="10" t="s">
        <v>104</v>
      </c>
      <c r="D972" s="11">
        <v>8</v>
      </c>
      <c r="E972" s="11">
        <v>1901</v>
      </c>
      <c r="F972" s="67">
        <v>11.01</v>
      </c>
      <c r="G972" s="67">
        <v>0</v>
      </c>
      <c r="H972" s="67">
        <v>0</v>
      </c>
      <c r="I972" s="67">
        <v>11.01</v>
      </c>
      <c r="J972" s="68">
        <v>330.14</v>
      </c>
      <c r="K972" s="67">
        <v>9.8214242442600117</v>
      </c>
      <c r="L972" s="68">
        <v>294.5</v>
      </c>
      <c r="M972" s="69">
        <f>K972/L972</f>
        <v>3.3349488095959293E-2</v>
      </c>
      <c r="N972" s="70">
        <v>276.64200000000005</v>
      </c>
      <c r="O972" s="71">
        <f>M972*N972</f>
        <v>9.2258690858423726</v>
      </c>
      <c r="P972" s="71">
        <f>M972*60*1000</f>
        <v>2000.9692857575576</v>
      </c>
      <c r="Q972" s="194">
        <f>P972*N972/1000</f>
        <v>553.5521451505424</v>
      </c>
    </row>
    <row r="973" spans="1:17">
      <c r="A973" s="211"/>
      <c r="B973" s="11" t="s">
        <v>238</v>
      </c>
      <c r="C973" s="10" t="s">
        <v>481</v>
      </c>
      <c r="D973" s="11">
        <v>9</v>
      </c>
      <c r="E973" s="11">
        <v>1925</v>
      </c>
      <c r="F973" s="67">
        <v>22.856999999999999</v>
      </c>
      <c r="G973" s="67"/>
      <c r="H973" s="67"/>
      <c r="I973" s="67">
        <f>F973-G973-H973</f>
        <v>22.856999999999999</v>
      </c>
      <c r="J973" s="68">
        <v>684.99</v>
      </c>
      <c r="K973" s="67">
        <v>9.4979700000000005</v>
      </c>
      <c r="L973" s="68">
        <v>284.64</v>
      </c>
      <c r="M973" s="69">
        <f>K973/L973</f>
        <v>3.3368360033726813E-2</v>
      </c>
      <c r="N973" s="70">
        <v>249.5</v>
      </c>
      <c r="O973" s="71">
        <f>M973*N973</f>
        <v>8.3254058284148389</v>
      </c>
      <c r="P973" s="71">
        <f>M973*60*1000</f>
        <v>2002.1016020236088</v>
      </c>
      <c r="Q973" s="194">
        <f>P973*N973/1000</f>
        <v>499.52434970489037</v>
      </c>
    </row>
    <row r="974" spans="1:17">
      <c r="A974" s="211"/>
      <c r="B974" s="66" t="s">
        <v>502</v>
      </c>
      <c r="C974" s="10" t="s">
        <v>958</v>
      </c>
      <c r="D974" s="11">
        <v>8</v>
      </c>
      <c r="E974" s="11">
        <v>1955</v>
      </c>
      <c r="F974" s="67">
        <v>15</v>
      </c>
      <c r="G974" s="67">
        <v>0.74</v>
      </c>
      <c r="H974" s="67">
        <v>1.2</v>
      </c>
      <c r="I974" s="67">
        <v>13.055999999999999</v>
      </c>
      <c r="J974" s="68">
        <v>390.37</v>
      </c>
      <c r="K974" s="67">
        <v>13.05</v>
      </c>
      <c r="L974" s="68">
        <v>390.37</v>
      </c>
      <c r="M974" s="69">
        <f>K974/L974</f>
        <v>3.3429822988446857E-2</v>
      </c>
      <c r="N974" s="70">
        <v>280.7</v>
      </c>
      <c r="O974" s="71">
        <f>M974*N974</f>
        <v>9.3837513128570329</v>
      </c>
      <c r="P974" s="71">
        <f>M974*60*1000</f>
        <v>2005.7893793068113</v>
      </c>
      <c r="Q974" s="194">
        <f>P974*N974/1000</f>
        <v>563.02507877142193</v>
      </c>
    </row>
    <row r="975" spans="1:17">
      <c r="A975" s="211"/>
      <c r="B975" s="66" t="s">
        <v>147</v>
      </c>
      <c r="C975" s="87" t="s">
        <v>451</v>
      </c>
      <c r="D975" s="88">
        <v>4</v>
      </c>
      <c r="E975" s="119" t="s">
        <v>40</v>
      </c>
      <c r="F975" s="90">
        <v>6.97</v>
      </c>
      <c r="G975" s="90">
        <v>0.11</v>
      </c>
      <c r="H975" s="91">
        <v>0.4</v>
      </c>
      <c r="I975" s="90">
        <v>6.46</v>
      </c>
      <c r="J975" s="92">
        <v>191.55</v>
      </c>
      <c r="K975" s="90">
        <v>6.46</v>
      </c>
      <c r="L975" s="92">
        <v>191.55</v>
      </c>
      <c r="M975" s="69">
        <f>K975/L975</f>
        <v>3.3724876011485251E-2</v>
      </c>
      <c r="N975" s="70">
        <v>222.7</v>
      </c>
      <c r="O975" s="71">
        <f>M975*N975</f>
        <v>7.5105298877577651</v>
      </c>
      <c r="P975" s="71">
        <f>M975*60*1000</f>
        <v>2023.4925606891152</v>
      </c>
      <c r="Q975" s="194">
        <f>P975*N975/1000</f>
        <v>450.63179326546594</v>
      </c>
    </row>
    <row r="976" spans="1:17">
      <c r="A976" s="211"/>
      <c r="B976" s="11" t="s">
        <v>336</v>
      </c>
      <c r="C976" s="73" t="s">
        <v>327</v>
      </c>
      <c r="D976" s="74">
        <v>6</v>
      </c>
      <c r="E976" s="74">
        <v>1959</v>
      </c>
      <c r="F976" s="75">
        <v>11.007999999999999</v>
      </c>
      <c r="G976" s="75">
        <v>0.40667999999999999</v>
      </c>
      <c r="H976" s="75">
        <v>0.06</v>
      </c>
      <c r="I976" s="75">
        <v>10.541319</v>
      </c>
      <c r="J976" s="76">
        <v>310.93</v>
      </c>
      <c r="K976" s="75">
        <v>10.541319</v>
      </c>
      <c r="L976" s="76">
        <v>310.93</v>
      </c>
      <c r="M976" s="77">
        <v>3.390254719711832E-2</v>
      </c>
      <c r="N976" s="78">
        <v>263.88900000000001</v>
      </c>
      <c r="O976" s="79">
        <v>8.9465092773003558</v>
      </c>
      <c r="P976" s="79">
        <v>2034.1528318270994</v>
      </c>
      <c r="Q976" s="196">
        <v>536.79055663802149</v>
      </c>
    </row>
    <row r="977" spans="1:17">
      <c r="A977" s="211"/>
      <c r="B977" s="66" t="s">
        <v>39</v>
      </c>
      <c r="C977" s="10" t="s">
        <v>691</v>
      </c>
      <c r="D977" s="11">
        <v>6</v>
      </c>
      <c r="E977" s="11">
        <v>1985</v>
      </c>
      <c r="F977" s="67">
        <v>10.9</v>
      </c>
      <c r="G977" s="67">
        <v>0.255</v>
      </c>
      <c r="H977" s="67">
        <v>0.98</v>
      </c>
      <c r="I977" s="67">
        <v>9.6649999999999991</v>
      </c>
      <c r="J977" s="68">
        <v>285</v>
      </c>
      <c r="K977" s="67">
        <v>9.6649999999999991</v>
      </c>
      <c r="L977" s="68">
        <v>285</v>
      </c>
      <c r="M977" s="69">
        <f>I977/L977</f>
        <v>3.391228070175438E-2</v>
      </c>
      <c r="N977" s="70">
        <v>230.21</v>
      </c>
      <c r="O977" s="71">
        <f>M977*N977</f>
        <v>7.8069461403508758</v>
      </c>
      <c r="P977" s="71">
        <f>M977*60*1000</f>
        <v>2034.7368421052629</v>
      </c>
      <c r="Q977" s="194">
        <f>O977*60</f>
        <v>468.41676842105255</v>
      </c>
    </row>
    <row r="978" spans="1:17">
      <c r="A978" s="211"/>
      <c r="B978" s="11" t="s">
        <v>105</v>
      </c>
      <c r="C978" s="10" t="s">
        <v>99</v>
      </c>
      <c r="D978" s="11">
        <v>18</v>
      </c>
      <c r="E978" s="11">
        <v>1959</v>
      </c>
      <c r="F978" s="67">
        <v>34.83</v>
      </c>
      <c r="G978" s="67">
        <v>2.09</v>
      </c>
      <c r="H978" s="67">
        <v>-3.5527136788005009E-15</v>
      </c>
      <c r="I978" s="67">
        <v>32.74</v>
      </c>
      <c r="J978" s="68">
        <v>963.76</v>
      </c>
      <c r="K978" s="67">
        <v>32.74</v>
      </c>
      <c r="L978" s="68">
        <v>963.76</v>
      </c>
      <c r="M978" s="69">
        <f>K978/L978</f>
        <v>3.3971113140200883E-2</v>
      </c>
      <c r="N978" s="70">
        <v>276.64200000000005</v>
      </c>
      <c r="O978" s="71">
        <f>M978*N978</f>
        <v>9.3978366813314551</v>
      </c>
      <c r="P978" s="71">
        <f>M978*60*1000</f>
        <v>2038.2667884120531</v>
      </c>
      <c r="Q978" s="194">
        <f>P978*N978/1000</f>
        <v>563.87020087988731</v>
      </c>
    </row>
    <row r="979" spans="1:17">
      <c r="A979" s="211"/>
      <c r="B979" s="11" t="s">
        <v>336</v>
      </c>
      <c r="C979" s="73" t="s">
        <v>330</v>
      </c>
      <c r="D979" s="74">
        <v>4</v>
      </c>
      <c r="E979" s="74">
        <v>1952</v>
      </c>
      <c r="F979" s="75">
        <v>3.6785100000000002</v>
      </c>
      <c r="G979" s="75">
        <v>0</v>
      </c>
      <c r="H979" s="75">
        <v>0</v>
      </c>
      <c r="I979" s="75">
        <v>3.6785100000000002</v>
      </c>
      <c r="J979" s="76">
        <v>108</v>
      </c>
      <c r="K979" s="75">
        <v>3.6785100000000002</v>
      </c>
      <c r="L979" s="76">
        <v>108</v>
      </c>
      <c r="M979" s="77">
        <v>3.406027777777778E-2</v>
      </c>
      <c r="N979" s="78">
        <v>263.88900000000001</v>
      </c>
      <c r="O979" s="79">
        <v>8.9881326425000001</v>
      </c>
      <c r="P979" s="79">
        <v>2043.6166666666668</v>
      </c>
      <c r="Q979" s="196">
        <v>539.2879585500001</v>
      </c>
    </row>
    <row r="980" spans="1:17">
      <c r="A980" s="211"/>
      <c r="B980" s="66" t="s">
        <v>215</v>
      </c>
      <c r="C980" s="10" t="s">
        <v>205</v>
      </c>
      <c r="D980" s="11">
        <v>12</v>
      </c>
      <c r="E980" s="11">
        <v>1960</v>
      </c>
      <c r="F980" s="67">
        <f>SUM(G980+H980+I980)</f>
        <v>20.3</v>
      </c>
      <c r="G980" s="67">
        <v>0.3</v>
      </c>
      <c r="H980" s="67">
        <v>1.9</v>
      </c>
      <c r="I980" s="67">
        <v>18.100000000000001</v>
      </c>
      <c r="J980" s="68">
        <v>531.53</v>
      </c>
      <c r="K980" s="67">
        <v>16.7</v>
      </c>
      <c r="L980" s="68">
        <v>488.5</v>
      </c>
      <c r="M980" s="69">
        <f>SUM(K980/L980)</f>
        <v>3.4186284544524055E-2</v>
      </c>
      <c r="N980" s="70">
        <v>222.1</v>
      </c>
      <c r="O980" s="71">
        <f>SUM(M980*N980)</f>
        <v>7.5927737973387925</v>
      </c>
      <c r="P980" s="71">
        <f>SUM(M980*60*1000)</f>
        <v>2051.1770726714431</v>
      </c>
      <c r="Q980" s="194">
        <f>SUM(O980*60)</f>
        <v>455.56642784032755</v>
      </c>
    </row>
    <row r="981" spans="1:17">
      <c r="A981" s="211"/>
      <c r="B981" s="66" t="s">
        <v>147</v>
      </c>
      <c r="C981" s="87" t="s">
        <v>453</v>
      </c>
      <c r="D981" s="88">
        <v>4</v>
      </c>
      <c r="E981" s="89" t="s">
        <v>40</v>
      </c>
      <c r="F981" s="90">
        <v>5.64</v>
      </c>
      <c r="G981" s="90">
        <v>0.19</v>
      </c>
      <c r="H981" s="91">
        <v>0.04</v>
      </c>
      <c r="I981" s="90">
        <v>5.41</v>
      </c>
      <c r="J981" s="92">
        <v>158.1</v>
      </c>
      <c r="K981" s="90">
        <v>5.41</v>
      </c>
      <c r="L981" s="92">
        <v>158.1</v>
      </c>
      <c r="M981" s="69">
        <f>K981/L981</f>
        <v>3.4218848829854522E-2</v>
      </c>
      <c r="N981" s="70">
        <v>222.7</v>
      </c>
      <c r="O981" s="71">
        <f>M981*N981</f>
        <v>7.6205376344086018</v>
      </c>
      <c r="P981" s="71">
        <f>M981*60*1000</f>
        <v>2053.1309297912712</v>
      </c>
      <c r="Q981" s="194">
        <f>P981*N981/1000</f>
        <v>457.23225806451609</v>
      </c>
    </row>
    <row r="982" spans="1:17">
      <c r="A982" s="211"/>
      <c r="B982" s="11" t="s">
        <v>279</v>
      </c>
      <c r="C982" s="10" t="s">
        <v>277</v>
      </c>
      <c r="D982" s="11">
        <v>9</v>
      </c>
      <c r="E982" s="11"/>
      <c r="F982" s="67">
        <f>SUM(I982+H982+G982)</f>
        <v>9.7799999999999994</v>
      </c>
      <c r="G982" s="67">
        <v>0.56100000000000005</v>
      </c>
      <c r="H982" s="67">
        <v>0</v>
      </c>
      <c r="I982" s="67">
        <v>9.2189999999999994</v>
      </c>
      <c r="J982" s="68">
        <v>268.74</v>
      </c>
      <c r="K982" s="67">
        <v>9.2189999999999994</v>
      </c>
      <c r="L982" s="68">
        <v>268.74</v>
      </c>
      <c r="M982" s="69">
        <f>K982/L982</f>
        <v>3.4304532261665549E-2</v>
      </c>
      <c r="N982" s="70">
        <v>207.75</v>
      </c>
      <c r="O982" s="71">
        <f>M982*N982</f>
        <v>7.1267665773610176</v>
      </c>
      <c r="P982" s="71">
        <f>M982*60*1000</f>
        <v>2058.2719356999332</v>
      </c>
      <c r="Q982" s="194">
        <f>P982*N982/1000</f>
        <v>427.60599464166114</v>
      </c>
    </row>
    <row r="983" spans="1:17">
      <c r="A983" s="211"/>
      <c r="B983" s="11" t="s">
        <v>188</v>
      </c>
      <c r="C983" s="10" t="s">
        <v>186</v>
      </c>
      <c r="D983" s="11">
        <v>10</v>
      </c>
      <c r="E983" s="11">
        <v>1938</v>
      </c>
      <c r="F983" s="67">
        <v>10.48</v>
      </c>
      <c r="G983" s="67"/>
      <c r="H983" s="67"/>
      <c r="I983" s="67">
        <v>10.48</v>
      </c>
      <c r="J983" s="68">
        <v>304.82</v>
      </c>
      <c r="K983" s="67">
        <v>10.48</v>
      </c>
      <c r="L983" s="68">
        <v>304.82</v>
      </c>
      <c r="M983" s="69">
        <f>K983/L983</f>
        <v>3.4380946132143562E-2</v>
      </c>
      <c r="N983" s="70">
        <v>200.56</v>
      </c>
      <c r="O983" s="71">
        <f>K983*N983/J983</f>
        <v>6.8954425562627133</v>
      </c>
      <c r="P983" s="71">
        <f>M983*60*1000</f>
        <v>2062.8567679286134</v>
      </c>
      <c r="Q983" s="194">
        <f>O983*60</f>
        <v>413.72655337576282</v>
      </c>
    </row>
    <row r="984" spans="1:17">
      <c r="A984" s="211"/>
      <c r="B984" s="11" t="s">
        <v>188</v>
      </c>
      <c r="C984" s="10" t="s">
        <v>183</v>
      </c>
      <c r="D984" s="11">
        <v>16</v>
      </c>
      <c r="E984" s="11">
        <v>1964</v>
      </c>
      <c r="F984" s="67">
        <v>20.87</v>
      </c>
      <c r="G984" s="67"/>
      <c r="H984" s="67"/>
      <c r="I984" s="67">
        <v>20.87</v>
      </c>
      <c r="J984" s="68">
        <v>606.77</v>
      </c>
      <c r="K984" s="67">
        <v>20.87</v>
      </c>
      <c r="L984" s="68">
        <v>606.77</v>
      </c>
      <c r="M984" s="69">
        <f>K984/L984</f>
        <v>3.439524037114558E-2</v>
      </c>
      <c r="N984" s="70">
        <v>200.56</v>
      </c>
      <c r="O984" s="71">
        <f>K984*N984/J984</f>
        <v>6.8983094088369574</v>
      </c>
      <c r="P984" s="71">
        <f>M984*60*1000</f>
        <v>2063.7144222687348</v>
      </c>
      <c r="Q984" s="194">
        <f>O984*60</f>
        <v>413.89856453021747</v>
      </c>
    </row>
    <row r="985" spans="1:17">
      <c r="A985" s="211"/>
      <c r="B985" s="11" t="s">
        <v>852</v>
      </c>
      <c r="C985" s="110" t="s">
        <v>851</v>
      </c>
      <c r="D985" s="111">
        <v>3</v>
      </c>
      <c r="E985" s="111" t="s">
        <v>40</v>
      </c>
      <c r="F985" s="112">
        <v>4.8090000000000002</v>
      </c>
      <c r="G985" s="112"/>
      <c r="H985" s="112"/>
      <c r="I985" s="112">
        <v>4.8090000000000002</v>
      </c>
      <c r="J985" s="113"/>
      <c r="K985" s="112">
        <f>+I985</f>
        <v>4.8090000000000002</v>
      </c>
      <c r="L985" s="113">
        <v>139.30000000000001</v>
      </c>
      <c r="M985" s="114">
        <f>K985/L985</f>
        <v>3.4522613065326634E-2</v>
      </c>
      <c r="N985" s="115">
        <v>320.5</v>
      </c>
      <c r="O985" s="116">
        <f>M985*N985</f>
        <v>11.064497487437187</v>
      </c>
      <c r="P985" s="116">
        <f>M985*60*1000</f>
        <v>2071.356783919598</v>
      </c>
      <c r="Q985" s="201">
        <f>P985*N985/1000</f>
        <v>663.86984924623118</v>
      </c>
    </row>
    <row r="986" spans="1:17">
      <c r="A986" s="211"/>
      <c r="B986" s="11" t="s">
        <v>619</v>
      </c>
      <c r="C986" s="59" t="s">
        <v>617</v>
      </c>
      <c r="D986" s="60">
        <v>5</v>
      </c>
      <c r="E986" s="60">
        <v>1961</v>
      </c>
      <c r="F986" s="61">
        <v>7.766</v>
      </c>
      <c r="G986" s="61">
        <v>0</v>
      </c>
      <c r="H986" s="61">
        <v>0</v>
      </c>
      <c r="I986" s="61">
        <v>7.7660010000000002</v>
      </c>
      <c r="J986" s="62">
        <v>223.64</v>
      </c>
      <c r="K986" s="61">
        <v>7.7660010000000002</v>
      </c>
      <c r="L986" s="62">
        <v>223.64</v>
      </c>
      <c r="M986" s="63">
        <v>3.4725456090144879E-2</v>
      </c>
      <c r="N986" s="64">
        <v>301.27600000000001</v>
      </c>
      <c r="O986" s="65">
        <v>10.461946509014489</v>
      </c>
      <c r="P986" s="65">
        <v>2083.5273654086927</v>
      </c>
      <c r="Q986" s="195">
        <v>627.7167905408694</v>
      </c>
    </row>
    <row r="987" spans="1:17">
      <c r="A987" s="211"/>
      <c r="B987" s="66" t="s">
        <v>500</v>
      </c>
      <c r="C987" s="10" t="s">
        <v>804</v>
      </c>
      <c r="D987" s="11">
        <v>4</v>
      </c>
      <c r="E987" s="11">
        <v>1956</v>
      </c>
      <c r="F987" s="67">
        <v>7.3339999999999996</v>
      </c>
      <c r="G987" s="67">
        <v>0.33079999999999998</v>
      </c>
      <c r="H987" s="67">
        <v>0.37</v>
      </c>
      <c r="I987" s="67">
        <v>6.6332000000000004</v>
      </c>
      <c r="J987" s="68">
        <v>188.41</v>
      </c>
      <c r="K987" s="67">
        <v>6.6332000000000004</v>
      </c>
      <c r="L987" s="68">
        <v>188.41</v>
      </c>
      <c r="M987" s="69">
        <f>K987/L987</f>
        <v>3.520619924632451E-2</v>
      </c>
      <c r="N987" s="70">
        <v>246.77600000000001</v>
      </c>
      <c r="O987" s="71">
        <f>M987*N987</f>
        <v>8.6880450252109771</v>
      </c>
      <c r="P987" s="71">
        <v>2112.3719547794708</v>
      </c>
      <c r="Q987" s="194">
        <v>521.28270151265872</v>
      </c>
    </row>
    <row r="988" spans="1:17">
      <c r="A988" s="211"/>
      <c r="B988" s="11" t="s">
        <v>336</v>
      </c>
      <c r="C988" s="73" t="s">
        <v>332</v>
      </c>
      <c r="D988" s="74">
        <v>6</v>
      </c>
      <c r="E988" s="74">
        <v>1940</v>
      </c>
      <c r="F988" s="75">
        <v>9.2080000000000002</v>
      </c>
      <c r="G988" s="75">
        <v>0.26840000000000003</v>
      </c>
      <c r="H988" s="75">
        <v>0</v>
      </c>
      <c r="I988" s="75">
        <v>8.9396000000000004</v>
      </c>
      <c r="J988" s="76">
        <v>250.65</v>
      </c>
      <c r="K988" s="75">
        <v>8.9396000000000004</v>
      </c>
      <c r="L988" s="76">
        <v>250.65</v>
      </c>
      <c r="M988" s="77">
        <v>3.5665669259924197E-2</v>
      </c>
      <c r="N988" s="78">
        <v>263.88900000000001</v>
      </c>
      <c r="O988" s="79">
        <v>9.4117777953321369</v>
      </c>
      <c r="P988" s="79">
        <v>2139.9401555954519</v>
      </c>
      <c r="Q988" s="196">
        <v>564.70666771992819</v>
      </c>
    </row>
    <row r="989" spans="1:17">
      <c r="A989" s="211"/>
      <c r="B989" s="66" t="s">
        <v>29</v>
      </c>
      <c r="C989" s="10" t="s">
        <v>350</v>
      </c>
      <c r="D989" s="11">
        <v>6</v>
      </c>
      <c r="E989" s="11" t="s">
        <v>664</v>
      </c>
      <c r="F989" s="67">
        <f>+G989+H989+I989</f>
        <v>5.7024920000000003</v>
      </c>
      <c r="G989" s="67">
        <v>8.4180000000000005E-2</v>
      </c>
      <c r="H989" s="67">
        <v>0.02</v>
      </c>
      <c r="I989" s="67">
        <v>5.598312</v>
      </c>
      <c r="J989" s="68">
        <v>156.38999999999999</v>
      </c>
      <c r="K989" s="67">
        <v>5.598312</v>
      </c>
      <c r="L989" s="68">
        <v>156.38999999999999</v>
      </c>
      <c r="M989" s="69">
        <f>K989/L989</f>
        <v>3.5797122578169964E-2</v>
      </c>
      <c r="N989" s="70">
        <v>248.30199999999999</v>
      </c>
      <c r="O989" s="71">
        <f>M989*N989</f>
        <v>8.8884971304047582</v>
      </c>
      <c r="P989" s="71">
        <f>M989*60*1000</f>
        <v>2147.8273546901978</v>
      </c>
      <c r="Q989" s="194">
        <f>P989*N989/1000</f>
        <v>533.30982782428543</v>
      </c>
    </row>
    <row r="990" spans="1:17">
      <c r="A990" s="211"/>
      <c r="B990" s="11" t="s">
        <v>535</v>
      </c>
      <c r="C990" s="93" t="s">
        <v>534</v>
      </c>
      <c r="D990" s="94">
        <v>7</v>
      </c>
      <c r="E990" s="94">
        <v>1973</v>
      </c>
      <c r="F990" s="95">
        <v>8.81</v>
      </c>
      <c r="G990" s="95">
        <v>0</v>
      </c>
      <c r="H990" s="95">
        <v>0</v>
      </c>
      <c r="I990" s="95">
        <v>8.81</v>
      </c>
      <c r="J990" s="96">
        <v>246.04</v>
      </c>
      <c r="K990" s="95">
        <v>8.81</v>
      </c>
      <c r="L990" s="96">
        <v>246.04</v>
      </c>
      <c r="M990" s="97">
        <v>3.5807185823443347E-2</v>
      </c>
      <c r="N990" s="98">
        <v>285.03500000000003</v>
      </c>
      <c r="O990" s="99">
        <v>10.206301211185176</v>
      </c>
      <c r="P990" s="99">
        <v>2148.431149406601</v>
      </c>
      <c r="Q990" s="198">
        <v>612.37807267111054</v>
      </c>
    </row>
    <row r="991" spans="1:17">
      <c r="A991" s="211"/>
      <c r="B991" s="11" t="s">
        <v>336</v>
      </c>
      <c r="C991" s="73" t="s">
        <v>333</v>
      </c>
      <c r="D991" s="74">
        <v>4</v>
      </c>
      <c r="E991" s="74">
        <v>1940</v>
      </c>
      <c r="F991" s="75">
        <v>16.675000000000001</v>
      </c>
      <c r="G991" s="75">
        <v>1.6593549999999999</v>
      </c>
      <c r="H991" s="75">
        <v>0.04</v>
      </c>
      <c r="I991" s="75">
        <v>14.975643</v>
      </c>
      <c r="J991" s="76">
        <v>415.64</v>
      </c>
      <c r="K991" s="75">
        <v>14.975643</v>
      </c>
      <c r="L991" s="76">
        <v>415.64</v>
      </c>
      <c r="M991" s="77">
        <v>3.6030321913194108E-2</v>
      </c>
      <c r="N991" s="78">
        <v>263.88900000000001</v>
      </c>
      <c r="O991" s="79">
        <v>9.5080056193508806</v>
      </c>
      <c r="P991" s="79">
        <v>2161.8193147916463</v>
      </c>
      <c r="Q991" s="196">
        <v>570.48033716105272</v>
      </c>
    </row>
    <row r="992" spans="1:17">
      <c r="A992" s="211"/>
      <c r="B992" s="66" t="s">
        <v>39</v>
      </c>
      <c r="C992" s="10" t="s">
        <v>695</v>
      </c>
      <c r="D992" s="11">
        <v>11</v>
      </c>
      <c r="E992" s="11">
        <v>1980</v>
      </c>
      <c r="F992" s="67">
        <v>2.38</v>
      </c>
      <c r="G992" s="67">
        <v>0.38300000000000001</v>
      </c>
      <c r="H992" s="67">
        <v>1.76</v>
      </c>
      <c r="I992" s="67">
        <v>21.657</v>
      </c>
      <c r="J992" s="68">
        <v>587</v>
      </c>
      <c r="K992" s="67">
        <v>21.657</v>
      </c>
      <c r="L992" s="68">
        <v>587</v>
      </c>
      <c r="M992" s="69">
        <f>I992/L992</f>
        <v>3.6894378194207836E-2</v>
      </c>
      <c r="N992" s="70">
        <v>230.21</v>
      </c>
      <c r="O992" s="71">
        <f>M992*N992</f>
        <v>8.4934548040885858</v>
      </c>
      <c r="P992" s="71">
        <f>M992*60*1000</f>
        <v>2213.6626916524701</v>
      </c>
      <c r="Q992" s="194">
        <f>O992*60</f>
        <v>509.60728824531515</v>
      </c>
    </row>
    <row r="993" spans="1:17">
      <c r="A993" s="211"/>
      <c r="B993" s="11" t="s">
        <v>238</v>
      </c>
      <c r="C993" s="10" t="s">
        <v>485</v>
      </c>
      <c r="D993" s="11">
        <v>6</v>
      </c>
      <c r="E993" s="11">
        <v>1926</v>
      </c>
      <c r="F993" s="67">
        <v>10.638</v>
      </c>
      <c r="G993" s="67">
        <v>0.41970000000000002</v>
      </c>
      <c r="H993" s="67">
        <v>0.8</v>
      </c>
      <c r="I993" s="67">
        <f>F993-G993-H993</f>
        <v>9.4182999999999986</v>
      </c>
      <c r="J993" s="68">
        <v>254.15</v>
      </c>
      <c r="K993" s="67">
        <v>7.1996000000000002</v>
      </c>
      <c r="L993" s="68">
        <v>194.28</v>
      </c>
      <c r="M993" s="69">
        <f>K993/L993</f>
        <v>3.7057854642783612E-2</v>
      </c>
      <c r="N993" s="70">
        <v>249.5</v>
      </c>
      <c r="O993" s="71">
        <f>M993*N993</f>
        <v>9.2459347333745114</v>
      </c>
      <c r="P993" s="71">
        <f>M993*60*1000</f>
        <v>2223.4712785670167</v>
      </c>
      <c r="Q993" s="194">
        <f>P993*N993/1000</f>
        <v>554.75608400247074</v>
      </c>
    </row>
    <row r="994" spans="1:17">
      <c r="A994" s="211"/>
      <c r="B994" s="66" t="s">
        <v>502</v>
      </c>
      <c r="C994" s="10" t="s">
        <v>959</v>
      </c>
      <c r="D994" s="11">
        <v>12</v>
      </c>
      <c r="E994" s="11">
        <v>1960</v>
      </c>
      <c r="F994" s="67">
        <v>21</v>
      </c>
      <c r="G994" s="67">
        <v>0.371</v>
      </c>
      <c r="H994" s="67">
        <v>0.09</v>
      </c>
      <c r="I994" s="67">
        <v>20.538</v>
      </c>
      <c r="J994" s="68">
        <v>550.28</v>
      </c>
      <c r="K994" s="67">
        <v>20.538</v>
      </c>
      <c r="L994" s="68">
        <v>550.28</v>
      </c>
      <c r="M994" s="69">
        <f>K994/L994</f>
        <v>3.7322817474740137E-2</v>
      </c>
      <c r="N994" s="70">
        <v>280.7</v>
      </c>
      <c r="O994" s="71">
        <f>M994*N994</f>
        <v>10.476514865159556</v>
      </c>
      <c r="P994" s="71">
        <f>M994*60*1000</f>
        <v>2239.3690484844083</v>
      </c>
      <c r="Q994" s="194">
        <f>P994*N994/1000</f>
        <v>628.59089190957332</v>
      </c>
    </row>
    <row r="995" spans="1:17">
      <c r="A995" s="211"/>
      <c r="B995" s="11" t="s">
        <v>105</v>
      </c>
      <c r="C995" s="10" t="s">
        <v>102</v>
      </c>
      <c r="D995" s="11">
        <v>63</v>
      </c>
      <c r="E995" s="11">
        <v>1960</v>
      </c>
      <c r="F995" s="67">
        <v>39.619999999999997</v>
      </c>
      <c r="G995" s="67">
        <v>4.43</v>
      </c>
      <c r="H995" s="67">
        <v>0</v>
      </c>
      <c r="I995" s="67">
        <v>35.19</v>
      </c>
      <c r="J995" s="68">
        <v>938.72</v>
      </c>
      <c r="K995" s="67">
        <v>34.637813298960282</v>
      </c>
      <c r="L995" s="68">
        <v>923.99</v>
      </c>
      <c r="M995" s="69">
        <f>K995/L995</f>
        <v>3.7487216635418437E-2</v>
      </c>
      <c r="N995" s="70">
        <v>276.64200000000005</v>
      </c>
      <c r="O995" s="71">
        <f>M995*N995</f>
        <v>10.37053858445543</v>
      </c>
      <c r="P995" s="71">
        <f>M995*60*1000</f>
        <v>2249.2329981251064</v>
      </c>
      <c r="Q995" s="194">
        <f>P995*N995/1000</f>
        <v>622.23231506732589</v>
      </c>
    </row>
    <row r="996" spans="1:17">
      <c r="A996" s="211"/>
      <c r="B996" s="11" t="s">
        <v>238</v>
      </c>
      <c r="C996" s="10" t="s">
        <v>484</v>
      </c>
      <c r="D996" s="11">
        <v>23</v>
      </c>
      <c r="E996" s="11">
        <v>1963</v>
      </c>
      <c r="F996" s="67">
        <v>19.245000000000001</v>
      </c>
      <c r="G996" s="67"/>
      <c r="H996" s="67"/>
      <c r="I996" s="67">
        <f>F996-G996-H996</f>
        <v>19.245000000000001</v>
      </c>
      <c r="J996" s="68">
        <v>502.6</v>
      </c>
      <c r="K996" s="67">
        <v>19.245000000000001</v>
      </c>
      <c r="L996" s="68">
        <v>502.6</v>
      </c>
      <c r="M996" s="69">
        <f>K996/L996</f>
        <v>3.8290887385594906E-2</v>
      </c>
      <c r="N996" s="70">
        <v>249.5</v>
      </c>
      <c r="O996" s="71">
        <f>M996*N996</f>
        <v>9.5535764027059287</v>
      </c>
      <c r="P996" s="71">
        <f>M996*60*1000</f>
        <v>2297.4532431356943</v>
      </c>
      <c r="Q996" s="194">
        <f>P996*N996/1000</f>
        <v>573.21458416235578</v>
      </c>
    </row>
    <row r="997" spans="1:17">
      <c r="A997" s="211"/>
      <c r="B997" s="66" t="s">
        <v>39</v>
      </c>
      <c r="C997" s="10" t="s">
        <v>38</v>
      </c>
      <c r="D997" s="11">
        <v>6</v>
      </c>
      <c r="E997" s="11">
        <v>1980</v>
      </c>
      <c r="F997" s="67">
        <v>12.2</v>
      </c>
      <c r="G997" s="67">
        <v>0.66300000000000003</v>
      </c>
      <c r="H997" s="67">
        <v>0.96</v>
      </c>
      <c r="I997" s="67">
        <v>10.577</v>
      </c>
      <c r="J997" s="68">
        <v>275</v>
      </c>
      <c r="K997" s="67">
        <v>10.58</v>
      </c>
      <c r="L997" s="68">
        <v>275</v>
      </c>
      <c r="M997" s="69">
        <f>I997/L997</f>
        <v>3.846181818181818E-2</v>
      </c>
      <c r="N997" s="70">
        <v>230.21</v>
      </c>
      <c r="O997" s="71">
        <f>M997*N997</f>
        <v>8.8542951636363636</v>
      </c>
      <c r="P997" s="71">
        <f>M997*60*1000</f>
        <v>2307.7090909090907</v>
      </c>
      <c r="Q997" s="194">
        <f>O997*60</f>
        <v>531.25770981818187</v>
      </c>
    </row>
    <row r="998" spans="1:17">
      <c r="A998" s="211"/>
      <c r="B998" s="66" t="s">
        <v>39</v>
      </c>
      <c r="C998" s="10" t="s">
        <v>694</v>
      </c>
      <c r="D998" s="11">
        <v>6</v>
      </c>
      <c r="E998" s="11">
        <v>1980</v>
      </c>
      <c r="F998" s="67">
        <v>14.7</v>
      </c>
      <c r="G998" s="67">
        <v>0.30599999999999999</v>
      </c>
      <c r="H998" s="67">
        <v>0.96</v>
      </c>
      <c r="I998" s="67">
        <v>13.433999999999999</v>
      </c>
      <c r="J998" s="68">
        <v>347</v>
      </c>
      <c r="K998" s="67">
        <v>13.433999999999999</v>
      </c>
      <c r="L998" s="68">
        <v>347</v>
      </c>
      <c r="M998" s="69">
        <f>I998/L998</f>
        <v>3.8714697406340058E-2</v>
      </c>
      <c r="N998" s="70">
        <v>230.21</v>
      </c>
      <c r="O998" s="71">
        <f>M998*N998</f>
        <v>8.9125104899135454</v>
      </c>
      <c r="P998" s="71">
        <f>M998*60*1000</f>
        <v>2322.8818443804034</v>
      </c>
      <c r="Q998" s="194">
        <f>O998*60</f>
        <v>534.75062939481268</v>
      </c>
    </row>
    <row r="999" spans="1:17">
      <c r="A999" s="211"/>
      <c r="B999" s="66" t="s">
        <v>28</v>
      </c>
      <c r="C999" s="10" t="s">
        <v>681</v>
      </c>
      <c r="D999" s="11">
        <v>5</v>
      </c>
      <c r="E999" s="11" t="s">
        <v>664</v>
      </c>
      <c r="F999" s="67">
        <f>+G999+H999+I999</f>
        <v>6.9</v>
      </c>
      <c r="G999" s="67">
        <v>0</v>
      </c>
      <c r="H999" s="67">
        <v>0</v>
      </c>
      <c r="I999" s="67">
        <v>6.9</v>
      </c>
      <c r="J999" s="68">
        <v>176.04</v>
      </c>
      <c r="K999" s="67">
        <v>6.9</v>
      </c>
      <c r="L999" s="68">
        <v>176.04</v>
      </c>
      <c r="M999" s="69">
        <f>K999/L999</f>
        <v>3.9195637355146563E-2</v>
      </c>
      <c r="N999" s="70">
        <v>248.30199999999999</v>
      </c>
      <c r="O999" s="71">
        <f>M999*N999</f>
        <v>9.7323551465576017</v>
      </c>
      <c r="P999" s="71">
        <f>M999*60*1000</f>
        <v>2351.7382413087939</v>
      </c>
      <c r="Q999" s="194">
        <f>P999*N999/1000</f>
        <v>583.94130879345619</v>
      </c>
    </row>
    <row r="1000" spans="1:17">
      <c r="A1000" s="211"/>
      <c r="B1000" s="66" t="s">
        <v>500</v>
      </c>
      <c r="C1000" s="10" t="s">
        <v>805</v>
      </c>
      <c r="D1000" s="11">
        <v>15</v>
      </c>
      <c r="E1000" s="11">
        <v>1978</v>
      </c>
      <c r="F1000" s="67">
        <v>40.1</v>
      </c>
      <c r="G1000" s="67">
        <v>1.6460999999999999</v>
      </c>
      <c r="H1000" s="67">
        <v>0.13</v>
      </c>
      <c r="I1000" s="67">
        <v>38.323900000000002</v>
      </c>
      <c r="J1000" s="68">
        <v>946.44</v>
      </c>
      <c r="K1000" s="67">
        <v>38.323900000000002</v>
      </c>
      <c r="L1000" s="68">
        <v>946.44</v>
      </c>
      <c r="M1000" s="69">
        <f>K1000/L1000</f>
        <v>4.0492688390177931E-2</v>
      </c>
      <c r="N1000" s="70">
        <v>246.77600000000001</v>
      </c>
      <c r="O1000" s="71">
        <f>M1000*N1000</f>
        <v>9.9926236701745488</v>
      </c>
      <c r="P1000" s="71">
        <v>2429.5613034106759</v>
      </c>
      <c r="Q1000" s="194">
        <v>599.55742021047297</v>
      </c>
    </row>
    <row r="1001" spans="1:17">
      <c r="A1001" s="211"/>
      <c r="B1001" s="11" t="s">
        <v>336</v>
      </c>
      <c r="C1001" s="73" t="s">
        <v>335</v>
      </c>
      <c r="D1001" s="74">
        <v>13</v>
      </c>
      <c r="E1001" s="74" t="s">
        <v>40</v>
      </c>
      <c r="F1001" s="75">
        <v>16.716000000000001</v>
      </c>
      <c r="G1001" s="75">
        <v>0</v>
      </c>
      <c r="H1001" s="75">
        <v>0</v>
      </c>
      <c r="I1001" s="75">
        <v>16.715999</v>
      </c>
      <c r="J1001" s="76">
        <v>397.64</v>
      </c>
      <c r="K1001" s="75">
        <v>16.715999</v>
      </c>
      <c r="L1001" s="76">
        <v>397.64</v>
      </c>
      <c r="M1001" s="77">
        <v>4.2038021828789865E-2</v>
      </c>
      <c r="N1001" s="78">
        <v>263.88900000000001</v>
      </c>
      <c r="O1001" s="79">
        <v>11.093371542377529</v>
      </c>
      <c r="P1001" s="79">
        <v>2522.2813097273915</v>
      </c>
      <c r="Q1001" s="196">
        <v>665.60229254265164</v>
      </c>
    </row>
    <row r="1002" spans="1:17">
      <c r="A1002" s="211"/>
      <c r="B1002" s="11" t="s">
        <v>336</v>
      </c>
      <c r="C1002" s="73" t="s">
        <v>334</v>
      </c>
      <c r="D1002" s="74">
        <v>8</v>
      </c>
      <c r="E1002" s="74" t="s">
        <v>40</v>
      </c>
      <c r="F1002" s="75">
        <v>10.558999999999999</v>
      </c>
      <c r="G1002" s="75">
        <v>0</v>
      </c>
      <c r="H1002" s="75">
        <v>0</v>
      </c>
      <c r="I1002" s="75">
        <v>10.559001</v>
      </c>
      <c r="J1002" s="76">
        <v>248.01</v>
      </c>
      <c r="K1002" s="75">
        <v>10.559001</v>
      </c>
      <c r="L1002" s="76">
        <v>248.01</v>
      </c>
      <c r="M1002" s="77">
        <v>4.2574900205636874E-2</v>
      </c>
      <c r="N1002" s="78">
        <v>263.88900000000001</v>
      </c>
      <c r="O1002" s="79">
        <v>11.23504784036531</v>
      </c>
      <c r="P1002" s="79">
        <v>2554.4940123382121</v>
      </c>
      <c r="Q1002" s="196">
        <v>674.10287042191851</v>
      </c>
    </row>
    <row r="1003" spans="1:17">
      <c r="A1003" s="211"/>
      <c r="B1003" s="66" t="s">
        <v>500</v>
      </c>
      <c r="C1003" s="10" t="s">
        <v>499</v>
      </c>
      <c r="D1003" s="11">
        <v>6</v>
      </c>
      <c r="E1003" s="11">
        <v>1900</v>
      </c>
      <c r="F1003" s="67">
        <v>10.472</v>
      </c>
      <c r="G1003" s="67">
        <v>1.2</v>
      </c>
      <c r="H1003" s="67">
        <v>0.06</v>
      </c>
      <c r="I1003" s="67">
        <v>9.2119999999999997</v>
      </c>
      <c r="J1003" s="68">
        <v>199.11</v>
      </c>
      <c r="K1003" s="67">
        <v>9.2119999999999997</v>
      </c>
      <c r="L1003" s="68">
        <v>199.11</v>
      </c>
      <c r="M1003" s="69">
        <f>K1003/L1003</f>
        <v>4.6265883180151672E-2</v>
      </c>
      <c r="N1003" s="70">
        <v>246.77600000000001</v>
      </c>
      <c r="O1003" s="71">
        <f>M1003*N1003</f>
        <v>11.417309587665109</v>
      </c>
      <c r="P1003" s="71">
        <v>2775.9529908091004</v>
      </c>
      <c r="Q1003" s="194">
        <v>685.03857525990657</v>
      </c>
    </row>
    <row r="1004" spans="1:17">
      <c r="A1004" s="211"/>
      <c r="B1004" s="66" t="s">
        <v>405</v>
      </c>
      <c r="C1004" s="10" t="s">
        <v>404</v>
      </c>
      <c r="D1004" s="11">
        <v>7</v>
      </c>
      <c r="E1004" s="11">
        <v>1985</v>
      </c>
      <c r="F1004" s="67">
        <f>SUM(G1004:I1004)</f>
        <v>5.14</v>
      </c>
      <c r="G1004" s="67">
        <v>0</v>
      </c>
      <c r="H1004" s="67">
        <v>0</v>
      </c>
      <c r="I1004" s="67">
        <v>5.14</v>
      </c>
      <c r="J1004" s="68">
        <v>108.3</v>
      </c>
      <c r="K1004" s="67">
        <v>5.14</v>
      </c>
      <c r="L1004" s="68">
        <v>108.3</v>
      </c>
      <c r="M1004" s="69">
        <f>K1004/L1004</f>
        <v>4.7460757156048014E-2</v>
      </c>
      <c r="N1004" s="70">
        <v>294</v>
      </c>
      <c r="O1004" s="71">
        <f>M1004*N1004</f>
        <v>13.953462603878116</v>
      </c>
      <c r="P1004" s="71">
        <f>M1004*60*1000</f>
        <v>2847.6454293628808</v>
      </c>
      <c r="Q1004" s="194">
        <f>P1004*N1004/1000</f>
        <v>837.20775623268696</v>
      </c>
    </row>
    <row r="1005" spans="1:17" ht="12" thickBot="1">
      <c r="A1005" s="212"/>
      <c r="B1005" s="202" t="s">
        <v>279</v>
      </c>
      <c r="C1005" s="203" t="s">
        <v>276</v>
      </c>
      <c r="D1005" s="202">
        <v>3</v>
      </c>
      <c r="E1005" s="202">
        <v>1940</v>
      </c>
      <c r="F1005" s="204">
        <f>SUM(I1005+H1005+G1005)</f>
        <v>5.593</v>
      </c>
      <c r="G1005" s="204">
        <v>0</v>
      </c>
      <c r="H1005" s="204">
        <v>0</v>
      </c>
      <c r="I1005" s="204">
        <v>5.593</v>
      </c>
      <c r="J1005" s="205">
        <v>112.26</v>
      </c>
      <c r="K1005" s="204">
        <v>5.593</v>
      </c>
      <c r="L1005" s="205">
        <v>112.26</v>
      </c>
      <c r="M1005" s="206">
        <f>K1005/L1005</f>
        <v>4.98218421521468E-2</v>
      </c>
      <c r="N1005" s="207">
        <v>207.75</v>
      </c>
      <c r="O1005" s="208">
        <f>M1005*N1005</f>
        <v>10.350487707108497</v>
      </c>
      <c r="P1005" s="208">
        <f>M1005*60*1000</f>
        <v>2989.310529128808</v>
      </c>
      <c r="Q1005" s="209">
        <f>P1005*N1005/1000</f>
        <v>621.02926242650983</v>
      </c>
    </row>
  </sheetData>
  <sortState ref="B730:R1005">
    <sortCondition ref="M730:M1005"/>
  </sortState>
  <mergeCells count="19">
    <mergeCell ref="A6:A186"/>
    <mergeCell ref="A187:A477"/>
    <mergeCell ref="A478:A729"/>
    <mergeCell ref="A730:A1005"/>
    <mergeCell ref="A1:Q1"/>
    <mergeCell ref="Q2:Q3"/>
    <mergeCell ref="P2:P3"/>
    <mergeCell ref="F2:I2"/>
    <mergeCell ref="N2:N3"/>
    <mergeCell ref="L2:L3"/>
    <mergeCell ref="B2:B4"/>
    <mergeCell ref="A2:A4"/>
    <mergeCell ref="E2:E3"/>
    <mergeCell ref="M2:M3"/>
    <mergeCell ref="O2:O3"/>
    <mergeCell ref="C2:C4"/>
    <mergeCell ref="D2:D3"/>
    <mergeCell ref="J2:J3"/>
    <mergeCell ref="K2:K3"/>
  </mergeCells>
  <phoneticPr fontId="2" type="noConversion"/>
  <pageMargins left="0.21" right="0.16" top="0.24" bottom="0.22" header="0.15748031496062992" footer="0.1574803149606299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 vasaris</vt:lpstr>
      <vt:lpstr>'2014 vasaris'!Print_Titles</vt:lpstr>
    </vt:vector>
  </TitlesOfParts>
  <Company>LŠTA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Ramunė Kmieliauskaitė</dc:creator>
  <cp:lastModifiedBy>Nerijaus</cp:lastModifiedBy>
  <cp:lastPrinted>2013-11-18T06:30:13Z</cp:lastPrinted>
  <dcterms:created xsi:type="dcterms:W3CDTF">2007-12-03T08:09:16Z</dcterms:created>
  <dcterms:modified xsi:type="dcterms:W3CDTF">2014-03-14T12:24:53Z</dcterms:modified>
</cp:coreProperties>
</file>