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45" windowWidth="19320" windowHeight="6090"/>
  </bookViews>
  <sheets>
    <sheet name="2014 sausis" sheetId="4" r:id="rId1"/>
  </sheets>
  <definedNames>
    <definedName name="_xlnm.Print_Titles" localSheetId="0">'2014 sausis'!$3:$3</definedName>
  </definedNames>
  <calcPr calcId="125725"/>
</workbook>
</file>

<file path=xl/calcChain.xml><?xml version="1.0" encoding="utf-8"?>
<calcChain xmlns="http://schemas.openxmlformats.org/spreadsheetml/2006/main">
  <c r="M759" i="4"/>
  <c r="O759" s="1"/>
  <c r="M757"/>
  <c r="O757" s="1"/>
  <c r="M765"/>
  <c r="O765" s="1"/>
  <c r="M779"/>
  <c r="O779" s="1"/>
  <c r="M801"/>
  <c r="O801" s="1"/>
  <c r="M835"/>
  <c r="O835" s="1"/>
  <c r="M843"/>
  <c r="O843" s="1"/>
  <c r="M847"/>
  <c r="O847" s="1"/>
  <c r="M850"/>
  <c r="O850" s="1"/>
  <c r="M669"/>
  <c r="O669" s="1"/>
  <c r="M668"/>
  <c r="O668" s="1"/>
  <c r="M834"/>
  <c r="O834" s="1"/>
  <c r="M678"/>
  <c r="O678" s="1"/>
  <c r="M694"/>
  <c r="O694" s="1"/>
  <c r="M686"/>
  <c r="O686" s="1"/>
  <c r="M697"/>
  <c r="O697" s="1"/>
  <c r="M715"/>
  <c r="O715" s="1"/>
  <c r="M716"/>
  <c r="O716" s="1"/>
  <c r="M376"/>
  <c r="O376" s="1"/>
  <c r="M370"/>
  <c r="O370" s="1"/>
  <c r="M369"/>
  <c r="O369" s="1"/>
  <c r="M366"/>
  <c r="O366" s="1"/>
  <c r="M364"/>
  <c r="O364" s="1"/>
  <c r="M348"/>
  <c r="O348" s="1"/>
  <c r="M336"/>
  <c r="O336" s="1"/>
  <c r="M320"/>
  <c r="O320" s="1"/>
  <c r="M309"/>
  <c r="O309" s="1"/>
  <c r="M389"/>
  <c r="O389" s="1"/>
  <c r="P376" l="1"/>
  <c r="Q376" s="1"/>
  <c r="P678"/>
  <c r="Q678" s="1"/>
  <c r="P834"/>
  <c r="Q834" s="1"/>
  <c r="P668"/>
  <c r="Q668" s="1"/>
  <c r="P669"/>
  <c r="Q669" s="1"/>
  <c r="P850"/>
  <c r="Q850" s="1"/>
  <c r="P847"/>
  <c r="Q847" s="1"/>
  <c r="P843"/>
  <c r="Q843" s="1"/>
  <c r="P835"/>
  <c r="Q835" s="1"/>
  <c r="P801"/>
  <c r="Q801" s="1"/>
  <c r="P779"/>
  <c r="Q779" s="1"/>
  <c r="P765"/>
  <c r="Q765" s="1"/>
  <c r="P757"/>
  <c r="Q757" s="1"/>
  <c r="P759"/>
  <c r="Q759" s="1"/>
  <c r="P389"/>
  <c r="Q389" s="1"/>
  <c r="P309"/>
  <c r="Q309" s="1"/>
  <c r="P320"/>
  <c r="Q320" s="1"/>
  <c r="P336"/>
  <c r="Q336" s="1"/>
  <c r="P348"/>
  <c r="Q348" s="1"/>
  <c r="P364"/>
  <c r="Q364" s="1"/>
  <c r="P366"/>
  <c r="Q366" s="1"/>
  <c r="P369"/>
  <c r="Q369" s="1"/>
  <c r="P370"/>
  <c r="Q370" s="1"/>
  <c r="P716"/>
  <c r="Q716" s="1"/>
  <c r="P715"/>
  <c r="Q715" s="1"/>
  <c r="P697"/>
  <c r="Q697" s="1"/>
  <c r="P686"/>
  <c r="Q686" s="1"/>
  <c r="P694"/>
  <c r="Q694" s="1"/>
  <c r="M887" l="1"/>
  <c r="O887" s="1"/>
  <c r="M859"/>
  <c r="O859" s="1"/>
  <c r="M840"/>
  <c r="O840" s="1"/>
  <c r="M839"/>
  <c r="O839" s="1"/>
  <c r="M822"/>
  <c r="O822" s="1"/>
  <c r="M823"/>
  <c r="P823" s="1"/>
  <c r="Q823" s="1"/>
  <c r="M780"/>
  <c r="P780" s="1"/>
  <c r="Q780" s="1"/>
  <c r="M763"/>
  <c r="O763" s="1"/>
  <c r="M755"/>
  <c r="P755" s="1"/>
  <c r="Q755" s="1"/>
  <c r="M749"/>
  <c r="P749" s="1"/>
  <c r="Q749" s="1"/>
  <c r="M428"/>
  <c r="P428" s="1"/>
  <c r="Q428" s="1"/>
  <c r="M424"/>
  <c r="O424" s="1"/>
  <c r="M434"/>
  <c r="P434" s="1"/>
  <c r="Q434" s="1"/>
  <c r="M422"/>
  <c r="P422" s="1"/>
  <c r="Q422" s="1"/>
  <c r="M421"/>
  <c r="P421" s="1"/>
  <c r="Q421" s="1"/>
  <c r="M420"/>
  <c r="O420" s="1"/>
  <c r="M429"/>
  <c r="P429" s="1"/>
  <c r="Q429" s="1"/>
  <c r="M414"/>
  <c r="P414" s="1"/>
  <c r="Q414" s="1"/>
  <c r="M413"/>
  <c r="P413" s="1"/>
  <c r="Q413" s="1"/>
  <c r="M407"/>
  <c r="O407" s="1"/>
  <c r="M293"/>
  <c r="P293" s="1"/>
  <c r="Q293" s="1"/>
  <c r="M277"/>
  <c r="P277" s="1"/>
  <c r="Q277" s="1"/>
  <c r="M273"/>
  <c r="P273" s="1"/>
  <c r="Q273" s="1"/>
  <c r="M253"/>
  <c r="O253" s="1"/>
  <c r="M249"/>
  <c r="P249" s="1"/>
  <c r="Q249" s="1"/>
  <c r="M225"/>
  <c r="P225" s="1"/>
  <c r="Q225" s="1"/>
  <c r="M162"/>
  <c r="P162" s="1"/>
  <c r="Q162" s="1"/>
  <c r="M154"/>
  <c r="O154" s="1"/>
  <c r="M240"/>
  <c r="P240" s="1"/>
  <c r="Q240" s="1"/>
  <c r="M144"/>
  <c r="P144" s="1"/>
  <c r="Q144" s="1"/>
  <c r="M927"/>
  <c r="P927" s="1"/>
  <c r="Q927" s="1"/>
  <c r="M922"/>
  <c r="O922" s="1"/>
  <c r="M899"/>
  <c r="P899" s="1"/>
  <c r="Q899" s="1"/>
  <c r="M836"/>
  <c r="P836" s="1"/>
  <c r="Q836" s="1"/>
  <c r="M812"/>
  <c r="P812" s="1"/>
  <c r="Q812" s="1"/>
  <c r="M802"/>
  <c r="O802" s="1"/>
  <c r="M771"/>
  <c r="P771" s="1"/>
  <c r="Q771" s="1"/>
  <c r="M741"/>
  <c r="P741" s="1"/>
  <c r="Q741" s="1"/>
  <c r="M693"/>
  <c r="P693" s="1"/>
  <c r="Q693" s="1"/>
  <c r="M734"/>
  <c r="O734" s="1"/>
  <c r="M691"/>
  <c r="P691" s="1"/>
  <c r="Q691" s="1"/>
  <c r="M659"/>
  <c r="P659" s="1"/>
  <c r="Q659" s="1"/>
  <c r="M616"/>
  <c r="P616" s="1"/>
  <c r="Q616" s="1"/>
  <c r="M549"/>
  <c r="O549" s="1"/>
  <c r="M520"/>
  <c r="P520" s="1"/>
  <c r="Q520" s="1"/>
  <c r="M494"/>
  <c r="P494" s="1"/>
  <c r="Q494" s="1"/>
  <c r="M487"/>
  <c r="P487" s="1"/>
  <c r="Q487" s="1"/>
  <c r="M479"/>
  <c r="O479" s="1"/>
  <c r="M476"/>
  <c r="P476" s="1"/>
  <c r="Q476" s="1"/>
  <c r="M470"/>
  <c r="P470" s="1"/>
  <c r="Q470" s="1"/>
  <c r="M397"/>
  <c r="P397" s="1"/>
  <c r="Q397" s="1"/>
  <c r="M390"/>
  <c r="O390" s="1"/>
  <c r="M381"/>
  <c r="P381" s="1"/>
  <c r="Q381" s="1"/>
  <c r="M367"/>
  <c r="P367" s="1"/>
  <c r="Q367" s="1"/>
  <c r="M363"/>
  <c r="P363" s="1"/>
  <c r="Q363" s="1"/>
  <c r="M329"/>
  <c r="O329" s="1"/>
  <c r="M310"/>
  <c r="P310" s="1"/>
  <c r="Q310" s="1"/>
  <c r="M297"/>
  <c r="P297" s="1"/>
  <c r="Q297" s="1"/>
  <c r="M274"/>
  <c r="P274" s="1"/>
  <c r="Q274" s="1"/>
  <c r="M263"/>
  <c r="O263" s="1"/>
  <c r="M190"/>
  <c r="P190" s="1"/>
  <c r="Q190" s="1"/>
  <c r="M189"/>
  <c r="P189" s="1"/>
  <c r="Q189" s="1"/>
  <c r="M181"/>
  <c r="P181" s="1"/>
  <c r="Q181" s="1"/>
  <c r="M170"/>
  <c r="O170" s="1"/>
  <c r="M145"/>
  <c r="P145" s="1"/>
  <c r="Q145" s="1"/>
  <c r="M108"/>
  <c r="P108" s="1"/>
  <c r="Q108" s="1"/>
  <c r="M80"/>
  <c r="P80" s="1"/>
  <c r="Q80" s="1"/>
  <c r="M21"/>
  <c r="O21" s="1"/>
  <c r="M8"/>
  <c r="P8" s="1"/>
  <c r="Q8" s="1"/>
  <c r="M6"/>
  <c r="P6" s="1"/>
  <c r="Q6" s="1"/>
  <c r="O310" l="1"/>
  <c r="O249"/>
  <c r="O691"/>
  <c r="O755"/>
  <c r="O145"/>
  <c r="O899"/>
  <c r="O476"/>
  <c r="O429"/>
  <c r="O8"/>
  <c r="O381"/>
  <c r="O771"/>
  <c r="O293"/>
  <c r="O190"/>
  <c r="O520"/>
  <c r="O240"/>
  <c r="O434"/>
  <c r="O181"/>
  <c r="O363"/>
  <c r="O487"/>
  <c r="O693"/>
  <c r="O927"/>
  <c r="O273"/>
  <c r="O421"/>
  <c r="O780"/>
  <c r="O80"/>
  <c r="O274"/>
  <c r="O397"/>
  <c r="O616"/>
  <c r="O812"/>
  <c r="O162"/>
  <c r="O413"/>
  <c r="O428"/>
  <c r="O6"/>
  <c r="O108"/>
  <c r="O189"/>
  <c r="O297"/>
  <c r="O367"/>
  <c r="O470"/>
  <c r="O494"/>
  <c r="O659"/>
  <c r="O741"/>
  <c r="O836"/>
  <c r="O144"/>
  <c r="O225"/>
  <c r="O277"/>
  <c r="O414"/>
  <c r="O422"/>
  <c r="O749"/>
  <c r="O823"/>
  <c r="P21"/>
  <c r="Q21" s="1"/>
  <c r="P170"/>
  <c r="Q170" s="1"/>
  <c r="P263"/>
  <c r="Q263" s="1"/>
  <c r="P329"/>
  <c r="Q329" s="1"/>
  <c r="P390"/>
  <c r="Q390" s="1"/>
  <c r="P479"/>
  <c r="Q479" s="1"/>
  <c r="P549"/>
  <c r="Q549" s="1"/>
  <c r="P734"/>
  <c r="Q734" s="1"/>
  <c r="P802"/>
  <c r="Q802" s="1"/>
  <c r="P922"/>
  <c r="Q922" s="1"/>
  <c r="P154"/>
  <c r="Q154" s="1"/>
  <c r="P253"/>
  <c r="Q253" s="1"/>
  <c r="P407"/>
  <c r="Q407" s="1"/>
  <c r="P420"/>
  <c r="Q420" s="1"/>
  <c r="P424"/>
  <c r="Q424" s="1"/>
  <c r="P763"/>
  <c r="Q763" s="1"/>
  <c r="P822"/>
  <c r="Q822" s="1"/>
  <c r="P839"/>
  <c r="Q839" s="1"/>
  <c r="P840"/>
  <c r="Q840" s="1"/>
  <c r="P859"/>
  <c r="Q859" s="1"/>
  <c r="P887"/>
  <c r="Q887" s="1"/>
  <c r="M806" l="1"/>
  <c r="O806" s="1"/>
  <c r="F806"/>
  <c r="M817"/>
  <c r="O817" s="1"/>
  <c r="F817"/>
  <c r="M805"/>
  <c r="P805" s="1"/>
  <c r="Q805" s="1"/>
  <c r="F805"/>
  <c r="M829"/>
  <c r="P829" s="1"/>
  <c r="Q829" s="1"/>
  <c r="F829"/>
  <c r="M803"/>
  <c r="P803" s="1"/>
  <c r="Q803" s="1"/>
  <c r="F803"/>
  <c r="P868"/>
  <c r="Q868" s="1"/>
  <c r="O868"/>
  <c r="K868"/>
  <c r="F868"/>
  <c r="M930"/>
  <c r="P930" s="1"/>
  <c r="Q930" s="1"/>
  <c r="F930"/>
  <c r="M804"/>
  <c r="P804" s="1"/>
  <c r="Q804" s="1"/>
  <c r="F804"/>
  <c r="M793"/>
  <c r="P793" s="1"/>
  <c r="Q793" s="1"/>
  <c r="F793"/>
  <c r="M792"/>
  <c r="O792" s="1"/>
  <c r="F792"/>
  <c r="M722"/>
  <c r="P722" s="1"/>
  <c r="Q722" s="1"/>
  <c r="F722"/>
  <c r="M702"/>
  <c r="P702" s="1"/>
  <c r="Q702" s="1"/>
  <c r="F702"/>
  <c r="P725"/>
  <c r="Q725" s="1"/>
  <c r="O725"/>
  <c r="K725"/>
  <c r="F725"/>
  <c r="P698"/>
  <c r="Q698" s="1"/>
  <c r="O698"/>
  <c r="K698"/>
  <c r="F698"/>
  <c r="M729"/>
  <c r="P729" s="1"/>
  <c r="Q729" s="1"/>
  <c r="F729"/>
  <c r="M714"/>
  <c r="P714" s="1"/>
  <c r="Q714" s="1"/>
  <c r="F714"/>
  <c r="M709"/>
  <c r="P709" s="1"/>
  <c r="Q709" s="1"/>
  <c r="F709"/>
  <c r="P712"/>
  <c r="Q712" s="1"/>
  <c r="O712"/>
  <c r="K712"/>
  <c r="F712"/>
  <c r="M699"/>
  <c r="P699" s="1"/>
  <c r="Q699" s="1"/>
  <c r="F699"/>
  <c r="M707"/>
  <c r="P707" s="1"/>
  <c r="Q707" s="1"/>
  <c r="F707"/>
  <c r="M359"/>
  <c r="O359" s="1"/>
  <c r="F359"/>
  <c r="M353"/>
  <c r="O353" s="1"/>
  <c r="F353"/>
  <c r="M345"/>
  <c r="P345" s="1"/>
  <c r="Q345" s="1"/>
  <c r="F345"/>
  <c r="M337"/>
  <c r="P337" s="1"/>
  <c r="Q337" s="1"/>
  <c r="F337"/>
  <c r="M350"/>
  <c r="P350" s="1"/>
  <c r="Q350" s="1"/>
  <c r="F350"/>
  <c r="M358"/>
  <c r="O358" s="1"/>
  <c r="F358"/>
  <c r="M335"/>
  <c r="P335" s="1"/>
  <c r="Q335" s="1"/>
  <c r="F335"/>
  <c r="M360"/>
  <c r="P360" s="1"/>
  <c r="Q360" s="1"/>
  <c r="F360"/>
  <c r="M346"/>
  <c r="O346" s="1"/>
  <c r="F346"/>
  <c r="M325"/>
  <c r="O325" s="1"/>
  <c r="F325"/>
  <c r="M204"/>
  <c r="P204" s="1"/>
  <c r="Q204" s="1"/>
  <c r="F204"/>
  <c r="P200"/>
  <c r="Q200" s="1"/>
  <c r="O200"/>
  <c r="K200"/>
  <c r="F200"/>
  <c r="P317"/>
  <c r="Q317" s="1"/>
  <c r="O317"/>
  <c r="K317"/>
  <c r="F317"/>
  <c r="M188"/>
  <c r="O188" s="1"/>
  <c r="F188"/>
  <c r="M69"/>
  <c r="P69" s="1"/>
  <c r="Q69" s="1"/>
  <c r="F69"/>
  <c r="P176"/>
  <c r="Q176" s="1"/>
  <c r="O176"/>
  <c r="K176"/>
  <c r="F176"/>
  <c r="M197"/>
  <c r="O197" s="1"/>
  <c r="F197"/>
  <c r="M206"/>
  <c r="P206" s="1"/>
  <c r="Q206" s="1"/>
  <c r="F206"/>
  <c r="M174"/>
  <c r="P174" s="1"/>
  <c r="Q174" s="1"/>
  <c r="F174"/>
  <c r="M205"/>
  <c r="P205" s="1"/>
  <c r="Q205" s="1"/>
  <c r="F205"/>
  <c r="L902"/>
  <c r="K902"/>
  <c r="F902"/>
  <c r="L882"/>
  <c r="K882"/>
  <c r="F882"/>
  <c r="L877"/>
  <c r="K877"/>
  <c r="F877"/>
  <c r="L858"/>
  <c r="K858"/>
  <c r="F858"/>
  <c r="L791"/>
  <c r="K791"/>
  <c r="F791"/>
  <c r="L789"/>
  <c r="K789"/>
  <c r="F789"/>
  <c r="L788"/>
  <c r="K788"/>
  <c r="F788"/>
  <c r="L784"/>
  <c r="K784"/>
  <c r="F784"/>
  <c r="L752"/>
  <c r="K752"/>
  <c r="F752"/>
  <c r="L688"/>
  <c r="K688"/>
  <c r="F688"/>
  <c r="L685"/>
  <c r="K685"/>
  <c r="F685"/>
  <c r="L672"/>
  <c r="K672"/>
  <c r="F672"/>
  <c r="L664"/>
  <c r="K664"/>
  <c r="F664"/>
  <c r="L661"/>
  <c r="K661"/>
  <c r="F661"/>
  <c r="L651"/>
  <c r="K651"/>
  <c r="F651"/>
  <c r="L643"/>
  <c r="K643"/>
  <c r="F643"/>
  <c r="L603"/>
  <c r="K603"/>
  <c r="F603"/>
  <c r="L599"/>
  <c r="K599"/>
  <c r="F599"/>
  <c r="L592"/>
  <c r="K592"/>
  <c r="F592"/>
  <c r="L562"/>
  <c r="K562"/>
  <c r="F562"/>
  <c r="L539"/>
  <c r="K539"/>
  <c r="F539"/>
  <c r="L516"/>
  <c r="K516"/>
  <c r="F516"/>
  <c r="L402"/>
  <c r="K402"/>
  <c r="F402"/>
  <c r="L400"/>
  <c r="K400"/>
  <c r="F400"/>
  <c r="L391"/>
  <c r="K391"/>
  <c r="F391"/>
  <c r="L384"/>
  <c r="K384"/>
  <c r="F384"/>
  <c r="L377"/>
  <c r="K377"/>
  <c r="F377"/>
  <c r="L371"/>
  <c r="K371"/>
  <c r="F371"/>
  <c r="L362"/>
  <c r="K362"/>
  <c r="F362"/>
  <c r="L326"/>
  <c r="K326"/>
  <c r="F326"/>
  <c r="L196"/>
  <c r="K196"/>
  <c r="F196"/>
  <c r="L193"/>
  <c r="K193"/>
  <c r="F193"/>
  <c r="L186"/>
  <c r="K186"/>
  <c r="F186"/>
  <c r="L179"/>
  <c r="K179"/>
  <c r="F179"/>
  <c r="L126"/>
  <c r="K126"/>
  <c r="F126"/>
  <c r="L123"/>
  <c r="K123"/>
  <c r="F123"/>
  <c r="L110"/>
  <c r="K110"/>
  <c r="F110"/>
  <c r="L91"/>
  <c r="K91"/>
  <c r="F91"/>
  <c r="L92"/>
  <c r="K92"/>
  <c r="F92"/>
  <c r="L87"/>
  <c r="K87"/>
  <c r="F87"/>
  <c r="M864"/>
  <c r="O864" s="1"/>
  <c r="F864"/>
  <c r="M832"/>
  <c r="P832" s="1"/>
  <c r="Q832" s="1"/>
  <c r="F832"/>
  <c r="M790"/>
  <c r="P790" s="1"/>
  <c r="Q790" s="1"/>
  <c r="F790"/>
  <c r="M766"/>
  <c r="P766" s="1"/>
  <c r="Q766" s="1"/>
  <c r="F766"/>
  <c r="M740"/>
  <c r="O740" s="1"/>
  <c r="F740"/>
  <c r="M738"/>
  <c r="P738" s="1"/>
  <c r="Q738" s="1"/>
  <c r="F738"/>
  <c r="M379"/>
  <c r="O379" s="1"/>
  <c r="F379"/>
  <c r="M388"/>
  <c r="P388" s="1"/>
  <c r="Q388" s="1"/>
  <c r="F388"/>
  <c r="M354"/>
  <c r="P354" s="1"/>
  <c r="Q354" s="1"/>
  <c r="F354"/>
  <c r="M392"/>
  <c r="O392" s="1"/>
  <c r="F392"/>
  <c r="M316"/>
  <c r="O316" s="1"/>
  <c r="F316"/>
  <c r="M267"/>
  <c r="P267" s="1"/>
  <c r="Q267" s="1"/>
  <c r="F267"/>
  <c r="M140"/>
  <c r="P140" s="1"/>
  <c r="Q140" s="1"/>
  <c r="F140"/>
  <c r="M88"/>
  <c r="P88" s="1"/>
  <c r="Q88" s="1"/>
  <c r="F88"/>
  <c r="M65"/>
  <c r="O65" s="1"/>
  <c r="F65"/>
  <c r="M47"/>
  <c r="P47" s="1"/>
  <c r="Q47" s="1"/>
  <c r="F47"/>
  <c r="M15"/>
  <c r="P15" s="1"/>
  <c r="Q15" s="1"/>
  <c r="F15"/>
  <c r="M13"/>
  <c r="P13" s="1"/>
  <c r="Q13" s="1"/>
  <c r="F13"/>
  <c r="M10"/>
  <c r="O10" s="1"/>
  <c r="F10"/>
  <c r="M924"/>
  <c r="O924" s="1"/>
  <c r="I924"/>
  <c r="M915"/>
  <c r="O915" s="1"/>
  <c r="I915"/>
  <c r="M895"/>
  <c r="P895" s="1"/>
  <c r="Q895" s="1"/>
  <c r="I895"/>
  <c r="M892"/>
  <c r="P892" s="1"/>
  <c r="Q892" s="1"/>
  <c r="I892"/>
  <c r="M881"/>
  <c r="O881" s="1"/>
  <c r="I881"/>
  <c r="M880"/>
  <c r="P880" s="1"/>
  <c r="Q880" s="1"/>
  <c r="I880"/>
  <c r="M879"/>
  <c r="P879" s="1"/>
  <c r="Q879" s="1"/>
  <c r="I879"/>
  <c r="M872"/>
  <c r="P872" s="1"/>
  <c r="Q872" s="1"/>
  <c r="I872"/>
  <c r="M870"/>
  <c r="O870" s="1"/>
  <c r="I870"/>
  <c r="M863"/>
  <c r="O863" s="1"/>
  <c r="I863"/>
  <c r="M860"/>
  <c r="P860" s="1"/>
  <c r="Q860" s="1"/>
  <c r="I860"/>
  <c r="M849"/>
  <c r="P849" s="1"/>
  <c r="Q849" s="1"/>
  <c r="I849"/>
  <c r="M844"/>
  <c r="P844" s="1"/>
  <c r="Q844" s="1"/>
  <c r="I844"/>
  <c r="M820"/>
  <c r="O820" s="1"/>
  <c r="I820"/>
  <c r="M724"/>
  <c r="P724" s="1"/>
  <c r="Q724" s="1"/>
  <c r="I724"/>
  <c r="M708"/>
  <c r="P708" s="1"/>
  <c r="Q708" s="1"/>
  <c r="I708"/>
  <c r="M703"/>
  <c r="P703" s="1"/>
  <c r="Q703" s="1"/>
  <c r="I703"/>
  <c r="M689"/>
  <c r="O689" s="1"/>
  <c r="I689"/>
  <c r="M677"/>
  <c r="P677" s="1"/>
  <c r="Q677" s="1"/>
  <c r="I677"/>
  <c r="M631"/>
  <c r="P631" s="1"/>
  <c r="Q631" s="1"/>
  <c r="I631"/>
  <c r="M246"/>
  <c r="O246" s="1"/>
  <c r="M239"/>
  <c r="O239" s="1"/>
  <c r="M234"/>
  <c r="O234" s="1"/>
  <c r="M232"/>
  <c r="O232" s="1"/>
  <c r="M228"/>
  <c r="O228" s="1"/>
  <c r="M218"/>
  <c r="O218" s="1"/>
  <c r="M211"/>
  <c r="O211" s="1"/>
  <c r="M164"/>
  <c r="O164" s="1"/>
  <c r="M158"/>
  <c r="O158" s="1"/>
  <c r="M148"/>
  <c r="O148" s="1"/>
  <c r="M93"/>
  <c r="O93" s="1"/>
  <c r="M78"/>
  <c r="O78" s="1"/>
  <c r="M68"/>
  <c r="O68" s="1"/>
  <c r="M59"/>
  <c r="O59" s="1"/>
  <c r="M57"/>
  <c r="O57" s="1"/>
  <c r="M51"/>
  <c r="O51" s="1"/>
  <c r="M41"/>
  <c r="O41" s="1"/>
  <c r="M38"/>
  <c r="O38" s="1"/>
  <c r="M25"/>
  <c r="O25" s="1"/>
  <c r="M12"/>
  <c r="O12" s="1"/>
  <c r="M622"/>
  <c r="O622" s="1"/>
  <c r="M419"/>
  <c r="O419" s="1"/>
  <c r="M675"/>
  <c r="O675" s="1"/>
  <c r="M671"/>
  <c r="O671" s="1"/>
  <c r="M455"/>
  <c r="O455" s="1"/>
  <c r="M513"/>
  <c r="O513" s="1"/>
  <c r="M695"/>
  <c r="O695" s="1"/>
  <c r="M565"/>
  <c r="O565" s="1"/>
  <c r="M831"/>
  <c r="O831" s="1"/>
  <c r="M525"/>
  <c r="O525" s="1"/>
  <c r="M482"/>
  <c r="O482" s="1"/>
  <c r="M440"/>
  <c r="O440" s="1"/>
  <c r="M408"/>
  <c r="O408" s="1"/>
  <c r="M332"/>
  <c r="O332" s="1"/>
  <c r="M333"/>
  <c r="O333" s="1"/>
  <c r="M328"/>
  <c r="O328" s="1"/>
  <c r="M351"/>
  <c r="O351" s="1"/>
  <c r="M324"/>
  <c r="O324" s="1"/>
  <c r="M357"/>
  <c r="O357" s="1"/>
  <c r="M423"/>
  <c r="O423" s="1"/>
  <c r="O708" l="1"/>
  <c r="O88"/>
  <c r="O793"/>
  <c r="O738"/>
  <c r="P806"/>
  <c r="Q806" s="1"/>
  <c r="P870"/>
  <c r="Q870" s="1"/>
  <c r="O844"/>
  <c r="O892"/>
  <c r="P392"/>
  <c r="Q392" s="1"/>
  <c r="M126"/>
  <c r="P126" s="1"/>
  <c r="Q126" s="1"/>
  <c r="M196"/>
  <c r="P196" s="1"/>
  <c r="Q196" s="1"/>
  <c r="M377"/>
  <c r="P377" s="1"/>
  <c r="Q377" s="1"/>
  <c r="M592"/>
  <c r="P592" s="1"/>
  <c r="Q592" s="1"/>
  <c r="M651"/>
  <c r="P651" s="1"/>
  <c r="Q651" s="1"/>
  <c r="M788"/>
  <c r="P788" s="1"/>
  <c r="Q788" s="1"/>
  <c r="M877"/>
  <c r="P877" s="1"/>
  <c r="Q877" s="1"/>
  <c r="O350"/>
  <c r="O803"/>
  <c r="O703"/>
  <c r="M110"/>
  <c r="M123"/>
  <c r="M362"/>
  <c r="O362" s="1"/>
  <c r="M371"/>
  <c r="M539"/>
  <c r="M562"/>
  <c r="M664"/>
  <c r="O664" s="1"/>
  <c r="M672"/>
  <c r="O672" s="1"/>
  <c r="M752"/>
  <c r="M784"/>
  <c r="M902"/>
  <c r="O902" s="1"/>
  <c r="O205"/>
  <c r="O631"/>
  <c r="P820"/>
  <c r="Q820" s="1"/>
  <c r="O880"/>
  <c r="O13"/>
  <c r="M179"/>
  <c r="M384"/>
  <c r="M599"/>
  <c r="O599" s="1"/>
  <c r="M789"/>
  <c r="O804"/>
  <c r="O829"/>
  <c r="O849"/>
  <c r="O832"/>
  <c r="M92"/>
  <c r="P92" s="1"/>
  <c r="Q92" s="1"/>
  <c r="M402"/>
  <c r="P402" s="1"/>
  <c r="Q402" s="1"/>
  <c r="M685"/>
  <c r="P685" s="1"/>
  <c r="Q685" s="1"/>
  <c r="P346"/>
  <c r="Q346" s="1"/>
  <c r="O337"/>
  <c r="P12"/>
  <c r="Q12" s="1"/>
  <c r="P38"/>
  <c r="Q38" s="1"/>
  <c r="P51"/>
  <c r="Q51" s="1"/>
  <c r="P59"/>
  <c r="Q59" s="1"/>
  <c r="P78"/>
  <c r="Q78" s="1"/>
  <c r="P148"/>
  <c r="Q148" s="1"/>
  <c r="P164"/>
  <c r="Q164" s="1"/>
  <c r="P218"/>
  <c r="Q218" s="1"/>
  <c r="P232"/>
  <c r="Q232" s="1"/>
  <c r="P239"/>
  <c r="Q239" s="1"/>
  <c r="O47"/>
  <c r="O766"/>
  <c r="M87"/>
  <c r="P87" s="1"/>
  <c r="M326"/>
  <c r="P326" s="1"/>
  <c r="Q326" s="1"/>
  <c r="M391"/>
  <c r="M400"/>
  <c r="P400" s="1"/>
  <c r="Q400" s="1"/>
  <c r="M661"/>
  <c r="P661" s="1"/>
  <c r="Q661" s="1"/>
  <c r="M882"/>
  <c r="O882" s="1"/>
  <c r="O206"/>
  <c r="O709"/>
  <c r="O714"/>
  <c r="P689"/>
  <c r="Q689" s="1"/>
  <c r="P188"/>
  <c r="Q188" s="1"/>
  <c r="P325"/>
  <c r="Q325" s="1"/>
  <c r="P359"/>
  <c r="Q359" s="1"/>
  <c r="P863"/>
  <c r="Q863" s="1"/>
  <c r="P25"/>
  <c r="Q25" s="1"/>
  <c r="P41"/>
  <c r="Q41" s="1"/>
  <c r="P57"/>
  <c r="Q57" s="1"/>
  <c r="P68"/>
  <c r="Q68" s="1"/>
  <c r="P93"/>
  <c r="Q93" s="1"/>
  <c r="P158"/>
  <c r="Q158" s="1"/>
  <c r="P211"/>
  <c r="Q211" s="1"/>
  <c r="P228"/>
  <c r="Q228" s="1"/>
  <c r="P234"/>
  <c r="Q234" s="1"/>
  <c r="P246"/>
  <c r="Q246" s="1"/>
  <c r="O872"/>
  <c r="P881"/>
  <c r="Q881" s="1"/>
  <c r="P924"/>
  <c r="Q924" s="1"/>
  <c r="O267"/>
  <c r="O388"/>
  <c r="M91"/>
  <c r="O91" s="1"/>
  <c r="M186"/>
  <c r="P186" s="1"/>
  <c r="Q186" s="1"/>
  <c r="M193"/>
  <c r="P193" s="1"/>
  <c r="Q193" s="1"/>
  <c r="M516"/>
  <c r="P516" s="1"/>
  <c r="Q516" s="1"/>
  <c r="M603"/>
  <c r="O603" s="1"/>
  <c r="M643"/>
  <c r="P643" s="1"/>
  <c r="Q643" s="1"/>
  <c r="M688"/>
  <c r="P688" s="1"/>
  <c r="Q688" s="1"/>
  <c r="M791"/>
  <c r="P791" s="1"/>
  <c r="Q791" s="1"/>
  <c r="M858"/>
  <c r="O858" s="1"/>
  <c r="O360"/>
  <c r="P353"/>
  <c r="Q353" s="1"/>
  <c r="O707"/>
  <c r="O702"/>
  <c r="O174"/>
  <c r="O69"/>
  <c r="O204"/>
  <c r="O335"/>
  <c r="O345"/>
  <c r="O699"/>
  <c r="O729"/>
  <c r="O722"/>
  <c r="O930"/>
  <c r="O805"/>
  <c r="P197"/>
  <c r="Q197" s="1"/>
  <c r="P358"/>
  <c r="Q358" s="1"/>
  <c r="P792"/>
  <c r="Q792" s="1"/>
  <c r="P817"/>
  <c r="Q817" s="1"/>
  <c r="O87"/>
  <c r="Q87" s="1"/>
  <c r="O326"/>
  <c r="O391"/>
  <c r="P391"/>
  <c r="Q391" s="1"/>
  <c r="O661"/>
  <c r="O179"/>
  <c r="P179"/>
  <c r="Q179" s="1"/>
  <c r="P362"/>
  <c r="Q362" s="1"/>
  <c r="O371"/>
  <c r="P371"/>
  <c r="Q371" s="1"/>
  <c r="P599"/>
  <c r="Q599" s="1"/>
  <c r="O789"/>
  <c r="P789"/>
  <c r="Q789" s="1"/>
  <c r="O186"/>
  <c r="O643"/>
  <c r="O110"/>
  <c r="P110"/>
  <c r="Q110" s="1"/>
  <c r="O123"/>
  <c r="P123"/>
  <c r="Q123" s="1"/>
  <c r="O384"/>
  <c r="P384"/>
  <c r="Q384" s="1"/>
  <c r="O539"/>
  <c r="P539"/>
  <c r="Q539" s="1"/>
  <c r="O562"/>
  <c r="P562"/>
  <c r="Q562" s="1"/>
  <c r="O752"/>
  <c r="P752"/>
  <c r="Q752" s="1"/>
  <c r="O784"/>
  <c r="P784"/>
  <c r="Q784" s="1"/>
  <c r="O92"/>
  <c r="O196"/>
  <c r="O377"/>
  <c r="O402"/>
  <c r="O592"/>
  <c r="O685"/>
  <c r="O788"/>
  <c r="O877"/>
  <c r="P672"/>
  <c r="Q672" s="1"/>
  <c r="O790"/>
  <c r="P740"/>
  <c r="Q740" s="1"/>
  <c r="P864"/>
  <c r="Q864" s="1"/>
  <c r="O15"/>
  <c r="O140"/>
  <c r="O354"/>
  <c r="P10"/>
  <c r="Q10" s="1"/>
  <c r="P65"/>
  <c r="Q65" s="1"/>
  <c r="P316"/>
  <c r="Q316" s="1"/>
  <c r="P379"/>
  <c r="Q379" s="1"/>
  <c r="O677"/>
  <c r="O724"/>
  <c r="O860"/>
  <c r="O879"/>
  <c r="O895"/>
  <c r="P915"/>
  <c r="Q915" s="1"/>
  <c r="P423"/>
  <c r="Q423" s="1"/>
  <c r="P357"/>
  <c r="Q357" s="1"/>
  <c r="P324"/>
  <c r="Q324" s="1"/>
  <c r="P351"/>
  <c r="Q351" s="1"/>
  <c r="P328"/>
  <c r="Q328" s="1"/>
  <c r="P333"/>
  <c r="Q333" s="1"/>
  <c r="P332"/>
  <c r="Q332" s="1"/>
  <c r="P408"/>
  <c r="Q408" s="1"/>
  <c r="P440"/>
  <c r="Q440" s="1"/>
  <c r="P482"/>
  <c r="Q482" s="1"/>
  <c r="P525"/>
  <c r="Q525" s="1"/>
  <c r="P831"/>
  <c r="Q831" s="1"/>
  <c r="P565"/>
  <c r="Q565" s="1"/>
  <c r="P695"/>
  <c r="Q695" s="1"/>
  <c r="P513"/>
  <c r="Q513" s="1"/>
  <c r="P455"/>
  <c r="Q455" s="1"/>
  <c r="P671"/>
  <c r="Q671" s="1"/>
  <c r="P675"/>
  <c r="Q675" s="1"/>
  <c r="P419"/>
  <c r="Q419" s="1"/>
  <c r="P622"/>
  <c r="Q622" s="1"/>
  <c r="M692"/>
  <c r="O692" s="1"/>
  <c r="Q692" s="1"/>
  <c r="F692"/>
  <c r="M772"/>
  <c r="O772" s="1"/>
  <c r="Q772" s="1"/>
  <c r="F772"/>
  <c r="M852"/>
  <c r="P852" s="1"/>
  <c r="F852"/>
  <c r="M814"/>
  <c r="O814" s="1"/>
  <c r="Q814" s="1"/>
  <c r="F814"/>
  <c r="M739"/>
  <c r="O739" s="1"/>
  <c r="Q739" s="1"/>
  <c r="F739"/>
  <c r="M641"/>
  <c r="P641" s="1"/>
  <c r="F641"/>
  <c r="M853"/>
  <c r="O853" s="1"/>
  <c r="Q853" s="1"/>
  <c r="F853"/>
  <c r="M854"/>
  <c r="O854" s="1"/>
  <c r="Q854" s="1"/>
  <c r="F854"/>
  <c r="M888"/>
  <c r="O888" s="1"/>
  <c r="Q888" s="1"/>
  <c r="F888"/>
  <c r="M546"/>
  <c r="O546" s="1"/>
  <c r="Q546" s="1"/>
  <c r="F546"/>
  <c r="M453"/>
  <c r="O453" s="1"/>
  <c r="Q453" s="1"/>
  <c r="F453"/>
  <c r="M580"/>
  <c r="O580" s="1"/>
  <c r="Q580" s="1"/>
  <c r="F580"/>
  <c r="M417"/>
  <c r="O417" s="1"/>
  <c r="Q417" s="1"/>
  <c r="F417"/>
  <c r="M490"/>
  <c r="O490" s="1"/>
  <c r="Q490" s="1"/>
  <c r="F490"/>
  <c r="M467"/>
  <c r="O467" s="1"/>
  <c r="Q467" s="1"/>
  <c r="F467"/>
  <c r="M519"/>
  <c r="O519" s="1"/>
  <c r="Q519" s="1"/>
  <c r="F519"/>
  <c r="M496"/>
  <c r="O496" s="1"/>
  <c r="Q496" s="1"/>
  <c r="F496"/>
  <c r="M296"/>
  <c r="O296" s="1"/>
  <c r="Q296" s="1"/>
  <c r="F296"/>
  <c r="M355"/>
  <c r="O355" s="1"/>
  <c r="Q355" s="1"/>
  <c r="F355"/>
  <c r="M321"/>
  <c r="O321" s="1"/>
  <c r="Q321" s="1"/>
  <c r="F321"/>
  <c r="M237"/>
  <c r="O237" s="1"/>
  <c r="Q237" s="1"/>
  <c r="F237"/>
  <c r="M344"/>
  <c r="P344" s="1"/>
  <c r="F344"/>
  <c r="M361"/>
  <c r="O361" s="1"/>
  <c r="Q361" s="1"/>
  <c r="F361"/>
  <c r="M286"/>
  <c r="O286" s="1"/>
  <c r="Q286" s="1"/>
  <c r="F286"/>
  <c r="M319"/>
  <c r="O319" s="1"/>
  <c r="Q319" s="1"/>
  <c r="F319"/>
  <c r="O791" l="1"/>
  <c r="O516"/>
  <c r="O193"/>
  <c r="O400"/>
  <c r="P882"/>
  <c r="Q882" s="1"/>
  <c r="P91"/>
  <c r="Q91" s="1"/>
  <c r="O126"/>
  <c r="P858"/>
  <c r="Q858" s="1"/>
  <c r="P902"/>
  <c r="Q902" s="1"/>
  <c r="P664"/>
  <c r="Q664" s="1"/>
  <c r="O651"/>
  <c r="O688"/>
  <c r="P603"/>
  <c r="Q603" s="1"/>
  <c r="P490"/>
  <c r="P296"/>
  <c r="P467"/>
  <c r="O344"/>
  <c r="Q344" s="1"/>
  <c r="P355"/>
  <c r="O641"/>
  <c r="Q641" s="1"/>
  <c r="O852"/>
  <c r="Q852" s="1"/>
  <c r="P453"/>
  <c r="P546"/>
  <c r="P772"/>
  <c r="P361"/>
  <c r="P853"/>
  <c r="P286"/>
  <c r="P321"/>
  <c r="P519"/>
  <c r="P580"/>
  <c r="P854"/>
  <c r="P814"/>
  <c r="P319"/>
  <c r="P237"/>
  <c r="P496"/>
  <c r="P417"/>
  <c r="P888"/>
  <c r="P739"/>
  <c r="P692"/>
  <c r="L630"/>
  <c r="K630"/>
  <c r="F630"/>
  <c r="L629"/>
  <c r="K629"/>
  <c r="F629"/>
  <c r="L628"/>
  <c r="K628"/>
  <c r="F628"/>
  <c r="L608"/>
  <c r="K608"/>
  <c r="F608"/>
  <c r="L605"/>
  <c r="K605"/>
  <c r="F605"/>
  <c r="L597"/>
  <c r="K597"/>
  <c r="F597"/>
  <c r="L594"/>
  <c r="K594"/>
  <c r="F594"/>
  <c r="L593"/>
  <c r="K593"/>
  <c r="F593"/>
  <c r="L584"/>
  <c r="K584"/>
  <c r="F584"/>
  <c r="L577"/>
  <c r="K577"/>
  <c r="F577"/>
  <c r="L456"/>
  <c r="K456"/>
  <c r="F456"/>
  <c r="L449"/>
  <c r="K449"/>
  <c r="F449"/>
  <c r="L446"/>
  <c r="K446"/>
  <c r="F446"/>
  <c r="L443"/>
  <c r="K443"/>
  <c r="F443"/>
  <c r="L442"/>
  <c r="K442"/>
  <c r="F442"/>
  <c r="L439"/>
  <c r="K439"/>
  <c r="F439"/>
  <c r="L438"/>
  <c r="K438"/>
  <c r="F438"/>
  <c r="L437"/>
  <c r="K437"/>
  <c r="F437"/>
  <c r="L435"/>
  <c r="K435"/>
  <c r="F435"/>
  <c r="L433"/>
  <c r="K433"/>
  <c r="F433"/>
  <c r="L307"/>
  <c r="K307"/>
  <c r="F307"/>
  <c r="L304"/>
  <c r="K304"/>
  <c r="F304"/>
  <c r="L299"/>
  <c r="K299"/>
  <c r="F299"/>
  <c r="L292"/>
  <c r="K292"/>
  <c r="F292"/>
  <c r="L288"/>
  <c r="K288"/>
  <c r="F288"/>
  <c r="L282"/>
  <c r="K282"/>
  <c r="F282"/>
  <c r="L258"/>
  <c r="K258"/>
  <c r="F258"/>
  <c r="L254"/>
  <c r="K254"/>
  <c r="F254"/>
  <c r="L248"/>
  <c r="K248"/>
  <c r="F248"/>
  <c r="L226"/>
  <c r="K226"/>
  <c r="F226"/>
  <c r="L198"/>
  <c r="K198"/>
  <c r="F198"/>
  <c r="L90"/>
  <c r="K90"/>
  <c r="F90"/>
  <c r="L79"/>
  <c r="K79"/>
  <c r="F79"/>
  <c r="L14"/>
  <c r="K14"/>
  <c r="F14"/>
  <c r="L886"/>
  <c r="K886"/>
  <c r="F886"/>
  <c r="L876"/>
  <c r="K876"/>
  <c r="F876"/>
  <c r="M873"/>
  <c r="P873" s="1"/>
  <c r="Q873" s="1"/>
  <c r="F873"/>
  <c r="L856"/>
  <c r="K856"/>
  <c r="F856"/>
  <c r="L855"/>
  <c r="K855"/>
  <c r="F855"/>
  <c r="M838"/>
  <c r="O838" s="1"/>
  <c r="F838"/>
  <c r="L830"/>
  <c r="K830"/>
  <c r="F830"/>
  <c r="M816"/>
  <c r="O816" s="1"/>
  <c r="F816"/>
  <c r="L783"/>
  <c r="K783"/>
  <c r="F783"/>
  <c r="L777"/>
  <c r="K777"/>
  <c r="F777"/>
  <c r="L625"/>
  <c r="K625"/>
  <c r="F625"/>
  <c r="L619"/>
  <c r="K619"/>
  <c r="F619"/>
  <c r="L617"/>
  <c r="K617"/>
  <c r="F617"/>
  <c r="L612"/>
  <c r="K612"/>
  <c r="F612"/>
  <c r="L600"/>
  <c r="K600"/>
  <c r="F600"/>
  <c r="L598"/>
  <c r="K598"/>
  <c r="F598"/>
  <c r="L596"/>
  <c r="K596"/>
  <c r="F596"/>
  <c r="L590"/>
  <c r="K590"/>
  <c r="F590"/>
  <c r="L585"/>
  <c r="K585"/>
  <c r="F585"/>
  <c r="M586"/>
  <c r="O586" s="1"/>
  <c r="F586"/>
  <c r="L331"/>
  <c r="K331"/>
  <c r="F331"/>
  <c r="L276"/>
  <c r="K276"/>
  <c r="F276"/>
  <c r="L270"/>
  <c r="K270"/>
  <c r="F270"/>
  <c r="L269"/>
  <c r="K269"/>
  <c r="F269"/>
  <c r="L266"/>
  <c r="K266"/>
  <c r="F266"/>
  <c r="L264"/>
  <c r="K264"/>
  <c r="F264"/>
  <c r="L243"/>
  <c r="K243"/>
  <c r="F243"/>
  <c r="L221"/>
  <c r="K221"/>
  <c r="F221"/>
  <c r="L161"/>
  <c r="K161"/>
  <c r="F161"/>
  <c r="L111"/>
  <c r="K111"/>
  <c r="F111"/>
  <c r="O837"/>
  <c r="Q837" s="1"/>
  <c r="M837"/>
  <c r="P837" s="1"/>
  <c r="O920"/>
  <c r="Q920" s="1"/>
  <c r="M920"/>
  <c r="P920" s="1"/>
  <c r="O833"/>
  <c r="Q833" s="1"/>
  <c r="M833"/>
  <c r="P833" s="1"/>
  <c r="O857"/>
  <c r="Q857" s="1"/>
  <c r="M857"/>
  <c r="P857" s="1"/>
  <c r="O898"/>
  <c r="Q898" s="1"/>
  <c r="M898"/>
  <c r="P898" s="1"/>
  <c r="O878"/>
  <c r="Q878" s="1"/>
  <c r="M878"/>
  <c r="P878" s="1"/>
  <c r="O825"/>
  <c r="Q825" s="1"/>
  <c r="M825"/>
  <c r="P825" s="1"/>
  <c r="O732"/>
  <c r="Q732" s="1"/>
  <c r="M732"/>
  <c r="P732" s="1"/>
  <c r="O441"/>
  <c r="Q441" s="1"/>
  <c r="M441"/>
  <c r="P441" s="1"/>
  <c r="O530"/>
  <c r="Q530" s="1"/>
  <c r="M530"/>
  <c r="P530" s="1"/>
  <c r="O544"/>
  <c r="Q544" s="1"/>
  <c r="M544"/>
  <c r="P544" s="1"/>
  <c r="O595"/>
  <c r="Q595" s="1"/>
  <c r="M595"/>
  <c r="P595" s="1"/>
  <c r="O572"/>
  <c r="Q572" s="1"/>
  <c r="M572"/>
  <c r="P572" s="1"/>
  <c r="O323"/>
  <c r="Q323" s="1"/>
  <c r="M323"/>
  <c r="P323" s="1"/>
  <c r="O287"/>
  <c r="Q287" s="1"/>
  <c r="M287"/>
  <c r="P287" s="1"/>
  <c r="O289"/>
  <c r="Q289" s="1"/>
  <c r="M289"/>
  <c r="P289" s="1"/>
  <c r="O347"/>
  <c r="Q347" s="1"/>
  <c r="M347"/>
  <c r="P347" s="1"/>
  <c r="O499"/>
  <c r="Q499" s="1"/>
  <c r="M499"/>
  <c r="P499" s="1"/>
  <c r="O425"/>
  <c r="Q425" s="1"/>
  <c r="M425"/>
  <c r="P425" s="1"/>
  <c r="O315"/>
  <c r="Q315" s="1"/>
  <c r="M315"/>
  <c r="P315" s="1"/>
  <c r="O349"/>
  <c r="Q349" s="1"/>
  <c r="M349"/>
  <c r="P349" s="1"/>
  <c r="O50"/>
  <c r="Q50" s="1"/>
  <c r="M50"/>
  <c r="P50" s="1"/>
  <c r="O26"/>
  <c r="Q26" s="1"/>
  <c r="M26"/>
  <c r="P26" s="1"/>
  <c r="O166"/>
  <c r="Q166" s="1"/>
  <c r="M166"/>
  <c r="P166" s="1"/>
  <c r="O71"/>
  <c r="Q71" s="1"/>
  <c r="M71"/>
  <c r="P71" s="1"/>
  <c r="O30"/>
  <c r="Q30" s="1"/>
  <c r="M30"/>
  <c r="P30" s="1"/>
  <c r="O97"/>
  <c r="Q97" s="1"/>
  <c r="M97"/>
  <c r="P97" s="1"/>
  <c r="O94"/>
  <c r="Q94" s="1"/>
  <c r="M94"/>
  <c r="P94" s="1"/>
  <c r="O131"/>
  <c r="Q131" s="1"/>
  <c r="M131"/>
  <c r="P131" s="1"/>
  <c r="O17"/>
  <c r="Q17" s="1"/>
  <c r="M17"/>
  <c r="P17" s="1"/>
  <c r="O406"/>
  <c r="Q406" s="1"/>
  <c r="M406"/>
  <c r="P406" s="1"/>
  <c r="O644"/>
  <c r="Q644" s="1"/>
  <c r="M644"/>
  <c r="P644" s="1"/>
  <c r="O387"/>
  <c r="Q387" s="1"/>
  <c r="M387"/>
  <c r="P387" s="1"/>
  <c r="O495"/>
  <c r="Q495" s="1"/>
  <c r="M495"/>
  <c r="P495" s="1"/>
  <c r="O618"/>
  <c r="Q618" s="1"/>
  <c r="M618"/>
  <c r="P618" s="1"/>
  <c r="O396"/>
  <c r="Q396" s="1"/>
  <c r="M396"/>
  <c r="P396" s="1"/>
  <c r="O535"/>
  <c r="Q535" s="1"/>
  <c r="M535"/>
  <c r="P535" s="1"/>
  <c r="O378"/>
  <c r="Q378" s="1"/>
  <c r="M378"/>
  <c r="P378" s="1"/>
  <c r="O125"/>
  <c r="Q125" s="1"/>
  <c r="M125"/>
  <c r="P125" s="1"/>
  <c r="O168"/>
  <c r="Q168" s="1"/>
  <c r="M168"/>
  <c r="P168" s="1"/>
  <c r="M885"/>
  <c r="O885" s="1"/>
  <c r="M866"/>
  <c r="O866" s="1"/>
  <c r="M846"/>
  <c r="O846" s="1"/>
  <c r="M786"/>
  <c r="O786" s="1"/>
  <c r="M774"/>
  <c r="O774" s="1"/>
  <c r="M769"/>
  <c r="O769" s="1"/>
  <c r="M744"/>
  <c r="O744" s="1"/>
  <c r="M736"/>
  <c r="O736" s="1"/>
  <c r="M648"/>
  <c r="O648" s="1"/>
  <c r="M636"/>
  <c r="O636" s="1"/>
  <c r="M713"/>
  <c r="O713" s="1"/>
  <c r="M687"/>
  <c r="O687" s="1"/>
  <c r="M647"/>
  <c r="O647" s="1"/>
  <c r="M634"/>
  <c r="O634" s="1"/>
  <c r="M578"/>
  <c r="O578" s="1"/>
  <c r="M540"/>
  <c r="O540" s="1"/>
  <c r="M526"/>
  <c r="O526" s="1"/>
  <c r="M517"/>
  <c r="O517" s="1"/>
  <c r="M478"/>
  <c r="O478" s="1"/>
  <c r="M411"/>
  <c r="O411" s="1"/>
  <c r="M581"/>
  <c r="O581" s="1"/>
  <c r="M298"/>
  <c r="O298" s="1"/>
  <c r="M268"/>
  <c r="O268" s="1"/>
  <c r="M251"/>
  <c r="O251" s="1"/>
  <c r="M247"/>
  <c r="O247" s="1"/>
  <c r="M222"/>
  <c r="O222" s="1"/>
  <c r="M156"/>
  <c r="O156" s="1"/>
  <c r="M155"/>
  <c r="O155" s="1"/>
  <c r="M138"/>
  <c r="O138" s="1"/>
  <c r="M135"/>
  <c r="O135" s="1"/>
  <c r="M375"/>
  <c r="O375" s="1"/>
  <c r="M149"/>
  <c r="O149" s="1"/>
  <c r="M120"/>
  <c r="O120" s="1"/>
  <c r="M104"/>
  <c r="O104" s="1"/>
  <c r="M103"/>
  <c r="O103" s="1"/>
  <c r="M101"/>
  <c r="O101" s="1"/>
  <c r="M98"/>
  <c r="O98" s="1"/>
  <c r="M82"/>
  <c r="O82" s="1"/>
  <c r="M74"/>
  <c r="O74" s="1"/>
  <c r="M16"/>
  <c r="O16" s="1"/>
  <c r="M893"/>
  <c r="O893" s="1"/>
  <c r="F893"/>
  <c r="M795"/>
  <c r="O795" s="1"/>
  <c r="F795"/>
  <c r="M787"/>
  <c r="O787" s="1"/>
  <c r="F787"/>
  <c r="M768"/>
  <c r="O768" s="1"/>
  <c r="F768"/>
  <c r="M751"/>
  <c r="O751" s="1"/>
  <c r="F751"/>
  <c r="M748"/>
  <c r="O748" s="1"/>
  <c r="F748"/>
  <c r="M742"/>
  <c r="P742" s="1"/>
  <c r="Q742" s="1"/>
  <c r="F742"/>
  <c r="M733"/>
  <c r="O733" s="1"/>
  <c r="F733"/>
  <c r="M665"/>
  <c r="P665" s="1"/>
  <c r="Q665" s="1"/>
  <c r="F665"/>
  <c r="M657"/>
  <c r="O657" s="1"/>
  <c r="F657"/>
  <c r="M635"/>
  <c r="P635" s="1"/>
  <c r="Q635" s="1"/>
  <c r="F635"/>
  <c r="M623"/>
  <c r="O623" s="1"/>
  <c r="F623"/>
  <c r="M621"/>
  <c r="P621" s="1"/>
  <c r="Q621" s="1"/>
  <c r="F621"/>
  <c r="M607"/>
  <c r="O607" s="1"/>
  <c r="F607"/>
  <c r="M587"/>
  <c r="P587" s="1"/>
  <c r="Q587" s="1"/>
  <c r="F587"/>
  <c r="M576"/>
  <c r="O576" s="1"/>
  <c r="F576"/>
  <c r="M551"/>
  <c r="P551" s="1"/>
  <c r="Q551" s="1"/>
  <c r="F551"/>
  <c r="M547"/>
  <c r="O547" s="1"/>
  <c r="F547"/>
  <c r="M543"/>
  <c r="O543" s="1"/>
  <c r="F543"/>
  <c r="M542"/>
  <c r="O542" s="1"/>
  <c r="F542"/>
  <c r="M235"/>
  <c r="O235" s="1"/>
  <c r="F235"/>
  <c r="M224"/>
  <c r="O224" s="1"/>
  <c r="F224"/>
  <c r="M217"/>
  <c r="O217" s="1"/>
  <c r="F217"/>
  <c r="M215"/>
  <c r="O215" s="1"/>
  <c r="F215"/>
  <c r="M159"/>
  <c r="O159" s="1"/>
  <c r="F159"/>
  <c r="M151"/>
  <c r="P151" s="1"/>
  <c r="Q151" s="1"/>
  <c r="F151"/>
  <c r="M134"/>
  <c r="O134" s="1"/>
  <c r="F134"/>
  <c r="M130"/>
  <c r="O130" s="1"/>
  <c r="F130"/>
  <c r="M127"/>
  <c r="O127" s="1"/>
  <c r="F127"/>
  <c r="M119"/>
  <c r="O119" s="1"/>
  <c r="F119"/>
  <c r="M61"/>
  <c r="O61" s="1"/>
  <c r="F61"/>
  <c r="M48"/>
  <c r="O48" s="1"/>
  <c r="F48"/>
  <c r="M40"/>
  <c r="O40" s="1"/>
  <c r="F40"/>
  <c r="M37"/>
  <c r="O37" s="1"/>
  <c r="F37"/>
  <c r="M31"/>
  <c r="O31" s="1"/>
  <c r="F31"/>
  <c r="M24"/>
  <c r="O24" s="1"/>
  <c r="F24"/>
  <c r="M22"/>
  <c r="O22" s="1"/>
  <c r="F22"/>
  <c r="M18"/>
  <c r="O18" s="1"/>
  <c r="F18"/>
  <c r="M11"/>
  <c r="P11" s="1"/>
  <c r="Q11" s="1"/>
  <c r="F11"/>
  <c r="M7"/>
  <c r="O7" s="1"/>
  <c r="F7"/>
  <c r="M598" l="1"/>
  <c r="M254"/>
  <c r="M292"/>
  <c r="M198"/>
  <c r="O198" s="1"/>
  <c r="M258"/>
  <c r="O258" s="1"/>
  <c r="M299"/>
  <c r="M435"/>
  <c r="M442"/>
  <c r="P442" s="1"/>
  <c r="Q442" s="1"/>
  <c r="M456"/>
  <c r="P456" s="1"/>
  <c r="Q456" s="1"/>
  <c r="M594"/>
  <c r="P594" s="1"/>
  <c r="Q594" s="1"/>
  <c r="M628"/>
  <c r="P628" s="1"/>
  <c r="Q628" s="1"/>
  <c r="M605"/>
  <c r="O605" s="1"/>
  <c r="M269"/>
  <c r="O269" s="1"/>
  <c r="M596"/>
  <c r="O596" s="1"/>
  <c r="P37"/>
  <c r="Q37" s="1"/>
  <c r="M331"/>
  <c r="O331" s="1"/>
  <c r="M585"/>
  <c r="O585" s="1"/>
  <c r="M600"/>
  <c r="O600" s="1"/>
  <c r="M161"/>
  <c r="O161" s="1"/>
  <c r="M266"/>
  <c r="O266" s="1"/>
  <c r="M612"/>
  <c r="M830"/>
  <c r="P838"/>
  <c r="Q838" s="1"/>
  <c r="M629"/>
  <c r="O629" s="1"/>
  <c r="M111"/>
  <c r="P111" s="1"/>
  <c r="Q111" s="1"/>
  <c r="M243"/>
  <c r="M264"/>
  <c r="M625"/>
  <c r="O625" s="1"/>
  <c r="M876"/>
  <c r="O876" s="1"/>
  <c r="M221"/>
  <c r="M270"/>
  <c r="M276"/>
  <c r="P276" s="1"/>
  <c r="Q276" s="1"/>
  <c r="M856"/>
  <c r="O856" s="1"/>
  <c r="M14"/>
  <c r="O14" s="1"/>
  <c r="M79"/>
  <c r="M226"/>
  <c r="P226" s="1"/>
  <c r="Q226" s="1"/>
  <c r="M282"/>
  <c r="P282" s="1"/>
  <c r="Q282" s="1"/>
  <c r="M304"/>
  <c r="M437"/>
  <c r="P437" s="1"/>
  <c r="Q437" s="1"/>
  <c r="M443"/>
  <c r="O443" s="1"/>
  <c r="M577"/>
  <c r="P577" s="1"/>
  <c r="Q577" s="1"/>
  <c r="M630"/>
  <c r="P630" s="1"/>
  <c r="Q630" s="1"/>
  <c r="M590"/>
  <c r="M617"/>
  <c r="O617" s="1"/>
  <c r="M619"/>
  <c r="P619" s="1"/>
  <c r="Q619" s="1"/>
  <c r="M783"/>
  <c r="M433"/>
  <c r="O433" s="1"/>
  <c r="M449"/>
  <c r="P449" s="1"/>
  <c r="Q449" s="1"/>
  <c r="M593"/>
  <c r="O593" s="1"/>
  <c r="P526"/>
  <c r="Q526" s="1"/>
  <c r="M777"/>
  <c r="O777" s="1"/>
  <c r="M855"/>
  <c r="O855" s="1"/>
  <c r="M886"/>
  <c r="P886" s="1"/>
  <c r="Q886" s="1"/>
  <c r="O587"/>
  <c r="P816"/>
  <c r="Q816" s="1"/>
  <c r="M248"/>
  <c r="O248" s="1"/>
  <c r="M288"/>
  <c r="P288" s="1"/>
  <c r="Q288" s="1"/>
  <c r="M307"/>
  <c r="P307" s="1"/>
  <c r="Q307" s="1"/>
  <c r="M438"/>
  <c r="P438" s="1"/>
  <c r="Q438" s="1"/>
  <c r="M439"/>
  <c r="O439" s="1"/>
  <c r="M446"/>
  <c r="O446" s="1"/>
  <c r="M584"/>
  <c r="O584" s="1"/>
  <c r="M608"/>
  <c r="P608" s="1"/>
  <c r="Q608" s="1"/>
  <c r="M90"/>
  <c r="P90" s="1"/>
  <c r="Q90" s="1"/>
  <c r="M597"/>
  <c r="O597" s="1"/>
  <c r="P433"/>
  <c r="Q433" s="1"/>
  <c r="P258"/>
  <c r="Q258" s="1"/>
  <c r="P299"/>
  <c r="Q299" s="1"/>
  <c r="O299"/>
  <c r="P435"/>
  <c r="Q435" s="1"/>
  <c r="O435"/>
  <c r="O456"/>
  <c r="O282"/>
  <c r="O304"/>
  <c r="P304"/>
  <c r="Q304" s="1"/>
  <c r="O437"/>
  <c r="O577"/>
  <c r="O254"/>
  <c r="P254"/>
  <c r="Q254" s="1"/>
  <c r="O292"/>
  <c r="P292"/>
  <c r="Q292" s="1"/>
  <c r="O594"/>
  <c r="O628"/>
  <c r="P198"/>
  <c r="Q198" s="1"/>
  <c r="P79"/>
  <c r="Q79" s="1"/>
  <c r="O79"/>
  <c r="P243"/>
  <c r="Q243" s="1"/>
  <c r="O243"/>
  <c r="O264"/>
  <c r="P264"/>
  <c r="Q264" s="1"/>
  <c r="O598"/>
  <c r="P598"/>
  <c r="Q598" s="1"/>
  <c r="P830"/>
  <c r="Q830" s="1"/>
  <c r="O830"/>
  <c r="O111"/>
  <c r="P777"/>
  <c r="Q777" s="1"/>
  <c r="O886"/>
  <c r="P269"/>
  <c r="Q269" s="1"/>
  <c r="O612"/>
  <c r="P612"/>
  <c r="Q612" s="1"/>
  <c r="P783"/>
  <c r="Q783" s="1"/>
  <c r="O783"/>
  <c r="O221"/>
  <c r="P221"/>
  <c r="Q221" s="1"/>
  <c r="P270"/>
  <c r="Q270" s="1"/>
  <c r="O270"/>
  <c r="O276"/>
  <c r="O590"/>
  <c r="P590"/>
  <c r="Q590" s="1"/>
  <c r="P617"/>
  <c r="Q617" s="1"/>
  <c r="O619"/>
  <c r="P586"/>
  <c r="Q586" s="1"/>
  <c r="P856"/>
  <c r="Q856" s="1"/>
  <c r="O873"/>
  <c r="P876"/>
  <c r="Q876" s="1"/>
  <c r="P161"/>
  <c r="Q161" s="1"/>
  <c r="P585"/>
  <c r="Q585" s="1"/>
  <c r="P600"/>
  <c r="Q600" s="1"/>
  <c r="P607"/>
  <c r="Q607" s="1"/>
  <c r="O665"/>
  <c r="P768"/>
  <c r="Q768" s="1"/>
  <c r="O621"/>
  <c r="P547"/>
  <c r="Q547" s="1"/>
  <c r="P375"/>
  <c r="Q375" s="1"/>
  <c r="P217"/>
  <c r="Q217" s="1"/>
  <c r="P224"/>
  <c r="Q224" s="1"/>
  <c r="P787"/>
  <c r="Q787" s="1"/>
  <c r="P247"/>
  <c r="Q247" s="1"/>
  <c r="P543"/>
  <c r="Q543" s="1"/>
  <c r="P74"/>
  <c r="Q74" s="1"/>
  <c r="P885"/>
  <c r="Q885" s="1"/>
  <c r="P120"/>
  <c r="Q120" s="1"/>
  <c r="P648"/>
  <c r="Q648" s="1"/>
  <c r="P18"/>
  <c r="Q18" s="1"/>
  <c r="O551"/>
  <c r="P268"/>
  <c r="Q268" s="1"/>
  <c r="P578"/>
  <c r="Q578" s="1"/>
  <c r="P744"/>
  <c r="Q744" s="1"/>
  <c r="P31"/>
  <c r="Q31" s="1"/>
  <c r="O151"/>
  <c r="P98"/>
  <c r="Q98" s="1"/>
  <c r="P138"/>
  <c r="Q138" s="1"/>
  <c r="P581"/>
  <c r="Q581" s="1"/>
  <c r="P647"/>
  <c r="Q647" s="1"/>
  <c r="P774"/>
  <c r="Q774" s="1"/>
  <c r="P103"/>
  <c r="Q103" s="1"/>
  <c r="P156"/>
  <c r="Q156" s="1"/>
  <c r="P478"/>
  <c r="Q478" s="1"/>
  <c r="P713"/>
  <c r="Q713" s="1"/>
  <c r="P846"/>
  <c r="Q846" s="1"/>
  <c r="P61"/>
  <c r="Q61" s="1"/>
  <c r="P119"/>
  <c r="Q119" s="1"/>
  <c r="P7"/>
  <c r="Q7" s="1"/>
  <c r="P134"/>
  <c r="Q134" s="1"/>
  <c r="P16"/>
  <c r="Q16" s="1"/>
  <c r="P82"/>
  <c r="Q82" s="1"/>
  <c r="P101"/>
  <c r="Q101" s="1"/>
  <c r="P104"/>
  <c r="Q104" s="1"/>
  <c r="P149"/>
  <c r="Q149" s="1"/>
  <c r="P135"/>
  <c r="Q135" s="1"/>
  <c r="P155"/>
  <c r="Q155" s="1"/>
  <c r="P222"/>
  <c r="Q222" s="1"/>
  <c r="P251"/>
  <c r="Q251" s="1"/>
  <c r="P298"/>
  <c r="Q298" s="1"/>
  <c r="P411"/>
  <c r="Q411" s="1"/>
  <c r="P517"/>
  <c r="Q517" s="1"/>
  <c r="P540"/>
  <c r="Q540" s="1"/>
  <c r="P634"/>
  <c r="Q634" s="1"/>
  <c r="P687"/>
  <c r="Q687" s="1"/>
  <c r="P636"/>
  <c r="Q636" s="1"/>
  <c r="P736"/>
  <c r="Q736" s="1"/>
  <c r="P769"/>
  <c r="Q769" s="1"/>
  <c r="P786"/>
  <c r="Q786" s="1"/>
  <c r="P866"/>
  <c r="Q866" s="1"/>
  <c r="P24"/>
  <c r="Q24" s="1"/>
  <c r="P48"/>
  <c r="Q48" s="1"/>
  <c r="P130"/>
  <c r="Q130" s="1"/>
  <c r="P215"/>
  <c r="Q215" s="1"/>
  <c r="P542"/>
  <c r="Q542" s="1"/>
  <c r="P576"/>
  <c r="Q576" s="1"/>
  <c r="P623"/>
  <c r="Q623" s="1"/>
  <c r="O635"/>
  <c r="P733"/>
  <c r="Q733" s="1"/>
  <c r="O742"/>
  <c r="P22"/>
  <c r="Q22" s="1"/>
  <c r="P40"/>
  <c r="Q40" s="1"/>
  <c r="P127"/>
  <c r="Q127" s="1"/>
  <c r="P159"/>
  <c r="Q159" s="1"/>
  <c r="P235"/>
  <c r="Q235" s="1"/>
  <c r="P751"/>
  <c r="Q751" s="1"/>
  <c r="P893"/>
  <c r="Q893" s="1"/>
  <c r="P657"/>
  <c r="Q657" s="1"/>
  <c r="P748"/>
  <c r="Q748" s="1"/>
  <c r="P795"/>
  <c r="Q795" s="1"/>
  <c r="M901"/>
  <c r="P901" s="1"/>
  <c r="Q901" s="1"/>
  <c r="F901"/>
  <c r="M798"/>
  <c r="O798" s="1"/>
  <c r="F798"/>
  <c r="M910"/>
  <c r="O910" s="1"/>
  <c r="F910"/>
  <c r="M827"/>
  <c r="O827" s="1"/>
  <c r="F827"/>
  <c r="M818"/>
  <c r="P818" s="1"/>
  <c r="Q818" s="1"/>
  <c r="F818"/>
  <c r="M845"/>
  <c r="O845" s="1"/>
  <c r="F845"/>
  <c r="M679"/>
  <c r="P679" s="1"/>
  <c r="Q679" s="1"/>
  <c r="F679"/>
  <c r="M667"/>
  <c r="O667" s="1"/>
  <c r="F667"/>
  <c r="M545"/>
  <c r="P545" s="1"/>
  <c r="Q545" s="1"/>
  <c r="F545"/>
  <c r="M717"/>
  <c r="O717" s="1"/>
  <c r="F717"/>
  <c r="M632"/>
  <c r="P632" s="1"/>
  <c r="Q632" s="1"/>
  <c r="F632"/>
  <c r="M662"/>
  <c r="O662" s="1"/>
  <c r="F662"/>
  <c r="M583"/>
  <c r="P583" s="1"/>
  <c r="Q583" s="1"/>
  <c r="F583"/>
  <c r="M426"/>
  <c r="O426" s="1"/>
  <c r="F426"/>
  <c r="M383"/>
  <c r="P383" s="1"/>
  <c r="Q383" s="1"/>
  <c r="F383"/>
  <c r="M394"/>
  <c r="O394" s="1"/>
  <c r="F394"/>
  <c r="M372"/>
  <c r="P372" s="1"/>
  <c r="Q372" s="1"/>
  <c r="F372"/>
  <c r="M334"/>
  <c r="O334" s="1"/>
  <c r="F334"/>
  <c r="M342"/>
  <c r="P342" s="1"/>
  <c r="Q342" s="1"/>
  <c r="F342"/>
  <c r="M311"/>
  <c r="O311" s="1"/>
  <c r="F311"/>
  <c r="M327"/>
  <c r="P327" s="1"/>
  <c r="Q327" s="1"/>
  <c r="F327"/>
  <c r="M330"/>
  <c r="O330" s="1"/>
  <c r="F330"/>
  <c r="M380"/>
  <c r="P380" s="1"/>
  <c r="Q380" s="1"/>
  <c r="F380"/>
  <c r="M178"/>
  <c r="O178" s="1"/>
  <c r="F178"/>
  <c r="M194"/>
  <c r="P194" s="1"/>
  <c r="Q194" s="1"/>
  <c r="F194"/>
  <c r="M169"/>
  <c r="O169" s="1"/>
  <c r="F169"/>
  <c r="M117"/>
  <c r="P117" s="1"/>
  <c r="Q117" s="1"/>
  <c r="F117"/>
  <c r="P446" l="1"/>
  <c r="Q446" s="1"/>
  <c r="P596"/>
  <c r="Q596" s="1"/>
  <c r="O288"/>
  <c r="P14"/>
  <c r="Q14" s="1"/>
  <c r="P597"/>
  <c r="Q597" s="1"/>
  <c r="O307"/>
  <c r="P584"/>
  <c r="Q584" s="1"/>
  <c r="P331"/>
  <c r="Q331" s="1"/>
  <c r="P855"/>
  <c r="Q855" s="1"/>
  <c r="P605"/>
  <c r="Q605" s="1"/>
  <c r="P443"/>
  <c r="Q443" s="1"/>
  <c r="O226"/>
  <c r="O442"/>
  <c r="P629"/>
  <c r="Q629" s="1"/>
  <c r="O449"/>
  <c r="P625"/>
  <c r="Q625" s="1"/>
  <c r="P266"/>
  <c r="Q266" s="1"/>
  <c r="P439"/>
  <c r="Q439" s="1"/>
  <c r="O630"/>
  <c r="P593"/>
  <c r="Q593" s="1"/>
  <c r="O545"/>
  <c r="O90"/>
  <c r="P248"/>
  <c r="Q248" s="1"/>
  <c r="O608"/>
  <c r="O438"/>
  <c r="O117"/>
  <c r="O583"/>
  <c r="O372"/>
  <c r="O679"/>
  <c r="O383"/>
  <c r="O327"/>
  <c r="O818"/>
  <c r="O901"/>
  <c r="P169"/>
  <c r="Q169" s="1"/>
  <c r="O380"/>
  <c r="P910"/>
  <c r="Q910" s="1"/>
  <c r="O194"/>
  <c r="P330"/>
  <c r="Q330" s="1"/>
  <c r="O342"/>
  <c r="O632"/>
  <c r="P178"/>
  <c r="Q178" s="1"/>
  <c r="P311"/>
  <c r="Q311" s="1"/>
  <c r="P394"/>
  <c r="Q394" s="1"/>
  <c r="P662"/>
  <c r="Q662" s="1"/>
  <c r="P667"/>
  <c r="Q667" s="1"/>
  <c r="P827"/>
  <c r="Q827" s="1"/>
  <c r="P426"/>
  <c r="Q426" s="1"/>
  <c r="P717"/>
  <c r="Q717" s="1"/>
  <c r="P845"/>
  <c r="Q845" s="1"/>
  <c r="P798"/>
  <c r="Q798" s="1"/>
  <c r="P334"/>
  <c r="Q334" s="1"/>
  <c r="M929" l="1"/>
  <c r="O929" s="1"/>
  <c r="F929"/>
  <c r="M824"/>
  <c r="P824" s="1"/>
  <c r="Q824" s="1"/>
  <c r="F824"/>
  <c r="M809"/>
  <c r="P809" s="1"/>
  <c r="Q809" s="1"/>
  <c r="F809"/>
  <c r="M810"/>
  <c r="P810" s="1"/>
  <c r="Q810" s="1"/>
  <c r="F810"/>
  <c r="M762"/>
  <c r="O762" s="1"/>
  <c r="F762"/>
  <c r="M808"/>
  <c r="P808" s="1"/>
  <c r="Q808" s="1"/>
  <c r="F808"/>
  <c r="M797"/>
  <c r="P797" s="1"/>
  <c r="Q797" s="1"/>
  <c r="F797"/>
  <c r="M796"/>
  <c r="P796" s="1"/>
  <c r="Q796" s="1"/>
  <c r="F796"/>
  <c r="M782"/>
  <c r="O782" s="1"/>
  <c r="F782"/>
  <c r="M811"/>
  <c r="P811" s="1"/>
  <c r="Q811" s="1"/>
  <c r="F811"/>
  <c r="M640"/>
  <c r="P640" s="1"/>
  <c r="Q640" s="1"/>
  <c r="F640"/>
  <c r="M696"/>
  <c r="P696" s="1"/>
  <c r="Q696" s="1"/>
  <c r="F696"/>
  <c r="M683"/>
  <c r="O683" s="1"/>
  <c r="F683"/>
  <c r="M537"/>
  <c r="P537" s="1"/>
  <c r="Q537" s="1"/>
  <c r="F537"/>
  <c r="M541"/>
  <c r="P541" s="1"/>
  <c r="Q541" s="1"/>
  <c r="F541"/>
  <c r="M504"/>
  <c r="P504" s="1"/>
  <c r="Q504" s="1"/>
  <c r="F504"/>
  <c r="M564"/>
  <c r="O564" s="1"/>
  <c r="F564"/>
  <c r="M559"/>
  <c r="P559" s="1"/>
  <c r="Q559" s="1"/>
  <c r="F559"/>
  <c r="M558"/>
  <c r="O558" s="1"/>
  <c r="F558"/>
  <c r="M527"/>
  <c r="P527" s="1"/>
  <c r="Q527" s="1"/>
  <c r="F527"/>
  <c r="M398"/>
  <c r="O398" s="1"/>
  <c r="F398"/>
  <c r="M386"/>
  <c r="O386" s="1"/>
  <c r="F386"/>
  <c r="M365"/>
  <c r="P365" s="1"/>
  <c r="Q365" s="1"/>
  <c r="F365"/>
  <c r="M341"/>
  <c r="P341" s="1"/>
  <c r="Q341" s="1"/>
  <c r="I341"/>
  <c r="F341" s="1"/>
  <c r="O341" l="1"/>
  <c r="O811"/>
  <c r="O559"/>
  <c r="O796"/>
  <c r="O696"/>
  <c r="O504"/>
  <c r="O810"/>
  <c r="P398"/>
  <c r="Q398" s="1"/>
  <c r="P386"/>
  <c r="Q386" s="1"/>
  <c r="O527"/>
  <c r="P564"/>
  <c r="Q564" s="1"/>
  <c r="O537"/>
  <c r="O808"/>
  <c r="O824"/>
  <c r="P558"/>
  <c r="Q558" s="1"/>
  <c r="O541"/>
  <c r="O640"/>
  <c r="O797"/>
  <c r="O809"/>
  <c r="P683"/>
  <c r="Q683" s="1"/>
  <c r="P782"/>
  <c r="Q782" s="1"/>
  <c r="P762"/>
  <c r="Q762" s="1"/>
  <c r="P929"/>
  <c r="Q929" s="1"/>
  <c r="O365"/>
  <c r="K907" l="1"/>
  <c r="M907" s="1"/>
  <c r="I862"/>
  <c r="K862" s="1"/>
  <c r="M862" s="1"/>
  <c r="O862" s="1"/>
  <c r="I909"/>
  <c r="K909" s="1"/>
  <c r="M909" s="1"/>
  <c r="I851"/>
  <c r="K851" s="1"/>
  <c r="M851" s="1"/>
  <c r="O851" s="1"/>
  <c r="I826"/>
  <c r="K826" s="1"/>
  <c r="M826" s="1"/>
  <c r="K865"/>
  <c r="M865" s="1"/>
  <c r="O865" s="1"/>
  <c r="I900"/>
  <c r="K900" s="1"/>
  <c r="M900" s="1"/>
  <c r="I891"/>
  <c r="K891" s="1"/>
  <c r="M891" s="1"/>
  <c r="I828"/>
  <c r="K828" s="1"/>
  <c r="M828" s="1"/>
  <c r="K781"/>
  <c r="M781" s="1"/>
  <c r="I649"/>
  <c r="K649" s="1"/>
  <c r="M649" s="1"/>
  <c r="O649" s="1"/>
  <c r="K529"/>
  <c r="M529" s="1"/>
  <c r="I474"/>
  <c r="K474" s="1"/>
  <c r="M474" s="1"/>
  <c r="I506"/>
  <c r="K506" s="1"/>
  <c r="M506" s="1"/>
  <c r="I670"/>
  <c r="K670" s="1"/>
  <c r="M670" s="1"/>
  <c r="I653"/>
  <c r="K653" s="1"/>
  <c r="M653" s="1"/>
  <c r="I637"/>
  <c r="K637" s="1"/>
  <c r="M637" s="1"/>
  <c r="I567"/>
  <c r="K567" s="1"/>
  <c r="M567" s="1"/>
  <c r="I454"/>
  <c r="K454" s="1"/>
  <c r="M454" s="1"/>
  <c r="I705"/>
  <c r="K705" s="1"/>
  <c r="M705" s="1"/>
  <c r="I147"/>
  <c r="K147" s="1"/>
  <c r="M147" s="1"/>
  <c r="I281"/>
  <c r="K281" s="1"/>
  <c r="M281" s="1"/>
  <c r="K165"/>
  <c r="M165" s="1"/>
  <c r="I236"/>
  <c r="K236" s="1"/>
  <c r="M236" s="1"/>
  <c r="O236" s="1"/>
  <c r="K121"/>
  <c r="M121" s="1"/>
  <c r="I405"/>
  <c r="K405" s="1"/>
  <c r="M405" s="1"/>
  <c r="I322"/>
  <c r="K322" s="1"/>
  <c r="M322" s="1"/>
  <c r="I109"/>
  <c r="K109" s="1"/>
  <c r="M109" s="1"/>
  <c r="K139"/>
  <c r="M139" s="1"/>
  <c r="K105"/>
  <c r="M105" s="1"/>
  <c r="I129"/>
  <c r="K129" s="1"/>
  <c r="M129" s="1"/>
  <c r="K141"/>
  <c r="M141" s="1"/>
  <c r="I128"/>
  <c r="K128" s="1"/>
  <c r="M128" s="1"/>
  <c r="I153"/>
  <c r="K153" s="1"/>
  <c r="M153" s="1"/>
  <c r="O153" s="1"/>
  <c r="K19"/>
  <c r="M19" s="1"/>
  <c r="I29"/>
  <c r="K29" s="1"/>
  <c r="M29" s="1"/>
  <c r="I137"/>
  <c r="K137" s="1"/>
  <c r="M137" s="1"/>
  <c r="I112"/>
  <c r="K112" s="1"/>
  <c r="M112" s="1"/>
  <c r="I118"/>
  <c r="K118" s="1"/>
  <c r="M118" s="1"/>
  <c r="I53"/>
  <c r="K53" s="1"/>
  <c r="M53" s="1"/>
  <c r="P141" l="1"/>
  <c r="Q141" s="1"/>
  <c r="O141"/>
  <c r="P139"/>
  <c r="Q139" s="1"/>
  <c r="O139"/>
  <c r="P118"/>
  <c r="Q118" s="1"/>
  <c r="O118"/>
  <c r="O105"/>
  <c r="P105"/>
  <c r="Q105" s="1"/>
  <c r="O405"/>
  <c r="P405"/>
  <c r="Q405" s="1"/>
  <c r="O147"/>
  <c r="P147"/>
  <c r="Q147" s="1"/>
  <c r="P567"/>
  <c r="Q567" s="1"/>
  <c r="O567"/>
  <c r="O474"/>
  <c r="P474"/>
  <c r="Q474" s="1"/>
  <c r="O891"/>
  <c r="P891"/>
  <c r="Q891" s="1"/>
  <c r="O826"/>
  <c r="P826"/>
  <c r="Q826" s="1"/>
  <c r="O909"/>
  <c r="P909"/>
  <c r="Q909" s="1"/>
  <c r="O907"/>
  <c r="P907"/>
  <c r="Q907" s="1"/>
  <c r="P137"/>
  <c r="Q137" s="1"/>
  <c r="O137"/>
  <c r="O129"/>
  <c r="P129"/>
  <c r="Q129" s="1"/>
  <c r="O454"/>
  <c r="P454"/>
  <c r="Q454" s="1"/>
  <c r="P653"/>
  <c r="Q653" s="1"/>
  <c r="O653"/>
  <c r="O53"/>
  <c r="P53"/>
  <c r="Q53" s="1"/>
  <c r="O112"/>
  <c r="P112"/>
  <c r="Q112" s="1"/>
  <c r="O19"/>
  <c r="P19"/>
  <c r="Q19" s="1"/>
  <c r="O128"/>
  <c r="P128"/>
  <c r="Q128" s="1"/>
  <c r="P322"/>
  <c r="Q322" s="1"/>
  <c r="O322"/>
  <c r="P281"/>
  <c r="Q281" s="1"/>
  <c r="O281"/>
  <c r="O637"/>
  <c r="P637"/>
  <c r="Q637" s="1"/>
  <c r="P506"/>
  <c r="Q506" s="1"/>
  <c r="O506"/>
  <c r="P828"/>
  <c r="Q828" s="1"/>
  <c r="O828"/>
  <c r="O29"/>
  <c r="P29"/>
  <c r="Q29" s="1"/>
  <c r="O109"/>
  <c r="P109"/>
  <c r="Q109" s="1"/>
  <c r="O121"/>
  <c r="P121"/>
  <c r="Q121" s="1"/>
  <c r="O165"/>
  <c r="P165"/>
  <c r="Q165" s="1"/>
  <c r="P705"/>
  <c r="Q705" s="1"/>
  <c r="O705"/>
  <c r="O670"/>
  <c r="P670"/>
  <c r="Q670" s="1"/>
  <c r="O529"/>
  <c r="P529"/>
  <c r="Q529" s="1"/>
  <c r="O781"/>
  <c r="P781"/>
  <c r="Q781" s="1"/>
  <c r="P900"/>
  <c r="Q900" s="1"/>
  <c r="O900"/>
  <c r="P153"/>
  <c r="Q153" s="1"/>
  <c r="P236"/>
  <c r="Q236" s="1"/>
  <c r="P649"/>
  <c r="Q649" s="1"/>
  <c r="P865"/>
  <c r="Q865" s="1"/>
  <c r="P851"/>
  <c r="Q851" s="1"/>
  <c r="P862"/>
  <c r="Q862" s="1"/>
  <c r="K655" l="1"/>
  <c r="M655" s="1"/>
  <c r="O655" s="1"/>
  <c r="F655"/>
  <c r="K773"/>
  <c r="M773" s="1"/>
  <c r="P773" s="1"/>
  <c r="Q773" s="1"/>
  <c r="F773"/>
  <c r="K681"/>
  <c r="M681" s="1"/>
  <c r="F681"/>
  <c r="K571"/>
  <c r="M571" s="1"/>
  <c r="P571" s="1"/>
  <c r="Q571" s="1"/>
  <c r="F571"/>
  <c r="K750"/>
  <c r="M750" s="1"/>
  <c r="O750" s="1"/>
  <c r="F750"/>
  <c r="K436"/>
  <c r="M436" s="1"/>
  <c r="P436" s="1"/>
  <c r="Q436" s="1"/>
  <c r="H436"/>
  <c r="F436" s="1"/>
  <c r="K464"/>
  <c r="M464" s="1"/>
  <c r="F464"/>
  <c r="K510"/>
  <c r="M510" s="1"/>
  <c r="F510"/>
  <c r="K498"/>
  <c r="M498" s="1"/>
  <c r="F498"/>
  <c r="K484"/>
  <c r="M484" s="1"/>
  <c r="F484"/>
  <c r="K303"/>
  <c r="M303" s="1"/>
  <c r="H303"/>
  <c r="F303" s="1"/>
  <c r="K356"/>
  <c r="M356" s="1"/>
  <c r="O356" s="1"/>
  <c r="F356"/>
  <c r="K343"/>
  <c r="M343" s="1"/>
  <c r="P343" s="1"/>
  <c r="Q343" s="1"/>
  <c r="F343"/>
  <c r="K294"/>
  <c r="M294" s="1"/>
  <c r="O294" s="1"/>
  <c r="F294"/>
  <c r="K280"/>
  <c r="M280" s="1"/>
  <c r="P280" s="1"/>
  <c r="Q280" s="1"/>
  <c r="F280"/>
  <c r="K230"/>
  <c r="M230" s="1"/>
  <c r="O230" s="1"/>
  <c r="F230"/>
  <c r="K300"/>
  <c r="M300" s="1"/>
  <c r="P300" s="1"/>
  <c r="Q300" s="1"/>
  <c r="F300"/>
  <c r="K245"/>
  <c r="M245" s="1"/>
  <c r="O245" s="1"/>
  <c r="F245"/>
  <c r="K308"/>
  <c r="M308" s="1"/>
  <c r="P308" s="1"/>
  <c r="Q308" s="1"/>
  <c r="F308"/>
  <c r="K352"/>
  <c r="M352" s="1"/>
  <c r="O352" s="1"/>
  <c r="F352"/>
  <c r="K216"/>
  <c r="M216" s="1"/>
  <c r="F216"/>
  <c r="K223"/>
  <c r="M223" s="1"/>
  <c r="P223" s="1"/>
  <c r="Q223" s="1"/>
  <c r="F223"/>
  <c r="K214"/>
  <c r="M214" s="1"/>
  <c r="O214" s="1"/>
  <c r="F214"/>
  <c r="K35"/>
  <c r="M35" s="1"/>
  <c r="O35" s="1"/>
  <c r="F35"/>
  <c r="M746"/>
  <c r="P746" s="1"/>
  <c r="Q746" s="1"/>
  <c r="F746"/>
  <c r="M743"/>
  <c r="O743" s="1"/>
  <c r="F743"/>
  <c r="M690"/>
  <c r="O690" s="1"/>
  <c r="F690"/>
  <c r="M680"/>
  <c r="O680" s="1"/>
  <c r="F680"/>
  <c r="M652"/>
  <c r="P652" s="1"/>
  <c r="Q652" s="1"/>
  <c r="F652"/>
  <c r="M650"/>
  <c r="O650" s="1"/>
  <c r="F650"/>
  <c r="M645"/>
  <c r="P645" s="1"/>
  <c r="Q645" s="1"/>
  <c r="F645"/>
  <c r="M624"/>
  <c r="O624" s="1"/>
  <c r="F624"/>
  <c r="M604"/>
  <c r="P604" s="1"/>
  <c r="Q604" s="1"/>
  <c r="F604"/>
  <c r="M469"/>
  <c r="O469" s="1"/>
  <c r="F469"/>
  <c r="M468"/>
  <c r="P468" s="1"/>
  <c r="Q468" s="1"/>
  <c r="F468"/>
  <c r="M463"/>
  <c r="O463" s="1"/>
  <c r="F463"/>
  <c r="M462"/>
  <c r="P462" s="1"/>
  <c r="Q462" s="1"/>
  <c r="F462"/>
  <c r="M460"/>
  <c r="O460" s="1"/>
  <c r="F460"/>
  <c r="M459"/>
  <c r="P459" s="1"/>
  <c r="Q459" s="1"/>
  <c r="F459"/>
  <c r="M458"/>
  <c r="O458" s="1"/>
  <c r="F458"/>
  <c r="M457"/>
  <c r="P457" s="1"/>
  <c r="Q457" s="1"/>
  <c r="F457"/>
  <c r="M452"/>
  <c r="O452" s="1"/>
  <c r="F452"/>
  <c r="M451"/>
  <c r="P451" s="1"/>
  <c r="Q451" s="1"/>
  <c r="F451"/>
  <c r="M261"/>
  <c r="O261" s="1"/>
  <c r="F261"/>
  <c r="M260"/>
  <c r="P260" s="1"/>
  <c r="Q260" s="1"/>
  <c r="F260"/>
  <c r="M250"/>
  <c r="O250" s="1"/>
  <c r="F250"/>
  <c r="M244"/>
  <c r="P244" s="1"/>
  <c r="Q244" s="1"/>
  <c r="F244"/>
  <c r="M241"/>
  <c r="O241" s="1"/>
  <c r="F241"/>
  <c r="M238"/>
  <c r="P238" s="1"/>
  <c r="Q238" s="1"/>
  <c r="F238"/>
  <c r="M233"/>
  <c r="O233" s="1"/>
  <c r="F233"/>
  <c r="M227"/>
  <c r="P227" s="1"/>
  <c r="Q227" s="1"/>
  <c r="F227"/>
  <c r="M220"/>
  <c r="O220" s="1"/>
  <c r="F220"/>
  <c r="M219"/>
  <c r="P219" s="1"/>
  <c r="Q219" s="1"/>
  <c r="F219"/>
  <c r="M60"/>
  <c r="O60" s="1"/>
  <c r="F60"/>
  <c r="M58"/>
  <c r="P58" s="1"/>
  <c r="Q58" s="1"/>
  <c r="F58"/>
  <c r="M54"/>
  <c r="O54" s="1"/>
  <c r="F54"/>
  <c r="M46"/>
  <c r="P46" s="1"/>
  <c r="Q46" s="1"/>
  <c r="F46"/>
  <c r="M42"/>
  <c r="O42" s="1"/>
  <c r="F42"/>
  <c r="M36"/>
  <c r="P36" s="1"/>
  <c r="Q36" s="1"/>
  <c r="F36"/>
  <c r="M34"/>
  <c r="O34" s="1"/>
  <c r="F34"/>
  <c r="M33"/>
  <c r="P33" s="1"/>
  <c r="Q33" s="1"/>
  <c r="F33"/>
  <c r="M32"/>
  <c r="O32" s="1"/>
  <c r="F32"/>
  <c r="O457" l="1"/>
  <c r="P60"/>
  <c r="Q60" s="1"/>
  <c r="O36"/>
  <c r="O746"/>
  <c r="O227"/>
  <c r="O216"/>
  <c r="P216"/>
  <c r="Q216" s="1"/>
  <c r="O652"/>
  <c r="P250"/>
  <c r="Q250" s="1"/>
  <c r="O462"/>
  <c r="O681"/>
  <c r="P681"/>
  <c r="Q681" s="1"/>
  <c r="P32"/>
  <c r="Q32" s="1"/>
  <c r="O46"/>
  <c r="O604"/>
  <c r="P214"/>
  <c r="Q214" s="1"/>
  <c r="P750"/>
  <c r="Q750" s="1"/>
  <c r="O238"/>
  <c r="P261"/>
  <c r="Q261" s="1"/>
  <c r="O303"/>
  <c r="P303"/>
  <c r="Q303" s="1"/>
  <c r="O498"/>
  <c r="P498"/>
  <c r="Q498" s="1"/>
  <c r="O464"/>
  <c r="P464"/>
  <c r="Q464" s="1"/>
  <c r="O484"/>
  <c r="P484"/>
  <c r="Q484" s="1"/>
  <c r="O510"/>
  <c r="P510"/>
  <c r="Q510" s="1"/>
  <c r="O308"/>
  <c r="O300"/>
  <c r="O280"/>
  <c r="O343"/>
  <c r="O436"/>
  <c r="O571"/>
  <c r="O773"/>
  <c r="P352"/>
  <c r="Q352" s="1"/>
  <c r="P245"/>
  <c r="Q245" s="1"/>
  <c r="P230"/>
  <c r="Q230" s="1"/>
  <c r="P294"/>
  <c r="Q294" s="1"/>
  <c r="P356"/>
  <c r="Q356" s="1"/>
  <c r="P655"/>
  <c r="Q655" s="1"/>
  <c r="O223"/>
  <c r="P35"/>
  <c r="Q35" s="1"/>
  <c r="O33"/>
  <c r="P42"/>
  <c r="Q42" s="1"/>
  <c r="O58"/>
  <c r="O260"/>
  <c r="O459"/>
  <c r="O645"/>
  <c r="P690"/>
  <c r="Q690" s="1"/>
  <c r="O219"/>
  <c r="P233"/>
  <c r="Q233" s="1"/>
  <c r="O244"/>
  <c r="O451"/>
  <c r="O468"/>
  <c r="P220"/>
  <c r="Q220" s="1"/>
  <c r="P458"/>
  <c r="Q458" s="1"/>
  <c r="P463"/>
  <c r="Q463" s="1"/>
  <c r="P624"/>
  <c r="Q624" s="1"/>
  <c r="P680"/>
  <c r="Q680" s="1"/>
  <c r="P34"/>
  <c r="Q34" s="1"/>
  <c r="P54"/>
  <c r="Q54" s="1"/>
  <c r="P241"/>
  <c r="Q241" s="1"/>
  <c r="P452"/>
  <c r="Q452" s="1"/>
  <c r="P460"/>
  <c r="Q460" s="1"/>
  <c r="P469"/>
  <c r="Q469" s="1"/>
  <c r="P650"/>
  <c r="Q650" s="1"/>
  <c r="P743"/>
  <c r="Q743" s="1"/>
  <c r="M861" l="1"/>
  <c r="O861" s="1"/>
  <c r="F861"/>
  <c r="M905"/>
  <c r="P905" s="1"/>
  <c r="Q905" s="1"/>
  <c r="F905"/>
  <c r="M894"/>
  <c r="P894" s="1"/>
  <c r="Q894" s="1"/>
  <c r="F894"/>
  <c r="M908"/>
  <c r="P908" s="1"/>
  <c r="Q908" s="1"/>
  <c r="F908"/>
  <c r="M926"/>
  <c r="O926" s="1"/>
  <c r="F926"/>
  <c r="M928"/>
  <c r="P928" s="1"/>
  <c r="Q928" s="1"/>
  <c r="F928"/>
  <c r="M432"/>
  <c r="P432" s="1"/>
  <c r="Q432" s="1"/>
  <c r="F432"/>
  <c r="M430"/>
  <c r="P430" s="1"/>
  <c r="Q430" s="1"/>
  <c r="F430"/>
  <c r="M427"/>
  <c r="O427" s="1"/>
  <c r="F427"/>
  <c r="M416"/>
  <c r="P416" s="1"/>
  <c r="Q416" s="1"/>
  <c r="F416"/>
  <c r="M410"/>
  <c r="P410" s="1"/>
  <c r="Q410" s="1"/>
  <c r="F410"/>
  <c r="M152"/>
  <c r="P152" s="1"/>
  <c r="Q152" s="1"/>
  <c r="F152"/>
  <c r="M167"/>
  <c r="O167" s="1"/>
  <c r="F167"/>
  <c r="M115"/>
  <c r="P115" s="1"/>
  <c r="Q115" s="1"/>
  <c r="F115"/>
  <c r="M107"/>
  <c r="O107" s="1"/>
  <c r="F107"/>
  <c r="M96"/>
  <c r="P96" s="1"/>
  <c r="Q96" s="1"/>
  <c r="F96"/>
  <c r="M72"/>
  <c r="O72" s="1"/>
  <c r="F72"/>
  <c r="M70"/>
  <c r="P70" s="1"/>
  <c r="Q70" s="1"/>
  <c r="F70"/>
  <c r="M64"/>
  <c r="O64" s="1"/>
  <c r="F64"/>
  <c r="M28"/>
  <c r="P28" s="1"/>
  <c r="Q28" s="1"/>
  <c r="F28"/>
  <c r="M23"/>
  <c r="O23" s="1"/>
  <c r="F23"/>
  <c r="O115" l="1"/>
  <c r="P23"/>
  <c r="Q23" s="1"/>
  <c r="O70"/>
  <c r="O28"/>
  <c r="P72"/>
  <c r="Q72" s="1"/>
  <c r="O152"/>
  <c r="P427"/>
  <c r="Q427" s="1"/>
  <c r="O928"/>
  <c r="O908"/>
  <c r="P861"/>
  <c r="Q861" s="1"/>
  <c r="O430"/>
  <c r="O96"/>
  <c r="P167"/>
  <c r="Q167" s="1"/>
  <c r="O416"/>
  <c r="P926"/>
  <c r="Q926" s="1"/>
  <c r="O905"/>
  <c r="P64"/>
  <c r="Q64" s="1"/>
  <c r="P107"/>
  <c r="Q107" s="1"/>
  <c r="O410"/>
  <c r="O432"/>
  <c r="O894"/>
</calcChain>
</file>

<file path=xl/sharedStrings.xml><?xml version="1.0" encoding="utf-8"?>
<sst xmlns="http://schemas.openxmlformats.org/spreadsheetml/2006/main" count="2115" uniqueCount="999">
  <si>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</si>
  <si>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</si>
  <si>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</si>
  <si>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</si>
  <si>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</si>
  <si>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</si>
  <si>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</si>
  <si>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</si>
  <si>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</si>
  <si>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</si>
  <si>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</si>
  <si>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</si>
  <si>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</si>
  <si>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</si>
  <si>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</si>
  <si>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</si>
  <si>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</si>
  <si>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</si>
  <si>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</si>
  <si>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</si>
  <si>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</si>
  <si>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Lt/mėn</t>
  </si>
  <si>
    <t>kWh/mėn</t>
  </si>
  <si>
    <t>Šilumos suvartojimas 60 m² ploto buto šildymui</t>
  </si>
  <si>
    <t>Lt/m²/mėn</t>
  </si>
  <si>
    <t>MWh/m²/mėn</t>
  </si>
  <si>
    <t>Miestas</t>
  </si>
  <si>
    <t>Akmenė</t>
  </si>
  <si>
    <t>Naujoji Akmenė</t>
  </si>
  <si>
    <t>Venta</t>
  </si>
  <si>
    <t>Basanavičiaus g. 48</t>
  </si>
  <si>
    <t>Basanavičiaus g. 60</t>
  </si>
  <si>
    <t>J. Biliūno g. 10</t>
  </si>
  <si>
    <t>J. Biliūno g. 20</t>
  </si>
  <si>
    <t>Statybininkų g. 21</t>
  </si>
  <si>
    <t>Statybininkų g. 23</t>
  </si>
  <si>
    <t>Anykščiai</t>
  </si>
  <si>
    <t>B.SRUOGOS  8</t>
  </si>
  <si>
    <t>DARIAUS IR GIRĖNO 23A IIIL.</t>
  </si>
  <si>
    <t>VILNIAUS 10 IIIL.</t>
  </si>
  <si>
    <t>Birštonas</t>
  </si>
  <si>
    <t>Vytauto g. 4</t>
  </si>
  <si>
    <t>iki 1992</t>
  </si>
  <si>
    <t>Prienai</t>
  </si>
  <si>
    <t>Birutės 4,</t>
  </si>
  <si>
    <t>Vytauto 27 1L.,</t>
  </si>
  <si>
    <t>Kęstučio 5,(renov)</t>
  </si>
  <si>
    <t>Balbieriškis</t>
  </si>
  <si>
    <t>Jaunimo 13,</t>
  </si>
  <si>
    <t>Parko 10,</t>
  </si>
  <si>
    <t>Tylioji 5/1,</t>
  </si>
  <si>
    <t>Vytauto 25,</t>
  </si>
  <si>
    <t>Taikos 4</t>
  </si>
  <si>
    <t>Taikos 1</t>
  </si>
  <si>
    <t>Sodų 4</t>
  </si>
  <si>
    <t>Sodų 6</t>
  </si>
  <si>
    <t>Draugystės 6</t>
  </si>
  <si>
    <t>Saulės 12</t>
  </si>
  <si>
    <t>Saulės 5</t>
  </si>
  <si>
    <t>Saulės 6</t>
  </si>
  <si>
    <t>Saulės 11</t>
  </si>
  <si>
    <t>Saulės 14</t>
  </si>
  <si>
    <t>Saulės 23</t>
  </si>
  <si>
    <t>Saulės 26</t>
  </si>
  <si>
    <t>Trakų 19</t>
  </si>
  <si>
    <t>Elektrėnai</t>
  </si>
  <si>
    <t>PANERIŲ  19 (renovuotas)</t>
  </si>
  <si>
    <t>LIETAVOS  31 (renovuotas)</t>
  </si>
  <si>
    <t>PANERIŲ  21 (renovuotas)</t>
  </si>
  <si>
    <t>J.RALIO  12 (renovuotas)</t>
  </si>
  <si>
    <t>CHEMIKŲ 112</t>
  </si>
  <si>
    <t>KOSMONAUTŲ  12</t>
  </si>
  <si>
    <t>ŽEMAITĖS  14</t>
  </si>
  <si>
    <t>CHEMIKŲ  41</t>
  </si>
  <si>
    <t>ŽEMAITĖS  20</t>
  </si>
  <si>
    <t>KAUNO  68</t>
  </si>
  <si>
    <t>RUKLIO  10</t>
  </si>
  <si>
    <t>Jonava</t>
  </si>
  <si>
    <t>Kaišiadorys</t>
  </si>
  <si>
    <t>Stasiūnai</t>
  </si>
  <si>
    <t>Žiežmariai</t>
  </si>
  <si>
    <t xml:space="preserve">Ateities g. 10, </t>
  </si>
  <si>
    <t xml:space="preserve">Gedimino g. 22, </t>
  </si>
  <si>
    <t xml:space="preserve">Gedimino g. 78, </t>
  </si>
  <si>
    <t xml:space="preserve">Ateities g. 1, </t>
  </si>
  <si>
    <t xml:space="preserve">Rožių g. 1, </t>
  </si>
  <si>
    <t xml:space="preserve">Parko g. 6, </t>
  </si>
  <si>
    <t>Radvilėnų  5</t>
  </si>
  <si>
    <t>Karaliaus Mindaugo 7</t>
  </si>
  <si>
    <t>Krėvės 82B</t>
  </si>
  <si>
    <t>Archyvo 48</t>
  </si>
  <si>
    <t>Ašmenos II-oji 37</t>
  </si>
  <si>
    <t>Jaunimo 4 (renov.)</t>
  </si>
  <si>
    <t>Saulės 3</t>
  </si>
  <si>
    <t>Geležinio Vilko 1A</t>
  </si>
  <si>
    <t>Sukilėlių 87A (KVT)</t>
  </si>
  <si>
    <t>Naujakurių 116A</t>
  </si>
  <si>
    <t>Kovo 11-osios 114 (renov.)(KVT)</t>
  </si>
  <si>
    <t>Kovo 11-osios 118 (renov)(KVT)</t>
  </si>
  <si>
    <t>Taikos 78 (renov.)</t>
  </si>
  <si>
    <t>Pašilės 59</t>
  </si>
  <si>
    <t>Lukšos-Daumanto 2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</si>
  <si>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</si>
  <si>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</si>
  <si>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</si>
  <si>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</si>
  <si>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</si>
  <si>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</si>
  <si>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</si>
  <si>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</si>
  <si>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</si>
  <si>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</si>
  <si>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</si>
  <si>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</si>
  <si>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Vievio 54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</si>
  <si>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</si>
  <si>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</si>
  <si>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</si>
  <si>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</si>
  <si>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</si>
  <si>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</si>
  <si>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</si>
  <si>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Masiulio T. 1</t>
  </si>
  <si>
    <t>Sąjungos a. 10</t>
  </si>
  <si>
    <t>Masiulio 6</t>
  </si>
  <si>
    <t>Jakšto 8</t>
  </si>
  <si>
    <t>Kaunas</t>
  </si>
  <si>
    <t>Dzūkų 11 (RENOVUOTAS )</t>
  </si>
  <si>
    <t>Sodų 6 (RENOVUOTAS )</t>
  </si>
  <si>
    <t>Dzūkų 9 (RENOVUOTAS )</t>
  </si>
  <si>
    <t>Tiesos 8 (RENOVUOTAS)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</si>
  <si>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</si>
  <si>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</si>
  <si>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</si>
  <si>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</si>
  <si>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</si>
  <si>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</si>
  <si>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</si>
  <si>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</si>
  <si>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</si>
  <si>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</si>
  <si>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</si>
  <si>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</si>
  <si>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</si>
  <si>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</si>
  <si>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</si>
  <si>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</si>
  <si>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</si>
  <si>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</si>
  <si>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</si>
  <si>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</si>
  <si>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>Lazdijai</t>
  </si>
  <si>
    <t>GAMYKLOS 6(ren.)</t>
  </si>
  <si>
    <t>P.Vileišio g.3-ojo NSB</t>
  </si>
  <si>
    <t>ŽEMAITIJOS 29</t>
  </si>
  <si>
    <t>VENTOS 33</t>
  </si>
  <si>
    <t>STOTIES 8</t>
  </si>
  <si>
    <t>BAŽNYČIOS 21</t>
  </si>
  <si>
    <t>Bažnyčios 13</t>
  </si>
  <si>
    <t>SODŲ 11</t>
  </si>
  <si>
    <t>MINDAUGO 20</t>
  </si>
  <si>
    <t>Bažnyčios 11</t>
  </si>
  <si>
    <t>S.Daukanto 8 Viekšniai</t>
  </si>
  <si>
    <t>M.K.ČIURLIONIO 8</t>
  </si>
  <si>
    <t>Mažeikių 3 Viekšniai</t>
  </si>
  <si>
    <t>VASARIO 16-OSIOS 8</t>
  </si>
  <si>
    <t>Mažeikių 6 Viekšniai</t>
  </si>
  <si>
    <t>VASARIO 16-OSIOS 12</t>
  </si>
  <si>
    <t>P.VILEIŠIO 6</t>
  </si>
  <si>
    <t>Mažeikiai</t>
  </si>
  <si>
    <t xml:space="preserve">iki 1992 </t>
  </si>
  <si>
    <t>Anykščių g. 5 (su dalikliais, apšiltintas)</t>
  </si>
  <si>
    <t>Panevėžys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</si>
  <si>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</si>
  <si>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</si>
  <si>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</si>
  <si>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</si>
  <si>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</si>
  <si>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</si>
  <si>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</si>
  <si>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</si>
  <si>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</si>
  <si>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</si>
  <si>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</si>
  <si>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</si>
  <si>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</si>
  <si>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</si>
  <si>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</si>
  <si>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</si>
  <si>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</si>
  <si>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</si>
  <si>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J. Tumo-Vaižganto g. 96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</si>
  <si>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</si>
  <si>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</si>
  <si>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</si>
  <si>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</si>
  <si>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</si>
  <si>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</si>
  <si>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</si>
  <si>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</si>
  <si>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</si>
  <si>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</si>
  <si>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</si>
  <si>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</si>
  <si>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</si>
  <si>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</si>
  <si>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</si>
  <si>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</si>
  <si>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</si>
  <si>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</si>
  <si>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</si>
  <si>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</si>
  <si>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</si>
  <si>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Plungė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</si>
  <si>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</si>
  <si>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</si>
  <si>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</si>
  <si>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</si>
  <si>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</si>
  <si>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</si>
  <si>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</si>
  <si>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</si>
  <si>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</si>
  <si>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</si>
  <si>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</si>
  <si>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</si>
  <si>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Vaižganto 5A</t>
  </si>
  <si>
    <t>Dariaus ir Girėno 23</t>
  </si>
  <si>
    <t>Stonų 3</t>
  </si>
  <si>
    <t>Vytauto Didžiojo 37</t>
  </si>
  <si>
    <t>V.Kudirkos 9</t>
  </si>
  <si>
    <t>Partizanų 14A</t>
  </si>
  <si>
    <t>Dominikonų 4</t>
  </si>
  <si>
    <t>Vaižganto 1</t>
  </si>
  <si>
    <t>Muziejaus 6</t>
  </si>
  <si>
    <t>Jaunimo 12</t>
  </si>
  <si>
    <t>Dariaus ir Girėno 26</t>
  </si>
  <si>
    <t>iki1960</t>
  </si>
  <si>
    <t>Vytauto Didžiojo 3</t>
  </si>
  <si>
    <t xml:space="preserve">Jaunimo 14 </t>
  </si>
  <si>
    <t>Raseiniai</t>
  </si>
  <si>
    <t>Šalčininkai</t>
  </si>
  <si>
    <t>Eišiškės</t>
  </si>
  <si>
    <t xml:space="preserve">A.Mickevičiaus g.24 </t>
  </si>
  <si>
    <t xml:space="preserve">Sniadeckio g.10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</si>
  <si>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</si>
  <si>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</si>
  <si>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</si>
  <si>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</si>
  <si>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A.Mickevičiaus g.1a </t>
  </si>
  <si>
    <t xml:space="preserve">Šalčios g.8 </t>
  </si>
  <si>
    <t xml:space="preserve">Šalčios g.14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</si>
  <si>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</si>
  <si>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</si>
  <si>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</si>
  <si>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</si>
  <si>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Vilniaus g. 202 (renov.), </t>
  </si>
  <si>
    <t xml:space="preserve">Kviečių g. 56 (renov.), </t>
  </si>
  <si>
    <t xml:space="preserve">Dainų g. 40A (renov.), </t>
  </si>
  <si>
    <t xml:space="preserve">Gegužių g. 73 (renov.), </t>
  </si>
  <si>
    <t xml:space="preserve">Grinkevičiaus g. 8 (renov.), </t>
  </si>
  <si>
    <t xml:space="preserve">Gegužių g. 19 (renov.), </t>
  </si>
  <si>
    <t xml:space="preserve">Vytauto g. 149 (renov.), </t>
  </si>
  <si>
    <t xml:space="preserve">Putinų g. 10, </t>
  </si>
  <si>
    <t xml:space="preserve">Gegužių g. 13, </t>
  </si>
  <si>
    <t>Šiauliai</t>
  </si>
  <si>
    <t>Gedimino g. 8</t>
  </si>
  <si>
    <t>Dariaus ir Girėno g. 26A</t>
  </si>
  <si>
    <t>Dariaus ir Girėno g. 34</t>
  </si>
  <si>
    <t>Miško g. 8</t>
  </si>
  <si>
    <t>Gedimino g. 32</t>
  </si>
  <si>
    <t>Žemaitės g. 32</t>
  </si>
  <si>
    <t>V. Kudirkos g. 5</t>
  </si>
  <si>
    <t>Vytauto g. 62</t>
  </si>
  <si>
    <t>Dariaus ir Girėno g. 20</t>
  </si>
  <si>
    <t>Dariaus ir Girėno g. 16A</t>
  </si>
  <si>
    <t>Dariaus ir Grėno g. 4</t>
  </si>
  <si>
    <t>Prezidento g. 60</t>
  </si>
  <si>
    <t>Tauragė</t>
  </si>
  <si>
    <t>Vyžuonų g. 11a,  (renov.)</t>
  </si>
  <si>
    <t>Aušros g. 99,  (renov.)</t>
  </si>
  <si>
    <t xml:space="preserve">Aukštakalnio g. 108, </t>
  </si>
  <si>
    <t>Aušros g.  89 IIkorp.,  (renov.)</t>
  </si>
  <si>
    <t>Aušros g.  89 Ikorp.,  (renov.)</t>
  </si>
  <si>
    <t xml:space="preserve">Vaižganto g. 58, </t>
  </si>
  <si>
    <t xml:space="preserve">Krašuonos g. 13, </t>
  </si>
  <si>
    <t xml:space="preserve">Aušros g. 83, </t>
  </si>
  <si>
    <t xml:space="preserve">J.Basanavičiaus g. 96, </t>
  </si>
  <si>
    <t xml:space="preserve">Aušros g. 87, </t>
  </si>
  <si>
    <t xml:space="preserve">Taikos g. 80, </t>
  </si>
  <si>
    <t xml:space="preserve">Sėlių g. 30b, </t>
  </si>
  <si>
    <t xml:space="preserve">J.Basanavičiaus g. 106, </t>
  </si>
  <si>
    <t xml:space="preserve">J.Basanavičiaus g. 108, </t>
  </si>
  <si>
    <t xml:space="preserve">Utenio a. 10, </t>
  </si>
  <si>
    <t xml:space="preserve">Aukštakalnio g. 10,12 </t>
  </si>
  <si>
    <t xml:space="preserve">J.Basanavičiaus g. 110, </t>
  </si>
  <si>
    <t xml:space="preserve">Kęstučio g. 1, </t>
  </si>
  <si>
    <t xml:space="preserve">Kęstučio g. 9, </t>
  </si>
  <si>
    <t xml:space="preserve">Bažnyčios g. 4, </t>
  </si>
  <si>
    <t xml:space="preserve">Užpalių g. 88, </t>
  </si>
  <si>
    <t>Utena</t>
  </si>
  <si>
    <t>Aušros g. 1</t>
  </si>
  <si>
    <t>Dzūkų g. 36</t>
  </si>
  <si>
    <t>Dzūkų g. 62</t>
  </si>
  <si>
    <t>J.Basanavičiaus g. 21</t>
  </si>
  <si>
    <t>renov.</t>
  </si>
  <si>
    <t>M.K.Čiurlionio g. 11</t>
  </si>
  <si>
    <t>Pušelės g. 5 Nauj. Valkininkai</t>
  </si>
  <si>
    <t>Pušelės g. 7 Nauj. Valkininkai</t>
  </si>
  <si>
    <t>Pušelės g. 9 Nauj. Valkininkai</t>
  </si>
  <si>
    <t>Dzūkų g. 44</t>
  </si>
  <si>
    <t>Marcinkonių g. 8</t>
  </si>
  <si>
    <t>Marcinkonių g. 16</t>
  </si>
  <si>
    <t>Marcinkonių g. 18</t>
  </si>
  <si>
    <t>Vytauto g. 24</t>
  </si>
  <si>
    <t>Vytauto g. 38</t>
  </si>
  <si>
    <t>Z.Voronecko g. 1</t>
  </si>
  <si>
    <t>Dzūkų g. 17</t>
  </si>
  <si>
    <t>Laisvės g. 3</t>
  </si>
  <si>
    <t>Vytauto g. 58</t>
  </si>
  <si>
    <t>Aušros g. 10</t>
  </si>
  <si>
    <t>J.Basanavičiaus g. 44</t>
  </si>
  <si>
    <t>Melioratorių g. 3</t>
  </si>
  <si>
    <t>M.K.Čiurlionio g. 37</t>
  </si>
  <si>
    <t>Vytauto g. 73</t>
  </si>
  <si>
    <t>V.Krėvės g. 4</t>
  </si>
  <si>
    <t>Varėna</t>
  </si>
  <si>
    <t>M.Mironaitės g. 18</t>
  </si>
  <si>
    <t>Žirmūnų g. 30C</t>
  </si>
  <si>
    <t>Pavilnionių g. 31</t>
  </si>
  <si>
    <t>Bajorų kelias 3</t>
  </si>
  <si>
    <t>Pavilnionių g. 33</t>
  </si>
  <si>
    <t>Sviliškių g. 8</t>
  </si>
  <si>
    <t>Sviliškių g. 4, 6</t>
  </si>
  <si>
    <t>J.Galvydžio g. 11A</t>
  </si>
  <si>
    <t>J.Franko g. 8</t>
  </si>
  <si>
    <t>Blindžių g. 7</t>
  </si>
  <si>
    <t>J.Kubiliaus g. 4</t>
  </si>
  <si>
    <t>Tolminkiemio g. 31</t>
  </si>
  <si>
    <t>M.Marcinkevičiaus g. 37, Baltupio g. 175</t>
  </si>
  <si>
    <t>M.Marcinkevičiaus g. 31, 33, 35</t>
  </si>
  <si>
    <t>S.Žukausko g. 27</t>
  </si>
  <si>
    <t>Tolminkiemio g. 14</t>
  </si>
  <si>
    <t>Gedvydžių g. 29 (bt. 1-36)</t>
  </si>
  <si>
    <t>Taikos g. 134, 136</t>
  </si>
  <si>
    <t>Kovo 11-osios g. 55</t>
  </si>
  <si>
    <t>Gedvydžių g. 20</t>
  </si>
  <si>
    <t>Šviesos g 14 (bt. 81-100)</t>
  </si>
  <si>
    <t>V.Pietario g. 7</t>
  </si>
  <si>
    <t>Šviesos g 11 (bt. 41-60)</t>
  </si>
  <si>
    <t>Šviesos g 4 (bt. 81-100)</t>
  </si>
  <si>
    <t>Taikos g. 25, 27</t>
  </si>
  <si>
    <t>Gabijos g. 81 (bt. 1-36)</t>
  </si>
  <si>
    <t>Musninkų g. 7</t>
  </si>
  <si>
    <t>Taikos g. 241, 243, 245</t>
  </si>
  <si>
    <t>Žemynos g. 35</t>
  </si>
  <si>
    <t>Taikos g. 105</t>
  </si>
  <si>
    <t>S.Stanevičiaus g. 7 (bt. 1-40)</t>
  </si>
  <si>
    <t>Žemynos g. 25</t>
  </si>
  <si>
    <t>Kapsų g. 38</t>
  </si>
  <si>
    <t>Antakalnio g. 118</t>
  </si>
  <si>
    <t>Didlaukio g. 52</t>
  </si>
  <si>
    <t>Peteliškių g. 10</t>
  </si>
  <si>
    <t>Naugarduko g. 56</t>
  </si>
  <si>
    <t>Parko g. 6</t>
  </si>
  <si>
    <t>Kanklių g. 10B</t>
  </si>
  <si>
    <t>Gelvonų g. 57</t>
  </si>
  <si>
    <t>Smėlio g. 11</t>
  </si>
  <si>
    <t>Smėlio g. 15</t>
  </si>
  <si>
    <t>Žaliųjų ežerų g. 9</t>
  </si>
  <si>
    <t>Parko g. 4</t>
  </si>
  <si>
    <t>J.Basanavičiaus g. 17A</t>
  </si>
  <si>
    <t>Šaltkalvių g. 66</t>
  </si>
  <si>
    <t>Vykinto g. 8</t>
  </si>
  <si>
    <t>V.Grybo g. 30</t>
  </si>
  <si>
    <t>Vykinto g. 21</t>
  </si>
  <si>
    <t>Kunigiškių g. 4</t>
  </si>
  <si>
    <t>Lentvario g. 1</t>
  </si>
  <si>
    <t>J.Tiškevičiaus g. 6</t>
  </si>
  <si>
    <t>Žygio g. 4</t>
  </si>
  <si>
    <t>Gedimino pr. 27</t>
  </si>
  <si>
    <t>K.Vanagėlio g. 9</t>
  </si>
  <si>
    <t>S.Skapo g. 6, 8</t>
  </si>
  <si>
    <t>Vilnius</t>
  </si>
  <si>
    <t>Jaunystės 20</t>
  </si>
  <si>
    <t>Laisvės al. 36</t>
  </si>
  <si>
    <t>Vaižganto 60</t>
  </si>
  <si>
    <t>Gedimino 3</t>
  </si>
  <si>
    <t>Gedimino 5</t>
  </si>
  <si>
    <t>Gedimino 1</t>
  </si>
  <si>
    <t>Gedimino 7</t>
  </si>
  <si>
    <t>Laisvės al. 34</t>
  </si>
  <si>
    <t>Jaunystės 27</t>
  </si>
  <si>
    <t>Radvilų 23</t>
  </si>
  <si>
    <t>Radviliškis</t>
  </si>
  <si>
    <t>Šilumos suvartojimas ir mokėjimai už šilumą Lietuvos miestų daugiabučiuose gyvenamuosiuose namuose  (2014 m. sausio mėn)</t>
  </si>
  <si>
    <t>Stadiono 15  (renovuotas)</t>
  </si>
  <si>
    <t>Stadiono 13  (renovuotas)</t>
  </si>
  <si>
    <t>Stadiono 17  (renovuotas)</t>
  </si>
  <si>
    <t xml:space="preserve">Sodo 7 </t>
  </si>
  <si>
    <t xml:space="preserve">Kestučio 6 </t>
  </si>
  <si>
    <t xml:space="preserve">Kęstučio 2 </t>
  </si>
  <si>
    <t xml:space="preserve">Puškino 42 </t>
  </si>
  <si>
    <t>Respublikos 24   (renovuotas)</t>
  </si>
  <si>
    <t>Ramučių 39   (renovuotas)</t>
  </si>
  <si>
    <t xml:space="preserve">Taikos 2  </t>
  </si>
  <si>
    <t xml:space="preserve">Respublikos 6  </t>
  </si>
  <si>
    <t xml:space="preserve">Ramučių 40  </t>
  </si>
  <si>
    <t xml:space="preserve">Ramučių 34  </t>
  </si>
  <si>
    <t xml:space="preserve">Stadiono 9  </t>
  </si>
  <si>
    <t xml:space="preserve">Ramučių 3  </t>
  </si>
  <si>
    <t xml:space="preserve">Žalgirio 31  </t>
  </si>
  <si>
    <t xml:space="preserve">Žalgirio 7 </t>
  </si>
  <si>
    <t xml:space="preserve">Žalgirio 3, </t>
  </si>
  <si>
    <t xml:space="preserve">Jodelės 1  </t>
  </si>
  <si>
    <t xml:space="preserve">Ventos 6 </t>
  </si>
  <si>
    <t xml:space="preserve">Ventos 14 </t>
  </si>
  <si>
    <t>Ažupiečių g.4</t>
  </si>
  <si>
    <t>Basanavičiaus g. 50</t>
  </si>
  <si>
    <t>J. Biliūno g. 8</t>
  </si>
  <si>
    <t>Dariaus ir Dirėno g.5</t>
  </si>
  <si>
    <t>Statybininkų g.19</t>
  </si>
  <si>
    <t>LELIJŲ 21</t>
  </si>
  <si>
    <t>VYTAUTO 1A</t>
  </si>
  <si>
    <t>LELIJŲ 11</t>
  </si>
  <si>
    <t>PUŠYNO 5</t>
  </si>
  <si>
    <t>DARIAUS IR GIRĖNO 23A IIL.</t>
  </si>
  <si>
    <t>DAR. IR GIRĖNO 5</t>
  </si>
  <si>
    <t>DAR. IRGIRĖNO 7</t>
  </si>
  <si>
    <t>VILNIAUS 10 IL.</t>
  </si>
  <si>
    <t>KĘSTUČIO 5</t>
  </si>
  <si>
    <t>KĘSTUČIO 27 IL.</t>
  </si>
  <si>
    <t>Pergalės 9b</t>
  </si>
  <si>
    <t>Šarkinės 23</t>
  </si>
  <si>
    <t>Šarkinės 25</t>
  </si>
  <si>
    <t>Šarkinės 27</t>
  </si>
  <si>
    <t>Pergalės 9</t>
  </si>
  <si>
    <t>Draugystės 11</t>
  </si>
  <si>
    <t>Draugystės 27</t>
  </si>
  <si>
    <t>Pergalės 43</t>
  </si>
  <si>
    <t>Pergalės 51</t>
  </si>
  <si>
    <t>Saulės 16</t>
  </si>
  <si>
    <t>Trakų 25</t>
  </si>
  <si>
    <t>Trakų 35</t>
  </si>
  <si>
    <t>Trakų 31</t>
  </si>
  <si>
    <t>Trakų 9</t>
  </si>
  <si>
    <t>Trakų 11</t>
  </si>
  <si>
    <t>Trakų 33</t>
  </si>
  <si>
    <t>J.RALIO   8 (renovuotas)</t>
  </si>
  <si>
    <t>BIRUTĖS   8 (renovuotas)</t>
  </si>
  <si>
    <t>J.RALIO  10 (renovuotas)</t>
  </si>
  <si>
    <t>CHEMIKŲ  86 (renovuotas)</t>
  </si>
  <si>
    <t>KOSMONAUTŲ 9 (renovuotas)</t>
  </si>
  <si>
    <t>S.G.ILGŪNO  16</t>
  </si>
  <si>
    <t>A.KULVIEČIO  13A</t>
  </si>
  <si>
    <t>KOSMONAUTŲ  20</t>
  </si>
  <si>
    <t>CHEMIKŲ  29</t>
  </si>
  <si>
    <t>CHEMIKŲ  92A</t>
  </si>
  <si>
    <t>ŽALIOJI   9</t>
  </si>
  <si>
    <t>CHEMIKŲ  31</t>
  </si>
  <si>
    <t>VARNUTĖS   3A</t>
  </si>
  <si>
    <t>VASARIO 16-OSIOS  13</t>
  </si>
  <si>
    <t>CHEMIKŲ 114</t>
  </si>
  <si>
    <t>VASARIO 16-OSIOS  17</t>
  </si>
  <si>
    <t>CHEMIKŲ 132</t>
  </si>
  <si>
    <t>CHEMIKŲ 106</t>
  </si>
  <si>
    <t>ŽEMAITĖS   5</t>
  </si>
  <si>
    <t>CHEMIKŲ  64</t>
  </si>
  <si>
    <t>P.VAIČIŪNO   2A</t>
  </si>
  <si>
    <t>GIRELĖS   2</t>
  </si>
  <si>
    <t>KAUNO  94</t>
  </si>
  <si>
    <t>CHEMIKŲ 108</t>
  </si>
  <si>
    <t>VILNIAUS  29</t>
  </si>
  <si>
    <t>KOSMONAUTŲ   3B</t>
  </si>
  <si>
    <t>MIŠKININKŲ  11</t>
  </si>
  <si>
    <t>iki 1992 m.</t>
  </si>
  <si>
    <t xml:space="preserve">Gedimino g. 89, </t>
  </si>
  <si>
    <t xml:space="preserve">Girelės g. 51, </t>
  </si>
  <si>
    <t xml:space="preserve">Gedimino g. 121, </t>
  </si>
  <si>
    <t xml:space="preserve">Girelės g. 47, </t>
  </si>
  <si>
    <t xml:space="preserve">Birutės g. 5, </t>
  </si>
  <si>
    <t xml:space="preserve">Gedimino g. 20, </t>
  </si>
  <si>
    <t xml:space="preserve">Gedimino g. 24, </t>
  </si>
  <si>
    <t xml:space="preserve">Gedimino g. 26, </t>
  </si>
  <si>
    <t xml:space="preserve">Gedimino g. 28, </t>
  </si>
  <si>
    <t xml:space="preserve">Gedimino g. 46, </t>
  </si>
  <si>
    <t xml:space="preserve">Gedimino g. 101, </t>
  </si>
  <si>
    <t xml:space="preserve">Birutės g. 3, </t>
  </si>
  <si>
    <t xml:space="preserve">Gedimino g. 75, </t>
  </si>
  <si>
    <t xml:space="preserve">Ateities g. 4A, </t>
  </si>
  <si>
    <t xml:space="preserve">Ateities g. 6, </t>
  </si>
  <si>
    <t xml:space="preserve">Ateities g. 8, </t>
  </si>
  <si>
    <t xml:space="preserve">Parko g. 8, </t>
  </si>
  <si>
    <t xml:space="preserve">Žąslių g. 62A, </t>
  </si>
  <si>
    <t>Karmėlava, Vilniaus g. 8</t>
  </si>
  <si>
    <t>Karmėlava, Vilniaus g. 7</t>
  </si>
  <si>
    <t>Babtai, Kėdainių g. 6</t>
  </si>
  <si>
    <t>Babtai, Kėdainių g. 8</t>
  </si>
  <si>
    <t>Karmėlava, Vilniaus g. 3</t>
  </si>
  <si>
    <t>Vandžiogala, Parko g. 9</t>
  </si>
  <si>
    <t>Karmėlava, Vilniaus g. 4</t>
  </si>
  <si>
    <t>Karmėlava, Vilniaus g. 1</t>
  </si>
  <si>
    <t>Karmėlava, Vilniaus g. 6</t>
  </si>
  <si>
    <t>Karmėlava, Vilniaus g. 5</t>
  </si>
  <si>
    <t>Babtai, Kauno g. 26</t>
  </si>
  <si>
    <t>Babtai, Kėdainių g. 2a</t>
  </si>
  <si>
    <t>Karmėlava, Vilniaus g. 2</t>
  </si>
  <si>
    <t>Babtai, Kauno g. 29</t>
  </si>
  <si>
    <t>Vandžiogala, Parko g. 10</t>
  </si>
  <si>
    <t>Babtai, Kauno g. 24</t>
  </si>
  <si>
    <t>Babtai, Kauno g. 22</t>
  </si>
  <si>
    <t>Babtai, Nevėžio g. 8a</t>
  </si>
  <si>
    <t>Vandžiogala, Parko g. 7</t>
  </si>
  <si>
    <t>Babtai, Kauno g. 10</t>
  </si>
  <si>
    <t>Babtai, Kauno g. 18</t>
  </si>
  <si>
    <t>Neveronys, Kertupio g. 2</t>
  </si>
  <si>
    <t>Neveronys, Kertupio g. 1</t>
  </si>
  <si>
    <t>Babtai, Kauno g. 27</t>
  </si>
  <si>
    <t>Kauno raj.</t>
  </si>
  <si>
    <t>Vilniaus 14 (RENOVUOTAS)</t>
  </si>
  <si>
    <t>Kauno 8 (RENOVUOTAS)</t>
  </si>
  <si>
    <t>Sodų g.10-ojo NSB(renov.)</t>
  </si>
  <si>
    <t>Gamyklos g.15-ojo NSB(renov.)</t>
  </si>
  <si>
    <t>MINDAUGO 12(renov.)</t>
  </si>
  <si>
    <t>GAMYKLOS 3(renov.)</t>
  </si>
  <si>
    <t>P.VILEIŠIO 4(renov.)</t>
  </si>
  <si>
    <t>MINDAUGO 13(renov.)</t>
  </si>
  <si>
    <t>Gamyklos g. 31-ojo NSB(renov.)</t>
  </si>
  <si>
    <t>P.VILEIŠIO 2(renov.)</t>
  </si>
  <si>
    <t>V.BURBOS 4(renov.)</t>
  </si>
  <si>
    <t>V.BURBOS 5(renov.)</t>
  </si>
  <si>
    <t>V.BURBOS 2(renov.)</t>
  </si>
  <si>
    <t>MINDAUGO 15(renov.)</t>
  </si>
  <si>
    <t>SKUODO 15B</t>
  </si>
  <si>
    <t>Pavasario g.27-ojo NSB</t>
  </si>
  <si>
    <t>PAVASARIO 14</t>
  </si>
  <si>
    <t>NAFTININKŲ 28</t>
  </si>
  <si>
    <t>NAFTININKŲ 12</t>
  </si>
  <si>
    <t>S.Daukanto 6</t>
  </si>
  <si>
    <t>PAVASARIO 11</t>
  </si>
  <si>
    <t>ŽEMAITIJOS 18</t>
  </si>
  <si>
    <t>S.Daukanto 4</t>
  </si>
  <si>
    <t>NAFTININKŲ 5 K2</t>
  </si>
  <si>
    <t>Tirkšlių 7</t>
  </si>
  <si>
    <t>Kėdainiai</t>
  </si>
  <si>
    <t xml:space="preserve">Kniaudiškių g. 54 (apšiltintas), </t>
  </si>
  <si>
    <t xml:space="preserve">Molainių g. 8 (apšiltintas), </t>
  </si>
  <si>
    <t xml:space="preserve">Kranto g. 47 (su ind.apskaitos priet., apšiltintas), </t>
  </si>
  <si>
    <t xml:space="preserve">Klaipėdos g. 99 K3, </t>
  </si>
  <si>
    <t xml:space="preserve">Klaipėdos g. 99 K2, </t>
  </si>
  <si>
    <t xml:space="preserve">Klaipėdos g. 99 K1, </t>
  </si>
  <si>
    <t xml:space="preserve">Kranto g. 37  (su dalikl, apšiltintas), </t>
  </si>
  <si>
    <t xml:space="preserve">Pušaloto g. 76, </t>
  </si>
  <si>
    <t xml:space="preserve">Jakšto g. 10 (su ind.apskaitos priet., apšiltintas), </t>
  </si>
  <si>
    <t xml:space="preserve">Margirio g. 18, </t>
  </si>
  <si>
    <t xml:space="preserve">Margirio g. 20/22, </t>
  </si>
  <si>
    <t xml:space="preserve">Margirio g. 10/12, </t>
  </si>
  <si>
    <t xml:space="preserve">Liepų al. 13, </t>
  </si>
  <si>
    <t xml:space="preserve">Vilties g. 22, </t>
  </si>
  <si>
    <t xml:space="preserve">Liepų al. 15A, </t>
  </si>
  <si>
    <t xml:space="preserve">Vilniaus 20, </t>
  </si>
  <si>
    <t xml:space="preserve">Vilties g. 47, </t>
  </si>
  <si>
    <t xml:space="preserve">Topolių 6, </t>
  </si>
  <si>
    <t xml:space="preserve">Nepriklausomybės 9, </t>
  </si>
  <si>
    <t xml:space="preserve">Smėlynės g. 73, </t>
  </si>
  <si>
    <t xml:space="preserve">Marijonų g. 29, </t>
  </si>
  <si>
    <t xml:space="preserve">Ramygalos g. 67, </t>
  </si>
  <si>
    <t xml:space="preserve">Švyturio g. 19, </t>
  </si>
  <si>
    <t xml:space="preserve">Marijonų g. 45, </t>
  </si>
  <si>
    <t xml:space="preserve">Smetonos g. 5A, </t>
  </si>
  <si>
    <t xml:space="preserve">Žagienės g. 4, </t>
  </si>
  <si>
    <t xml:space="preserve">Įmonių g. 21, </t>
  </si>
  <si>
    <t xml:space="preserve">Švyturio g. 27, </t>
  </si>
  <si>
    <t xml:space="preserve">Kerbedžio g. 24, </t>
  </si>
  <si>
    <t xml:space="preserve">Katedros g. 4, </t>
  </si>
  <si>
    <t xml:space="preserve">Nevėžio g. 24, </t>
  </si>
  <si>
    <t xml:space="preserve">Švyturio g. 23, </t>
  </si>
  <si>
    <t xml:space="preserve">Jakšto g. 8, </t>
  </si>
  <si>
    <t xml:space="preserve">Basanavičiaus g. 130, </t>
  </si>
  <si>
    <t xml:space="preserve">Respublikos g. 24, </t>
  </si>
  <si>
    <t xml:space="preserve">Respublikos g. 26, </t>
  </si>
  <si>
    <t xml:space="preserve">Chemikų g. 3, </t>
  </si>
  <si>
    <t>Basanavičiaus g. 138 ,</t>
  </si>
  <si>
    <t xml:space="preserve">Basanavičiaus g. 94, </t>
  </si>
  <si>
    <t>Statybininkų 19,(renov)</t>
  </si>
  <si>
    <t>Vaitkaus 6,(renov)</t>
  </si>
  <si>
    <t>Vytauto 22,</t>
  </si>
  <si>
    <t>Kęstučio 81g,</t>
  </si>
  <si>
    <t>Kęstučio 73,</t>
  </si>
  <si>
    <t>Vytauto 55,</t>
  </si>
  <si>
    <t>Stadiono 4 2L.,</t>
  </si>
  <si>
    <t>Stadiono 14 1L.,</t>
  </si>
  <si>
    <t>Stadiono 10 1L.,</t>
  </si>
  <si>
    <t>Stadiono 10 3L.,</t>
  </si>
  <si>
    <t>Stadiono 20 1L.,</t>
  </si>
  <si>
    <t>Statybininkų 9 1L.,</t>
  </si>
  <si>
    <t>Stadiono 10 2L.,</t>
  </si>
  <si>
    <t>Stadiono 8 2L.,</t>
  </si>
  <si>
    <t>Statybininkų 13,</t>
  </si>
  <si>
    <t>Laisvės a.3/14,</t>
  </si>
  <si>
    <t>Brundzos 6,</t>
  </si>
  <si>
    <t>Vytauto 30,</t>
  </si>
  <si>
    <t>Vytenio 14,</t>
  </si>
  <si>
    <t>Brundzos 8,</t>
  </si>
  <si>
    <t>Brundzos 7,</t>
  </si>
  <si>
    <t>Janonio 5,</t>
  </si>
  <si>
    <t>Jaunimo 19,</t>
  </si>
  <si>
    <t>Jaunystės 35</t>
  </si>
  <si>
    <t>Laisvės al. 38</t>
  </si>
  <si>
    <t>Gedimino 43</t>
  </si>
  <si>
    <t>Žalioji 10</t>
  </si>
  <si>
    <t>Povyliaus 16</t>
  </si>
  <si>
    <t xml:space="preserve">MAIRONIO 9A </t>
  </si>
  <si>
    <t>Jaunystės 14</t>
  </si>
  <si>
    <t>Dariaus ir Girėno 44</t>
  </si>
  <si>
    <t>Dariaus ir Girėno 3</t>
  </si>
  <si>
    <t>Jaunystės 6</t>
  </si>
  <si>
    <t>Kaštonų 6b</t>
  </si>
  <si>
    <t>Dariaus ir Girėno 48a</t>
  </si>
  <si>
    <t>Kaštonų 6a</t>
  </si>
  <si>
    <t>Jaunystės 33</t>
  </si>
  <si>
    <t xml:space="preserve">NAUJOJI 4 </t>
  </si>
  <si>
    <t>Kaštonų 4a</t>
  </si>
  <si>
    <t>Gedimino 2</t>
  </si>
  <si>
    <t xml:space="preserve">MARIJOŠIAUS 1 </t>
  </si>
  <si>
    <t>Dariaus ir Girėno 30b</t>
  </si>
  <si>
    <t>Dariaus ir Girėno 2</t>
  </si>
  <si>
    <t xml:space="preserve">NAUJOJI 6 </t>
  </si>
  <si>
    <t>Dariaus ir Girėno 6</t>
  </si>
  <si>
    <t>Parko 3</t>
  </si>
  <si>
    <t>Kudirkos 1</t>
  </si>
  <si>
    <t>J.Pauliaus II G.34 Eišiškės</t>
  </si>
  <si>
    <t>J.Pauliaus II G.28 Eišiškės</t>
  </si>
  <si>
    <t xml:space="preserve">A.Mickevičiaus g. 8 </t>
  </si>
  <si>
    <t xml:space="preserve">Sniadeckio g.14 </t>
  </si>
  <si>
    <t xml:space="preserve">Vutauto g.33 </t>
  </si>
  <si>
    <t xml:space="preserve">Vilniaus g.26 </t>
  </si>
  <si>
    <t xml:space="preserve">Vytauto g.31-1 </t>
  </si>
  <si>
    <t xml:space="preserve">Klevų g. 13 (renov.), </t>
  </si>
  <si>
    <t xml:space="preserve">Sevastopolio g. (renov.), </t>
  </si>
  <si>
    <t xml:space="preserve">Vytauto g. 154 (renov.), </t>
  </si>
  <si>
    <t>Dainų g. 4,  (renov.)</t>
  </si>
  <si>
    <t xml:space="preserve">Statybininkų g. 5,  </t>
  </si>
  <si>
    <t xml:space="preserve">Lieporių g. 5, </t>
  </si>
  <si>
    <t xml:space="preserve">Gegužių g. 25, </t>
  </si>
  <si>
    <t xml:space="preserve">Lieporių g. 21, </t>
  </si>
  <si>
    <t xml:space="preserve">Gytarių g. 5, </t>
  </si>
  <si>
    <t xml:space="preserve">Talšos g. 4, </t>
  </si>
  <si>
    <t xml:space="preserve">Rasos g. 3, </t>
  </si>
  <si>
    <t>Draugystės pr. 9, Šaiuliai</t>
  </si>
  <si>
    <t xml:space="preserve">Vasario 16-osios g. 41, </t>
  </si>
  <si>
    <t xml:space="preserve">Vytauto g. 83, </t>
  </si>
  <si>
    <t xml:space="preserve">M.K. Čiurlionio g. 35, </t>
  </si>
  <si>
    <t xml:space="preserve">Ežero g. 1, </t>
  </si>
  <si>
    <t xml:space="preserve">Kauno g. 22, </t>
  </si>
  <si>
    <t xml:space="preserve">Ežero g. 27, </t>
  </si>
  <si>
    <t xml:space="preserve">Aušros al. 51A, </t>
  </si>
  <si>
    <t>Draugystės pr. 13, Šaiuliai</t>
  </si>
  <si>
    <t xml:space="preserve">Varpo g. 35, </t>
  </si>
  <si>
    <t xml:space="preserve">Energetikų g. 11, </t>
  </si>
  <si>
    <t xml:space="preserve">Tilžės g. 126A, </t>
  </si>
  <si>
    <t xml:space="preserve">Vilniaus g. 213A, </t>
  </si>
  <si>
    <t xml:space="preserve">A. Mickevičiaus g. 38, </t>
  </si>
  <si>
    <t xml:space="preserve">Tilžės g. 128, </t>
  </si>
  <si>
    <t xml:space="preserve">A. Mickevičiaus g. 36, </t>
  </si>
  <si>
    <t xml:space="preserve">Ežero g. 14, </t>
  </si>
  <si>
    <t xml:space="preserve">P. Cvirkos g. 75A, </t>
  </si>
  <si>
    <t xml:space="preserve">Ežero g. 15, </t>
  </si>
  <si>
    <t xml:space="preserve">P. Višinskio g. 37, </t>
  </si>
  <si>
    <t xml:space="preserve">V.Kudirkos g. 22, </t>
  </si>
  <si>
    <t xml:space="preserve">Aukštakalnio g. 14,16, </t>
  </si>
  <si>
    <t xml:space="preserve">Kampo g. 3, </t>
  </si>
  <si>
    <t xml:space="preserve">krašuonos g. 5, </t>
  </si>
  <si>
    <t xml:space="preserve">Aukštakalnio g. 70, </t>
  </si>
  <si>
    <t xml:space="preserve">Aukštaičių g. 11, </t>
  </si>
  <si>
    <t xml:space="preserve">J.Basanavičiaus g. 115, </t>
  </si>
  <si>
    <t xml:space="preserve">J.Basanavičiaus g. 117, </t>
  </si>
  <si>
    <t xml:space="preserve">V.Kudirkos g. 44, </t>
  </si>
  <si>
    <t xml:space="preserve">Sėlių g. 30c, </t>
  </si>
  <si>
    <t xml:space="preserve">Aušros g. 94, </t>
  </si>
  <si>
    <t xml:space="preserve">Aušros g. 92, </t>
  </si>
  <si>
    <t xml:space="preserve">Vaižganto g. 34a, </t>
  </si>
  <si>
    <t xml:space="preserve">Aušros g. 3, </t>
  </si>
  <si>
    <t xml:space="preserve">Maironio g. 15, </t>
  </si>
  <si>
    <t xml:space="preserve">J.Basanavičiaus g. 102, </t>
  </si>
  <si>
    <t xml:space="preserve">Taikos g. 46, </t>
  </si>
  <si>
    <t xml:space="preserve">Taikos g. 56, </t>
  </si>
  <si>
    <t xml:space="preserve">Taikos g. 49, </t>
  </si>
  <si>
    <t>Savanorių g. 20</t>
  </si>
  <si>
    <t>Aušros g. 6</t>
  </si>
  <si>
    <t>Dzūkų g. 38</t>
  </si>
  <si>
    <t>J.Basanavičiaus g. 7A</t>
  </si>
  <si>
    <t>Savanorių g. 18</t>
  </si>
  <si>
    <t>Sporto g.12</t>
  </si>
  <si>
    <t>Sporto g.14</t>
  </si>
  <si>
    <t>Vasario 16-osios g. 6</t>
  </si>
  <si>
    <t>Vasario 16-osios g. 10</t>
  </si>
  <si>
    <t>Vasario 16-osios g. 11</t>
  </si>
  <si>
    <t>Mechanizatorių g.21</t>
  </si>
  <si>
    <t>Vasario 16-osios g. 4</t>
  </si>
  <si>
    <t>Vasario 16-osios g. 13</t>
  </si>
  <si>
    <t>V.Krėvės g. 7</t>
  </si>
  <si>
    <t>V.Krėvės g. 9</t>
  </si>
  <si>
    <t>TAIKOS PR.  141B (nauja statyba)</t>
  </si>
  <si>
    <t>BALTIJOS PR.  71 (renovuota)</t>
  </si>
  <si>
    <t>DEBRECENO G.  31 (renovuotas)</t>
  </si>
  <si>
    <t>LIEPOJOS G.  20 (renovuota)</t>
  </si>
  <si>
    <t>KRETINGOS G.  25 (renovuota)</t>
  </si>
  <si>
    <t>BALTIJOS PR.  21 (renovuota)</t>
  </si>
  <si>
    <t>REIKJAVIKO G.  10 (renovuota)</t>
  </si>
  <si>
    <t>LAUKININKŲ G.  43 (renovuota)</t>
  </si>
  <si>
    <t>REIKJAVIKO G.  9 (renovuota)</t>
  </si>
  <si>
    <t>BIRUTĖS G.  22/EF (nauja statyba)</t>
  </si>
  <si>
    <t>MALŪNININKŲ G.  1</t>
  </si>
  <si>
    <t>BALTIJOS PR.  87</t>
  </si>
  <si>
    <t>BROŽYNŲ G.  11</t>
  </si>
  <si>
    <t>VYTURIO G.  19/1</t>
  </si>
  <si>
    <t>ŠIMKAUS G.  7 (nauja statyba)</t>
  </si>
  <si>
    <t>KALNUPĖS G.  25</t>
  </si>
  <si>
    <t>VINGIO G.  39</t>
  </si>
  <si>
    <t>DARŽELIO G.  6/2</t>
  </si>
  <si>
    <t>BANDUŽIŲ G.  11</t>
  </si>
  <si>
    <t>DZŪKŲ G.  6</t>
  </si>
  <si>
    <t>MINIJOS G.  147</t>
  </si>
  <si>
    <t>H.MANTO G.  11B</t>
  </si>
  <si>
    <t>KOOPERACIJOS G.  7</t>
  </si>
  <si>
    <t>DARŽELIO G.  6/1</t>
  </si>
  <si>
    <t>NIDOS G.  9</t>
  </si>
  <si>
    <t>KRETINGOS G.  14</t>
  </si>
  <si>
    <t>VINGIO G.  13</t>
  </si>
  <si>
    <t>RŪTŲ G.  15</t>
  </si>
  <si>
    <t>RUMPIŠKĖS G.  5</t>
  </si>
  <si>
    <t>PARYŽIAUS KOMUNOS G.  2</t>
  </si>
  <si>
    <t>BOKŠTŲ G.  1</t>
  </si>
  <si>
    <t>TAIKOS PR.  35A</t>
  </si>
  <si>
    <t>PUŠYNO G.  29</t>
  </si>
  <si>
    <t>KAROSO G.  20</t>
  </si>
  <si>
    <t>SPORTININKŲ G.  28</t>
  </si>
  <si>
    <t>TILTŲ G.  3</t>
  </si>
  <si>
    <t>SULUPĖS G.  13</t>
  </si>
  <si>
    <t>NIDOS G.  1B</t>
  </si>
  <si>
    <t>KLEVŲ G.  1</t>
  </si>
  <si>
    <t>KEPĖJŲ G.  5</t>
  </si>
  <si>
    <t>Klaipėda</t>
  </si>
  <si>
    <t>Birutės g. 29, Trakai</t>
  </si>
  <si>
    <t>Mindaugo 1A, Trakai</t>
  </si>
  <si>
    <t>Vytauto g. 9A, Lentvaris</t>
  </si>
  <si>
    <t>Vienuolyno g. 11A, Trakai</t>
  </si>
  <si>
    <t>Mindaugo g. 10, Trakai</t>
  </si>
  <si>
    <t>Mindaugo g. 8, Trakai</t>
  </si>
  <si>
    <t>Pakalnės g. 44, Lentvaris</t>
  </si>
  <si>
    <t>Bažnyčios g. 23, Lentvaris</t>
  </si>
  <si>
    <t>Vytauto g. 4, Lentvaris</t>
  </si>
  <si>
    <t>Geležinkelio g. 26, Lentvaris</t>
  </si>
  <si>
    <t>Vytauto g. 76, Trakai</t>
  </si>
  <si>
    <t>Vytauto g. 8, Lentvaris</t>
  </si>
  <si>
    <t>Ežero g. 4, Lemtvaris</t>
  </si>
  <si>
    <t>Pakalnės g. 42, Lentvaris</t>
  </si>
  <si>
    <t>Pakalnės g. 5, Lentvaris</t>
  </si>
  <si>
    <t>Mindaugo g. 1, Trakai</t>
  </si>
  <si>
    <t>Vytauto g. 10, Lentvaris</t>
  </si>
  <si>
    <t>Vytauto g. 50B, Trakai</t>
  </si>
  <si>
    <t>Ežero g. 12, Lentvaris</t>
  </si>
  <si>
    <t>Ežero g. 10, Lentvaris</t>
  </si>
  <si>
    <t>Karaimų g. 24, Trakai</t>
  </si>
  <si>
    <t>Senkelio g. 5, Trakai</t>
  </si>
  <si>
    <t>Lauko g. 8, Lentvaris</t>
  </si>
  <si>
    <t>Maironio g. 5, Trakai</t>
  </si>
  <si>
    <t>Bažnyčios g. 15, Lentvaris</t>
  </si>
  <si>
    <t>Bažnyčios g. 11, Lentvaris</t>
  </si>
  <si>
    <t>Bažnyčios g. 13, Lentvaris</t>
  </si>
  <si>
    <t>Lauko g. 9, Lentvaris</t>
  </si>
  <si>
    <t>Lauko g. 3, Lentvaris</t>
  </si>
  <si>
    <t>Pakalnės g. 23, Lentvaris</t>
  </si>
  <si>
    <t>Trakai</t>
  </si>
  <si>
    <t>Lentvaris</t>
  </si>
  <si>
    <t>Saulėtekio 5/7</t>
  </si>
  <si>
    <t>Saulėtekio 24/26</t>
  </si>
  <si>
    <t>Taikos 14</t>
  </si>
  <si>
    <t>Sodų 1</t>
  </si>
  <si>
    <t>Sodų 20-II</t>
  </si>
  <si>
    <t>Sodų 43</t>
  </si>
  <si>
    <t>Sodų 45</t>
  </si>
  <si>
    <t>Sodų 25</t>
  </si>
  <si>
    <t>Saulėtekio 3</t>
  </si>
  <si>
    <t>Sodų 29</t>
  </si>
  <si>
    <t>Sodų 59</t>
  </si>
  <si>
    <t>Ganyklų 59</t>
  </si>
  <si>
    <t>Saulėtekio 4</t>
  </si>
  <si>
    <t>Taikos 20</t>
  </si>
  <si>
    <t>Mokyklos 14-II</t>
  </si>
  <si>
    <t>Gintaro 33</t>
  </si>
  <si>
    <t>Oškinio 5</t>
  </si>
  <si>
    <t>Mokyklos 13</t>
  </si>
  <si>
    <t>Kretingos 6</t>
  </si>
  <si>
    <t>Janonio 41</t>
  </si>
  <si>
    <t>Druskininkų 7A</t>
  </si>
  <si>
    <t>Palanga</t>
  </si>
  <si>
    <t>Muziejaus 18</t>
  </si>
  <si>
    <t>Stoties 8</t>
  </si>
  <si>
    <t>Karaliaus Mindaugo 39</t>
  </si>
  <si>
    <t>Žemaitės 29</t>
  </si>
  <si>
    <t>Sedos 11</t>
  </si>
  <si>
    <t>Birutės 24</t>
  </si>
  <si>
    <t>Stoties 16</t>
  </si>
  <si>
    <t>Stoties 12</t>
  </si>
  <si>
    <t>Luokės 73</t>
  </si>
  <si>
    <t>Šviesos 29</t>
  </si>
  <si>
    <t>Telšiai</t>
  </si>
  <si>
    <t>Masčio 54 (renovuotas)</t>
  </si>
  <si>
    <t>Dariaus ir Girėno 15 (renovuotas)</t>
  </si>
  <si>
    <t>STATYBININKŲ 46 (renov.)</t>
  </si>
  <si>
    <t>LAUKO 17 (renov.)</t>
  </si>
  <si>
    <t>KAŠTONŲ 12 (renov.)</t>
  </si>
  <si>
    <t>AUKŠTAKALNIO 14</t>
  </si>
  <si>
    <t>VINGIO 1 (renov.)</t>
  </si>
  <si>
    <t>NAUJOJI 68 (renov.)</t>
  </si>
  <si>
    <t>BIRUTĖS 14 (renov.)</t>
  </si>
  <si>
    <t>Statybininkų 107</t>
  </si>
  <si>
    <t>PUTINŲ 2 (renov.)</t>
  </si>
  <si>
    <t>PUTINŲ 24A</t>
  </si>
  <si>
    <t>NAUJOJI 86</t>
  </si>
  <si>
    <t>VILTIES 18</t>
  </si>
  <si>
    <t>Kalniškės 23</t>
  </si>
  <si>
    <t>NAUJOJI 96</t>
  </si>
  <si>
    <t>NAUJOJI 18</t>
  </si>
  <si>
    <t>JAUNIMO 38</t>
  </si>
  <si>
    <t>MIKLUSĖNŲ 33</t>
  </si>
  <si>
    <t>KAŠTONŲ 52</t>
  </si>
  <si>
    <t>JONYNO 5</t>
  </si>
  <si>
    <t>STATYBININKŲ 27</t>
  </si>
  <si>
    <t>JAZMINŲ 12</t>
  </si>
  <si>
    <t>VOLUNGĖS 22</t>
  </si>
  <si>
    <t>STATYBININKŲ 49</t>
  </si>
  <si>
    <t>STATYBININKŲ 34</t>
  </si>
  <si>
    <t>STATYBININKŲ 43</t>
  </si>
  <si>
    <t>VOLUNGĖS 29</t>
  </si>
  <si>
    <t>VOLUNGĖS 27</t>
  </si>
  <si>
    <t>LIKIŠKĖLIŲ 40</t>
  </si>
  <si>
    <t>VOLUNGĖS 12</t>
  </si>
  <si>
    <t>VOLUNGĖS 19</t>
  </si>
  <si>
    <t>Alytus</t>
  </si>
  <si>
    <t xml:space="preserve">VERPĖJŲ 6 </t>
  </si>
  <si>
    <t xml:space="preserve">KLONIO 18A </t>
  </si>
  <si>
    <t xml:space="preserve">ŠILTNAMIŲ 18 (renovuotas)    </t>
  </si>
  <si>
    <t xml:space="preserve">ŠILTNAMIŲ 22 (renovuotas)      </t>
  </si>
  <si>
    <t xml:space="preserve">ATEITIES 16   </t>
  </si>
  <si>
    <t>GARDINO 80</t>
  </si>
  <si>
    <t xml:space="preserve">ATEITIES 14  </t>
  </si>
  <si>
    <t xml:space="preserve">VEISIEJŲ 9 </t>
  </si>
  <si>
    <t xml:space="preserve">LIŠKIAVOS 8 </t>
  </si>
  <si>
    <t xml:space="preserve">VYTAUTO 6   </t>
  </si>
  <si>
    <t xml:space="preserve">LIŠKIAVOS 5 </t>
  </si>
  <si>
    <t xml:space="preserve">ATEITIES 36  </t>
  </si>
  <si>
    <t xml:space="preserve">SVEIKATOS 28 </t>
  </si>
  <si>
    <t xml:space="preserve">SVEIKATOS 18 </t>
  </si>
  <si>
    <t xml:space="preserve">NERAVŲ 27  </t>
  </si>
  <si>
    <t xml:space="preserve">VYTAUTO 47 </t>
  </si>
  <si>
    <t xml:space="preserve">ŠILTNAMIŲ 24   </t>
  </si>
  <si>
    <t xml:space="preserve">SEIRIJŲ 9 </t>
  </si>
  <si>
    <t xml:space="preserve">NERAVŲ 29  </t>
  </si>
  <si>
    <t xml:space="preserve">GARDINO 22 </t>
  </si>
  <si>
    <t>ČIURLIONIO 74</t>
  </si>
  <si>
    <t xml:space="preserve">MELIORATORIŲ 4 </t>
  </si>
  <si>
    <t xml:space="preserve">ŠILTNAMIŲ 26  </t>
  </si>
  <si>
    <t xml:space="preserve">ATEITIES 2 </t>
  </si>
  <si>
    <t>Druskininkai</t>
  </si>
  <si>
    <t>Birutės 2 (renovuotas)</t>
  </si>
  <si>
    <t xml:space="preserve">Janonio 30 </t>
  </si>
  <si>
    <t>Raseinių 9 II korpusas</t>
  </si>
  <si>
    <t xml:space="preserve">Pievų 2 </t>
  </si>
  <si>
    <t xml:space="preserve">Janonio 12 </t>
  </si>
  <si>
    <t xml:space="preserve">Pievų 6 </t>
  </si>
  <si>
    <t>Raseinių 5A</t>
  </si>
  <si>
    <t xml:space="preserve">Laucevičiaus 16  I korpusas </t>
  </si>
  <si>
    <t xml:space="preserve">Raseinių 9a  II korpusas </t>
  </si>
  <si>
    <t>Kooperacijos 28</t>
  </si>
  <si>
    <t xml:space="preserve">J.Janonio 13 </t>
  </si>
  <si>
    <t xml:space="preserve">Maironio 5a,Tytuvėnai </t>
  </si>
  <si>
    <t xml:space="preserve">Vyt. Didžiojo 45 </t>
  </si>
  <si>
    <t>Birutės 4 (renovuotas)</t>
  </si>
  <si>
    <t>Mackevičiaus 29 (renovuotas)</t>
  </si>
  <si>
    <t>Dariaus ir Girėno 2-1 (renovuotas)</t>
  </si>
  <si>
    <t>Dariaus ir Girėno 2-2 (renovuotas)</t>
  </si>
  <si>
    <t>Dariaus ir Girėno 4 (renovuotas)</t>
  </si>
  <si>
    <t>Birutės 3 (renovuotas)</t>
  </si>
  <si>
    <t>Birutės 1 (renovuotas)</t>
  </si>
  <si>
    <t>Kelmė</t>
  </si>
  <si>
    <t>LAUKO 44 VILKAVIŠKIS</t>
  </si>
  <si>
    <t>AUŠROS 4 VILKAVIŠKIS</t>
  </si>
  <si>
    <t>STATYBININKŲ 4 VILKAVIŠKIS</t>
  </si>
  <si>
    <t>STATYBININKŲ 8 VILKAVIŠKIS</t>
  </si>
  <si>
    <t>AUŠROS 8 VILKAVISKIS</t>
  </si>
  <si>
    <t>NEPRIKLAUSOMYBĖS 72 VILKAVIŠKIS</t>
  </si>
  <si>
    <t>VIENYBES 70 VILKAVIŠKIS</t>
  </si>
  <si>
    <t>AUŠROS 10 VILKAVIŠKIS</t>
  </si>
  <si>
    <t>VIENYBĖS 72 VILKAVIŠKIS</t>
  </si>
  <si>
    <t>BIRUTES 2 VILKAVIŠKIS</t>
  </si>
  <si>
    <t>DVARO  25</t>
  </si>
  <si>
    <t>KĘSTUČIO 10 VILKAVIŠKIS</t>
  </si>
  <si>
    <t>DVARO  27</t>
  </si>
  <si>
    <t>PASIENIO 3 KYBARTAI</t>
  </si>
  <si>
    <t>NEPRIKLAUSOMYBĖS 50 VILKAVIŠKIS</t>
  </si>
  <si>
    <t>S.NERIES 33C VILKAVIŠKIS</t>
  </si>
  <si>
    <t>LAUKO 32 VILKAVIŠKIS</t>
  </si>
  <si>
    <t>VILNIAUS 8 VILKAVIŠKIS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</si>
  <si>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</si>
  <si>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</si>
  <si>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</si>
  <si>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</si>
  <si>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</si>
  <si>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</si>
  <si>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</si>
  <si>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</si>
  <si>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</si>
  <si>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MOKYKLOS 3 PILVIŠKIAI</t>
  </si>
  <si>
    <t>Vilkaviškis</t>
  </si>
  <si>
    <t>Kybartai</t>
  </si>
  <si>
    <t>Virbalis</t>
  </si>
  <si>
    <t>Pilviškiai</t>
  </si>
  <si>
    <t xml:space="preserve">Gėlių 14 </t>
  </si>
  <si>
    <t xml:space="preserve">Vilkaviškio 61 </t>
  </si>
  <si>
    <t xml:space="preserve">Mokolų 9 </t>
  </si>
  <si>
    <t xml:space="preserve">Dariaus ir Girėno 13 </t>
  </si>
  <si>
    <t>Vytenio 8</t>
  </si>
  <si>
    <t xml:space="preserve">Dariaus ir Girėno 9 </t>
  </si>
  <si>
    <t xml:space="preserve">Dariaus ir Girėno 11 </t>
  </si>
  <si>
    <t>R.Juknevičiaus 48</t>
  </si>
  <si>
    <t xml:space="preserve">Draugystės 3 </t>
  </si>
  <si>
    <t xml:space="preserve">Mokolų 51 </t>
  </si>
  <si>
    <t xml:space="preserve">Draugystės 1 </t>
  </si>
  <si>
    <t xml:space="preserve">Vytauto 54 </t>
  </si>
  <si>
    <t xml:space="preserve">Vytauto 56A </t>
  </si>
  <si>
    <t xml:space="preserve">Jaunimo, 3 </t>
  </si>
  <si>
    <t>Jaunimo, 7</t>
  </si>
  <si>
    <t xml:space="preserve">Garso 4 </t>
  </si>
  <si>
    <t xml:space="preserve">Maironio. 34 </t>
  </si>
  <si>
    <t>Vytauto.. 33</t>
  </si>
  <si>
    <t xml:space="preserve">Mokyklos 13 </t>
  </si>
  <si>
    <t xml:space="preserve">M.Valančiaus. 18 </t>
  </si>
  <si>
    <t>J.Jablonskio 2</t>
  </si>
  <si>
    <t>Nausupės 8</t>
  </si>
  <si>
    <t xml:space="preserve">Mokyklos 9 </t>
  </si>
  <si>
    <t>Žemaitės. 10</t>
  </si>
  <si>
    <t>K.Donelaičio. 5 - 2</t>
  </si>
  <si>
    <t>Kauno 20</t>
  </si>
  <si>
    <t xml:space="preserve">Žemaitės. 8 </t>
  </si>
  <si>
    <t>Dvarkelio 7</t>
  </si>
  <si>
    <t>Dvarkelio 11</t>
  </si>
  <si>
    <t>Vandžiogalos 4D</t>
  </si>
  <si>
    <t xml:space="preserve">Lietuvininkų 4 </t>
  </si>
  <si>
    <t xml:space="preserve">Vytauto 21 </t>
  </si>
  <si>
    <t>Vytauto 15 (268)</t>
  </si>
  <si>
    <t>Marijampolė</t>
  </si>
  <si>
    <t>Kęstučio g. 21</t>
  </si>
  <si>
    <t>J. Basanavičiaus g. 4</t>
  </si>
  <si>
    <t>Jaunystės takas 6</t>
  </si>
  <si>
    <t>V. Kudirkos g. 39</t>
  </si>
  <si>
    <t>V. Kudirkos g. 92 b</t>
  </si>
  <si>
    <t>Vytauto g. 17</t>
  </si>
  <si>
    <t>S. Basanavičiaus g. 3</t>
  </si>
  <si>
    <t>V. Kudirkos g. 51</t>
  </si>
  <si>
    <t>Draugystės takas 1</t>
  </si>
  <si>
    <t>Bažnyčios g. 13</t>
  </si>
  <si>
    <t>Nepriklausomybės g.  3</t>
  </si>
  <si>
    <t>V. Kudirkos g. 88</t>
  </si>
  <si>
    <t>V. Kudirkos g. 86</t>
  </si>
  <si>
    <t>V. Kudirkos g. 108</t>
  </si>
  <si>
    <t>Vytauto g. 10</t>
  </si>
  <si>
    <t>V. Kudirkos g. 53</t>
  </si>
  <si>
    <t>V. Kudirkos g. 47</t>
  </si>
  <si>
    <t>Vytauto g. 6</t>
  </si>
  <si>
    <t>Šaulių g. 10</t>
  </si>
  <si>
    <t>Šaulių g. 8</t>
  </si>
  <si>
    <t>Šaulių g. 12</t>
  </si>
  <si>
    <t>Nepriklausomybės g. 5</t>
  </si>
  <si>
    <t>Vytauto g. 19</t>
  </si>
  <si>
    <t>Šaulių g. 26</t>
  </si>
  <si>
    <t>Šaulių g. 22</t>
  </si>
  <si>
    <t>Šaulių g. 18</t>
  </si>
  <si>
    <t>Šakiai</t>
  </si>
  <si>
    <t>Kosmonautų 28 (renovuotas)</t>
  </si>
  <si>
    <t>Kosmonautų 12 (renovuotas)</t>
  </si>
  <si>
    <t>A.Civinsko 7 (renovuotas)</t>
  </si>
  <si>
    <t>Žirmūnų g. 3 (renovuotas)</t>
  </si>
  <si>
    <t>Žirmūnų g. 126 (renovuotas)</t>
  </si>
  <si>
    <t>Žirmūnų g. 128 (renovuotas)</t>
  </si>
  <si>
    <t>Žirmūnų g. 131(renovuotas)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</si>
  <si>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</si>
  <si>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</si>
  <si>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</si>
  <si>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I. Daugiabučiai suvartojantys mažiausiai šilumos (naujos statybos, kokybiški namai)</t>
  </si>
  <si>
    <r>
      <t xml:space="preserve">Dainavos g. 5 </t>
    </r>
    <r>
      <rPr>
        <i/>
        <sz val="8"/>
        <color theme="1"/>
        <rFont val="Arial"/>
        <family val="2"/>
        <charset val="186"/>
      </rPr>
      <t>(renov.)</t>
    </r>
  </si>
  <si>
    <r>
      <t xml:space="preserve">Ateities takas 16 </t>
    </r>
    <r>
      <rPr>
        <i/>
        <sz val="8"/>
        <color theme="1"/>
        <rFont val="Arial"/>
        <family val="2"/>
        <charset val="186"/>
      </rPr>
      <t>(renov.)</t>
    </r>
  </si>
  <si>
    <r>
      <t xml:space="preserve">J.Tumo-Vaižganto g. 134 </t>
    </r>
    <r>
      <rPr>
        <i/>
        <sz val="8"/>
        <color theme="1"/>
        <rFont val="Arial"/>
        <family val="2"/>
        <charset val="186"/>
      </rPr>
      <t>(renov.)</t>
    </r>
  </si>
  <si>
    <r>
      <t xml:space="preserve">Dariaus ir Girėno g. 32A </t>
    </r>
    <r>
      <rPr>
        <i/>
        <sz val="8"/>
        <color theme="1"/>
        <rFont val="Arial"/>
        <family val="2"/>
        <charset val="186"/>
      </rPr>
      <t>(renov.)</t>
    </r>
  </si>
  <si>
    <r>
      <t xml:space="preserve">Prezidento g. 82 </t>
    </r>
    <r>
      <rPr>
        <i/>
        <sz val="8"/>
        <color theme="1"/>
        <rFont val="Arial"/>
        <family val="2"/>
        <charset val="186"/>
      </rPr>
      <t>(renov.)</t>
    </r>
  </si>
  <si>
    <r>
      <t xml:space="preserve">Prezidento g. 65 </t>
    </r>
    <r>
      <rPr>
        <i/>
        <sz val="8"/>
        <color theme="1"/>
        <rFont val="Arial"/>
        <family val="2"/>
        <charset val="186"/>
      </rPr>
      <t>(renov.)</t>
    </r>
  </si>
  <si>
    <r>
      <t xml:space="preserve">J.Tumo-Vaižganto g. 129B </t>
    </r>
    <r>
      <rPr>
        <i/>
        <sz val="8"/>
        <color theme="1"/>
        <rFont val="Arial"/>
        <family val="2"/>
        <charset val="186"/>
      </rPr>
      <t>(renov.)</t>
    </r>
  </si>
</sst>
</file>

<file path=xl/styles.xml><?xml version="1.0" encoding="utf-8"?>
<styleSheet xmlns="http://schemas.openxmlformats.org/spreadsheetml/2006/main">
  <numFmts count="3">
    <numFmt numFmtId="43" formatCode="_-* #,##0.00\ _L_t_-;\-* #,##0.00\ _L_t_-;_-* &quot;-&quot;??\ _L_t_-;_-@_-"/>
    <numFmt numFmtId="164" formatCode="0.0"/>
    <numFmt numFmtId="166" formatCode="0.00000"/>
  </numFmts>
  <fonts count="1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2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0" fontId="10" fillId="0" borderId="0"/>
    <xf numFmtId="0" fontId="12" fillId="0" borderId="0"/>
    <xf numFmtId="0" fontId="1" fillId="0" borderId="0"/>
    <xf numFmtId="0" fontId="10" fillId="0" borderId="0"/>
  </cellStyleXfs>
  <cellXfs count="281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2" fillId="5" borderId="1" xfId="6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0" fontId="2" fillId="5" borderId="1" xfId="6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8" fillId="6" borderId="30" xfId="0" applyFont="1" applyFill="1" applyBorder="1" applyAlignment="1">
      <alignment horizontal="center" vertical="center" textRotation="90"/>
    </xf>
    <xf numFmtId="0" fontId="2" fillId="6" borderId="19" xfId="0" applyFont="1" applyFill="1" applyBorder="1" applyAlignment="1">
      <alignment horizontal="center" vertical="center" wrapText="1"/>
    </xf>
    <xf numFmtId="1" fontId="2" fillId="6" borderId="9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right"/>
    </xf>
    <xf numFmtId="2" fontId="2" fillId="6" borderId="9" xfId="0" applyNumberFormat="1" applyFont="1" applyFill="1" applyBorder="1" applyAlignment="1">
      <alignment horizontal="right"/>
    </xf>
    <xf numFmtId="166" fontId="2" fillId="6" borderId="9" xfId="0" applyNumberFormat="1" applyFont="1" applyFill="1" applyBorder="1" applyAlignment="1">
      <alignment horizontal="right"/>
    </xf>
    <xf numFmtId="2" fontId="2" fillId="6" borderId="14" xfId="0" applyNumberFormat="1" applyFont="1" applyFill="1" applyBorder="1" applyAlignment="1">
      <alignment horizontal="right"/>
    </xf>
    <xf numFmtId="0" fontId="8" fillId="6" borderId="29" xfId="0" applyFont="1" applyFill="1" applyBorder="1" applyAlignment="1">
      <alignment horizontal="center" vertical="center" textRotation="90"/>
    </xf>
    <xf numFmtId="0" fontId="2" fillId="6" borderId="27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166" fontId="2" fillId="6" borderId="1" xfId="0" applyNumberFormat="1" applyFont="1" applyFill="1" applyBorder="1" applyAlignment="1">
      <alignment horizontal="right"/>
    </xf>
    <xf numFmtId="2" fontId="2" fillId="6" borderId="3" xfId="0" applyNumberFormat="1" applyFont="1" applyFill="1" applyBorder="1" applyAlignment="1">
      <alignment horizontal="right"/>
    </xf>
    <xf numFmtId="0" fontId="2" fillId="6" borderId="1" xfId="6" applyFont="1" applyFill="1" applyBorder="1" applyAlignment="1">
      <alignment horizontal="left"/>
    </xf>
    <xf numFmtId="0" fontId="2" fillId="6" borderId="1" xfId="6" applyFont="1" applyFill="1" applyBorder="1" applyAlignment="1">
      <alignment horizontal="center"/>
    </xf>
    <xf numFmtId="164" fontId="2" fillId="6" borderId="1" xfId="6" applyNumberFormat="1" applyFont="1" applyFill="1" applyBorder="1" applyAlignment="1">
      <alignment horizontal="right"/>
    </xf>
    <xf numFmtId="2" fontId="2" fillId="6" borderId="1" xfId="6" applyNumberFormat="1" applyFont="1" applyFill="1" applyBorder="1" applyAlignment="1">
      <alignment horizontal="right"/>
    </xf>
    <xf numFmtId="166" fontId="2" fillId="6" borderId="1" xfId="6" applyNumberFormat="1" applyFont="1" applyFill="1" applyBorder="1" applyAlignment="1">
      <alignment horizontal="right"/>
    </xf>
    <xf numFmtId="2" fontId="2" fillId="6" borderId="3" xfId="6" applyNumberFormat="1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left" vertical="center" wrapText="1"/>
    </xf>
    <xf numFmtId="0" fontId="7" fillId="6" borderId="1" xfId="2" applyFont="1" applyFill="1" applyBorder="1" applyAlignment="1">
      <alignment horizontal="center" vertical="center" wrapText="1"/>
    </xf>
    <xf numFmtId="4" fontId="7" fillId="6" borderId="1" xfId="2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right" vertical="center" wrapText="1"/>
    </xf>
    <xf numFmtId="164" fontId="7" fillId="6" borderId="1" xfId="2" applyNumberFormat="1" applyFont="1" applyFill="1" applyBorder="1" applyAlignment="1">
      <alignment horizontal="right" vertical="center" wrapText="1"/>
    </xf>
    <xf numFmtId="2" fontId="7" fillId="6" borderId="1" xfId="2" applyNumberFormat="1" applyFont="1" applyFill="1" applyBorder="1" applyAlignment="1">
      <alignment horizontal="right" vertical="center" wrapText="1"/>
    </xf>
    <xf numFmtId="2" fontId="7" fillId="6" borderId="1" xfId="0" applyNumberFormat="1" applyFont="1" applyFill="1" applyBorder="1" applyAlignment="1">
      <alignment horizontal="right" vertical="center" wrapText="1"/>
    </xf>
    <xf numFmtId="166" fontId="7" fillId="6" borderId="1" xfId="0" applyNumberFormat="1" applyFont="1" applyFill="1" applyBorder="1" applyAlignment="1">
      <alignment horizontal="right" vertical="center"/>
    </xf>
    <xf numFmtId="2" fontId="7" fillId="6" borderId="1" xfId="0" applyNumberFormat="1" applyFont="1" applyFill="1" applyBorder="1" applyAlignment="1">
      <alignment horizontal="right" vertical="center"/>
    </xf>
    <xf numFmtId="2" fontId="7" fillId="6" borderId="3" xfId="0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 applyProtection="1">
      <alignment horizontal="right"/>
    </xf>
    <xf numFmtId="2" fontId="2" fillId="6" borderId="1" xfId="0" applyNumberFormat="1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Alignment="1" applyProtection="1">
      <alignment horizontal="right"/>
    </xf>
    <xf numFmtId="2" fontId="2" fillId="6" borderId="3" xfId="0" applyNumberFormat="1" applyFont="1" applyFill="1" applyBorder="1" applyAlignment="1" applyProtection="1">
      <alignment horizontal="right"/>
    </xf>
    <xf numFmtId="1" fontId="2" fillId="6" borderId="1" xfId="0" applyNumberFormat="1" applyFont="1" applyFill="1" applyBorder="1" applyAlignment="1">
      <alignment horizontal="center"/>
    </xf>
    <xf numFmtId="0" fontId="2" fillId="6" borderId="1" xfId="6" applyFont="1" applyFill="1" applyBorder="1" applyAlignment="1">
      <alignment horizontal="left" vertical="center"/>
    </xf>
    <xf numFmtId="0" fontId="2" fillId="6" borderId="1" xfId="6" applyFont="1" applyFill="1" applyBorder="1" applyAlignment="1">
      <alignment horizontal="center" vertical="center"/>
    </xf>
    <xf numFmtId="164" fontId="2" fillId="6" borderId="1" xfId="6" applyNumberFormat="1" applyFont="1" applyFill="1" applyBorder="1" applyAlignment="1">
      <alignment horizontal="right" vertical="center"/>
    </xf>
    <xf numFmtId="2" fontId="2" fillId="6" borderId="1" xfId="6" applyNumberFormat="1" applyFont="1" applyFill="1" applyBorder="1" applyAlignment="1">
      <alignment horizontal="right" vertical="center"/>
    </xf>
    <xf numFmtId="166" fontId="2" fillId="6" borderId="1" xfId="6" applyNumberFormat="1" applyFont="1" applyFill="1" applyBorder="1" applyAlignment="1">
      <alignment horizontal="right" vertical="center"/>
    </xf>
    <xf numFmtId="2" fontId="2" fillId="6" borderId="3" xfId="6" applyNumberFormat="1" applyFont="1" applyFill="1" applyBorder="1" applyAlignment="1">
      <alignment horizontal="right" vertical="center"/>
    </xf>
    <xf numFmtId="2" fontId="2" fillId="6" borderId="1" xfId="6" applyNumberFormat="1" applyFont="1" applyFill="1" applyBorder="1" applyAlignment="1">
      <alignment horizontal="left" vertical="center"/>
    </xf>
    <xf numFmtId="0" fontId="2" fillId="6" borderId="1" xfId="4" applyFont="1" applyFill="1" applyBorder="1" applyAlignment="1">
      <alignment horizontal="left"/>
    </xf>
    <xf numFmtId="1" fontId="2" fillId="6" borderId="1" xfId="4" applyNumberFormat="1" applyFont="1" applyFill="1" applyBorder="1" applyAlignment="1">
      <alignment horizontal="center"/>
    </xf>
    <xf numFmtId="0" fontId="2" fillId="6" borderId="1" xfId="4" applyFont="1" applyFill="1" applyBorder="1" applyAlignment="1">
      <alignment horizontal="center"/>
    </xf>
    <xf numFmtId="164" fontId="2" fillId="6" borderId="1" xfId="4" applyNumberFormat="1" applyFont="1" applyFill="1" applyBorder="1" applyAlignment="1">
      <alignment horizontal="right"/>
    </xf>
    <xf numFmtId="2" fontId="2" fillId="6" borderId="1" xfId="4" applyNumberFormat="1" applyFont="1" applyFill="1" applyBorder="1" applyAlignment="1">
      <alignment horizontal="right"/>
    </xf>
    <xf numFmtId="166" fontId="2" fillId="6" borderId="1" xfId="4" applyNumberFormat="1" applyFont="1" applyFill="1" applyBorder="1" applyAlignment="1">
      <alignment horizontal="right"/>
    </xf>
    <xf numFmtId="2" fontId="2" fillId="6" borderId="3" xfId="4" applyNumberFormat="1" applyFont="1" applyFill="1" applyBorder="1" applyAlignment="1">
      <alignment horizontal="right"/>
    </xf>
    <xf numFmtId="1" fontId="2" fillId="6" borderId="1" xfId="6" applyNumberFormat="1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 textRotation="90"/>
    </xf>
    <xf numFmtId="0" fontId="2" fillId="6" borderId="28" xfId="0" applyFont="1" applyFill="1" applyBorder="1" applyAlignment="1">
      <alignment horizontal="center"/>
    </xf>
    <xf numFmtId="0" fontId="2" fillId="6" borderId="23" xfId="6" applyFont="1" applyFill="1" applyBorder="1" applyAlignment="1">
      <alignment horizontal="left"/>
    </xf>
    <xf numFmtId="0" fontId="2" fillId="6" borderId="23" xfId="6" applyFont="1" applyFill="1" applyBorder="1" applyAlignment="1">
      <alignment horizontal="center"/>
    </xf>
    <xf numFmtId="164" fontId="2" fillId="6" borderId="23" xfId="6" applyNumberFormat="1" applyFont="1" applyFill="1" applyBorder="1" applyAlignment="1">
      <alignment horizontal="right"/>
    </xf>
    <xf numFmtId="2" fontId="2" fillId="6" borderId="23" xfId="6" applyNumberFormat="1" applyFont="1" applyFill="1" applyBorder="1" applyAlignment="1">
      <alignment horizontal="right"/>
    </xf>
    <xf numFmtId="166" fontId="2" fillId="6" borderId="23" xfId="6" applyNumberFormat="1" applyFont="1" applyFill="1" applyBorder="1" applyAlignment="1">
      <alignment horizontal="right"/>
    </xf>
    <xf numFmtId="2" fontId="2" fillId="6" borderId="24" xfId="6" applyNumberFormat="1" applyFont="1" applyFill="1" applyBorder="1" applyAlignment="1">
      <alignment horizontal="right"/>
    </xf>
    <xf numFmtId="0" fontId="8" fillId="5" borderId="30" xfId="0" applyFont="1" applyFill="1" applyBorder="1" applyAlignment="1">
      <alignment horizontal="center" vertical="center" textRotation="90" wrapText="1"/>
    </xf>
    <xf numFmtId="0" fontId="2" fillId="5" borderId="26" xfId="0" applyFont="1" applyFill="1" applyBorder="1" applyAlignment="1">
      <alignment horizontal="center"/>
    </xf>
    <xf numFmtId="164" fontId="2" fillId="5" borderId="25" xfId="0" applyNumberFormat="1" applyFont="1" applyFill="1" applyBorder="1" applyAlignment="1">
      <alignment horizontal="right"/>
    </xf>
    <xf numFmtId="2" fontId="2" fillId="5" borderId="25" xfId="0" applyNumberFormat="1" applyFont="1" applyFill="1" applyBorder="1" applyAlignment="1">
      <alignment horizontal="right"/>
    </xf>
    <xf numFmtId="166" fontId="2" fillId="5" borderId="25" xfId="0" applyNumberFormat="1" applyFont="1" applyFill="1" applyBorder="1" applyAlignment="1">
      <alignment horizontal="right"/>
    </xf>
    <xf numFmtId="2" fontId="2" fillId="5" borderId="22" xfId="0" applyNumberFormat="1" applyFont="1" applyFill="1" applyBorder="1" applyAlignment="1">
      <alignment horizontal="right"/>
    </xf>
    <xf numFmtId="0" fontId="8" fillId="5" borderId="29" xfId="0" applyFont="1" applyFill="1" applyBorder="1" applyAlignment="1">
      <alignment horizontal="center" vertical="center" textRotation="90" wrapText="1"/>
    </xf>
    <xf numFmtId="0" fontId="2" fillId="5" borderId="27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2" fontId="2" fillId="5" borderId="3" xfId="0" applyNumberFormat="1" applyFont="1" applyFill="1" applyBorder="1" applyAlignment="1">
      <alignment horizontal="right"/>
    </xf>
    <xf numFmtId="164" fontId="2" fillId="5" borderId="1" xfId="6" applyNumberFormat="1" applyFont="1" applyFill="1" applyBorder="1" applyAlignment="1">
      <alignment horizontal="right"/>
    </xf>
    <xf numFmtId="2" fontId="2" fillId="5" borderId="1" xfId="6" applyNumberFormat="1" applyFont="1" applyFill="1" applyBorder="1" applyAlignment="1">
      <alignment horizontal="right"/>
    </xf>
    <xf numFmtId="166" fontId="2" fillId="5" borderId="1" xfId="6" applyNumberFormat="1" applyFont="1" applyFill="1" applyBorder="1" applyAlignment="1">
      <alignment horizontal="right"/>
    </xf>
    <xf numFmtId="2" fontId="2" fillId="5" borderId="3" xfId="6" applyNumberFormat="1" applyFont="1" applyFill="1" applyBorder="1" applyAlignment="1">
      <alignment horizontal="right"/>
    </xf>
    <xf numFmtId="0" fontId="7" fillId="5" borderId="1" xfId="2" applyFont="1" applyFill="1" applyBorder="1" applyAlignment="1">
      <alignment horizontal="left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right" vertical="center" wrapText="1"/>
    </xf>
    <xf numFmtId="164" fontId="7" fillId="5" borderId="1" xfId="2" applyNumberFormat="1" applyFont="1" applyFill="1" applyBorder="1" applyAlignment="1">
      <alignment horizontal="right" vertical="center" wrapText="1"/>
    </xf>
    <xf numFmtId="2" fontId="7" fillId="5" borderId="1" xfId="2" applyNumberFormat="1" applyFont="1" applyFill="1" applyBorder="1" applyAlignment="1">
      <alignment horizontal="right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166" fontId="7" fillId="5" borderId="1" xfId="0" applyNumberFormat="1" applyFont="1" applyFill="1" applyBorder="1" applyAlignment="1">
      <alignment horizontal="right" vertical="center"/>
    </xf>
    <xf numFmtId="2" fontId="7" fillId="5" borderId="1" xfId="0" applyNumberFormat="1" applyFont="1" applyFill="1" applyBorder="1" applyAlignment="1">
      <alignment horizontal="right" vertical="center"/>
    </xf>
    <xf numFmtId="2" fontId="7" fillId="5" borderId="3" xfId="0" applyNumberFormat="1" applyFont="1" applyFill="1" applyBorder="1" applyAlignment="1">
      <alignment horizontal="right" vertical="center"/>
    </xf>
    <xf numFmtId="1" fontId="2" fillId="5" borderId="1" xfId="0" applyNumberFormat="1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right"/>
    </xf>
    <xf numFmtId="0" fontId="2" fillId="5" borderId="1" xfId="6" applyFont="1" applyFill="1" applyBorder="1" applyAlignment="1">
      <alignment horizontal="left" vertical="center"/>
    </xf>
    <xf numFmtId="0" fontId="2" fillId="5" borderId="1" xfId="6" applyFont="1" applyFill="1" applyBorder="1" applyAlignment="1">
      <alignment horizontal="center" vertical="center"/>
    </xf>
    <xf numFmtId="164" fontId="2" fillId="5" borderId="1" xfId="6" applyNumberFormat="1" applyFont="1" applyFill="1" applyBorder="1" applyAlignment="1">
      <alignment horizontal="right" vertical="center"/>
    </xf>
    <xf numFmtId="2" fontId="2" fillId="5" borderId="1" xfId="6" applyNumberFormat="1" applyFont="1" applyFill="1" applyBorder="1" applyAlignment="1">
      <alignment horizontal="right" vertical="center"/>
    </xf>
    <xf numFmtId="166" fontId="2" fillId="5" borderId="1" xfId="6" applyNumberFormat="1" applyFont="1" applyFill="1" applyBorder="1" applyAlignment="1">
      <alignment horizontal="right" vertical="center"/>
    </xf>
    <xf numFmtId="2" fontId="2" fillId="5" borderId="3" xfId="6" applyNumberFormat="1" applyFont="1" applyFill="1" applyBorder="1" applyAlignment="1">
      <alignment horizontal="right" vertical="center"/>
    </xf>
    <xf numFmtId="0" fontId="2" fillId="5" borderId="1" xfId="4" applyFont="1" applyFill="1" applyBorder="1" applyAlignment="1">
      <alignment horizontal="left"/>
    </xf>
    <xf numFmtId="1" fontId="2" fillId="5" borderId="1" xfId="4" applyNumberFormat="1" applyFont="1" applyFill="1" applyBorder="1" applyAlignment="1">
      <alignment horizontal="center"/>
    </xf>
    <xf numFmtId="0" fontId="2" fillId="5" borderId="1" xfId="4" applyFont="1" applyFill="1" applyBorder="1" applyAlignment="1">
      <alignment horizontal="center"/>
    </xf>
    <xf numFmtId="164" fontId="2" fillId="5" borderId="1" xfId="4" applyNumberFormat="1" applyFont="1" applyFill="1" applyBorder="1" applyAlignment="1">
      <alignment horizontal="right"/>
    </xf>
    <xf numFmtId="2" fontId="2" fillId="5" borderId="1" xfId="4" applyNumberFormat="1" applyFont="1" applyFill="1" applyBorder="1" applyAlignment="1">
      <alignment horizontal="right"/>
    </xf>
    <xf numFmtId="166" fontId="2" fillId="5" borderId="1" xfId="4" applyNumberFormat="1" applyFont="1" applyFill="1" applyBorder="1" applyAlignment="1">
      <alignment horizontal="right"/>
    </xf>
    <xf numFmtId="2" fontId="2" fillId="5" borderId="3" xfId="4" applyNumberFormat="1" applyFont="1" applyFill="1" applyBorder="1" applyAlignment="1">
      <alignment horizontal="right"/>
    </xf>
    <xf numFmtId="4" fontId="7" fillId="5" borderId="1" xfId="2" applyNumberFormat="1" applyFont="1" applyFill="1" applyBorder="1" applyAlignment="1">
      <alignment horizontal="center" vertical="center"/>
    </xf>
    <xf numFmtId="1" fontId="2" fillId="5" borderId="1" xfId="6" applyNumberFormat="1" applyFont="1" applyFill="1" applyBorder="1" applyAlignment="1">
      <alignment horizontal="center"/>
    </xf>
    <xf numFmtId="1" fontId="2" fillId="5" borderId="1" xfId="6" applyNumberFormat="1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textRotation="90" wrapText="1"/>
    </xf>
    <xf numFmtId="0" fontId="2" fillId="5" borderId="28" xfId="0" applyFont="1" applyFill="1" applyBorder="1" applyAlignment="1">
      <alignment horizontal="center"/>
    </xf>
    <xf numFmtId="164" fontId="2" fillId="5" borderId="23" xfId="0" applyNumberFormat="1" applyFont="1" applyFill="1" applyBorder="1" applyAlignment="1">
      <alignment horizontal="right"/>
    </xf>
    <xf numFmtId="2" fontId="2" fillId="5" borderId="23" xfId="0" applyNumberFormat="1" applyFont="1" applyFill="1" applyBorder="1" applyAlignment="1">
      <alignment horizontal="right"/>
    </xf>
    <xf numFmtId="166" fontId="2" fillId="5" borderId="23" xfId="0" applyNumberFormat="1" applyFont="1" applyFill="1" applyBorder="1" applyAlignment="1">
      <alignment horizontal="right"/>
    </xf>
    <xf numFmtId="2" fontId="2" fillId="5" borderId="24" xfId="0" applyNumberFormat="1" applyFont="1" applyFill="1" applyBorder="1" applyAlignment="1">
      <alignment horizontal="right"/>
    </xf>
    <xf numFmtId="0" fontId="8" fillId="4" borderId="30" xfId="0" applyFont="1" applyFill="1" applyBorder="1" applyAlignment="1">
      <alignment horizontal="center" vertical="center" textRotation="90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/>
    </xf>
    <xf numFmtId="1" fontId="2" fillId="4" borderId="25" xfId="0" applyNumberFormat="1" applyFont="1" applyFill="1" applyBorder="1" applyAlignment="1">
      <alignment horizontal="center"/>
    </xf>
    <xf numFmtId="164" fontId="2" fillId="4" borderId="25" xfId="0" applyNumberFormat="1" applyFont="1" applyFill="1" applyBorder="1" applyAlignment="1">
      <alignment horizontal="right"/>
    </xf>
    <xf numFmtId="2" fontId="2" fillId="4" borderId="25" xfId="0" applyNumberFormat="1" applyFont="1" applyFill="1" applyBorder="1" applyAlignment="1">
      <alignment horizontal="right"/>
    </xf>
    <xf numFmtId="166" fontId="2" fillId="4" borderId="25" xfId="0" applyNumberFormat="1" applyFont="1" applyFill="1" applyBorder="1" applyAlignment="1">
      <alignment horizontal="right"/>
    </xf>
    <xf numFmtId="2" fontId="2" fillId="4" borderId="22" xfId="0" applyNumberFormat="1" applyFont="1" applyFill="1" applyBorder="1" applyAlignment="1">
      <alignment horizontal="right"/>
    </xf>
    <xf numFmtId="0" fontId="8" fillId="4" borderId="29" xfId="0" applyFont="1" applyFill="1" applyBorder="1" applyAlignment="1">
      <alignment horizontal="center" vertical="center" textRotation="90" wrapText="1"/>
    </xf>
    <xf numFmtId="0" fontId="2" fillId="4" borderId="27" xfId="0" applyFont="1" applyFill="1" applyBorder="1" applyAlignment="1">
      <alignment horizontal="center"/>
    </xf>
    <xf numFmtId="0" fontId="2" fillId="4" borderId="1" xfId="6" applyFont="1" applyFill="1" applyBorder="1" applyAlignment="1">
      <alignment horizontal="left"/>
    </xf>
    <xf numFmtId="0" fontId="2" fillId="4" borderId="1" xfId="6" applyFont="1" applyFill="1" applyBorder="1" applyAlignment="1">
      <alignment horizontal="center"/>
    </xf>
    <xf numFmtId="164" fontId="2" fillId="4" borderId="1" xfId="6" applyNumberFormat="1" applyFont="1" applyFill="1" applyBorder="1" applyAlignment="1">
      <alignment horizontal="right"/>
    </xf>
    <xf numFmtId="2" fontId="2" fillId="4" borderId="1" xfId="6" applyNumberFormat="1" applyFont="1" applyFill="1" applyBorder="1" applyAlignment="1">
      <alignment horizontal="right"/>
    </xf>
    <xf numFmtId="166" fontId="2" fillId="4" borderId="1" xfId="6" applyNumberFormat="1" applyFont="1" applyFill="1" applyBorder="1" applyAlignment="1">
      <alignment horizontal="right"/>
    </xf>
    <xf numFmtId="2" fontId="2" fillId="4" borderId="3" xfId="6" applyNumberFormat="1" applyFont="1" applyFill="1" applyBorder="1" applyAlignment="1">
      <alignment horizontal="right"/>
    </xf>
    <xf numFmtId="0" fontId="2" fillId="4" borderId="27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2" fontId="2" fillId="4" borderId="3" xfId="0" applyNumberFormat="1" applyFont="1" applyFill="1" applyBorder="1" applyAlignment="1">
      <alignment horizontal="right"/>
    </xf>
    <xf numFmtId="0" fontId="2" fillId="4" borderId="1" xfId="6" applyFont="1" applyFill="1" applyBorder="1" applyAlignment="1">
      <alignment horizontal="left" vertical="center"/>
    </xf>
    <xf numFmtId="0" fontId="2" fillId="4" borderId="1" xfId="6" applyFont="1" applyFill="1" applyBorder="1" applyAlignment="1">
      <alignment horizontal="center" vertical="center"/>
    </xf>
    <xf numFmtId="164" fontId="2" fillId="4" borderId="1" xfId="6" applyNumberFormat="1" applyFont="1" applyFill="1" applyBorder="1" applyAlignment="1">
      <alignment horizontal="right" vertical="center"/>
    </xf>
    <xf numFmtId="2" fontId="2" fillId="4" borderId="1" xfId="6" applyNumberFormat="1" applyFont="1" applyFill="1" applyBorder="1" applyAlignment="1">
      <alignment horizontal="right" vertical="center"/>
    </xf>
    <xf numFmtId="166" fontId="2" fillId="4" borderId="1" xfId="6" applyNumberFormat="1" applyFont="1" applyFill="1" applyBorder="1" applyAlignment="1">
      <alignment horizontal="right" vertical="center"/>
    </xf>
    <xf numFmtId="2" fontId="2" fillId="4" borderId="3" xfId="6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 wrapText="1"/>
    </xf>
    <xf numFmtId="2" fontId="7" fillId="4" borderId="1" xfId="2" applyNumberFormat="1" applyFont="1" applyFill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166" fontId="7" fillId="4" borderId="1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center"/>
    </xf>
    <xf numFmtId="2" fontId="7" fillId="4" borderId="3" xfId="0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 applyProtection="1">
      <alignment horizontal="right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</xf>
    <xf numFmtId="2" fontId="2" fillId="4" borderId="3" xfId="0" applyNumberFormat="1" applyFont="1" applyFill="1" applyBorder="1" applyAlignment="1" applyProtection="1">
      <alignment horizontal="right"/>
    </xf>
    <xf numFmtId="164" fontId="2" fillId="4" borderId="1" xfId="1" applyNumberFormat="1" applyFont="1" applyFill="1" applyBorder="1" applyAlignment="1">
      <alignment horizontal="right"/>
    </xf>
    <xf numFmtId="0" fontId="2" fillId="4" borderId="1" xfId="4" applyFont="1" applyFill="1" applyBorder="1" applyAlignment="1">
      <alignment horizontal="left"/>
    </xf>
    <xf numFmtId="1" fontId="2" fillId="4" borderId="1" xfId="4" applyNumberFormat="1" applyFont="1" applyFill="1" applyBorder="1" applyAlignment="1">
      <alignment horizontal="center"/>
    </xf>
    <xf numFmtId="0" fontId="2" fillId="4" borderId="1" xfId="4" applyFont="1" applyFill="1" applyBorder="1" applyAlignment="1">
      <alignment horizontal="center"/>
    </xf>
    <xf numFmtId="164" fontId="2" fillId="4" borderId="1" xfId="4" applyNumberFormat="1" applyFont="1" applyFill="1" applyBorder="1" applyAlignment="1">
      <alignment horizontal="right"/>
    </xf>
    <xf numFmtId="2" fontId="2" fillId="4" borderId="1" xfId="4" applyNumberFormat="1" applyFont="1" applyFill="1" applyBorder="1" applyAlignment="1">
      <alignment horizontal="right"/>
    </xf>
    <xf numFmtId="166" fontId="2" fillId="4" borderId="1" xfId="4" applyNumberFormat="1" applyFont="1" applyFill="1" applyBorder="1" applyAlignment="1">
      <alignment horizontal="right"/>
    </xf>
    <xf numFmtId="2" fontId="2" fillId="4" borderId="3" xfId="4" applyNumberFormat="1" applyFont="1" applyFill="1" applyBorder="1" applyAlignment="1">
      <alignment horizontal="right"/>
    </xf>
    <xf numFmtId="164" fontId="2" fillId="4" borderId="1" xfId="1" applyNumberFormat="1" applyFont="1" applyFill="1" applyBorder="1" applyAlignment="1">
      <alignment horizontal="right" vertical="distributed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0" fontId="8" fillId="4" borderId="31" xfId="0" applyFont="1" applyFill="1" applyBorder="1" applyAlignment="1">
      <alignment horizontal="center" vertical="center" textRotation="90" wrapText="1"/>
    </xf>
    <xf numFmtId="0" fontId="2" fillId="4" borderId="28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164" fontId="2" fillId="4" borderId="23" xfId="0" applyNumberFormat="1" applyFont="1" applyFill="1" applyBorder="1" applyAlignment="1">
      <alignment horizontal="right"/>
    </xf>
    <xf numFmtId="2" fontId="2" fillId="4" borderId="23" xfId="0" applyNumberFormat="1" applyFont="1" applyFill="1" applyBorder="1" applyAlignment="1">
      <alignment horizontal="right"/>
    </xf>
    <xf numFmtId="166" fontId="2" fillId="4" borderId="23" xfId="0" applyNumberFormat="1" applyFont="1" applyFill="1" applyBorder="1" applyAlignment="1">
      <alignment horizontal="right"/>
    </xf>
    <xf numFmtId="2" fontId="2" fillId="4" borderId="24" xfId="0" applyNumberFormat="1" applyFont="1" applyFill="1" applyBorder="1" applyAlignment="1">
      <alignment horizontal="right"/>
    </xf>
    <xf numFmtId="0" fontId="13" fillId="3" borderId="29" xfId="0" applyFont="1" applyFill="1" applyBorder="1" applyAlignment="1">
      <alignment horizontal="center" vertical="center" textRotation="90"/>
    </xf>
    <xf numFmtId="0" fontId="14" fillId="3" borderId="26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left"/>
    </xf>
    <xf numFmtId="0" fontId="14" fillId="3" borderId="25" xfId="0" applyFont="1" applyFill="1" applyBorder="1" applyAlignment="1">
      <alignment horizontal="center"/>
    </xf>
    <xf numFmtId="164" fontId="14" fillId="3" borderId="25" xfId="0" applyNumberFormat="1" applyFont="1" applyFill="1" applyBorder="1" applyAlignment="1">
      <alignment horizontal="right"/>
    </xf>
    <xf numFmtId="2" fontId="14" fillId="3" borderId="25" xfId="0" applyNumberFormat="1" applyFont="1" applyFill="1" applyBorder="1" applyAlignment="1">
      <alignment horizontal="right"/>
    </xf>
    <xf numFmtId="166" fontId="14" fillId="3" borderId="25" xfId="0" applyNumberFormat="1" applyFont="1" applyFill="1" applyBorder="1" applyAlignment="1">
      <alignment horizontal="right"/>
    </xf>
    <xf numFmtId="2" fontId="14" fillId="3" borderId="22" xfId="0" applyNumberFormat="1" applyFont="1" applyFill="1" applyBorder="1" applyAlignment="1">
      <alignment horizontal="right"/>
    </xf>
    <xf numFmtId="0" fontId="14" fillId="3" borderId="2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  <xf numFmtId="166" fontId="14" fillId="3" borderId="1" xfId="0" applyNumberFormat="1" applyFont="1" applyFill="1" applyBorder="1" applyAlignment="1">
      <alignment horizontal="right"/>
    </xf>
    <xf numFmtId="2" fontId="14" fillId="3" borderId="3" xfId="0" applyNumberFormat="1" applyFont="1" applyFill="1" applyBorder="1" applyAlignment="1">
      <alignment horizontal="right"/>
    </xf>
    <xf numFmtId="0" fontId="14" fillId="3" borderId="27" xfId="0" applyFont="1" applyFill="1" applyBorder="1" applyAlignment="1">
      <alignment horizontal="center"/>
    </xf>
    <xf numFmtId="0" fontId="14" fillId="3" borderId="1" xfId="6" applyFont="1" applyFill="1" applyBorder="1" applyAlignment="1">
      <alignment horizontal="left"/>
    </xf>
    <xf numFmtId="0" fontId="14" fillId="3" borderId="1" xfId="6" applyFont="1" applyFill="1" applyBorder="1" applyAlignment="1">
      <alignment horizontal="center"/>
    </xf>
    <xf numFmtId="164" fontId="14" fillId="3" borderId="1" xfId="6" applyNumberFormat="1" applyFont="1" applyFill="1" applyBorder="1" applyAlignment="1">
      <alignment horizontal="right"/>
    </xf>
    <xf numFmtId="2" fontId="14" fillId="3" borderId="1" xfId="6" applyNumberFormat="1" applyFont="1" applyFill="1" applyBorder="1" applyAlignment="1">
      <alignment horizontal="right"/>
    </xf>
    <xf numFmtId="166" fontId="14" fillId="3" borderId="1" xfId="6" applyNumberFormat="1" applyFont="1" applyFill="1" applyBorder="1" applyAlignment="1">
      <alignment horizontal="right"/>
    </xf>
    <xf numFmtId="2" fontId="14" fillId="3" borderId="3" xfId="6" applyNumberFormat="1" applyFont="1" applyFill="1" applyBorder="1" applyAlignment="1">
      <alignment horizontal="right"/>
    </xf>
    <xf numFmtId="164" fontId="14" fillId="3" borderId="1" xfId="0" applyNumberFormat="1" applyFont="1" applyFill="1" applyBorder="1" applyAlignment="1" applyProtection="1">
      <alignment horizontal="right"/>
      <protection locked="0"/>
    </xf>
    <xf numFmtId="2" fontId="14" fillId="3" borderId="1" xfId="0" applyNumberFormat="1" applyFont="1" applyFill="1" applyBorder="1" applyAlignment="1" applyProtection="1">
      <alignment horizontal="right"/>
      <protection locked="0"/>
    </xf>
    <xf numFmtId="166" fontId="14" fillId="3" borderId="1" xfId="0" applyNumberFormat="1" applyFont="1" applyFill="1" applyBorder="1" applyAlignment="1" applyProtection="1">
      <alignment horizontal="right"/>
    </xf>
    <xf numFmtId="2" fontId="14" fillId="3" borderId="1" xfId="0" applyNumberFormat="1" applyFont="1" applyFill="1" applyBorder="1" applyAlignment="1" applyProtection="1">
      <alignment horizontal="right"/>
    </xf>
    <xf numFmtId="2" fontId="14" fillId="3" borderId="3" xfId="0" applyNumberFormat="1" applyFont="1" applyFill="1" applyBorder="1" applyAlignment="1" applyProtection="1">
      <alignment horizontal="right"/>
    </xf>
    <xf numFmtId="0" fontId="14" fillId="3" borderId="1" xfId="2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right" vertical="center" wrapText="1"/>
    </xf>
    <xf numFmtId="2" fontId="14" fillId="3" borderId="1" xfId="2" applyNumberFormat="1" applyFont="1" applyFill="1" applyBorder="1" applyAlignment="1">
      <alignment horizontal="right" vertical="center" wrapText="1"/>
    </xf>
    <xf numFmtId="2" fontId="14" fillId="3" borderId="1" xfId="0" applyNumberFormat="1" applyFont="1" applyFill="1" applyBorder="1" applyAlignment="1">
      <alignment horizontal="right" vertical="center" wrapText="1"/>
    </xf>
    <xf numFmtId="166" fontId="14" fillId="3" borderId="1" xfId="0" applyNumberFormat="1" applyFont="1" applyFill="1" applyBorder="1" applyAlignment="1">
      <alignment horizontal="right" vertical="center"/>
    </xf>
    <xf numFmtId="2" fontId="14" fillId="3" borderId="1" xfId="0" applyNumberFormat="1" applyFont="1" applyFill="1" applyBorder="1" applyAlignment="1">
      <alignment horizontal="right" vertical="center"/>
    </xf>
    <xf numFmtId="2" fontId="14" fillId="3" borderId="3" xfId="0" applyNumberFormat="1" applyFont="1" applyFill="1" applyBorder="1" applyAlignment="1">
      <alignment horizontal="right" vertical="center"/>
    </xf>
    <xf numFmtId="0" fontId="14" fillId="3" borderId="1" xfId="6" applyFont="1" applyFill="1" applyBorder="1" applyAlignment="1">
      <alignment horizontal="left" vertical="center"/>
    </xf>
    <xf numFmtId="0" fontId="14" fillId="3" borderId="1" xfId="6" applyFont="1" applyFill="1" applyBorder="1" applyAlignment="1">
      <alignment horizontal="center" vertical="center"/>
    </xf>
    <xf numFmtId="164" fontId="14" fillId="3" borderId="1" xfId="6" applyNumberFormat="1" applyFont="1" applyFill="1" applyBorder="1" applyAlignment="1">
      <alignment horizontal="right" vertical="center"/>
    </xf>
    <xf numFmtId="2" fontId="14" fillId="3" borderId="1" xfId="6" applyNumberFormat="1" applyFont="1" applyFill="1" applyBorder="1" applyAlignment="1">
      <alignment horizontal="right" vertical="center"/>
    </xf>
    <xf numFmtId="166" fontId="14" fillId="3" borderId="1" xfId="6" applyNumberFormat="1" applyFont="1" applyFill="1" applyBorder="1" applyAlignment="1">
      <alignment horizontal="right" vertical="center"/>
    </xf>
    <xf numFmtId="2" fontId="14" fillId="3" borderId="3" xfId="6" applyNumberFormat="1" applyFont="1" applyFill="1" applyBorder="1" applyAlignment="1">
      <alignment horizontal="right" vertical="center"/>
    </xf>
    <xf numFmtId="0" fontId="14" fillId="3" borderId="1" xfId="4" applyFont="1" applyFill="1" applyBorder="1" applyAlignment="1">
      <alignment horizontal="left"/>
    </xf>
    <xf numFmtId="1" fontId="14" fillId="3" borderId="1" xfId="4" applyNumberFormat="1" applyFont="1" applyFill="1" applyBorder="1" applyAlignment="1">
      <alignment horizontal="center"/>
    </xf>
    <xf numFmtId="0" fontId="14" fillId="3" borderId="1" xfId="4" applyFont="1" applyFill="1" applyBorder="1" applyAlignment="1">
      <alignment horizontal="center"/>
    </xf>
    <xf numFmtId="164" fontId="14" fillId="3" borderId="1" xfId="4" applyNumberFormat="1" applyFont="1" applyFill="1" applyBorder="1" applyAlignment="1">
      <alignment horizontal="right"/>
    </xf>
    <xf numFmtId="2" fontId="14" fillId="3" borderId="1" xfId="4" applyNumberFormat="1" applyFont="1" applyFill="1" applyBorder="1" applyAlignment="1">
      <alignment horizontal="right"/>
    </xf>
    <xf numFmtId="166" fontId="14" fillId="3" borderId="1" xfId="4" applyNumberFormat="1" applyFont="1" applyFill="1" applyBorder="1" applyAlignment="1">
      <alignment horizontal="right"/>
    </xf>
    <xf numFmtId="2" fontId="14" fillId="3" borderId="3" xfId="4" applyNumberFormat="1" applyFont="1" applyFill="1" applyBorder="1" applyAlignment="1">
      <alignment horizontal="right"/>
    </xf>
    <xf numFmtId="164" fontId="14" fillId="3" borderId="1" xfId="1" applyNumberFormat="1" applyFont="1" applyFill="1" applyBorder="1" applyAlignment="1">
      <alignment horizontal="right" vertical="distributed"/>
    </xf>
    <xf numFmtId="0" fontId="13" fillId="3" borderId="30" xfId="0" applyFont="1" applyFill="1" applyBorder="1" applyAlignment="1">
      <alignment horizontal="center" vertical="center" textRotation="90"/>
    </xf>
    <xf numFmtId="0" fontId="13" fillId="3" borderId="31" xfId="0" applyFont="1" applyFill="1" applyBorder="1" applyAlignment="1">
      <alignment horizontal="center" vertical="center" textRotation="90"/>
    </xf>
    <xf numFmtId="0" fontId="14" fillId="3" borderId="28" xfId="0" applyFont="1" applyFill="1" applyBorder="1" applyAlignment="1">
      <alignment horizontal="center"/>
    </xf>
    <xf numFmtId="0" fontId="14" fillId="3" borderId="23" xfId="6" applyFont="1" applyFill="1" applyBorder="1" applyAlignment="1">
      <alignment horizontal="left"/>
    </xf>
    <xf numFmtId="0" fontId="14" fillId="3" borderId="23" xfId="6" applyFont="1" applyFill="1" applyBorder="1" applyAlignment="1">
      <alignment horizontal="center"/>
    </xf>
    <xf numFmtId="164" fontId="14" fillId="3" borderId="23" xfId="6" applyNumberFormat="1" applyFont="1" applyFill="1" applyBorder="1" applyAlignment="1">
      <alignment horizontal="right"/>
    </xf>
    <xf numFmtId="2" fontId="14" fillId="3" borderId="23" xfId="6" applyNumberFormat="1" applyFont="1" applyFill="1" applyBorder="1" applyAlignment="1">
      <alignment horizontal="right"/>
    </xf>
    <xf numFmtId="166" fontId="14" fillId="3" borderId="23" xfId="6" applyNumberFormat="1" applyFont="1" applyFill="1" applyBorder="1" applyAlignment="1">
      <alignment horizontal="right"/>
    </xf>
    <xf numFmtId="2" fontId="14" fillId="3" borderId="24" xfId="6" applyNumberFormat="1" applyFont="1" applyFill="1" applyBorder="1" applyAlignment="1">
      <alignment horizontal="right"/>
    </xf>
  </cellXfs>
  <cellStyles count="7">
    <cellStyle name="Comma" xfId="1" builtinId="3"/>
    <cellStyle name="Įprastas 2" xfId="3"/>
    <cellStyle name="Įprastas 2 2" xfId="4"/>
    <cellStyle name="Normal" xfId="0" builtinId="0"/>
    <cellStyle name="Paprastas 2" xfId="6"/>
    <cellStyle name="Paprastas 3" xfId="2"/>
    <cellStyle name="Paprastas 4" xfId="5"/>
  </cellStyles>
  <dxfs count="0"/>
  <tableStyles count="0" defaultTableStyle="TableStyleMedium9" defaultPivotStyle="PivotStyleLight16"/>
  <colors>
    <mruColors>
      <color rgb="FFFFFF99"/>
      <color rgb="FFFFCC99"/>
      <color rgb="FFFFCC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1"/>
  <sheetViews>
    <sheetView tabSelected="1" zoomScaleNormal="100" workbookViewId="0">
      <pane xSplit="1" ySplit="5" topLeftCell="B144" activePane="bottomRight" state="frozen"/>
      <selection pane="topRight" activeCell="C1" sqref="C1"/>
      <selection pane="bottomLeft" activeCell="A9" sqref="A9"/>
      <selection pane="bottomRight" activeCell="U157" sqref="U157"/>
    </sheetView>
  </sheetViews>
  <sheetFormatPr defaultRowHeight="11.25"/>
  <cols>
    <col min="1" max="1" width="8.7109375" style="1" customWidth="1"/>
    <col min="2" max="2" width="12.140625" style="15" bestFit="1" customWidth="1"/>
    <col min="3" max="3" width="27" style="52" customWidth="1"/>
    <col min="4" max="4" width="6.28515625" style="15" customWidth="1"/>
    <col min="5" max="5" width="7.7109375" style="15" customWidth="1"/>
    <col min="6" max="6" width="6.42578125" style="16" customWidth="1"/>
    <col min="7" max="7" width="8.5703125" style="16" customWidth="1"/>
    <col min="8" max="8" width="9.5703125" style="16" customWidth="1"/>
    <col min="9" max="9" width="7.140625" style="16" customWidth="1"/>
    <col min="10" max="10" width="8.140625" style="16" customWidth="1"/>
    <col min="11" max="11" width="11" style="15" customWidth="1"/>
    <col min="12" max="12" width="8.140625" style="16" customWidth="1"/>
    <col min="13" max="14" width="10.140625" style="16" customWidth="1"/>
    <col min="15" max="15" width="11.28515625" style="15" customWidth="1"/>
    <col min="16" max="16" width="11.85546875" style="15" customWidth="1"/>
    <col min="17" max="17" width="11.7109375" style="15" customWidth="1"/>
    <col min="18" max="16384" width="9.140625" style="1"/>
  </cols>
  <sheetData>
    <row r="1" spans="1:17" ht="19.5" customHeight="1" thickBot="1">
      <c r="A1" s="29" t="s">
        <v>395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 customHeight="1">
      <c r="A2" s="40" t="s">
        <v>0</v>
      </c>
      <c r="B2" s="37" t="s">
        <v>26</v>
      </c>
      <c r="C2" s="45" t="s">
        <v>1</v>
      </c>
      <c r="D2" s="32" t="s">
        <v>2</v>
      </c>
      <c r="E2" s="32" t="s">
        <v>15</v>
      </c>
      <c r="F2" s="34" t="s">
        <v>11</v>
      </c>
      <c r="G2" s="35"/>
      <c r="H2" s="35"/>
      <c r="I2" s="36"/>
      <c r="J2" s="32" t="s">
        <v>3</v>
      </c>
      <c r="K2" s="32" t="s">
        <v>14</v>
      </c>
      <c r="L2" s="32" t="s">
        <v>4</v>
      </c>
      <c r="M2" s="32" t="s">
        <v>5</v>
      </c>
      <c r="N2" s="32" t="s">
        <v>10</v>
      </c>
      <c r="O2" s="43" t="s">
        <v>18</v>
      </c>
      <c r="P2" s="32" t="s">
        <v>23</v>
      </c>
      <c r="Q2" s="30" t="s">
        <v>20</v>
      </c>
    </row>
    <row r="3" spans="1:17" s="3" customFormat="1" ht="52.5" customHeight="1">
      <c r="A3" s="41"/>
      <c r="B3" s="38"/>
      <c r="C3" s="46"/>
      <c r="D3" s="33"/>
      <c r="E3" s="33"/>
      <c r="F3" s="2" t="s">
        <v>17</v>
      </c>
      <c r="G3" s="2" t="s">
        <v>12</v>
      </c>
      <c r="H3" s="2" t="s">
        <v>16</v>
      </c>
      <c r="I3" s="2" t="s">
        <v>13</v>
      </c>
      <c r="J3" s="33"/>
      <c r="K3" s="33"/>
      <c r="L3" s="33"/>
      <c r="M3" s="33"/>
      <c r="N3" s="33"/>
      <c r="O3" s="44"/>
      <c r="P3" s="33"/>
      <c r="Q3" s="31"/>
    </row>
    <row r="4" spans="1:17" s="7" customFormat="1" ht="13.5" customHeight="1">
      <c r="A4" s="42"/>
      <c r="B4" s="39"/>
      <c r="C4" s="47"/>
      <c r="D4" s="4" t="s">
        <v>6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19</v>
      </c>
      <c r="K4" s="4" t="s">
        <v>8</v>
      </c>
      <c r="L4" s="4" t="s">
        <v>19</v>
      </c>
      <c r="M4" s="4" t="s">
        <v>25</v>
      </c>
      <c r="N4" s="4" t="s">
        <v>9</v>
      </c>
      <c r="O4" s="4" t="s">
        <v>24</v>
      </c>
      <c r="P4" s="5" t="s">
        <v>22</v>
      </c>
      <c r="Q4" s="6" t="s">
        <v>21</v>
      </c>
    </row>
    <row r="5" spans="1:17" s="7" customFormat="1" ht="13.5" customHeight="1" thickBot="1">
      <c r="A5" s="8">
        <v>1</v>
      </c>
      <c r="B5" s="9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0">
        <v>12</v>
      </c>
      <c r="M5" s="11">
        <v>13</v>
      </c>
      <c r="N5" s="11">
        <v>14</v>
      </c>
      <c r="O5" s="12">
        <v>15</v>
      </c>
      <c r="P5" s="10">
        <v>16</v>
      </c>
      <c r="Q5" s="13">
        <v>17</v>
      </c>
    </row>
    <row r="6" spans="1:17" s="14" customFormat="1" ht="11.25" customHeight="1">
      <c r="A6" s="272" t="s">
        <v>991</v>
      </c>
      <c r="B6" s="222" t="s">
        <v>743</v>
      </c>
      <c r="C6" s="223" t="s">
        <v>703</v>
      </c>
      <c r="D6" s="224">
        <v>140</v>
      </c>
      <c r="E6" s="224">
        <v>2009</v>
      </c>
      <c r="F6" s="225">
        <v>43</v>
      </c>
      <c r="G6" s="225"/>
      <c r="H6" s="225"/>
      <c r="I6" s="225">
        <v>43</v>
      </c>
      <c r="J6" s="226">
        <v>9166.77</v>
      </c>
      <c r="K6" s="226">
        <v>37.094000000000001</v>
      </c>
      <c r="L6" s="226">
        <v>9166.77</v>
      </c>
      <c r="M6" s="227">
        <f>K6/L6</f>
        <v>4.046572565909257E-3</v>
      </c>
      <c r="N6" s="226">
        <v>249.16499999999999</v>
      </c>
      <c r="O6" s="226">
        <f>M6*N6</f>
        <v>1.0082642533847799</v>
      </c>
      <c r="P6" s="226">
        <f>M6*60*1000</f>
        <v>242.79435395455542</v>
      </c>
      <c r="Q6" s="228">
        <f>P6*N6/1000</f>
        <v>60.495855203086805</v>
      </c>
    </row>
    <row r="7" spans="1:17" s="14" customFormat="1" ht="12.75" customHeight="1">
      <c r="A7" s="221"/>
      <c r="B7" s="229" t="s">
        <v>169</v>
      </c>
      <c r="C7" s="230" t="s">
        <v>521</v>
      </c>
      <c r="D7" s="231">
        <v>100</v>
      </c>
      <c r="E7" s="232" t="s">
        <v>42</v>
      </c>
      <c r="F7" s="233">
        <f>G7+H7+I7</f>
        <v>50.41675</v>
      </c>
      <c r="G7" s="233">
        <v>7.5607500000000005</v>
      </c>
      <c r="H7" s="233">
        <v>16</v>
      </c>
      <c r="I7" s="233">
        <v>26.856000000000002</v>
      </c>
      <c r="J7" s="234">
        <v>4428.2300000000005</v>
      </c>
      <c r="K7" s="234">
        <v>26.856000000000002</v>
      </c>
      <c r="L7" s="234">
        <v>4428.2300000000005</v>
      </c>
      <c r="M7" s="235">
        <f>K7/L7</f>
        <v>6.0647256352989792E-3</v>
      </c>
      <c r="N7" s="234">
        <v>241.2</v>
      </c>
      <c r="O7" s="234">
        <f>M7*N7</f>
        <v>1.4628118232341136</v>
      </c>
      <c r="P7" s="234">
        <f>M7*60*1000</f>
        <v>363.88353811793877</v>
      </c>
      <c r="Q7" s="236">
        <f>P7*N7/1000</f>
        <v>87.768709394046837</v>
      </c>
    </row>
    <row r="8" spans="1:17" s="14" customFormat="1" ht="12.75" customHeight="1">
      <c r="A8" s="221"/>
      <c r="B8" s="237" t="s">
        <v>743</v>
      </c>
      <c r="C8" s="230" t="s">
        <v>704</v>
      </c>
      <c r="D8" s="232">
        <v>72</v>
      </c>
      <c r="E8" s="232">
        <v>1969</v>
      </c>
      <c r="F8" s="233">
        <v>41.847799999999999</v>
      </c>
      <c r="G8" s="233">
        <v>11.440799999999999</v>
      </c>
      <c r="H8" s="233">
        <v>7.2</v>
      </c>
      <c r="I8" s="233">
        <v>23.207000000000001</v>
      </c>
      <c r="J8" s="234">
        <v>3814.69</v>
      </c>
      <c r="K8" s="234">
        <v>23.206900000000001</v>
      </c>
      <c r="L8" s="234">
        <v>3814.69</v>
      </c>
      <c r="M8" s="235">
        <f>K8/L8</f>
        <v>6.0835611805939672E-3</v>
      </c>
      <c r="N8" s="234">
        <v>249.16499999999999</v>
      </c>
      <c r="O8" s="234">
        <f>M8*N8</f>
        <v>1.5158105215626958</v>
      </c>
      <c r="P8" s="234">
        <f>M8*60*1000</f>
        <v>365.01367083563804</v>
      </c>
      <c r="Q8" s="236">
        <f>P8*N8/1000</f>
        <v>90.94863129376175</v>
      </c>
    </row>
    <row r="9" spans="1:17" s="14" customFormat="1" ht="12.75" customHeight="1">
      <c r="A9" s="221"/>
      <c r="B9" s="237" t="s">
        <v>916</v>
      </c>
      <c r="C9" s="238" t="s">
        <v>888</v>
      </c>
      <c r="D9" s="239">
        <v>59</v>
      </c>
      <c r="E9" s="239">
        <v>1975</v>
      </c>
      <c r="F9" s="240">
        <v>17.905000000000001</v>
      </c>
      <c r="G9" s="240">
        <v>0</v>
      </c>
      <c r="H9" s="240">
        <v>0</v>
      </c>
      <c r="I9" s="240">
        <v>17.905000000000001</v>
      </c>
      <c r="J9" s="241">
        <v>2729.69</v>
      </c>
      <c r="K9" s="241">
        <v>17.905000000000001</v>
      </c>
      <c r="L9" s="241">
        <v>2729.69</v>
      </c>
      <c r="M9" s="242">
        <v>6.5593528935520154E-3</v>
      </c>
      <c r="N9" s="241">
        <v>311.95800000000003</v>
      </c>
      <c r="O9" s="241">
        <v>2.0462426099666997</v>
      </c>
      <c r="P9" s="241">
        <v>393.56117361312096</v>
      </c>
      <c r="Q9" s="243">
        <v>122.77455659800201</v>
      </c>
    </row>
    <row r="10" spans="1:17" s="14" customFormat="1" ht="12.75" customHeight="1">
      <c r="A10" s="221"/>
      <c r="B10" s="229" t="s">
        <v>278</v>
      </c>
      <c r="C10" s="230" t="s">
        <v>992</v>
      </c>
      <c r="D10" s="232">
        <v>45</v>
      </c>
      <c r="E10" s="232" t="s">
        <v>42</v>
      </c>
      <c r="F10" s="244">
        <f>G10+H10+I10</f>
        <v>27.009</v>
      </c>
      <c r="G10" s="244">
        <v>3.42</v>
      </c>
      <c r="H10" s="244">
        <v>7.34</v>
      </c>
      <c r="I10" s="244">
        <v>16.248999999999999</v>
      </c>
      <c r="J10" s="234">
        <v>2345.1999999999998</v>
      </c>
      <c r="K10" s="245">
        <v>16.248999999999999</v>
      </c>
      <c r="L10" s="234">
        <v>2345.1999999999998</v>
      </c>
      <c r="M10" s="246">
        <f>K10/L10</f>
        <v>6.9286201603274778E-3</v>
      </c>
      <c r="N10" s="245">
        <v>207.8</v>
      </c>
      <c r="O10" s="247">
        <f>M10*N10</f>
        <v>1.4397672693160499</v>
      </c>
      <c r="P10" s="247">
        <f>M10*60*1000</f>
        <v>415.71720961964866</v>
      </c>
      <c r="Q10" s="248">
        <f>P10*N10/1000</f>
        <v>86.386036158962995</v>
      </c>
    </row>
    <row r="11" spans="1:17" s="14" customFormat="1" ht="12.75" customHeight="1">
      <c r="A11" s="221"/>
      <c r="B11" s="229" t="s">
        <v>169</v>
      </c>
      <c r="C11" s="230" t="s">
        <v>522</v>
      </c>
      <c r="D11" s="231">
        <v>76</v>
      </c>
      <c r="E11" s="232" t="s">
        <v>42</v>
      </c>
      <c r="F11" s="233">
        <f>G11+H11+I11</f>
        <v>46.698</v>
      </c>
      <c r="G11" s="233">
        <v>6.2220000000000004</v>
      </c>
      <c r="H11" s="233">
        <v>11.92</v>
      </c>
      <c r="I11" s="233">
        <v>28.556000000000001</v>
      </c>
      <c r="J11" s="234">
        <v>3987.52</v>
      </c>
      <c r="K11" s="234">
        <v>28.556000000000001</v>
      </c>
      <c r="L11" s="234">
        <v>3987.52</v>
      </c>
      <c r="M11" s="235">
        <f>K11/L11</f>
        <v>7.1613433913811095E-3</v>
      </c>
      <c r="N11" s="234">
        <v>241.2</v>
      </c>
      <c r="O11" s="234">
        <v>1.8553097459405368</v>
      </c>
      <c r="P11" s="234">
        <f>M11*60*1000</f>
        <v>429.68060348286656</v>
      </c>
      <c r="Q11" s="236">
        <f>P11*N11/1000</f>
        <v>103.63896156006741</v>
      </c>
    </row>
    <row r="12" spans="1:17" s="14" customFormat="1" ht="12.75" customHeight="1">
      <c r="A12" s="221"/>
      <c r="B12" s="229" t="s">
        <v>265</v>
      </c>
      <c r="C12" s="230" t="s">
        <v>638</v>
      </c>
      <c r="D12" s="232">
        <v>30</v>
      </c>
      <c r="E12" s="232">
        <v>1987</v>
      </c>
      <c r="F12" s="233">
        <v>20.61</v>
      </c>
      <c r="G12" s="233">
        <v>4.1619999999999999</v>
      </c>
      <c r="H12" s="233">
        <v>4.8</v>
      </c>
      <c r="I12" s="233">
        <v>11.648</v>
      </c>
      <c r="J12" s="234">
        <v>1595.47</v>
      </c>
      <c r="K12" s="234">
        <v>11.648</v>
      </c>
      <c r="L12" s="234">
        <v>1595.47</v>
      </c>
      <c r="M12" s="235">
        <f>K12/L12</f>
        <v>7.300670021999787E-3</v>
      </c>
      <c r="N12" s="234">
        <v>251.35</v>
      </c>
      <c r="O12" s="234">
        <f>M12*N12</f>
        <v>1.8350234100296463</v>
      </c>
      <c r="P12" s="234">
        <f>M12*60*1000</f>
        <v>438.0402013199872</v>
      </c>
      <c r="Q12" s="236">
        <f>P12*N12/1000</f>
        <v>110.10140460177878</v>
      </c>
    </row>
    <row r="13" spans="1:17" s="14" customFormat="1" ht="12.75" customHeight="1">
      <c r="A13" s="221"/>
      <c r="B13" s="229" t="s">
        <v>278</v>
      </c>
      <c r="C13" s="230" t="s">
        <v>993</v>
      </c>
      <c r="D13" s="232">
        <v>45</v>
      </c>
      <c r="E13" s="232" t="s">
        <v>42</v>
      </c>
      <c r="F13" s="244">
        <f>SUM(G13:I13)</f>
        <v>29.298999999999999</v>
      </c>
      <c r="G13" s="244">
        <v>5.25</v>
      </c>
      <c r="H13" s="244">
        <v>7.34</v>
      </c>
      <c r="I13" s="244">
        <v>16.709</v>
      </c>
      <c r="J13" s="234">
        <v>2285.7199999999998</v>
      </c>
      <c r="K13" s="245">
        <v>16.709</v>
      </c>
      <c r="L13" s="234">
        <v>2285.6999999999998</v>
      </c>
      <c r="M13" s="246">
        <f>K13/L13</f>
        <v>7.3102331889574315E-3</v>
      </c>
      <c r="N13" s="245">
        <v>207.8</v>
      </c>
      <c r="O13" s="247">
        <f>M13*N13</f>
        <v>1.5190664566653544</v>
      </c>
      <c r="P13" s="247">
        <f>M13*60*1000</f>
        <v>438.6139913374459</v>
      </c>
      <c r="Q13" s="248">
        <f>P13*N13/1000</f>
        <v>91.143987399921258</v>
      </c>
    </row>
    <row r="14" spans="1:17" s="14" customFormat="1" ht="12.75" customHeight="1">
      <c r="A14" s="221"/>
      <c r="B14" s="237" t="s">
        <v>394</v>
      </c>
      <c r="C14" s="230" t="s">
        <v>384</v>
      </c>
      <c r="D14" s="232">
        <v>39</v>
      </c>
      <c r="E14" s="232">
        <v>1992</v>
      </c>
      <c r="F14" s="233">
        <f>SUM(G14:I14)</f>
        <v>27.807000000000002</v>
      </c>
      <c r="G14" s="233">
        <v>4.3390490000000002</v>
      </c>
      <c r="H14" s="233">
        <v>6.4</v>
      </c>
      <c r="I14" s="233">
        <v>17.067951000000001</v>
      </c>
      <c r="J14" s="234">
        <v>2267.6400000000003</v>
      </c>
      <c r="K14" s="234">
        <f>I14</f>
        <v>17.067951000000001</v>
      </c>
      <c r="L14" s="234">
        <f>J14</f>
        <v>2267.6400000000003</v>
      </c>
      <c r="M14" s="235">
        <f>K14/L14</f>
        <v>7.5267463089379255E-3</v>
      </c>
      <c r="N14" s="234">
        <v>220.94300000000001</v>
      </c>
      <c r="O14" s="234">
        <f>M14*N14</f>
        <v>1.6629819097356722</v>
      </c>
      <c r="P14" s="234">
        <f>M14*60*1000</f>
        <v>451.60477853627549</v>
      </c>
      <c r="Q14" s="236">
        <f>P14*N14/1000</f>
        <v>99.778914584140324</v>
      </c>
    </row>
    <row r="15" spans="1:17" s="14" customFormat="1" ht="12.75" customHeight="1">
      <c r="A15" s="221"/>
      <c r="B15" s="229" t="s">
        <v>278</v>
      </c>
      <c r="C15" s="230" t="s">
        <v>994</v>
      </c>
      <c r="D15" s="232">
        <v>55</v>
      </c>
      <c r="E15" s="232" t="s">
        <v>42</v>
      </c>
      <c r="F15" s="244">
        <f>SUM(G15:I15)</f>
        <v>35.94</v>
      </c>
      <c r="G15" s="244">
        <v>4.6399999999999997</v>
      </c>
      <c r="H15" s="244">
        <v>8.81</v>
      </c>
      <c r="I15" s="244">
        <v>22.49</v>
      </c>
      <c r="J15" s="234">
        <v>2979.1</v>
      </c>
      <c r="K15" s="245">
        <v>22.49</v>
      </c>
      <c r="L15" s="234">
        <v>2979.1</v>
      </c>
      <c r="M15" s="246">
        <f>K15/L15</f>
        <v>7.5492598435769193E-3</v>
      </c>
      <c r="N15" s="245">
        <v>207.8</v>
      </c>
      <c r="O15" s="247">
        <f>M15*N15</f>
        <v>1.5687361954952839</v>
      </c>
      <c r="P15" s="247">
        <f>M15*60*1000</f>
        <v>452.95559061461518</v>
      </c>
      <c r="Q15" s="248">
        <f>P15*N15/1000</f>
        <v>94.124171729717034</v>
      </c>
    </row>
    <row r="16" spans="1:17" s="14" customFormat="1" ht="12.75" customHeight="1">
      <c r="A16" s="221"/>
      <c r="B16" s="229" t="s">
        <v>172</v>
      </c>
      <c r="C16" s="249" t="s">
        <v>545</v>
      </c>
      <c r="D16" s="250">
        <v>40</v>
      </c>
      <c r="E16" s="251" t="s">
        <v>42</v>
      </c>
      <c r="F16" s="252">
        <v>32.36</v>
      </c>
      <c r="G16" s="252">
        <v>7.02</v>
      </c>
      <c r="H16" s="252">
        <v>6.4</v>
      </c>
      <c r="I16" s="252">
        <v>18.940000000000001</v>
      </c>
      <c r="J16" s="253">
        <v>2495.71</v>
      </c>
      <c r="K16" s="254">
        <v>18.940000000000001</v>
      </c>
      <c r="L16" s="253">
        <v>2495.71</v>
      </c>
      <c r="M16" s="255">
        <f>K16/L16</f>
        <v>7.5890227630614135E-3</v>
      </c>
      <c r="N16" s="256">
        <v>223.3</v>
      </c>
      <c r="O16" s="256">
        <f>M16*N16</f>
        <v>1.6946287829916138</v>
      </c>
      <c r="P16" s="256">
        <f>M16*60*1000</f>
        <v>455.34136578368481</v>
      </c>
      <c r="Q16" s="257">
        <f>P16*N16/1000</f>
        <v>101.67772697949681</v>
      </c>
    </row>
    <row r="17" spans="1:17" s="14" customFormat="1" ht="12.75" customHeight="1">
      <c r="A17" s="221"/>
      <c r="B17" s="237" t="s">
        <v>213</v>
      </c>
      <c r="C17" s="230" t="s">
        <v>183</v>
      </c>
      <c r="D17" s="232">
        <v>50</v>
      </c>
      <c r="E17" s="232">
        <v>1978</v>
      </c>
      <c r="F17" s="233">
        <v>32.58</v>
      </c>
      <c r="G17" s="233">
        <v>4.9037009999999999</v>
      </c>
      <c r="H17" s="233">
        <v>8</v>
      </c>
      <c r="I17" s="233">
        <v>19.675999999999998</v>
      </c>
      <c r="J17" s="234">
        <v>2590.16</v>
      </c>
      <c r="K17" s="234">
        <v>19.675999999999998</v>
      </c>
      <c r="L17" s="234">
        <v>2590.16</v>
      </c>
      <c r="M17" s="235">
        <f>K17/L17</f>
        <v>7.5964419186459525E-3</v>
      </c>
      <c r="N17" s="234">
        <v>206.55500000000001</v>
      </c>
      <c r="O17" s="234">
        <f>K17*N17/J17</f>
        <v>1.5690830605059147</v>
      </c>
      <c r="P17" s="234">
        <f>M17*60*1000</f>
        <v>455.78651511875717</v>
      </c>
      <c r="Q17" s="236">
        <f>O17*60</f>
        <v>94.144983630354886</v>
      </c>
    </row>
    <row r="18" spans="1:17" s="14" customFormat="1" ht="12.75" customHeight="1">
      <c r="A18" s="221"/>
      <c r="B18" s="229" t="s">
        <v>169</v>
      </c>
      <c r="C18" s="230" t="s">
        <v>523</v>
      </c>
      <c r="D18" s="231">
        <v>20</v>
      </c>
      <c r="E18" s="232" t="s">
        <v>42</v>
      </c>
      <c r="F18" s="233">
        <f>G18+H18+I18</f>
        <v>14.414000000000001</v>
      </c>
      <c r="G18" s="233">
        <v>1.6830000000000001</v>
      </c>
      <c r="H18" s="233">
        <v>3.2</v>
      </c>
      <c r="I18" s="233">
        <v>9.5310000000000006</v>
      </c>
      <c r="J18" s="234">
        <v>1239.08</v>
      </c>
      <c r="K18" s="234">
        <v>9.5310000000000006</v>
      </c>
      <c r="L18" s="234">
        <v>1239.08</v>
      </c>
      <c r="M18" s="235">
        <f>K18/L18</f>
        <v>7.6919972883106834E-3</v>
      </c>
      <c r="N18" s="234">
        <v>241.2</v>
      </c>
      <c r="O18" s="234">
        <f>M18*N18</f>
        <v>1.8553097459405368</v>
      </c>
      <c r="P18" s="234">
        <f>M18*60*1000</f>
        <v>461.51983729864099</v>
      </c>
      <c r="Q18" s="236">
        <f>P18*N18/1000</f>
        <v>111.3185847564322</v>
      </c>
    </row>
    <row r="19" spans="1:17" s="14" customFormat="1" ht="12.75" customHeight="1">
      <c r="A19" s="221"/>
      <c r="B19" s="237" t="s">
        <v>126</v>
      </c>
      <c r="C19" s="230" t="s">
        <v>92</v>
      </c>
      <c r="D19" s="232">
        <v>64</v>
      </c>
      <c r="E19" s="232" t="s">
        <v>42</v>
      </c>
      <c r="F19" s="233">
        <v>37.53</v>
      </c>
      <c r="G19" s="233">
        <v>10.58</v>
      </c>
      <c r="H19" s="233">
        <v>7.63</v>
      </c>
      <c r="I19" s="233">
        <v>19.32</v>
      </c>
      <c r="J19" s="234">
        <v>2419.35</v>
      </c>
      <c r="K19" s="234">
        <f>I19/J19*L19</f>
        <v>19.32</v>
      </c>
      <c r="L19" s="234">
        <v>2419.35</v>
      </c>
      <c r="M19" s="235">
        <f>K19/L19</f>
        <v>7.9856159712319436E-3</v>
      </c>
      <c r="N19" s="234">
        <v>281.32900000000001</v>
      </c>
      <c r="O19" s="234">
        <f>M19*N19</f>
        <v>2.2465853555707116</v>
      </c>
      <c r="P19" s="234">
        <f>M19*60*1000</f>
        <v>479.1369582739166</v>
      </c>
      <c r="Q19" s="236">
        <f>P19*N19/1000</f>
        <v>134.79512133424268</v>
      </c>
    </row>
    <row r="20" spans="1:17" s="14" customFormat="1" ht="12.75" customHeight="1">
      <c r="A20" s="221"/>
      <c r="B20" s="229" t="s">
        <v>808</v>
      </c>
      <c r="C20" s="238" t="s">
        <v>798</v>
      </c>
      <c r="D20" s="239">
        <v>20</v>
      </c>
      <c r="E20" s="239">
        <v>1973</v>
      </c>
      <c r="F20" s="240">
        <v>30.158999999999999</v>
      </c>
      <c r="G20" s="240">
        <v>1.7714000000000001</v>
      </c>
      <c r="H20" s="240">
        <v>3.2</v>
      </c>
      <c r="I20" s="240">
        <v>25.187598999999999</v>
      </c>
      <c r="J20" s="241">
        <v>929.05</v>
      </c>
      <c r="K20" s="241">
        <v>25.187598999999999</v>
      </c>
      <c r="L20" s="241">
        <v>3133.55</v>
      </c>
      <c r="M20" s="242">
        <v>8.0380396036444281E-3</v>
      </c>
      <c r="N20" s="241">
        <v>286.452</v>
      </c>
      <c r="O20" s="241">
        <v>2.3025125205431536</v>
      </c>
      <c r="P20" s="241">
        <v>482.28237621866572</v>
      </c>
      <c r="Q20" s="243">
        <v>138.15075123258924</v>
      </c>
    </row>
    <row r="21" spans="1:17" s="14" customFormat="1" ht="12.75" customHeight="1">
      <c r="A21" s="221"/>
      <c r="B21" s="237" t="s">
        <v>743</v>
      </c>
      <c r="C21" s="230" t="s">
        <v>705</v>
      </c>
      <c r="D21" s="232">
        <v>60</v>
      </c>
      <c r="E21" s="232">
        <v>1970</v>
      </c>
      <c r="F21" s="233">
        <v>36.9</v>
      </c>
      <c r="G21" s="233">
        <v>5.2873999999999999</v>
      </c>
      <c r="H21" s="233">
        <v>5.97</v>
      </c>
      <c r="I21" s="233">
        <v>25.642600000000002</v>
      </c>
      <c r="J21" s="234">
        <v>3171</v>
      </c>
      <c r="K21" s="234">
        <v>25.642600000000002</v>
      </c>
      <c r="L21" s="234">
        <v>3171</v>
      </c>
      <c r="M21" s="235">
        <f>K21/L21</f>
        <v>8.0865972879217915E-3</v>
      </c>
      <c r="N21" s="234">
        <v>249.16499999999999</v>
      </c>
      <c r="O21" s="234">
        <f>M21*N21</f>
        <v>2.014897013245033</v>
      </c>
      <c r="P21" s="234">
        <f>M21*60*1000</f>
        <v>485.19583727530744</v>
      </c>
      <c r="Q21" s="236">
        <f>P21*N21/1000</f>
        <v>120.89382079470197</v>
      </c>
    </row>
    <row r="22" spans="1:17" s="14" customFormat="1" ht="12.75" customHeight="1">
      <c r="A22" s="221"/>
      <c r="B22" s="229" t="s">
        <v>169</v>
      </c>
      <c r="C22" s="230" t="s">
        <v>524</v>
      </c>
      <c r="D22" s="231">
        <v>75</v>
      </c>
      <c r="E22" s="232" t="s">
        <v>42</v>
      </c>
      <c r="F22" s="233">
        <f>G22+H22+I22</f>
        <v>50.423000000000002</v>
      </c>
      <c r="G22" s="233">
        <v>6.2729999999999997</v>
      </c>
      <c r="H22" s="233">
        <v>11.84</v>
      </c>
      <c r="I22" s="233">
        <v>32.31</v>
      </c>
      <c r="J22" s="234">
        <v>3992.51</v>
      </c>
      <c r="K22" s="234">
        <v>32.31</v>
      </c>
      <c r="L22" s="234">
        <v>3992.51</v>
      </c>
      <c r="M22" s="235">
        <f>K22/L22</f>
        <v>8.0926534936668921E-3</v>
      </c>
      <c r="N22" s="234">
        <v>241.2</v>
      </c>
      <c r="O22" s="234">
        <f>M22*N22</f>
        <v>1.9519480226724544</v>
      </c>
      <c r="P22" s="234">
        <f>M22*60*1000</f>
        <v>485.55920962001352</v>
      </c>
      <c r="Q22" s="236">
        <f>P22*N22/1000</f>
        <v>117.11688136034725</v>
      </c>
    </row>
    <row r="23" spans="1:17" s="14" customFormat="1" ht="12.75" customHeight="1">
      <c r="A23" s="221"/>
      <c r="B23" s="229" t="s">
        <v>27</v>
      </c>
      <c r="C23" s="230" t="s">
        <v>396</v>
      </c>
      <c r="D23" s="232">
        <v>24</v>
      </c>
      <c r="E23" s="232" t="s">
        <v>42</v>
      </c>
      <c r="F23" s="233">
        <f>+G23+H23+I23</f>
        <v>20.519953999999998</v>
      </c>
      <c r="G23" s="233">
        <v>6.1280340000000004</v>
      </c>
      <c r="H23" s="233">
        <v>3.68</v>
      </c>
      <c r="I23" s="233">
        <v>10.711919999999999</v>
      </c>
      <c r="J23" s="234">
        <v>1323.11</v>
      </c>
      <c r="K23" s="234">
        <v>10.711919999999999</v>
      </c>
      <c r="L23" s="234">
        <v>1323.11</v>
      </c>
      <c r="M23" s="235">
        <f>K23/L23</f>
        <v>8.0960162042460568E-3</v>
      </c>
      <c r="N23" s="234">
        <v>249.71899999999999</v>
      </c>
      <c r="O23" s="234">
        <f>M23*N23</f>
        <v>2.0217290705081212</v>
      </c>
      <c r="P23" s="234">
        <f>M23*60*1000</f>
        <v>485.76097225476337</v>
      </c>
      <c r="Q23" s="236">
        <f>P23*N23/1000</f>
        <v>121.30374423048725</v>
      </c>
    </row>
    <row r="24" spans="1:17" s="14" customFormat="1" ht="12.75" customHeight="1">
      <c r="A24" s="221"/>
      <c r="B24" s="229" t="s">
        <v>169</v>
      </c>
      <c r="C24" s="230" t="s">
        <v>525</v>
      </c>
      <c r="D24" s="231">
        <v>55</v>
      </c>
      <c r="E24" s="232" t="s">
        <v>42</v>
      </c>
      <c r="F24" s="233">
        <f>G24+H24+I24</f>
        <v>33.25</v>
      </c>
      <c r="G24" s="233">
        <v>3.8760000000000003</v>
      </c>
      <c r="H24" s="233">
        <v>8.56</v>
      </c>
      <c r="I24" s="233">
        <v>20.814</v>
      </c>
      <c r="J24" s="234">
        <v>2537.7200000000003</v>
      </c>
      <c r="K24" s="234">
        <v>20.814</v>
      </c>
      <c r="L24" s="234">
        <v>2537.7200000000003</v>
      </c>
      <c r="M24" s="235">
        <f>K24/L24</f>
        <v>8.2018504799583874E-3</v>
      </c>
      <c r="N24" s="234">
        <v>241.2</v>
      </c>
      <c r="O24" s="234">
        <f>M24*N24</f>
        <v>1.978286335765963</v>
      </c>
      <c r="P24" s="234">
        <f>M24*60*1000</f>
        <v>492.11102879750325</v>
      </c>
      <c r="Q24" s="236">
        <f>P24*N24/1000</f>
        <v>118.69718014595779</v>
      </c>
    </row>
    <row r="25" spans="1:17" s="14" customFormat="1" ht="12.75" customHeight="1">
      <c r="A25" s="221"/>
      <c r="B25" s="229" t="s">
        <v>265</v>
      </c>
      <c r="C25" s="230" t="s">
        <v>258</v>
      </c>
      <c r="D25" s="232">
        <v>29</v>
      </c>
      <c r="E25" s="232">
        <v>1984</v>
      </c>
      <c r="F25" s="233">
        <v>16.783999999999999</v>
      </c>
      <c r="G25" s="233">
        <v>3.4830000000000001</v>
      </c>
      <c r="H25" s="233">
        <v>0.93400000000000005</v>
      </c>
      <c r="I25" s="233">
        <v>12.367000000000001</v>
      </c>
      <c r="J25" s="234">
        <v>1502.19</v>
      </c>
      <c r="K25" s="234">
        <v>12.367000000000001</v>
      </c>
      <c r="L25" s="234">
        <v>1502.19</v>
      </c>
      <c r="M25" s="235">
        <f>K25/L25</f>
        <v>8.2326470020436839E-3</v>
      </c>
      <c r="N25" s="234">
        <v>251.35</v>
      </c>
      <c r="O25" s="234">
        <f>M25*N25</f>
        <v>2.0692758239636797</v>
      </c>
      <c r="P25" s="234">
        <f>M25*60*1000</f>
        <v>493.95882012262103</v>
      </c>
      <c r="Q25" s="236">
        <f>P25*N25/1000</f>
        <v>124.1565494378208</v>
      </c>
    </row>
    <row r="26" spans="1:17" s="14" customFormat="1" ht="12.75" customHeight="1">
      <c r="A26" s="221"/>
      <c r="B26" s="237" t="s">
        <v>213</v>
      </c>
      <c r="C26" s="230" t="s">
        <v>190</v>
      </c>
      <c r="D26" s="232">
        <v>60</v>
      </c>
      <c r="E26" s="232">
        <v>1986</v>
      </c>
      <c r="F26" s="233">
        <v>48.52</v>
      </c>
      <c r="G26" s="233">
        <v>7.3661370000000002</v>
      </c>
      <c r="H26" s="233">
        <v>9.2799999999999994</v>
      </c>
      <c r="I26" s="233">
        <v>31.873999999999999</v>
      </c>
      <c r="J26" s="234">
        <v>3808.22</v>
      </c>
      <c r="K26" s="234">
        <v>31.873999999999999</v>
      </c>
      <c r="L26" s="234">
        <v>3808.22</v>
      </c>
      <c r="M26" s="235">
        <f>K26/L26</f>
        <v>8.3697895604770735E-3</v>
      </c>
      <c r="N26" s="234">
        <v>206.55500000000001</v>
      </c>
      <c r="O26" s="234">
        <f>K26*N26/J26</f>
        <v>1.7288218826643418</v>
      </c>
      <c r="P26" s="234">
        <f>M26*60*1000</f>
        <v>502.18737362862441</v>
      </c>
      <c r="Q26" s="236">
        <f>O26*60</f>
        <v>103.72931295986051</v>
      </c>
    </row>
    <row r="27" spans="1:17" s="14" customFormat="1" ht="12.75" customHeight="1">
      <c r="A27" s="221"/>
      <c r="B27" s="229" t="s">
        <v>808</v>
      </c>
      <c r="C27" s="258" t="s">
        <v>809</v>
      </c>
      <c r="D27" s="259">
        <v>44</v>
      </c>
      <c r="E27" s="259">
        <v>1985</v>
      </c>
      <c r="F27" s="260">
        <v>29.835000000000001</v>
      </c>
      <c r="G27" s="260">
        <v>4.3005449999999996</v>
      </c>
      <c r="H27" s="260">
        <v>6.32</v>
      </c>
      <c r="I27" s="260">
        <v>19.214452999999999</v>
      </c>
      <c r="J27" s="261">
        <v>2285.27</v>
      </c>
      <c r="K27" s="261">
        <v>19.214452999999999</v>
      </c>
      <c r="L27" s="261">
        <v>2285.27</v>
      </c>
      <c r="M27" s="262">
        <v>8.4079574842359974E-3</v>
      </c>
      <c r="N27" s="261">
        <v>286.452</v>
      </c>
      <c r="O27" s="261">
        <v>2.4084762372743698</v>
      </c>
      <c r="P27" s="261">
        <v>504.47744905415982</v>
      </c>
      <c r="Q27" s="263">
        <v>144.50857423646218</v>
      </c>
    </row>
    <row r="28" spans="1:17" s="14" customFormat="1" ht="12.75" customHeight="1">
      <c r="A28" s="221"/>
      <c r="B28" s="229" t="s">
        <v>27</v>
      </c>
      <c r="C28" s="230" t="s">
        <v>397</v>
      </c>
      <c r="D28" s="232">
        <v>40</v>
      </c>
      <c r="E28" s="232" t="s">
        <v>42</v>
      </c>
      <c r="F28" s="233">
        <f>+G28+H28+I28</f>
        <v>28.381997999999999</v>
      </c>
      <c r="G28" s="233">
        <v>3.3833380000000002</v>
      </c>
      <c r="H28" s="233">
        <v>6.17</v>
      </c>
      <c r="I28" s="233">
        <v>18.828659999999999</v>
      </c>
      <c r="J28" s="234">
        <v>2233.8000000000002</v>
      </c>
      <c r="K28" s="234">
        <v>18.828659999999999</v>
      </c>
      <c r="L28" s="234">
        <v>2233.8000000000002</v>
      </c>
      <c r="M28" s="235">
        <f>K28/L28</f>
        <v>8.4289820037604067E-3</v>
      </c>
      <c r="N28" s="234">
        <v>249.71899999999999</v>
      </c>
      <c r="O28" s="234">
        <f>M28*N28</f>
        <v>2.1048769569970451</v>
      </c>
      <c r="P28" s="234">
        <f>M28*60*1000</f>
        <v>505.73892022562438</v>
      </c>
      <c r="Q28" s="236">
        <f>P28*N28/1000</f>
        <v>126.29261741982269</v>
      </c>
    </row>
    <row r="29" spans="1:17" s="14" customFormat="1" ht="12.75" customHeight="1">
      <c r="A29" s="221"/>
      <c r="B29" s="237" t="s">
        <v>126</v>
      </c>
      <c r="C29" s="230" t="s">
        <v>91</v>
      </c>
      <c r="D29" s="232">
        <v>86</v>
      </c>
      <c r="E29" s="232">
        <v>2006</v>
      </c>
      <c r="F29" s="233">
        <v>58.85</v>
      </c>
      <c r="G29" s="233">
        <v>10.33</v>
      </c>
      <c r="H29" s="233">
        <v>5.73</v>
      </c>
      <c r="I29" s="233">
        <f>F29-G29-H29</f>
        <v>42.790000000000006</v>
      </c>
      <c r="J29" s="234">
        <v>5056.92</v>
      </c>
      <c r="K29" s="234">
        <f>I29/J29*L29</f>
        <v>42.790000000000013</v>
      </c>
      <c r="L29" s="234">
        <v>5056.92</v>
      </c>
      <c r="M29" s="235">
        <f>K29/L29</f>
        <v>8.4616723222831307E-3</v>
      </c>
      <c r="N29" s="234">
        <v>281.32900000000001</v>
      </c>
      <c r="O29" s="234">
        <f>M29*N29</f>
        <v>2.3805138127555909</v>
      </c>
      <c r="P29" s="234">
        <f>M29*60*1000</f>
        <v>507.70033933698789</v>
      </c>
      <c r="Q29" s="236">
        <f>P29*N29/1000</f>
        <v>142.83082876533547</v>
      </c>
    </row>
    <row r="30" spans="1:17" s="14" customFormat="1" ht="12.75" customHeight="1">
      <c r="A30" s="221"/>
      <c r="B30" s="237" t="s">
        <v>213</v>
      </c>
      <c r="C30" s="230" t="s">
        <v>187</v>
      </c>
      <c r="D30" s="232">
        <v>12</v>
      </c>
      <c r="E30" s="232">
        <v>1963</v>
      </c>
      <c r="F30" s="233">
        <v>7.17</v>
      </c>
      <c r="G30" s="233">
        <v>0.69120400000000004</v>
      </c>
      <c r="H30" s="233">
        <v>1.92</v>
      </c>
      <c r="I30" s="233">
        <v>4.5586000000000002</v>
      </c>
      <c r="J30" s="234">
        <v>532.45000000000005</v>
      </c>
      <c r="K30" s="234">
        <v>4.5586000000000002</v>
      </c>
      <c r="L30" s="234">
        <v>532.45000000000005</v>
      </c>
      <c r="M30" s="235">
        <f>K30/L30</f>
        <v>8.5615550755939514E-3</v>
      </c>
      <c r="N30" s="234">
        <v>206.55500000000001</v>
      </c>
      <c r="O30" s="234">
        <f>K30*N30/J30</f>
        <v>1.7684320086393088</v>
      </c>
      <c r="P30" s="234">
        <f>M30*60*1000</f>
        <v>513.69330453563714</v>
      </c>
      <c r="Q30" s="236">
        <f>O30*60</f>
        <v>106.10592051835853</v>
      </c>
    </row>
    <row r="31" spans="1:17" s="14" customFormat="1" ht="12.75" customHeight="1">
      <c r="A31" s="221"/>
      <c r="B31" s="229" t="s">
        <v>169</v>
      </c>
      <c r="C31" s="230" t="s">
        <v>152</v>
      </c>
      <c r="D31" s="231">
        <v>76</v>
      </c>
      <c r="E31" s="232" t="s">
        <v>42</v>
      </c>
      <c r="F31" s="233">
        <f>G31+H31+I31</f>
        <v>53.546999999999997</v>
      </c>
      <c r="G31" s="233">
        <v>7.1400000000000006</v>
      </c>
      <c r="H31" s="233">
        <v>12</v>
      </c>
      <c r="I31" s="233">
        <v>34.406999999999996</v>
      </c>
      <c r="J31" s="234">
        <v>4006.48</v>
      </c>
      <c r="K31" s="234">
        <v>34.406999999999996</v>
      </c>
      <c r="L31" s="234">
        <v>4006.48</v>
      </c>
      <c r="M31" s="235">
        <f>K31/L31</f>
        <v>8.5878377029212673E-3</v>
      </c>
      <c r="N31" s="234">
        <v>241.2</v>
      </c>
      <c r="O31" s="234">
        <f>M31*N31</f>
        <v>2.0713864539446094</v>
      </c>
      <c r="P31" s="234">
        <f>M31*60*1000</f>
        <v>515.270262175276</v>
      </c>
      <c r="Q31" s="236">
        <f>P31*N31/1000</f>
        <v>124.28318723667655</v>
      </c>
    </row>
    <row r="32" spans="1:17" s="14" customFormat="1" ht="12.75" customHeight="1">
      <c r="A32" s="221"/>
      <c r="B32" s="229" t="s">
        <v>77</v>
      </c>
      <c r="C32" s="230" t="s">
        <v>448</v>
      </c>
      <c r="D32" s="232">
        <v>60</v>
      </c>
      <c r="E32" s="232">
        <v>1964</v>
      </c>
      <c r="F32" s="233">
        <f>SUM(G32:I32)</f>
        <v>40.786999999999999</v>
      </c>
      <c r="G32" s="233">
        <v>5.8359799999999993</v>
      </c>
      <c r="H32" s="233">
        <v>9.6</v>
      </c>
      <c r="I32" s="233">
        <v>25.351019999999998</v>
      </c>
      <c r="J32" s="234">
        <v>2880.44</v>
      </c>
      <c r="K32" s="234">
        <v>25.351019999999998</v>
      </c>
      <c r="L32" s="234">
        <v>2880.44</v>
      </c>
      <c r="M32" s="235">
        <f>K32/L32</f>
        <v>8.8010928885864648E-3</v>
      </c>
      <c r="N32" s="234">
        <v>241</v>
      </c>
      <c r="O32" s="234">
        <f>M32*N32</f>
        <v>2.1210633861493382</v>
      </c>
      <c r="P32" s="234">
        <f>M32*60*1000</f>
        <v>528.06557331518786</v>
      </c>
      <c r="Q32" s="236">
        <f>P32*N32/1000</f>
        <v>127.26380316896028</v>
      </c>
    </row>
    <row r="33" spans="1:17" s="14" customFormat="1" ht="12.75" customHeight="1">
      <c r="A33" s="221"/>
      <c r="B33" s="229" t="s">
        <v>77</v>
      </c>
      <c r="C33" s="230" t="s">
        <v>66</v>
      </c>
      <c r="D33" s="232">
        <v>60</v>
      </c>
      <c r="E33" s="232">
        <v>1966</v>
      </c>
      <c r="F33" s="233">
        <f>SUM(G33:I33)</f>
        <v>39.647999999999996</v>
      </c>
      <c r="G33" s="233">
        <v>6.0458489999999996</v>
      </c>
      <c r="H33" s="233">
        <v>9.6</v>
      </c>
      <c r="I33" s="233">
        <v>24.002150999999998</v>
      </c>
      <c r="J33" s="234">
        <v>2708.28</v>
      </c>
      <c r="K33" s="234">
        <v>24.002150999999998</v>
      </c>
      <c r="L33" s="234">
        <v>2708.28</v>
      </c>
      <c r="M33" s="235">
        <f>K33/L33</f>
        <v>8.8625072001417855E-3</v>
      </c>
      <c r="N33" s="234">
        <v>241</v>
      </c>
      <c r="O33" s="234">
        <f>M33*N33</f>
        <v>2.1358642352341701</v>
      </c>
      <c r="P33" s="234">
        <f>M33*60*1000</f>
        <v>531.75043200850712</v>
      </c>
      <c r="Q33" s="236">
        <f>P33*N33/1000</f>
        <v>128.15185411405022</v>
      </c>
    </row>
    <row r="34" spans="1:17" s="14" customFormat="1" ht="12.75" customHeight="1">
      <c r="A34" s="221"/>
      <c r="B34" s="229" t="s">
        <v>77</v>
      </c>
      <c r="C34" s="230" t="s">
        <v>69</v>
      </c>
      <c r="D34" s="232">
        <v>60</v>
      </c>
      <c r="E34" s="232">
        <v>1963</v>
      </c>
      <c r="F34" s="233">
        <f>SUM(G34:I34)</f>
        <v>42.204999999999998</v>
      </c>
      <c r="G34" s="233">
        <v>6.9922969999999998</v>
      </c>
      <c r="H34" s="233">
        <v>9.6</v>
      </c>
      <c r="I34" s="233">
        <v>25.612703000000003</v>
      </c>
      <c r="J34" s="234">
        <v>2879.9500000000003</v>
      </c>
      <c r="K34" s="234">
        <v>25.612703000000003</v>
      </c>
      <c r="L34" s="234">
        <v>2879.9500000000003</v>
      </c>
      <c r="M34" s="235">
        <f>K34/L34</f>
        <v>8.8934540530217539E-3</v>
      </c>
      <c r="N34" s="234">
        <v>241</v>
      </c>
      <c r="O34" s="234">
        <f>M34*N34</f>
        <v>2.1433224267782429</v>
      </c>
      <c r="P34" s="234">
        <f>M34*60*1000</f>
        <v>533.60724318130531</v>
      </c>
      <c r="Q34" s="236">
        <f>P34*N34/1000</f>
        <v>128.59934560669458</v>
      </c>
    </row>
    <row r="35" spans="1:17" s="14" customFormat="1" ht="12.75" customHeight="1">
      <c r="A35" s="221"/>
      <c r="B35" s="237" t="s">
        <v>78</v>
      </c>
      <c r="C35" s="230" t="s">
        <v>476</v>
      </c>
      <c r="D35" s="232">
        <v>60</v>
      </c>
      <c r="E35" s="232" t="s">
        <v>475</v>
      </c>
      <c r="F35" s="233">
        <f>SUM(G35,H35,I35)</f>
        <v>45.031999999999996</v>
      </c>
      <c r="G35" s="233">
        <v>7.4340000000000002</v>
      </c>
      <c r="H35" s="233">
        <v>7.2969999999999997</v>
      </c>
      <c r="I35" s="233">
        <v>30.300999999999998</v>
      </c>
      <c r="J35" s="234"/>
      <c r="K35" s="234">
        <f>I35</f>
        <v>30.300999999999998</v>
      </c>
      <c r="L35" s="234">
        <v>3374.49</v>
      </c>
      <c r="M35" s="235">
        <f>K35/L35</f>
        <v>8.9794309658644718E-3</v>
      </c>
      <c r="N35" s="234">
        <v>243.07</v>
      </c>
      <c r="O35" s="234">
        <f>M35*N35</f>
        <v>2.1826302848726771</v>
      </c>
      <c r="P35" s="234">
        <f>M35*60*1000</f>
        <v>538.76585795186827</v>
      </c>
      <c r="Q35" s="236">
        <f>P35*N35/1000</f>
        <v>130.95781709236061</v>
      </c>
    </row>
    <row r="36" spans="1:17" s="14" customFormat="1" ht="12.75" customHeight="1">
      <c r="A36" s="221"/>
      <c r="B36" s="229" t="s">
        <v>77</v>
      </c>
      <c r="C36" s="230" t="s">
        <v>449</v>
      </c>
      <c r="D36" s="232">
        <v>60</v>
      </c>
      <c r="E36" s="232">
        <v>1965</v>
      </c>
      <c r="F36" s="233">
        <f>SUM(G36:I36)</f>
        <v>38.957000000000001</v>
      </c>
      <c r="G36" s="233">
        <v>4.9294200000000004</v>
      </c>
      <c r="H36" s="233">
        <v>9.6</v>
      </c>
      <c r="I36" s="233">
        <v>24.427579999999999</v>
      </c>
      <c r="J36" s="234">
        <v>2701.1</v>
      </c>
      <c r="K36" s="234">
        <v>24.427579999999999</v>
      </c>
      <c r="L36" s="234">
        <v>2701.1</v>
      </c>
      <c r="M36" s="235">
        <f>K36/L36</f>
        <v>9.0435674354892442E-3</v>
      </c>
      <c r="N36" s="234">
        <v>241</v>
      </c>
      <c r="O36" s="234">
        <f>M36*N36</f>
        <v>2.1794997519529078</v>
      </c>
      <c r="P36" s="234">
        <f>M36*60*1000</f>
        <v>542.61404612935473</v>
      </c>
      <c r="Q36" s="236">
        <f>P36*N36/1000</f>
        <v>130.76998511717449</v>
      </c>
    </row>
    <row r="37" spans="1:17" s="14" customFormat="1" ht="12.75" customHeight="1">
      <c r="A37" s="221"/>
      <c r="B37" s="229" t="s">
        <v>169</v>
      </c>
      <c r="C37" s="230" t="s">
        <v>526</v>
      </c>
      <c r="D37" s="231">
        <v>28</v>
      </c>
      <c r="E37" s="232" t="s">
        <v>42</v>
      </c>
      <c r="F37" s="233">
        <f>G37+H37+I37</f>
        <v>20.003491</v>
      </c>
      <c r="G37" s="233">
        <v>1.9094909999999998</v>
      </c>
      <c r="H37" s="233">
        <v>4.08</v>
      </c>
      <c r="I37" s="233">
        <v>14.013999999999999</v>
      </c>
      <c r="J37" s="234">
        <v>1539.28</v>
      </c>
      <c r="K37" s="234">
        <v>14.013999999999999</v>
      </c>
      <c r="L37" s="234">
        <v>1539.28</v>
      </c>
      <c r="M37" s="235">
        <f>K37/L37</f>
        <v>9.1042565355231014E-3</v>
      </c>
      <c r="N37" s="234">
        <v>241.2</v>
      </c>
      <c r="O37" s="234">
        <f>M37*N37</f>
        <v>2.1959466763681719</v>
      </c>
      <c r="P37" s="234">
        <f>M37*60*1000</f>
        <v>546.25539213138609</v>
      </c>
      <c r="Q37" s="236">
        <f>P37*N37/1000</f>
        <v>131.75680058209031</v>
      </c>
    </row>
    <row r="38" spans="1:17" s="14" customFormat="1" ht="12.75" customHeight="1">
      <c r="A38" s="221"/>
      <c r="B38" s="229" t="s">
        <v>265</v>
      </c>
      <c r="C38" s="230" t="s">
        <v>256</v>
      </c>
      <c r="D38" s="232">
        <v>25</v>
      </c>
      <c r="E38" s="232">
        <v>1969</v>
      </c>
      <c r="F38" s="233">
        <v>17.579999999999998</v>
      </c>
      <c r="G38" s="233">
        <v>1.5249999999999999</v>
      </c>
      <c r="H38" s="233">
        <v>3.84</v>
      </c>
      <c r="I38" s="233">
        <v>12.215</v>
      </c>
      <c r="J38" s="234">
        <v>1330.98</v>
      </c>
      <c r="K38" s="234">
        <v>12.215</v>
      </c>
      <c r="L38" s="234">
        <v>1330.98</v>
      </c>
      <c r="M38" s="235">
        <f>K38/L38</f>
        <v>9.177448196066057E-3</v>
      </c>
      <c r="N38" s="234">
        <v>251.35</v>
      </c>
      <c r="O38" s="234">
        <f>M38*N38</f>
        <v>2.3067516040812035</v>
      </c>
      <c r="P38" s="234">
        <f>M38*60*1000</f>
        <v>550.64689176396337</v>
      </c>
      <c r="Q38" s="236">
        <f>P38*N38/1000</f>
        <v>138.4050962448722</v>
      </c>
    </row>
    <row r="39" spans="1:17" s="14" customFormat="1" ht="12.75" customHeight="1">
      <c r="A39" s="221"/>
      <c r="B39" s="237" t="s">
        <v>383</v>
      </c>
      <c r="C39" s="238" t="s">
        <v>327</v>
      </c>
      <c r="D39" s="239">
        <v>47</v>
      </c>
      <c r="E39" s="239">
        <v>2007</v>
      </c>
      <c r="F39" s="240">
        <v>40.215000000000003</v>
      </c>
      <c r="G39" s="240">
        <v>9.8862480000000001</v>
      </c>
      <c r="H39" s="240">
        <v>3.76</v>
      </c>
      <c r="I39" s="240">
        <v>26.568757000000002</v>
      </c>
      <c r="J39" s="241">
        <v>2876.41</v>
      </c>
      <c r="K39" s="241">
        <v>26.568757000000002</v>
      </c>
      <c r="L39" s="241">
        <v>2876.41</v>
      </c>
      <c r="M39" s="242">
        <v>9.2367767460132602E-3</v>
      </c>
      <c r="N39" s="241">
        <v>265.41500000000002</v>
      </c>
      <c r="O39" s="241">
        <v>2.4515791000431095</v>
      </c>
      <c r="P39" s="241">
        <v>554.20660476079559</v>
      </c>
      <c r="Q39" s="243">
        <v>147.09474600258656</v>
      </c>
    </row>
    <row r="40" spans="1:17" s="14" customFormat="1" ht="12.75" customHeight="1">
      <c r="A40" s="221"/>
      <c r="B40" s="229" t="s">
        <v>169</v>
      </c>
      <c r="C40" s="230" t="s">
        <v>527</v>
      </c>
      <c r="D40" s="231">
        <v>37</v>
      </c>
      <c r="E40" s="232" t="s">
        <v>42</v>
      </c>
      <c r="F40" s="233">
        <f>G40+H40+I40</f>
        <v>29.799999999999997</v>
      </c>
      <c r="G40" s="233">
        <v>3.3149999999999999</v>
      </c>
      <c r="H40" s="233">
        <v>5.84</v>
      </c>
      <c r="I40" s="233">
        <v>20.645</v>
      </c>
      <c r="J40" s="234">
        <v>2232.48</v>
      </c>
      <c r="K40" s="234">
        <v>20.645</v>
      </c>
      <c r="L40" s="234">
        <v>2232.48</v>
      </c>
      <c r="M40" s="235">
        <f>K40/L40</f>
        <v>9.2475632480470155E-3</v>
      </c>
      <c r="N40" s="234">
        <v>241.2</v>
      </c>
      <c r="O40" s="234">
        <f>M40*N40</f>
        <v>2.2305122554289398</v>
      </c>
      <c r="P40" s="234">
        <f>M40*60*1000</f>
        <v>554.85379488282092</v>
      </c>
      <c r="Q40" s="236">
        <f>P40*N40/1000</f>
        <v>133.83073532573641</v>
      </c>
    </row>
    <row r="41" spans="1:17" s="14" customFormat="1" ht="12" customHeight="1">
      <c r="A41" s="221"/>
      <c r="B41" s="229" t="s">
        <v>265</v>
      </c>
      <c r="C41" s="230" t="s">
        <v>259</v>
      </c>
      <c r="D41" s="232">
        <v>30</v>
      </c>
      <c r="E41" s="232">
        <v>1985</v>
      </c>
      <c r="F41" s="233">
        <v>22.01</v>
      </c>
      <c r="G41" s="233">
        <v>3.37</v>
      </c>
      <c r="H41" s="233">
        <v>4.8</v>
      </c>
      <c r="I41" s="233">
        <v>13.84</v>
      </c>
      <c r="J41" s="234">
        <v>1495.81</v>
      </c>
      <c r="K41" s="234">
        <v>13.84</v>
      </c>
      <c r="L41" s="234">
        <v>1495.81</v>
      </c>
      <c r="M41" s="235">
        <f>K41/L41</f>
        <v>9.2525120169005427E-3</v>
      </c>
      <c r="N41" s="234">
        <v>251.35</v>
      </c>
      <c r="O41" s="234">
        <f>M41*N41</f>
        <v>2.3256188954479513</v>
      </c>
      <c r="P41" s="234">
        <f>M41*60*1000</f>
        <v>555.15072101403246</v>
      </c>
      <c r="Q41" s="236">
        <f>P41*N41/1000</f>
        <v>139.53713372687704</v>
      </c>
    </row>
    <row r="42" spans="1:17" s="14" customFormat="1" ht="12.75" customHeight="1">
      <c r="A42" s="221"/>
      <c r="B42" s="229" t="s">
        <v>77</v>
      </c>
      <c r="C42" s="230" t="s">
        <v>68</v>
      </c>
      <c r="D42" s="232">
        <v>60</v>
      </c>
      <c r="E42" s="232">
        <v>1965</v>
      </c>
      <c r="F42" s="233">
        <f>SUM(G42:I42)</f>
        <v>39.647999999999996</v>
      </c>
      <c r="G42" s="233">
        <v>4.8727600000000004</v>
      </c>
      <c r="H42" s="233">
        <v>9.6</v>
      </c>
      <c r="I42" s="233">
        <v>25.175239999999999</v>
      </c>
      <c r="J42" s="234">
        <v>2701.31</v>
      </c>
      <c r="K42" s="234">
        <v>25.175239999999999</v>
      </c>
      <c r="L42" s="234">
        <v>2701.31</v>
      </c>
      <c r="M42" s="235">
        <f>K42/L42</f>
        <v>9.3196412111160882E-3</v>
      </c>
      <c r="N42" s="234">
        <v>241</v>
      </c>
      <c r="O42" s="234">
        <f>M42*N42</f>
        <v>2.2460335318789775</v>
      </c>
      <c r="P42" s="234">
        <f>M42*60*1000</f>
        <v>559.17847266696526</v>
      </c>
      <c r="Q42" s="236">
        <f>P42*N42/1000</f>
        <v>134.76201191273864</v>
      </c>
    </row>
    <row r="43" spans="1:17" s="14" customFormat="1" ht="12.75" customHeight="1">
      <c r="A43" s="221"/>
      <c r="B43" s="229" t="s">
        <v>808</v>
      </c>
      <c r="C43" s="258" t="s">
        <v>810</v>
      </c>
      <c r="D43" s="259">
        <v>45</v>
      </c>
      <c r="E43" s="259">
        <v>1975</v>
      </c>
      <c r="F43" s="260">
        <v>32.372</v>
      </c>
      <c r="G43" s="260">
        <v>3.414066</v>
      </c>
      <c r="H43" s="260">
        <v>7.2</v>
      </c>
      <c r="I43" s="260">
        <v>21.757936999999998</v>
      </c>
      <c r="J43" s="261">
        <v>2325.2199999999998</v>
      </c>
      <c r="K43" s="261">
        <v>21.757936999999998</v>
      </c>
      <c r="L43" s="261">
        <v>2325.2199999999998</v>
      </c>
      <c r="M43" s="262">
        <v>9.3573670448387682E-3</v>
      </c>
      <c r="N43" s="261">
        <v>286.452</v>
      </c>
      <c r="O43" s="261">
        <v>2.6804365047281546</v>
      </c>
      <c r="P43" s="261">
        <v>561.4420226903261</v>
      </c>
      <c r="Q43" s="263">
        <v>160.8261902836893</v>
      </c>
    </row>
    <row r="44" spans="1:17" s="14" customFormat="1" ht="12.75" customHeight="1">
      <c r="A44" s="221"/>
      <c r="B44" s="229" t="s">
        <v>808</v>
      </c>
      <c r="C44" s="238" t="s">
        <v>803</v>
      </c>
      <c r="D44" s="239">
        <v>6</v>
      </c>
      <c r="E44" s="239">
        <v>1956</v>
      </c>
      <c r="F44" s="240">
        <v>12.94</v>
      </c>
      <c r="G44" s="240">
        <v>0.36470000000000002</v>
      </c>
      <c r="H44" s="240">
        <v>0.96</v>
      </c>
      <c r="I44" s="240">
        <v>11.6153</v>
      </c>
      <c r="J44" s="241">
        <v>327.26</v>
      </c>
      <c r="K44" s="241">
        <v>11.6153</v>
      </c>
      <c r="L44" s="241">
        <v>1237.47</v>
      </c>
      <c r="M44" s="242">
        <v>9.3863285574599786E-3</v>
      </c>
      <c r="N44" s="241">
        <v>286.452</v>
      </c>
      <c r="O44" s="241">
        <v>2.6887325879415256</v>
      </c>
      <c r="P44" s="241">
        <v>563.17971344759871</v>
      </c>
      <c r="Q44" s="243">
        <v>161.32395527649155</v>
      </c>
    </row>
    <row r="45" spans="1:17" s="14" customFormat="1" ht="12.75" customHeight="1">
      <c r="A45" s="221"/>
      <c r="B45" s="229" t="s">
        <v>65</v>
      </c>
      <c r="C45" s="264" t="s">
        <v>435</v>
      </c>
      <c r="D45" s="265">
        <v>15</v>
      </c>
      <c r="E45" s="266">
        <v>2006</v>
      </c>
      <c r="F45" s="267">
        <v>13.664000000000001</v>
      </c>
      <c r="G45" s="267">
        <v>2.097</v>
      </c>
      <c r="H45" s="267">
        <v>1.2</v>
      </c>
      <c r="I45" s="267">
        <v>10.367000000000001</v>
      </c>
      <c r="J45" s="268">
        <v>1104.46</v>
      </c>
      <c r="K45" s="268">
        <v>10.367000000000001</v>
      </c>
      <c r="L45" s="268">
        <v>1104.46</v>
      </c>
      <c r="M45" s="269">
        <v>9.3864875142603624E-3</v>
      </c>
      <c r="N45" s="268">
        <v>246.2</v>
      </c>
      <c r="O45" s="268">
        <v>2.3109532260109011</v>
      </c>
      <c r="P45" s="268">
        <v>563.18925085562182</v>
      </c>
      <c r="Q45" s="270">
        <v>138.65719356065409</v>
      </c>
    </row>
    <row r="46" spans="1:17" s="14" customFormat="1" ht="12.75" customHeight="1">
      <c r="A46" s="221"/>
      <c r="B46" s="229" t="s">
        <v>77</v>
      </c>
      <c r="C46" s="230" t="s">
        <v>67</v>
      </c>
      <c r="D46" s="232">
        <v>20</v>
      </c>
      <c r="E46" s="232" t="s">
        <v>42</v>
      </c>
      <c r="F46" s="233">
        <f>SUM(G46:I46)</f>
        <v>17.388500000000001</v>
      </c>
      <c r="G46" s="233">
        <v>1.8697800000000002</v>
      </c>
      <c r="H46" s="233">
        <v>3.2</v>
      </c>
      <c r="I46" s="233">
        <v>12.318720000000001</v>
      </c>
      <c r="J46" s="234">
        <v>1298.9000000000001</v>
      </c>
      <c r="K46" s="234">
        <v>12.318720000000001</v>
      </c>
      <c r="L46" s="234">
        <v>1298.9000000000001</v>
      </c>
      <c r="M46" s="235">
        <f>K46/L46</f>
        <v>9.4839633536068987E-3</v>
      </c>
      <c r="N46" s="234">
        <v>241</v>
      </c>
      <c r="O46" s="234">
        <f>M46*N46</f>
        <v>2.2856351682192626</v>
      </c>
      <c r="P46" s="234">
        <f>M46*60*1000</f>
        <v>569.03780121641387</v>
      </c>
      <c r="Q46" s="236">
        <f>P46*N46/1000</f>
        <v>137.13811009315572</v>
      </c>
    </row>
    <row r="47" spans="1:17" s="14" customFormat="1" ht="12.75" customHeight="1">
      <c r="A47" s="221"/>
      <c r="B47" s="229" t="s">
        <v>278</v>
      </c>
      <c r="C47" s="230" t="s">
        <v>995</v>
      </c>
      <c r="D47" s="232">
        <v>36</v>
      </c>
      <c r="E47" s="232" t="s">
        <v>42</v>
      </c>
      <c r="F47" s="244">
        <f>G47+H47+I47</f>
        <v>31</v>
      </c>
      <c r="G47" s="244">
        <v>3.2</v>
      </c>
      <c r="H47" s="244">
        <v>5.87</v>
      </c>
      <c r="I47" s="244">
        <v>21.93</v>
      </c>
      <c r="J47" s="234">
        <v>2305.31</v>
      </c>
      <c r="K47" s="245">
        <v>21.206</v>
      </c>
      <c r="L47" s="234">
        <v>2232.7199999999998</v>
      </c>
      <c r="M47" s="246">
        <f>K47/L47</f>
        <v>9.4978322404958987E-3</v>
      </c>
      <c r="N47" s="245">
        <v>207.8</v>
      </c>
      <c r="O47" s="247">
        <f>M47*N47</f>
        <v>1.973649539575048</v>
      </c>
      <c r="P47" s="247">
        <f>M47*60*1000</f>
        <v>569.86993442975393</v>
      </c>
      <c r="Q47" s="248">
        <f>P47*N47/1000</f>
        <v>118.41897237450287</v>
      </c>
    </row>
    <row r="48" spans="1:17" s="14" customFormat="1" ht="12.75" customHeight="1">
      <c r="A48" s="221"/>
      <c r="B48" s="229" t="s">
        <v>169</v>
      </c>
      <c r="C48" s="230" t="s">
        <v>528</v>
      </c>
      <c r="D48" s="231">
        <v>53</v>
      </c>
      <c r="E48" s="232" t="s">
        <v>42</v>
      </c>
      <c r="F48" s="233">
        <f>G48+H48+I48</f>
        <v>35.971001000000001</v>
      </c>
      <c r="G48" s="233">
        <v>3.6720000000000002</v>
      </c>
      <c r="H48" s="233">
        <v>8.24</v>
      </c>
      <c r="I48" s="233">
        <v>24.059000999999999</v>
      </c>
      <c r="J48" s="234">
        <v>2517.62</v>
      </c>
      <c r="K48" s="234">
        <v>24.059000999999999</v>
      </c>
      <c r="L48" s="234">
        <v>2517.62</v>
      </c>
      <c r="M48" s="235">
        <f>K48/L48</f>
        <v>9.5562479643472795E-3</v>
      </c>
      <c r="N48" s="234">
        <v>241.2</v>
      </c>
      <c r="O48" s="234">
        <f>M48*N48</f>
        <v>2.3049670090005638</v>
      </c>
      <c r="P48" s="234">
        <f>M48*60*1000</f>
        <v>573.3748778608367</v>
      </c>
      <c r="Q48" s="236">
        <f>P48*N48/1000</f>
        <v>138.2980205400338</v>
      </c>
    </row>
    <row r="49" spans="1:17" s="14" customFormat="1" ht="12.75" customHeight="1">
      <c r="A49" s="221"/>
      <c r="B49" s="237" t="s">
        <v>383</v>
      </c>
      <c r="C49" s="238" t="s">
        <v>330</v>
      </c>
      <c r="D49" s="239">
        <v>52</v>
      </c>
      <c r="E49" s="239">
        <v>2009</v>
      </c>
      <c r="F49" s="240">
        <v>38.965000000000003</v>
      </c>
      <c r="G49" s="240">
        <v>8.9245180000000008</v>
      </c>
      <c r="H49" s="240">
        <v>4.16</v>
      </c>
      <c r="I49" s="240">
        <v>25.880486000000001</v>
      </c>
      <c r="J49" s="241">
        <v>2686.29</v>
      </c>
      <c r="K49" s="241">
        <v>25.880486000000001</v>
      </c>
      <c r="L49" s="241">
        <v>2686.29</v>
      </c>
      <c r="M49" s="242">
        <v>9.6342859482781082E-3</v>
      </c>
      <c r="N49" s="241">
        <v>265.41500000000002</v>
      </c>
      <c r="O49" s="241">
        <v>2.5570840049622343</v>
      </c>
      <c r="P49" s="241">
        <v>578.05715689668648</v>
      </c>
      <c r="Q49" s="243">
        <v>153.42504029773406</v>
      </c>
    </row>
    <row r="50" spans="1:17" s="14" customFormat="1" ht="12.75" customHeight="1">
      <c r="A50" s="221"/>
      <c r="B50" s="237" t="s">
        <v>213</v>
      </c>
      <c r="C50" s="230" t="s">
        <v>191</v>
      </c>
      <c r="D50" s="232">
        <v>24</v>
      </c>
      <c r="E50" s="232">
        <v>1991</v>
      </c>
      <c r="F50" s="233">
        <v>17.579999999999998</v>
      </c>
      <c r="G50" s="233">
        <v>2.5190429999999999</v>
      </c>
      <c r="H50" s="233">
        <v>3.84</v>
      </c>
      <c r="I50" s="233">
        <v>11.221</v>
      </c>
      <c r="J50" s="234">
        <v>1163.97</v>
      </c>
      <c r="K50" s="234">
        <v>11.221</v>
      </c>
      <c r="L50" s="234">
        <v>1163.97</v>
      </c>
      <c r="M50" s="235">
        <f>K50/L50</f>
        <v>9.6402828251587244E-3</v>
      </c>
      <c r="N50" s="234">
        <v>206.55500000000001</v>
      </c>
      <c r="O50" s="234">
        <f>K50*N50/J50</f>
        <v>1.9912486189506602</v>
      </c>
      <c r="P50" s="234">
        <f>M50*60*1000</f>
        <v>578.41696950952348</v>
      </c>
      <c r="Q50" s="236">
        <f>O50*60</f>
        <v>119.47491713703961</v>
      </c>
    </row>
    <row r="51" spans="1:17" s="14" customFormat="1" ht="12.75" customHeight="1">
      <c r="A51" s="221"/>
      <c r="B51" s="229" t="s">
        <v>265</v>
      </c>
      <c r="C51" s="230" t="s">
        <v>261</v>
      </c>
      <c r="D51" s="232">
        <v>60</v>
      </c>
      <c r="E51" s="232">
        <v>1971</v>
      </c>
      <c r="F51" s="233">
        <v>41.703000000000003</v>
      </c>
      <c r="G51" s="233">
        <v>5.0890000000000004</v>
      </c>
      <c r="H51" s="233">
        <v>9.6</v>
      </c>
      <c r="I51" s="233">
        <v>27.013999999999999</v>
      </c>
      <c r="J51" s="234">
        <v>2799.04</v>
      </c>
      <c r="K51" s="234">
        <v>27.013999999999999</v>
      </c>
      <c r="L51" s="234">
        <v>2799.04</v>
      </c>
      <c r="M51" s="235">
        <f>K51/L51</f>
        <v>9.6511661140962612E-3</v>
      </c>
      <c r="N51" s="234">
        <v>251.35</v>
      </c>
      <c r="O51" s="234">
        <f>M51*N51</f>
        <v>2.4258206027780953</v>
      </c>
      <c r="P51" s="234">
        <f>M51*60*1000</f>
        <v>579.06996684577575</v>
      </c>
      <c r="Q51" s="236">
        <f>P51*N51/1000</f>
        <v>145.54923616668574</v>
      </c>
    </row>
    <row r="52" spans="1:17" s="14" customFormat="1" ht="12.75" customHeight="1">
      <c r="A52" s="221"/>
      <c r="B52" s="237" t="s">
        <v>383</v>
      </c>
      <c r="C52" s="238" t="s">
        <v>328</v>
      </c>
      <c r="D52" s="239">
        <v>70</v>
      </c>
      <c r="E52" s="239">
        <v>2008</v>
      </c>
      <c r="F52" s="240">
        <v>58.851999999999997</v>
      </c>
      <c r="G52" s="240">
        <v>12.514991999999999</v>
      </c>
      <c r="H52" s="240">
        <v>0</v>
      </c>
      <c r="I52" s="240">
        <v>46.337007</v>
      </c>
      <c r="J52" s="241">
        <v>4787.37</v>
      </c>
      <c r="K52" s="241">
        <v>46.337007</v>
      </c>
      <c r="L52" s="241">
        <v>4787.37</v>
      </c>
      <c r="M52" s="242">
        <v>9.6790110227536214E-3</v>
      </c>
      <c r="N52" s="241">
        <v>265.41500000000002</v>
      </c>
      <c r="O52" s="241">
        <v>2.5689547106041526</v>
      </c>
      <c r="P52" s="241">
        <v>580.74066136521731</v>
      </c>
      <c r="Q52" s="243">
        <v>154.13728263624918</v>
      </c>
    </row>
    <row r="53" spans="1:17" s="14" customFormat="1" ht="12.75" customHeight="1">
      <c r="A53" s="221"/>
      <c r="B53" s="237" t="s">
        <v>126</v>
      </c>
      <c r="C53" s="230" t="s">
        <v>87</v>
      </c>
      <c r="D53" s="232">
        <v>60</v>
      </c>
      <c r="E53" s="232">
        <v>2005</v>
      </c>
      <c r="F53" s="233">
        <v>65.12</v>
      </c>
      <c r="G53" s="233">
        <v>13.16</v>
      </c>
      <c r="H53" s="233">
        <v>4.18</v>
      </c>
      <c r="I53" s="233">
        <f>F53-G53-H53</f>
        <v>47.780000000000008</v>
      </c>
      <c r="J53" s="234">
        <v>4933.47</v>
      </c>
      <c r="K53" s="234">
        <f>I53/J53*L53</f>
        <v>46.364363014267852</v>
      </c>
      <c r="L53" s="234">
        <v>4787.3</v>
      </c>
      <c r="M53" s="235">
        <f>K53/L53</f>
        <v>9.6848668381484034E-3</v>
      </c>
      <c r="N53" s="234">
        <v>281.32900000000001</v>
      </c>
      <c r="O53" s="234">
        <f>M53*N53</f>
        <v>2.7246339027094524</v>
      </c>
      <c r="P53" s="234">
        <f>M53*60*1000</f>
        <v>581.09201028890425</v>
      </c>
      <c r="Q53" s="236">
        <f>P53*N53/1000</f>
        <v>163.47803416256716</v>
      </c>
    </row>
    <row r="54" spans="1:17" s="14" customFormat="1" ht="12.75" customHeight="1">
      <c r="A54" s="221"/>
      <c r="B54" s="229" t="s">
        <v>77</v>
      </c>
      <c r="C54" s="230" t="s">
        <v>450</v>
      </c>
      <c r="D54" s="232">
        <v>60</v>
      </c>
      <c r="E54" s="232">
        <v>1964</v>
      </c>
      <c r="F54" s="233">
        <f>SUM(G54:I54)</f>
        <v>44.3</v>
      </c>
      <c r="G54" s="233">
        <v>6.7991999999999999</v>
      </c>
      <c r="H54" s="233">
        <v>9.6</v>
      </c>
      <c r="I54" s="233">
        <v>27.9008</v>
      </c>
      <c r="J54" s="234">
        <v>2880.51</v>
      </c>
      <c r="K54" s="234">
        <v>27.9008</v>
      </c>
      <c r="L54" s="234">
        <v>2880.51</v>
      </c>
      <c r="M54" s="235">
        <f>K54/L54</f>
        <v>9.6860625375367552E-3</v>
      </c>
      <c r="N54" s="234">
        <v>241</v>
      </c>
      <c r="O54" s="234">
        <f>M54*N54</f>
        <v>2.3343410715463579</v>
      </c>
      <c r="P54" s="234">
        <f>M54*60*1000</f>
        <v>581.16375225220531</v>
      </c>
      <c r="Q54" s="236">
        <f>P54*N54/1000</f>
        <v>140.06046429278149</v>
      </c>
    </row>
    <row r="55" spans="1:17" s="14" customFormat="1" ht="12.75" customHeight="1">
      <c r="A55" s="221"/>
      <c r="B55" s="229" t="s">
        <v>808</v>
      </c>
      <c r="C55" s="238" t="s">
        <v>799</v>
      </c>
      <c r="D55" s="239">
        <v>43</v>
      </c>
      <c r="E55" s="239">
        <v>1971</v>
      </c>
      <c r="F55" s="240">
        <v>42.027000000000001</v>
      </c>
      <c r="G55" s="240">
        <v>0</v>
      </c>
      <c r="H55" s="240">
        <v>0</v>
      </c>
      <c r="I55" s="240">
        <v>42.027000000000001</v>
      </c>
      <c r="J55" s="241">
        <v>1764.69</v>
      </c>
      <c r="K55" s="241">
        <v>42.027000000000001</v>
      </c>
      <c r="L55" s="241">
        <v>4324.5</v>
      </c>
      <c r="M55" s="242">
        <v>9.7183489420742293E-3</v>
      </c>
      <c r="N55" s="241">
        <v>286.452</v>
      </c>
      <c r="O55" s="241">
        <v>2.7838404911550469</v>
      </c>
      <c r="P55" s="241">
        <v>583.10093652445369</v>
      </c>
      <c r="Q55" s="243">
        <v>167.03042946930282</v>
      </c>
    </row>
    <row r="56" spans="1:17" s="14" customFormat="1" ht="12.75" customHeight="1">
      <c r="A56" s="221"/>
      <c r="B56" s="237" t="s">
        <v>383</v>
      </c>
      <c r="C56" s="238" t="s">
        <v>331</v>
      </c>
      <c r="D56" s="239">
        <v>40</v>
      </c>
      <c r="E56" s="239">
        <v>2007</v>
      </c>
      <c r="F56" s="240">
        <v>33.591999999999999</v>
      </c>
      <c r="G56" s="240">
        <v>7.4496079999999996</v>
      </c>
      <c r="H56" s="240">
        <v>3.2</v>
      </c>
      <c r="I56" s="240">
        <v>22.942394</v>
      </c>
      <c r="J56" s="241">
        <v>2352.7399999999998</v>
      </c>
      <c r="K56" s="241">
        <v>22.942394</v>
      </c>
      <c r="L56" s="241">
        <v>2352.7399999999998</v>
      </c>
      <c r="M56" s="242">
        <v>9.7513511905267906E-3</v>
      </c>
      <c r="N56" s="241">
        <v>265.41500000000002</v>
      </c>
      <c r="O56" s="241">
        <v>2.5881548762336681</v>
      </c>
      <c r="P56" s="241">
        <v>585.08107143160748</v>
      </c>
      <c r="Q56" s="243">
        <v>155.2892925740201</v>
      </c>
    </row>
    <row r="57" spans="1:17" s="14" customFormat="1" ht="12.75" customHeight="1">
      <c r="A57" s="221"/>
      <c r="B57" s="229" t="s">
        <v>265</v>
      </c>
      <c r="C57" s="230" t="s">
        <v>260</v>
      </c>
      <c r="D57" s="232">
        <v>76</v>
      </c>
      <c r="E57" s="232">
        <v>1976</v>
      </c>
      <c r="F57" s="233">
        <v>58.57</v>
      </c>
      <c r="G57" s="233">
        <v>7.7460000000000004</v>
      </c>
      <c r="H57" s="233">
        <v>12</v>
      </c>
      <c r="I57" s="233">
        <v>38.823999999999998</v>
      </c>
      <c r="J57" s="234">
        <v>3969.57</v>
      </c>
      <c r="K57" s="234">
        <v>38.823999999999998</v>
      </c>
      <c r="L57" s="234">
        <v>3969.57</v>
      </c>
      <c r="M57" s="235">
        <f>K57/L57</f>
        <v>9.7804044266759371E-3</v>
      </c>
      <c r="N57" s="234">
        <v>251.35</v>
      </c>
      <c r="O57" s="234">
        <f>M57*N57</f>
        <v>2.4583046526449968</v>
      </c>
      <c r="P57" s="234">
        <f>M57*60*1000</f>
        <v>586.82426560055626</v>
      </c>
      <c r="Q57" s="236">
        <f>P57*N57/1000</f>
        <v>147.49827915869983</v>
      </c>
    </row>
    <row r="58" spans="1:17" s="14" customFormat="1" ht="12.75" customHeight="1">
      <c r="A58" s="221"/>
      <c r="B58" s="229" t="s">
        <v>77</v>
      </c>
      <c r="C58" s="230" t="s">
        <v>451</v>
      </c>
      <c r="D58" s="232">
        <v>22</v>
      </c>
      <c r="E58" s="232" t="s">
        <v>42</v>
      </c>
      <c r="F58" s="233">
        <f>SUM(G58:I58)</f>
        <v>18.352000000000004</v>
      </c>
      <c r="G58" s="233">
        <v>2.7763400000000003</v>
      </c>
      <c r="H58" s="233">
        <v>3.52</v>
      </c>
      <c r="I58" s="233">
        <v>12.055660000000001</v>
      </c>
      <c r="J58" s="234">
        <v>1230.47</v>
      </c>
      <c r="K58" s="234">
        <v>12.055660000000001</v>
      </c>
      <c r="L58" s="234">
        <v>1230.47</v>
      </c>
      <c r="M58" s="235">
        <f>K58/L58</f>
        <v>9.7976057929084013E-3</v>
      </c>
      <c r="N58" s="234">
        <v>241</v>
      </c>
      <c r="O58" s="234">
        <f>M58*N58</f>
        <v>2.3612229960909246</v>
      </c>
      <c r="P58" s="234">
        <f>M58*60*1000</f>
        <v>587.85634757450407</v>
      </c>
      <c r="Q58" s="236">
        <f>P58*N58/1000</f>
        <v>141.67337976545551</v>
      </c>
    </row>
    <row r="59" spans="1:17" s="14" customFormat="1" ht="12.75" customHeight="1">
      <c r="A59" s="221"/>
      <c r="B59" s="229" t="s">
        <v>265</v>
      </c>
      <c r="C59" s="230" t="s">
        <v>262</v>
      </c>
      <c r="D59" s="232">
        <v>34</v>
      </c>
      <c r="E59" s="232">
        <v>1983</v>
      </c>
      <c r="F59" s="233">
        <v>30.65</v>
      </c>
      <c r="G59" s="233">
        <v>4.2779999999999996</v>
      </c>
      <c r="H59" s="233">
        <v>5.12</v>
      </c>
      <c r="I59" s="233">
        <v>21.251999999999999</v>
      </c>
      <c r="J59" s="234">
        <v>2162.7199999999998</v>
      </c>
      <c r="K59" s="234">
        <v>21.251999999999999</v>
      </c>
      <c r="L59" s="234">
        <v>2162.7199999999998</v>
      </c>
      <c r="M59" s="235">
        <f>K59/L59</f>
        <v>9.826514759192129E-3</v>
      </c>
      <c r="N59" s="234">
        <v>251.35</v>
      </c>
      <c r="O59" s="234">
        <f>M59*N59</f>
        <v>2.4698944847229414</v>
      </c>
      <c r="P59" s="234">
        <f>M59*60*1000</f>
        <v>589.59088555152778</v>
      </c>
      <c r="Q59" s="236">
        <f>P59*N59/1000</f>
        <v>148.19366908337651</v>
      </c>
    </row>
    <row r="60" spans="1:17" s="14" customFormat="1" ht="12.75" customHeight="1">
      <c r="A60" s="221"/>
      <c r="B60" s="229" t="s">
        <v>77</v>
      </c>
      <c r="C60" s="230" t="s">
        <v>452</v>
      </c>
      <c r="D60" s="232">
        <v>45</v>
      </c>
      <c r="E60" s="232" t="s">
        <v>42</v>
      </c>
      <c r="F60" s="233">
        <f>SUM(G60:I60)</f>
        <v>34.932000000000002</v>
      </c>
      <c r="G60" s="233">
        <v>4.8161000000000005</v>
      </c>
      <c r="H60" s="233">
        <v>7.2</v>
      </c>
      <c r="I60" s="233">
        <v>22.915900000000001</v>
      </c>
      <c r="J60" s="234">
        <v>2324.67</v>
      </c>
      <c r="K60" s="234">
        <v>22.915900000000001</v>
      </c>
      <c r="L60" s="234">
        <v>2324.67</v>
      </c>
      <c r="M60" s="235">
        <f>K60/L60</f>
        <v>9.8577002327212039E-3</v>
      </c>
      <c r="N60" s="234">
        <v>241</v>
      </c>
      <c r="O60" s="234">
        <f>M60*N60</f>
        <v>2.3757057560858104</v>
      </c>
      <c r="P60" s="234">
        <f>M60*60*1000</f>
        <v>591.46201396327228</v>
      </c>
      <c r="Q60" s="236">
        <f>P60*N60/1000</f>
        <v>142.54234536514861</v>
      </c>
    </row>
    <row r="61" spans="1:17" s="14" customFormat="1" ht="12.75" customHeight="1">
      <c r="A61" s="221"/>
      <c r="B61" s="229" t="s">
        <v>169</v>
      </c>
      <c r="C61" s="230" t="s">
        <v>529</v>
      </c>
      <c r="D61" s="231">
        <v>32</v>
      </c>
      <c r="E61" s="232" t="s">
        <v>42</v>
      </c>
      <c r="F61" s="233">
        <f>G61+H61+I61</f>
        <v>21.003999999999998</v>
      </c>
      <c r="G61" s="233">
        <v>1.8959999999999999</v>
      </c>
      <c r="H61" s="233">
        <v>5.12</v>
      </c>
      <c r="I61" s="233">
        <v>13.988</v>
      </c>
      <c r="J61" s="234">
        <v>1417.51</v>
      </c>
      <c r="K61" s="234">
        <v>13.988</v>
      </c>
      <c r="L61" s="234">
        <v>1417.51</v>
      </c>
      <c r="M61" s="235">
        <f>K61/L61</f>
        <v>9.868007985834315E-3</v>
      </c>
      <c r="N61" s="234">
        <v>241.2</v>
      </c>
      <c r="O61" s="234">
        <f>M61*N61</f>
        <v>2.3801635261832366</v>
      </c>
      <c r="P61" s="234">
        <f>M61*60*1000</f>
        <v>592.08047915005886</v>
      </c>
      <c r="Q61" s="236">
        <f>P61*N61/1000</f>
        <v>142.80981157099419</v>
      </c>
    </row>
    <row r="62" spans="1:17" s="14" customFormat="1" ht="12.75" customHeight="1">
      <c r="A62" s="221"/>
      <c r="B62" s="237" t="s">
        <v>383</v>
      </c>
      <c r="C62" s="238" t="s">
        <v>332</v>
      </c>
      <c r="D62" s="239">
        <v>62</v>
      </c>
      <c r="E62" s="239">
        <v>2007</v>
      </c>
      <c r="F62" s="240">
        <v>51.286000000000001</v>
      </c>
      <c r="G62" s="240">
        <v>12.281768</v>
      </c>
      <c r="H62" s="240">
        <v>0</v>
      </c>
      <c r="I62" s="240">
        <v>39.004232000000002</v>
      </c>
      <c r="J62" s="241">
        <v>3936.72</v>
      </c>
      <c r="K62" s="241">
        <v>39.004232000000002</v>
      </c>
      <c r="L62" s="241">
        <v>3936.72</v>
      </c>
      <c r="M62" s="242">
        <v>9.9077993862911259E-3</v>
      </c>
      <c r="N62" s="241">
        <v>265.41500000000002</v>
      </c>
      <c r="O62" s="241">
        <v>2.6296785741124595</v>
      </c>
      <c r="P62" s="241">
        <v>594.46796317746748</v>
      </c>
      <c r="Q62" s="243">
        <v>157.78071444674754</v>
      </c>
    </row>
    <row r="63" spans="1:17" s="14" customFormat="1" ht="12.75" customHeight="1">
      <c r="A63" s="221"/>
      <c r="B63" s="229" t="s">
        <v>841</v>
      </c>
      <c r="C63" s="238" t="s">
        <v>811</v>
      </c>
      <c r="D63" s="239">
        <v>36</v>
      </c>
      <c r="E63" s="239">
        <v>1984</v>
      </c>
      <c r="F63" s="240">
        <v>33.996099999999998</v>
      </c>
      <c r="G63" s="240">
        <v>3.0345</v>
      </c>
      <c r="H63" s="240">
        <v>8.64</v>
      </c>
      <c r="I63" s="240">
        <v>22.321605999999999</v>
      </c>
      <c r="J63" s="241">
        <v>2249.59</v>
      </c>
      <c r="K63" s="241">
        <v>22.321605999999999</v>
      </c>
      <c r="L63" s="241">
        <v>2249.59</v>
      </c>
      <c r="M63" s="242">
        <v>9.9225218817651211E-3</v>
      </c>
      <c r="N63" s="241">
        <v>285.03500000000003</v>
      </c>
      <c r="O63" s="241">
        <v>2.8282660245689217</v>
      </c>
      <c r="P63" s="241">
        <v>595.35131290590721</v>
      </c>
      <c r="Q63" s="243">
        <v>169.69596147413529</v>
      </c>
    </row>
    <row r="64" spans="1:17" s="14" customFormat="1" ht="12.75" customHeight="1">
      <c r="A64" s="221"/>
      <c r="B64" s="229" t="s">
        <v>28</v>
      </c>
      <c r="C64" s="230" t="s">
        <v>403</v>
      </c>
      <c r="D64" s="232">
        <v>45</v>
      </c>
      <c r="E64" s="232" t="s">
        <v>42</v>
      </c>
      <c r="F64" s="233">
        <f>+G64+H64+I64</f>
        <v>36.713864000000001</v>
      </c>
      <c r="G64" s="233">
        <v>6.48</v>
      </c>
      <c r="H64" s="233">
        <v>6.9770440000000002</v>
      </c>
      <c r="I64" s="233">
        <v>23.256820000000001</v>
      </c>
      <c r="J64" s="234">
        <v>2324.6999999999998</v>
      </c>
      <c r="K64" s="234">
        <v>23.256820000000001</v>
      </c>
      <c r="L64" s="234">
        <v>2324.6999999999998</v>
      </c>
      <c r="M64" s="235">
        <f>K64/L64</f>
        <v>1.000422420097217E-2</v>
      </c>
      <c r="N64" s="234">
        <v>249.71899999999999</v>
      </c>
      <c r="O64" s="234">
        <f>M64*N64</f>
        <v>2.4982448632425691</v>
      </c>
      <c r="P64" s="234">
        <f>M64*60*1000</f>
        <v>600.25345205833025</v>
      </c>
      <c r="Q64" s="236">
        <f>P64*N64/1000</f>
        <v>149.89469179455418</v>
      </c>
    </row>
    <row r="65" spans="1:17" s="14" customFormat="1" ht="12.75" customHeight="1">
      <c r="A65" s="221"/>
      <c r="B65" s="229" t="s">
        <v>278</v>
      </c>
      <c r="C65" s="230" t="s">
        <v>996</v>
      </c>
      <c r="D65" s="232">
        <v>40</v>
      </c>
      <c r="E65" s="232" t="s">
        <v>42</v>
      </c>
      <c r="F65" s="244">
        <f>G65+H65+I65</f>
        <v>34.369</v>
      </c>
      <c r="G65" s="244">
        <v>4.91</v>
      </c>
      <c r="H65" s="244">
        <v>6.44</v>
      </c>
      <c r="I65" s="244">
        <v>23.018999999999998</v>
      </c>
      <c r="J65" s="234">
        <v>2287.4499999999998</v>
      </c>
      <c r="K65" s="245">
        <v>23.018999999999998</v>
      </c>
      <c r="L65" s="234">
        <v>2287.4499999999998</v>
      </c>
      <c r="M65" s="246">
        <f>K65/L65</f>
        <v>1.0063170779689174E-2</v>
      </c>
      <c r="N65" s="245">
        <v>207.8</v>
      </c>
      <c r="O65" s="247">
        <f>M65*N65</f>
        <v>2.0911268880194105</v>
      </c>
      <c r="P65" s="247">
        <f>M65*60*1000</f>
        <v>603.79024678135045</v>
      </c>
      <c r="Q65" s="248">
        <f>P65*N65/1000</f>
        <v>125.46761328116462</v>
      </c>
    </row>
    <row r="66" spans="1:17" s="14" customFormat="1" ht="12.75" customHeight="1">
      <c r="A66" s="221"/>
      <c r="B66" s="237" t="s">
        <v>383</v>
      </c>
      <c r="C66" s="238" t="s">
        <v>329</v>
      </c>
      <c r="D66" s="239">
        <v>40</v>
      </c>
      <c r="E66" s="239">
        <v>2007</v>
      </c>
      <c r="F66" s="240">
        <v>34.305</v>
      </c>
      <c r="G66" s="240">
        <v>7.4465450000000004</v>
      </c>
      <c r="H66" s="240">
        <v>3.2</v>
      </c>
      <c r="I66" s="240">
        <v>23.658462</v>
      </c>
      <c r="J66" s="241">
        <v>2350.71</v>
      </c>
      <c r="K66" s="241">
        <v>23.658462</v>
      </c>
      <c r="L66" s="241">
        <v>2350.71</v>
      </c>
      <c r="M66" s="242">
        <v>1.0064389907730006E-2</v>
      </c>
      <c r="N66" s="241">
        <v>265.41500000000002</v>
      </c>
      <c r="O66" s="241">
        <v>2.6712400473601599</v>
      </c>
      <c r="P66" s="241">
        <v>603.86339446380032</v>
      </c>
      <c r="Q66" s="243">
        <v>160.27440284160957</v>
      </c>
    </row>
    <row r="67" spans="1:17" s="14" customFormat="1" ht="12.75" customHeight="1">
      <c r="A67" s="221"/>
      <c r="B67" s="237" t="s">
        <v>887</v>
      </c>
      <c r="C67" s="258" t="s">
        <v>867</v>
      </c>
      <c r="D67" s="259">
        <v>50</v>
      </c>
      <c r="E67" s="259">
        <v>1973</v>
      </c>
      <c r="F67" s="260">
        <v>38.366</v>
      </c>
      <c r="G67" s="260">
        <v>3.8397899999999998</v>
      </c>
      <c r="H67" s="260">
        <v>8.01</v>
      </c>
      <c r="I67" s="260">
        <v>26.516210000000001</v>
      </c>
      <c r="J67" s="261">
        <v>2622.52</v>
      </c>
      <c r="K67" s="261">
        <v>26.516210000000001</v>
      </c>
      <c r="L67" s="261">
        <v>2622.52</v>
      </c>
      <c r="M67" s="262">
        <v>1.0110965788630783E-2</v>
      </c>
      <c r="N67" s="261">
        <v>235.113</v>
      </c>
      <c r="O67" s="261">
        <v>2.3772194994623495</v>
      </c>
      <c r="P67" s="261">
        <v>606.65794731784706</v>
      </c>
      <c r="Q67" s="263">
        <v>142.63316996774097</v>
      </c>
    </row>
    <row r="68" spans="1:17" s="14" customFormat="1" ht="12.75" customHeight="1">
      <c r="A68" s="221"/>
      <c r="B68" s="229" t="s">
        <v>265</v>
      </c>
      <c r="C68" s="230" t="s">
        <v>257</v>
      </c>
      <c r="D68" s="232">
        <v>29</v>
      </c>
      <c r="E68" s="232">
        <v>1991</v>
      </c>
      <c r="F68" s="233">
        <v>22.59</v>
      </c>
      <c r="G68" s="233">
        <v>2.758</v>
      </c>
      <c r="H68" s="233">
        <v>4.5599999999999996</v>
      </c>
      <c r="I68" s="233">
        <v>15.272</v>
      </c>
      <c r="J68" s="234">
        <v>1509.42</v>
      </c>
      <c r="K68" s="234">
        <v>15.272</v>
      </c>
      <c r="L68" s="234">
        <v>1509.42</v>
      </c>
      <c r="M68" s="235">
        <f>K68/L68</f>
        <v>1.0117793589590703E-2</v>
      </c>
      <c r="N68" s="234">
        <v>251.35</v>
      </c>
      <c r="O68" s="234">
        <f>M68*N68</f>
        <v>2.5431074187436229</v>
      </c>
      <c r="P68" s="234">
        <f>M68*60*1000</f>
        <v>607.06761537544219</v>
      </c>
      <c r="Q68" s="236">
        <f>P68*N68/1000</f>
        <v>152.5864451246174</v>
      </c>
    </row>
    <row r="69" spans="1:17" s="14" customFormat="1" ht="12.75" customHeight="1">
      <c r="A69" s="221"/>
      <c r="B69" s="229" t="s">
        <v>326</v>
      </c>
      <c r="C69" s="230" t="s">
        <v>308</v>
      </c>
      <c r="D69" s="232">
        <v>50</v>
      </c>
      <c r="E69" s="232" t="s">
        <v>305</v>
      </c>
      <c r="F69" s="233">
        <f>SUM(I69+H69+G69)</f>
        <v>38.299999999999997</v>
      </c>
      <c r="G69" s="233">
        <v>4.2720000000000002</v>
      </c>
      <c r="H69" s="233">
        <v>7.84</v>
      </c>
      <c r="I69" s="233">
        <v>26.187999999999999</v>
      </c>
      <c r="J69" s="234">
        <v>2586.98</v>
      </c>
      <c r="K69" s="234">
        <v>26.187999999999999</v>
      </c>
      <c r="L69" s="234">
        <v>2586.98</v>
      </c>
      <c r="M69" s="235">
        <f>K69/L69</f>
        <v>1.0123000564364626E-2</v>
      </c>
      <c r="N69" s="234">
        <v>206.45</v>
      </c>
      <c r="O69" s="234">
        <f>M69*N69</f>
        <v>2.0898934665130771</v>
      </c>
      <c r="P69" s="234">
        <f>M69*60*1000</f>
        <v>607.38003386187756</v>
      </c>
      <c r="Q69" s="236">
        <f>P69*N69/1000</f>
        <v>125.39360799078462</v>
      </c>
    </row>
    <row r="70" spans="1:17" s="14" customFormat="1" ht="12.75" customHeight="1">
      <c r="A70" s="221"/>
      <c r="B70" s="229" t="s">
        <v>28</v>
      </c>
      <c r="C70" s="230" t="s">
        <v>404</v>
      </c>
      <c r="D70" s="232">
        <v>46</v>
      </c>
      <c r="E70" s="232" t="s">
        <v>42</v>
      </c>
      <c r="F70" s="233">
        <f>+G70+H70+I70</f>
        <v>32.751998999999998</v>
      </c>
      <c r="G70" s="233">
        <v>2.3896600000000001</v>
      </c>
      <c r="H70" s="233">
        <v>6.8030689999999998</v>
      </c>
      <c r="I70" s="233">
        <v>23.559270000000001</v>
      </c>
      <c r="J70" s="234">
        <v>2325.9</v>
      </c>
      <c r="K70" s="234">
        <v>23.559270000000001</v>
      </c>
      <c r="L70" s="234">
        <v>2325.9</v>
      </c>
      <c r="M70" s="235">
        <f>K70/L70</f>
        <v>1.0129098413517348E-2</v>
      </c>
      <c r="N70" s="234">
        <v>249.71899999999999</v>
      </c>
      <c r="O70" s="234">
        <f>M70*N70</f>
        <v>2.5294283267251387</v>
      </c>
      <c r="P70" s="234">
        <f>M70*60*1000</f>
        <v>607.74590481104099</v>
      </c>
      <c r="Q70" s="236">
        <f>P70*N70/1000</f>
        <v>151.76569960350835</v>
      </c>
    </row>
    <row r="71" spans="1:17" s="14" customFormat="1" ht="12.75" customHeight="1">
      <c r="A71" s="221"/>
      <c r="B71" s="237" t="s">
        <v>213</v>
      </c>
      <c r="C71" s="230" t="s">
        <v>188</v>
      </c>
      <c r="D71" s="232">
        <v>55</v>
      </c>
      <c r="E71" s="232">
        <v>1966</v>
      </c>
      <c r="F71" s="233">
        <v>39.72</v>
      </c>
      <c r="G71" s="233">
        <v>4.8514619999999997</v>
      </c>
      <c r="H71" s="233">
        <v>8.8000000000000007</v>
      </c>
      <c r="I71" s="233">
        <v>26.068999999999999</v>
      </c>
      <c r="J71" s="234">
        <v>2564.02</v>
      </c>
      <c r="K71" s="234">
        <v>26.068999999999999</v>
      </c>
      <c r="L71" s="234">
        <v>2564.02</v>
      </c>
      <c r="M71" s="235">
        <f>K71/L71</f>
        <v>1.0167237385043798E-2</v>
      </c>
      <c r="N71" s="234">
        <v>206.55500000000001</v>
      </c>
      <c r="O71" s="234">
        <f>K71*N71/J71</f>
        <v>2.1000937180677215</v>
      </c>
      <c r="P71" s="234">
        <f>M71*60*1000</f>
        <v>610.0342431026279</v>
      </c>
      <c r="Q71" s="236">
        <f>O71*60</f>
        <v>126.00562308406329</v>
      </c>
    </row>
    <row r="72" spans="1:17" s="14" customFormat="1" ht="12.75" customHeight="1">
      <c r="A72" s="221"/>
      <c r="B72" s="229" t="s">
        <v>27</v>
      </c>
      <c r="C72" s="230" t="s">
        <v>398</v>
      </c>
      <c r="D72" s="232">
        <v>40</v>
      </c>
      <c r="E72" s="232" t="s">
        <v>42</v>
      </c>
      <c r="F72" s="233">
        <f>+G72+H72+I72</f>
        <v>32.020000000000003</v>
      </c>
      <c r="G72" s="233">
        <v>2.8623400000000001</v>
      </c>
      <c r="H72" s="233">
        <v>6.08</v>
      </c>
      <c r="I72" s="233">
        <v>23.077660000000002</v>
      </c>
      <c r="J72" s="234">
        <v>2260.27</v>
      </c>
      <c r="K72" s="234">
        <v>23.077660000000002</v>
      </c>
      <c r="L72" s="234">
        <v>2260.27</v>
      </c>
      <c r="M72" s="235">
        <f>K72/L72</f>
        <v>1.0210134187508572E-2</v>
      </c>
      <c r="N72" s="234">
        <v>249.71899999999999</v>
      </c>
      <c r="O72" s="234">
        <f>M72*N72</f>
        <v>2.5496644991704529</v>
      </c>
      <c r="P72" s="234">
        <f>M72*60*1000</f>
        <v>612.60805125051434</v>
      </c>
      <c r="Q72" s="236">
        <f>P72*N72/1000</f>
        <v>152.97986995022717</v>
      </c>
    </row>
    <row r="73" spans="1:17" s="14" customFormat="1" ht="12.75" customHeight="1">
      <c r="A73" s="221"/>
      <c r="B73" s="229" t="s">
        <v>841</v>
      </c>
      <c r="C73" s="238" t="s">
        <v>812</v>
      </c>
      <c r="D73" s="239">
        <v>30</v>
      </c>
      <c r="E73" s="239">
        <v>1973</v>
      </c>
      <c r="F73" s="240">
        <v>24.632999999999999</v>
      </c>
      <c r="G73" s="240">
        <v>3.728097</v>
      </c>
      <c r="H73" s="240">
        <v>4.8</v>
      </c>
      <c r="I73" s="240">
        <v>16.104904999999999</v>
      </c>
      <c r="J73" s="241">
        <v>1569.45</v>
      </c>
      <c r="K73" s="241">
        <v>16.104904999999999</v>
      </c>
      <c r="L73" s="241">
        <v>1569.45</v>
      </c>
      <c r="M73" s="242">
        <v>1.0261496065500652E-2</v>
      </c>
      <c r="N73" s="241">
        <v>285.03500000000003</v>
      </c>
      <c r="O73" s="241">
        <v>2.9248855310299784</v>
      </c>
      <c r="P73" s="241">
        <v>615.68976393003913</v>
      </c>
      <c r="Q73" s="243">
        <v>175.49313186179873</v>
      </c>
    </row>
    <row r="74" spans="1:17" s="14" customFormat="1" ht="12.75" customHeight="1">
      <c r="A74" s="221"/>
      <c r="B74" s="229" t="s">
        <v>172</v>
      </c>
      <c r="C74" s="249" t="s">
        <v>546</v>
      </c>
      <c r="D74" s="250">
        <v>45</v>
      </c>
      <c r="E74" s="251" t="s">
        <v>170</v>
      </c>
      <c r="F74" s="252">
        <v>35.78</v>
      </c>
      <c r="G74" s="252">
        <v>4.7</v>
      </c>
      <c r="H74" s="252">
        <v>7.2</v>
      </c>
      <c r="I74" s="252">
        <v>23.88</v>
      </c>
      <c r="J74" s="253">
        <v>2319.88</v>
      </c>
      <c r="K74" s="254">
        <v>23.88</v>
      </c>
      <c r="L74" s="253">
        <v>2319.88</v>
      </c>
      <c r="M74" s="255">
        <f>K74/L74</f>
        <v>1.0293635877717812E-2</v>
      </c>
      <c r="N74" s="256">
        <v>223.3</v>
      </c>
      <c r="O74" s="256">
        <f>M74*N74</f>
        <v>2.2985688914943876</v>
      </c>
      <c r="P74" s="256">
        <f>M74*60*1000</f>
        <v>617.61815266306871</v>
      </c>
      <c r="Q74" s="257">
        <f>P74*N74/1000</f>
        <v>137.91413348966324</v>
      </c>
    </row>
    <row r="75" spans="1:17" s="14" customFormat="1" ht="12.75" customHeight="1">
      <c r="A75" s="221"/>
      <c r="B75" s="237" t="s">
        <v>383</v>
      </c>
      <c r="C75" s="238" t="s">
        <v>333</v>
      </c>
      <c r="D75" s="239">
        <v>116</v>
      </c>
      <c r="E75" s="239">
        <v>2007</v>
      </c>
      <c r="F75" s="240">
        <v>93.882000000000005</v>
      </c>
      <c r="G75" s="240">
        <v>20.699971999999999</v>
      </c>
      <c r="H75" s="240">
        <v>0</v>
      </c>
      <c r="I75" s="240">
        <v>73.182023000000001</v>
      </c>
      <c r="J75" s="241">
        <v>7056.51</v>
      </c>
      <c r="K75" s="241">
        <v>73.182023000000001</v>
      </c>
      <c r="L75" s="241">
        <v>7056.51</v>
      </c>
      <c r="M75" s="242">
        <v>1.0370852305176355E-2</v>
      </c>
      <c r="N75" s="241">
        <v>265.41500000000002</v>
      </c>
      <c r="O75" s="241">
        <v>2.7525797645783823</v>
      </c>
      <c r="P75" s="241">
        <v>622.25113831058127</v>
      </c>
      <c r="Q75" s="243">
        <v>165.15478587470295</v>
      </c>
    </row>
    <row r="76" spans="1:17" s="14" customFormat="1" ht="12.75" customHeight="1">
      <c r="A76" s="221"/>
      <c r="B76" s="229" t="s">
        <v>841</v>
      </c>
      <c r="C76" s="238" t="s">
        <v>813</v>
      </c>
      <c r="D76" s="239">
        <v>10</v>
      </c>
      <c r="E76" s="239">
        <v>1999</v>
      </c>
      <c r="F76" s="240">
        <v>13.1343</v>
      </c>
      <c r="G76" s="240">
        <v>0</v>
      </c>
      <c r="H76" s="240">
        <v>0</v>
      </c>
      <c r="I76" s="240">
        <v>13.1343</v>
      </c>
      <c r="J76" s="241">
        <v>1261.9000000000001</v>
      </c>
      <c r="K76" s="241">
        <v>13.1343</v>
      </c>
      <c r="L76" s="241">
        <v>1261.9000000000001</v>
      </c>
      <c r="M76" s="242">
        <v>1.0408352484348996E-2</v>
      </c>
      <c r="N76" s="241">
        <v>285.03500000000003</v>
      </c>
      <c r="O76" s="241">
        <v>2.9667447503764164</v>
      </c>
      <c r="P76" s="241">
        <v>624.50114906093984</v>
      </c>
      <c r="Q76" s="243">
        <v>178.00468502258499</v>
      </c>
    </row>
    <row r="77" spans="1:17" s="14" customFormat="1" ht="12.75" customHeight="1">
      <c r="A77" s="221"/>
      <c r="B77" s="229" t="s">
        <v>36</v>
      </c>
      <c r="C77" s="230" t="s">
        <v>417</v>
      </c>
      <c r="D77" s="231">
        <v>11</v>
      </c>
      <c r="E77" s="232">
        <v>2011</v>
      </c>
      <c r="F77" s="233">
        <v>9.2290029999999987</v>
      </c>
      <c r="G77" s="233">
        <v>0.64366999999999996</v>
      </c>
      <c r="H77" s="233">
        <v>1.76</v>
      </c>
      <c r="I77" s="233">
        <v>6.8253329999999997</v>
      </c>
      <c r="J77" s="234">
        <v>708.6</v>
      </c>
      <c r="K77" s="234">
        <v>6.8253329999999997</v>
      </c>
      <c r="L77" s="234">
        <v>639.1</v>
      </c>
      <c r="M77" s="235">
        <v>1.0470108404852241E-2</v>
      </c>
      <c r="N77" s="234">
        <v>305.64</v>
      </c>
      <c r="O77" s="234">
        <v>3.2000839328590387</v>
      </c>
      <c r="P77" s="234">
        <v>628.20650429113448</v>
      </c>
      <c r="Q77" s="236">
        <v>192.00503597154233</v>
      </c>
    </row>
    <row r="78" spans="1:17" s="14" customFormat="1" ht="12.75" customHeight="1">
      <c r="A78" s="221"/>
      <c r="B78" s="229" t="s">
        <v>265</v>
      </c>
      <c r="C78" s="230" t="s">
        <v>639</v>
      </c>
      <c r="D78" s="232">
        <v>45</v>
      </c>
      <c r="E78" s="232">
        <v>1973</v>
      </c>
      <c r="F78" s="233">
        <v>35.777999999999999</v>
      </c>
      <c r="G78" s="233">
        <v>4.2110000000000003</v>
      </c>
      <c r="H78" s="233">
        <v>7.2</v>
      </c>
      <c r="I78" s="233">
        <v>24.367000000000001</v>
      </c>
      <c r="J78" s="234">
        <v>2317.75</v>
      </c>
      <c r="K78" s="234">
        <v>24.367000000000001</v>
      </c>
      <c r="L78" s="234">
        <v>2317.75</v>
      </c>
      <c r="M78" s="235">
        <f>K78/L78</f>
        <v>1.0513213245604574E-2</v>
      </c>
      <c r="N78" s="234">
        <v>251.35</v>
      </c>
      <c r="O78" s="234">
        <f>M78*N78</f>
        <v>2.6424961492827097</v>
      </c>
      <c r="P78" s="234">
        <f>M78*60*1000</f>
        <v>630.79279473627435</v>
      </c>
      <c r="Q78" s="236">
        <f>P78*N78/1000</f>
        <v>158.54976895696257</v>
      </c>
    </row>
    <row r="79" spans="1:17" s="14" customFormat="1" ht="12.75" customHeight="1">
      <c r="A79" s="221"/>
      <c r="B79" s="237" t="s">
        <v>394</v>
      </c>
      <c r="C79" s="230" t="s">
        <v>607</v>
      </c>
      <c r="D79" s="232">
        <v>45</v>
      </c>
      <c r="E79" s="232">
        <v>1990</v>
      </c>
      <c r="F79" s="233">
        <f>SUM(G79:I79)</f>
        <v>36.517143000000004</v>
      </c>
      <c r="G79" s="233">
        <v>4.7471430000000003</v>
      </c>
      <c r="H79" s="233">
        <v>7.2</v>
      </c>
      <c r="I79" s="233">
        <v>24.57</v>
      </c>
      <c r="J79" s="234">
        <v>2333.65</v>
      </c>
      <c r="K79" s="234">
        <f>I79</f>
        <v>24.57</v>
      </c>
      <c r="L79" s="234">
        <f>J79</f>
        <v>2333.65</v>
      </c>
      <c r="M79" s="235">
        <f>K79/L79</f>
        <v>1.0528571122490518E-2</v>
      </c>
      <c r="N79" s="234">
        <v>220.94300000000001</v>
      </c>
      <c r="O79" s="234">
        <f>M79*N79</f>
        <v>2.3262140895164225</v>
      </c>
      <c r="P79" s="234">
        <f>M79*60*1000</f>
        <v>631.71426734943111</v>
      </c>
      <c r="Q79" s="236">
        <f>P79*N79/1000</f>
        <v>139.57284537098536</v>
      </c>
    </row>
    <row r="80" spans="1:17" s="14" customFormat="1" ht="12.75" customHeight="1">
      <c r="A80" s="221"/>
      <c r="B80" s="237" t="s">
        <v>743</v>
      </c>
      <c r="C80" s="230" t="s">
        <v>706</v>
      </c>
      <c r="D80" s="232">
        <v>36</v>
      </c>
      <c r="E80" s="232">
        <v>1984</v>
      </c>
      <c r="F80" s="233">
        <v>30.042999999999999</v>
      </c>
      <c r="G80" s="233">
        <v>2.6613000000000002</v>
      </c>
      <c r="H80" s="233">
        <v>3.54</v>
      </c>
      <c r="I80" s="233">
        <v>23.841699999999999</v>
      </c>
      <c r="J80" s="234">
        <v>2244.48</v>
      </c>
      <c r="K80" s="234">
        <v>23.841699999999999</v>
      </c>
      <c r="L80" s="234">
        <v>2244.48</v>
      </c>
      <c r="M80" s="235">
        <f>K80/L80</f>
        <v>1.062237132877103E-2</v>
      </c>
      <c r="N80" s="234">
        <v>249.16499999999999</v>
      </c>
      <c r="O80" s="234">
        <f>M80*N80</f>
        <v>2.6467231521332337</v>
      </c>
      <c r="P80" s="234">
        <f>M80*60*1000</f>
        <v>637.34227972626184</v>
      </c>
      <c r="Q80" s="236">
        <f>P80*N80/1000</f>
        <v>158.80338912799402</v>
      </c>
    </row>
    <row r="81" spans="1:17" s="14" customFormat="1" ht="12.75" customHeight="1">
      <c r="A81" s="221"/>
      <c r="B81" s="237" t="s">
        <v>383</v>
      </c>
      <c r="C81" s="238" t="s">
        <v>984</v>
      </c>
      <c r="D81" s="239">
        <v>61</v>
      </c>
      <c r="E81" s="239">
        <v>1965</v>
      </c>
      <c r="F81" s="240">
        <v>46.777999999999999</v>
      </c>
      <c r="G81" s="240">
        <v>8.1372999999999998</v>
      </c>
      <c r="H81" s="240">
        <v>9.6</v>
      </c>
      <c r="I81" s="240">
        <v>29.040700000000001</v>
      </c>
      <c r="J81" s="241">
        <v>2700.04</v>
      </c>
      <c r="K81" s="241">
        <v>29.040700000000001</v>
      </c>
      <c r="L81" s="241">
        <v>2700.04</v>
      </c>
      <c r="M81" s="242">
        <v>1.0755655471770788E-2</v>
      </c>
      <c r="N81" s="241">
        <v>265.41500000000002</v>
      </c>
      <c r="O81" s="241">
        <v>2.8547122970400443</v>
      </c>
      <c r="P81" s="241">
        <v>645.33932830624724</v>
      </c>
      <c r="Q81" s="243">
        <v>171.28273782240262</v>
      </c>
    </row>
    <row r="82" spans="1:17" s="14" customFormat="1" ht="22.5">
      <c r="A82" s="221"/>
      <c r="B82" s="229" t="s">
        <v>172</v>
      </c>
      <c r="C82" s="249" t="s">
        <v>547</v>
      </c>
      <c r="D82" s="250">
        <v>20</v>
      </c>
      <c r="E82" s="251" t="s">
        <v>42</v>
      </c>
      <c r="F82" s="252">
        <v>14.81</v>
      </c>
      <c r="G82" s="252">
        <v>1.86</v>
      </c>
      <c r="H82" s="252">
        <v>3.2</v>
      </c>
      <c r="I82" s="252">
        <v>9.7517300000000002</v>
      </c>
      <c r="J82" s="253">
        <v>899.93</v>
      </c>
      <c r="K82" s="254">
        <v>9.7517300000000002</v>
      </c>
      <c r="L82" s="253">
        <v>899.93</v>
      </c>
      <c r="M82" s="255">
        <f>K82/L82</f>
        <v>1.0836098363206028E-2</v>
      </c>
      <c r="N82" s="256">
        <v>223.3</v>
      </c>
      <c r="O82" s="256">
        <f>M82*N82</f>
        <v>2.4197007645039061</v>
      </c>
      <c r="P82" s="256">
        <f>M82*60*1000</f>
        <v>650.16590179236164</v>
      </c>
      <c r="Q82" s="257">
        <f>P82*N82/1000</f>
        <v>145.18204587023436</v>
      </c>
    </row>
    <row r="83" spans="1:17" s="14" customFormat="1" ht="12.75" customHeight="1">
      <c r="A83" s="221"/>
      <c r="B83" s="229" t="s">
        <v>841</v>
      </c>
      <c r="C83" s="238" t="s">
        <v>814</v>
      </c>
      <c r="D83" s="239">
        <v>34</v>
      </c>
      <c r="E83" s="239">
        <v>2001</v>
      </c>
      <c r="F83" s="240">
        <v>29.541</v>
      </c>
      <c r="G83" s="240">
        <v>5.5583119999999999</v>
      </c>
      <c r="H83" s="240">
        <v>5.0344819999999997</v>
      </c>
      <c r="I83" s="240">
        <v>18.9482</v>
      </c>
      <c r="J83" s="241">
        <v>1747.92</v>
      </c>
      <c r="K83" s="241">
        <v>18.9482</v>
      </c>
      <c r="L83" s="241">
        <v>1747.92</v>
      </c>
      <c r="M83" s="242">
        <v>1.0840427479518513E-2</v>
      </c>
      <c r="N83" s="241">
        <v>285.03500000000003</v>
      </c>
      <c r="O83" s="241">
        <v>3.0899012466245597</v>
      </c>
      <c r="P83" s="241">
        <v>650.42564877111079</v>
      </c>
      <c r="Q83" s="243">
        <v>185.39407479747359</v>
      </c>
    </row>
    <row r="84" spans="1:17" s="14" customFormat="1" ht="12.75" customHeight="1">
      <c r="A84" s="221"/>
      <c r="B84" s="229" t="s">
        <v>841</v>
      </c>
      <c r="C84" s="238" t="s">
        <v>815</v>
      </c>
      <c r="D84" s="239">
        <v>55</v>
      </c>
      <c r="E84" s="239">
        <v>1967</v>
      </c>
      <c r="F84" s="240">
        <v>42.268000000000001</v>
      </c>
      <c r="G84" s="240">
        <v>5.4688629999999998</v>
      </c>
      <c r="H84" s="240">
        <v>8.8000000000000007</v>
      </c>
      <c r="I84" s="240">
        <v>27.999136</v>
      </c>
      <c r="J84" s="241">
        <v>2582.1799999999998</v>
      </c>
      <c r="K84" s="241">
        <v>27.999136</v>
      </c>
      <c r="L84" s="241">
        <v>2582.1799999999998</v>
      </c>
      <c r="M84" s="242">
        <v>1.0843216197166735E-2</v>
      </c>
      <c r="N84" s="241">
        <v>285.03500000000003</v>
      </c>
      <c r="O84" s="241">
        <v>3.0906961287594208</v>
      </c>
      <c r="P84" s="241">
        <v>650.5929718300041</v>
      </c>
      <c r="Q84" s="243">
        <v>185.44176772556523</v>
      </c>
    </row>
    <row r="85" spans="1:17" s="14" customFormat="1" ht="12.75" customHeight="1">
      <c r="A85" s="221"/>
      <c r="B85" s="237" t="s">
        <v>887</v>
      </c>
      <c r="C85" s="258" t="s">
        <v>880</v>
      </c>
      <c r="D85" s="259">
        <v>32</v>
      </c>
      <c r="E85" s="259">
        <v>1973</v>
      </c>
      <c r="F85" s="260">
        <v>26.666</v>
      </c>
      <c r="G85" s="260">
        <v>2.460801</v>
      </c>
      <c r="H85" s="260">
        <v>5.13</v>
      </c>
      <c r="I85" s="260">
        <v>19.075198999999998</v>
      </c>
      <c r="J85" s="261">
        <v>1758.16</v>
      </c>
      <c r="K85" s="261">
        <v>19.075198999999998</v>
      </c>
      <c r="L85" s="261">
        <v>1758.16</v>
      </c>
      <c r="M85" s="262">
        <v>1.0849523934112934E-2</v>
      </c>
      <c r="N85" s="261">
        <v>235.113</v>
      </c>
      <c r="O85" s="261">
        <v>2.5508641207210943</v>
      </c>
      <c r="P85" s="261">
        <v>650.97143604677615</v>
      </c>
      <c r="Q85" s="263">
        <v>153.05184724326568</v>
      </c>
    </row>
    <row r="86" spans="1:17" s="14" customFormat="1" ht="12.75" customHeight="1">
      <c r="A86" s="221"/>
      <c r="B86" s="229" t="s">
        <v>841</v>
      </c>
      <c r="C86" s="238" t="s">
        <v>816</v>
      </c>
      <c r="D86" s="239">
        <v>30</v>
      </c>
      <c r="E86" s="239">
        <v>1971</v>
      </c>
      <c r="F86" s="240">
        <v>25.908000000000001</v>
      </c>
      <c r="G86" s="240">
        <v>3.6509200000000002</v>
      </c>
      <c r="H86" s="240">
        <v>4.8</v>
      </c>
      <c r="I86" s="240">
        <v>17.457080000000001</v>
      </c>
      <c r="J86" s="241">
        <v>1569.65</v>
      </c>
      <c r="K86" s="241">
        <v>17.457080000000001</v>
      </c>
      <c r="L86" s="241">
        <v>1569.65</v>
      </c>
      <c r="M86" s="242">
        <v>1.1121638581849457E-2</v>
      </c>
      <c r="N86" s="241">
        <v>285.03500000000003</v>
      </c>
      <c r="O86" s="241">
        <v>3.1700562531774601</v>
      </c>
      <c r="P86" s="241">
        <v>667.29831491096752</v>
      </c>
      <c r="Q86" s="243">
        <v>190.20337519064765</v>
      </c>
    </row>
    <row r="87" spans="1:17" s="14" customFormat="1" ht="12.75" customHeight="1">
      <c r="A87" s="221"/>
      <c r="B87" s="229" t="s">
        <v>300</v>
      </c>
      <c r="C87" s="230" t="s">
        <v>279</v>
      </c>
      <c r="D87" s="232">
        <v>20</v>
      </c>
      <c r="E87" s="232" t="s">
        <v>42</v>
      </c>
      <c r="F87" s="233">
        <f>G87+H87+I87</f>
        <v>17.898</v>
      </c>
      <c r="G87" s="233">
        <v>2.95</v>
      </c>
      <c r="H87" s="233">
        <v>3.2</v>
      </c>
      <c r="I87" s="233">
        <v>11.747999999999999</v>
      </c>
      <c r="J87" s="234">
        <v>1053.1400000000001</v>
      </c>
      <c r="K87" s="234">
        <f>I87</f>
        <v>11.747999999999999</v>
      </c>
      <c r="L87" s="234">
        <f>J87</f>
        <v>1053.1400000000001</v>
      </c>
      <c r="M87" s="235">
        <f>K87/L87</f>
        <v>1.1155212032588258E-2</v>
      </c>
      <c r="N87" s="234">
        <v>174.6</v>
      </c>
      <c r="O87" s="234">
        <f>M87*N87</f>
        <v>1.9477000208899098</v>
      </c>
      <c r="P87" s="234">
        <f>M87*1000*60</f>
        <v>669.3127219552955</v>
      </c>
      <c r="Q87" s="236">
        <f>O87*60</f>
        <v>116.86200125339458</v>
      </c>
    </row>
    <row r="88" spans="1:17" s="14" customFormat="1" ht="12.75" customHeight="1">
      <c r="A88" s="221"/>
      <c r="B88" s="229" t="s">
        <v>278</v>
      </c>
      <c r="C88" s="230" t="s">
        <v>997</v>
      </c>
      <c r="D88" s="232">
        <v>20</v>
      </c>
      <c r="E88" s="232" t="s">
        <v>42</v>
      </c>
      <c r="F88" s="244">
        <f>G88+H88+I88</f>
        <v>17.475999999999999</v>
      </c>
      <c r="G88" s="244">
        <v>2.42</v>
      </c>
      <c r="H88" s="244">
        <v>3.26</v>
      </c>
      <c r="I88" s="244">
        <v>11.795999999999999</v>
      </c>
      <c r="J88" s="234">
        <v>1055.4000000000001</v>
      </c>
      <c r="K88" s="245">
        <v>11.795999999999999</v>
      </c>
      <c r="L88" s="234">
        <v>1055.4000000000001</v>
      </c>
      <c r="M88" s="246">
        <f>K88/L88</f>
        <v>1.1176805002842523E-2</v>
      </c>
      <c r="N88" s="245">
        <v>207.8</v>
      </c>
      <c r="O88" s="247">
        <f>M88*N88</f>
        <v>2.3225400795906763</v>
      </c>
      <c r="P88" s="247">
        <f>M88*60*1000</f>
        <v>670.60830017055139</v>
      </c>
      <c r="Q88" s="248">
        <f>P88*N88/1000</f>
        <v>139.35240477544059</v>
      </c>
    </row>
    <row r="89" spans="1:17" s="14" customFormat="1" ht="12.75" customHeight="1">
      <c r="A89" s="221"/>
      <c r="B89" s="229" t="s">
        <v>808</v>
      </c>
      <c r="C89" s="238" t="s">
        <v>804</v>
      </c>
      <c r="D89" s="239">
        <v>29</v>
      </c>
      <c r="E89" s="239">
        <v>1960</v>
      </c>
      <c r="F89" s="240">
        <v>37.9</v>
      </c>
      <c r="G89" s="240">
        <v>0</v>
      </c>
      <c r="H89" s="240">
        <v>0</v>
      </c>
      <c r="I89" s="240">
        <v>37.900001000000003</v>
      </c>
      <c r="J89" s="241">
        <v>1187.67</v>
      </c>
      <c r="K89" s="241">
        <v>37.900001000000003</v>
      </c>
      <c r="L89" s="241">
        <v>3382.64</v>
      </c>
      <c r="M89" s="242">
        <v>1.120426678570584E-2</v>
      </c>
      <c r="N89" s="241">
        <v>286.452</v>
      </c>
      <c r="O89" s="241">
        <v>3.2094846292990091</v>
      </c>
      <c r="P89" s="241">
        <v>672.25600714235031</v>
      </c>
      <c r="Q89" s="243">
        <v>192.56907775794053</v>
      </c>
    </row>
    <row r="90" spans="1:17" s="14" customFormat="1" ht="12.75" customHeight="1">
      <c r="A90" s="221"/>
      <c r="B90" s="237" t="s">
        <v>394</v>
      </c>
      <c r="C90" s="230" t="s">
        <v>385</v>
      </c>
      <c r="D90" s="232">
        <v>45</v>
      </c>
      <c r="E90" s="232">
        <v>1974</v>
      </c>
      <c r="F90" s="233">
        <f>SUM(G90:I90)</f>
        <v>38.749997</v>
      </c>
      <c r="G90" s="233">
        <v>5.6785300000000003</v>
      </c>
      <c r="H90" s="233">
        <v>7.2</v>
      </c>
      <c r="I90" s="233">
        <v>25.871466999999999</v>
      </c>
      <c r="J90" s="234">
        <v>2307.02</v>
      </c>
      <c r="K90" s="234">
        <f>I90</f>
        <v>25.871466999999999</v>
      </c>
      <c r="L90" s="234">
        <f>J90</f>
        <v>2307.02</v>
      </c>
      <c r="M90" s="235">
        <f>K90/L90</f>
        <v>1.1214236114121248E-2</v>
      </c>
      <c r="N90" s="234">
        <v>220.94300000000001</v>
      </c>
      <c r="O90" s="234">
        <f>M90*N90</f>
        <v>2.4777069697622909</v>
      </c>
      <c r="P90" s="234">
        <f>M90*60*1000</f>
        <v>672.85416684727488</v>
      </c>
      <c r="Q90" s="236">
        <f>P90*N90/1000</f>
        <v>148.66241818573744</v>
      </c>
    </row>
    <row r="91" spans="1:17" s="14" customFormat="1" ht="12.75" customHeight="1">
      <c r="A91" s="221"/>
      <c r="B91" s="229" t="s">
        <v>300</v>
      </c>
      <c r="C91" s="230" t="s">
        <v>281</v>
      </c>
      <c r="D91" s="232">
        <v>17</v>
      </c>
      <c r="E91" s="232">
        <v>2007</v>
      </c>
      <c r="F91" s="233">
        <f>G91+H91+I91</f>
        <v>24.334</v>
      </c>
      <c r="G91" s="233">
        <v>2.4015</v>
      </c>
      <c r="H91" s="233">
        <v>3.12</v>
      </c>
      <c r="I91" s="233">
        <v>18.8125</v>
      </c>
      <c r="J91" s="234">
        <v>1666.3</v>
      </c>
      <c r="K91" s="234">
        <f>I91</f>
        <v>18.8125</v>
      </c>
      <c r="L91" s="234">
        <f>J91</f>
        <v>1666.3</v>
      </c>
      <c r="M91" s="235">
        <f>K91/L91</f>
        <v>1.1289983796435216E-2</v>
      </c>
      <c r="N91" s="234">
        <v>174.6</v>
      </c>
      <c r="O91" s="234">
        <f>M91*N91</f>
        <v>1.9712311708575887</v>
      </c>
      <c r="P91" s="234">
        <f>M91*60*1000</f>
        <v>677.39902778611292</v>
      </c>
      <c r="Q91" s="236">
        <f>P91*N91/1000</f>
        <v>118.27387025145532</v>
      </c>
    </row>
    <row r="92" spans="1:17" s="14" customFormat="1" ht="12.75" customHeight="1">
      <c r="A92" s="221"/>
      <c r="B92" s="229" t="s">
        <v>300</v>
      </c>
      <c r="C92" s="230" t="s">
        <v>669</v>
      </c>
      <c r="D92" s="232">
        <v>58</v>
      </c>
      <c r="E92" s="232">
        <v>2009</v>
      </c>
      <c r="F92" s="233">
        <f>G92+H92+I92</f>
        <v>43.5321</v>
      </c>
      <c r="G92" s="233">
        <v>3.8</v>
      </c>
      <c r="H92" s="233">
        <v>0</v>
      </c>
      <c r="I92" s="233">
        <v>39.732100000000003</v>
      </c>
      <c r="J92" s="234">
        <v>3517.85</v>
      </c>
      <c r="K92" s="234">
        <f>I92</f>
        <v>39.732100000000003</v>
      </c>
      <c r="L92" s="234">
        <f>J92</f>
        <v>3517.85</v>
      </c>
      <c r="M92" s="235">
        <f>K92/L92</f>
        <v>1.1294426993760395E-2</v>
      </c>
      <c r="N92" s="234">
        <v>174.6</v>
      </c>
      <c r="O92" s="234">
        <f>M92*N92</f>
        <v>1.9720069531105648</v>
      </c>
      <c r="P92" s="234">
        <f>M92*60*1000</f>
        <v>677.66561962562366</v>
      </c>
      <c r="Q92" s="236">
        <f>P92*N92/1000</f>
        <v>118.32041718663389</v>
      </c>
    </row>
    <row r="93" spans="1:17" s="14" customFormat="1" ht="12.75" customHeight="1">
      <c r="A93" s="221"/>
      <c r="B93" s="229" t="s">
        <v>265</v>
      </c>
      <c r="C93" s="230" t="s">
        <v>640</v>
      </c>
      <c r="D93" s="232">
        <v>21</v>
      </c>
      <c r="E93" s="232">
        <v>1987</v>
      </c>
      <c r="F93" s="233">
        <v>16.79</v>
      </c>
      <c r="G93" s="233">
        <v>1.028</v>
      </c>
      <c r="H93" s="233">
        <v>3.36</v>
      </c>
      <c r="I93" s="233">
        <v>12.401999999999999</v>
      </c>
      <c r="J93" s="234">
        <v>1097.0999999999999</v>
      </c>
      <c r="K93" s="234">
        <v>12.401999999999999</v>
      </c>
      <c r="L93" s="234">
        <v>1097.0999999999999</v>
      </c>
      <c r="M93" s="235">
        <f>K93/L93</f>
        <v>1.1304347826086957E-2</v>
      </c>
      <c r="N93" s="234">
        <v>251.35</v>
      </c>
      <c r="O93" s="234">
        <f>M93*N93</f>
        <v>2.8413478260869565</v>
      </c>
      <c r="P93" s="234">
        <f>M93*60*1000</f>
        <v>678.26086956521738</v>
      </c>
      <c r="Q93" s="236">
        <f>P93*N93/1000</f>
        <v>170.48086956521738</v>
      </c>
    </row>
    <row r="94" spans="1:17" s="14" customFormat="1" ht="12.75" customHeight="1">
      <c r="A94" s="221"/>
      <c r="B94" s="237" t="s">
        <v>213</v>
      </c>
      <c r="C94" s="230" t="s">
        <v>185</v>
      </c>
      <c r="D94" s="232">
        <v>12</v>
      </c>
      <c r="E94" s="232">
        <v>1962</v>
      </c>
      <c r="F94" s="233">
        <v>8.85</v>
      </c>
      <c r="G94" s="233">
        <v>0.95783600000000002</v>
      </c>
      <c r="H94" s="233">
        <v>1.92</v>
      </c>
      <c r="I94" s="233">
        <v>5.9722</v>
      </c>
      <c r="J94" s="234">
        <v>528.27</v>
      </c>
      <c r="K94" s="234">
        <v>5.9722</v>
      </c>
      <c r="L94" s="234">
        <v>528.27</v>
      </c>
      <c r="M94" s="235">
        <f>K94/L94</f>
        <v>1.1305203778370909E-2</v>
      </c>
      <c r="N94" s="234">
        <v>206.55500000000001</v>
      </c>
      <c r="O94" s="234">
        <f>K94*N94/J94</f>
        <v>2.3351463664414029</v>
      </c>
      <c r="P94" s="234">
        <f>M94*60*1000</f>
        <v>678.31222670225452</v>
      </c>
      <c r="Q94" s="236">
        <f>O94*60</f>
        <v>140.10878198648419</v>
      </c>
    </row>
    <row r="95" spans="1:17" s="14" customFormat="1" ht="12.75" customHeight="1">
      <c r="A95" s="221"/>
      <c r="B95" s="237" t="s">
        <v>383</v>
      </c>
      <c r="C95" s="238" t="s">
        <v>985</v>
      </c>
      <c r="D95" s="239">
        <v>90</v>
      </c>
      <c r="E95" s="239">
        <v>1967</v>
      </c>
      <c r="F95" s="240">
        <v>79.504999999999995</v>
      </c>
      <c r="G95" s="240">
        <v>13.923</v>
      </c>
      <c r="H95" s="240">
        <v>14.4</v>
      </c>
      <c r="I95" s="240">
        <v>51.182000000000002</v>
      </c>
      <c r="J95" s="241">
        <v>4485</v>
      </c>
      <c r="K95" s="241">
        <v>51.182000000000002</v>
      </c>
      <c r="L95" s="241">
        <v>4485</v>
      </c>
      <c r="M95" s="242">
        <v>1.1411817168338908E-2</v>
      </c>
      <c r="N95" s="241">
        <v>263.99799999999999</v>
      </c>
      <c r="O95" s="241">
        <v>3.0126969088071349</v>
      </c>
      <c r="P95" s="241">
        <v>684.70903010033442</v>
      </c>
      <c r="Q95" s="243">
        <v>180.76181452842809</v>
      </c>
    </row>
    <row r="96" spans="1:17" s="14" customFormat="1" ht="12.75" customHeight="1">
      <c r="A96" s="221"/>
      <c r="B96" s="229" t="s">
        <v>27</v>
      </c>
      <c r="C96" s="230" t="s">
        <v>399</v>
      </c>
      <c r="D96" s="232">
        <v>24</v>
      </c>
      <c r="E96" s="232" t="s">
        <v>42</v>
      </c>
      <c r="F96" s="233">
        <f>+G96+H96+I96</f>
        <v>16.559999999999999</v>
      </c>
      <c r="G96" s="233">
        <v>1.73316</v>
      </c>
      <c r="H96" s="233">
        <v>3.68</v>
      </c>
      <c r="I96" s="233">
        <v>11.146839999999999</v>
      </c>
      <c r="J96" s="234">
        <v>971.5</v>
      </c>
      <c r="K96" s="234">
        <v>11.146839999999999</v>
      </c>
      <c r="L96" s="234">
        <v>971.5</v>
      </c>
      <c r="M96" s="235">
        <f>K96/L96</f>
        <v>1.1473844570252186E-2</v>
      </c>
      <c r="N96" s="234">
        <v>249.71899999999999</v>
      </c>
      <c r="O96" s="234">
        <f>M96*N96</f>
        <v>2.8652369922388057</v>
      </c>
      <c r="P96" s="234">
        <f>M96*60*1000</f>
        <v>688.43067421513115</v>
      </c>
      <c r="Q96" s="236">
        <f>P96*N96/1000</f>
        <v>171.91421953432831</v>
      </c>
    </row>
    <row r="97" spans="1:17" s="14" customFormat="1" ht="12.75" customHeight="1">
      <c r="A97" s="221"/>
      <c r="B97" s="237" t="s">
        <v>213</v>
      </c>
      <c r="C97" s="230" t="s">
        <v>186</v>
      </c>
      <c r="D97" s="232">
        <v>12</v>
      </c>
      <c r="E97" s="232">
        <v>1962</v>
      </c>
      <c r="F97" s="233">
        <v>8.8699999999999992</v>
      </c>
      <c r="G97" s="233">
        <v>0.77541599999999999</v>
      </c>
      <c r="H97" s="233">
        <v>1.92</v>
      </c>
      <c r="I97" s="233">
        <v>6.1745999999999999</v>
      </c>
      <c r="J97" s="234">
        <v>533.70000000000005</v>
      </c>
      <c r="K97" s="234">
        <v>6.1745999999999999</v>
      </c>
      <c r="L97" s="234">
        <v>533.70000000000005</v>
      </c>
      <c r="M97" s="235">
        <f>K97/L97</f>
        <v>1.1569421023046655E-2</v>
      </c>
      <c r="N97" s="234">
        <v>206.55500000000001</v>
      </c>
      <c r="O97" s="234">
        <f>K97*N97/J97</f>
        <v>2.3897217594154019</v>
      </c>
      <c r="P97" s="234">
        <f>M97*60*1000</f>
        <v>694.16526138279937</v>
      </c>
      <c r="Q97" s="236">
        <f>O97*60</f>
        <v>143.38330556492411</v>
      </c>
    </row>
    <row r="98" spans="1:17" s="14" customFormat="1" ht="12.75" customHeight="1">
      <c r="A98" s="221"/>
      <c r="B98" s="229" t="s">
        <v>172</v>
      </c>
      <c r="C98" s="249" t="s">
        <v>548</v>
      </c>
      <c r="D98" s="250">
        <v>78</v>
      </c>
      <c r="E98" s="251">
        <v>2009</v>
      </c>
      <c r="F98" s="252">
        <v>72.239999999999995</v>
      </c>
      <c r="G98" s="252">
        <v>0</v>
      </c>
      <c r="H98" s="252">
        <v>11.85</v>
      </c>
      <c r="I98" s="252">
        <v>60.385599999999997</v>
      </c>
      <c r="J98" s="253">
        <v>5193.04</v>
      </c>
      <c r="K98" s="254">
        <v>60.385599999999997</v>
      </c>
      <c r="L98" s="253">
        <v>5193.04</v>
      </c>
      <c r="M98" s="255">
        <f>K98/L98</f>
        <v>1.1628179255310954E-2</v>
      </c>
      <c r="N98" s="256">
        <v>223.3</v>
      </c>
      <c r="O98" s="256">
        <f>M98*N98</f>
        <v>2.5965724277109361</v>
      </c>
      <c r="P98" s="256">
        <f>M98*60*1000</f>
        <v>697.69075531865724</v>
      </c>
      <c r="Q98" s="257">
        <f>P98*N98/1000</f>
        <v>155.79434566265618</v>
      </c>
    </row>
    <row r="99" spans="1:17" s="14" customFormat="1" ht="12.75" customHeight="1">
      <c r="A99" s="221"/>
      <c r="B99" s="237" t="s">
        <v>887</v>
      </c>
      <c r="C99" s="258" t="s">
        <v>881</v>
      </c>
      <c r="D99" s="259">
        <v>29</v>
      </c>
      <c r="E99" s="259">
        <v>1987</v>
      </c>
      <c r="F99" s="260">
        <v>24.693999999999999</v>
      </c>
      <c r="G99" s="260">
        <v>2.63313</v>
      </c>
      <c r="H99" s="260">
        <v>4.8</v>
      </c>
      <c r="I99" s="260">
        <v>17.260860999999998</v>
      </c>
      <c r="J99" s="261">
        <v>1510.61</v>
      </c>
      <c r="K99" s="261">
        <v>17.260860999999998</v>
      </c>
      <c r="L99" s="261">
        <v>1454.7299999999998</v>
      </c>
      <c r="M99" s="262">
        <v>1.1865336522928654E-2</v>
      </c>
      <c r="N99" s="261">
        <v>235.113</v>
      </c>
      <c r="O99" s="261">
        <v>2.7896948659153247</v>
      </c>
      <c r="P99" s="261">
        <v>711.92019137571924</v>
      </c>
      <c r="Q99" s="263">
        <v>167.38169195491949</v>
      </c>
    </row>
    <row r="100" spans="1:17" s="14" customFormat="1" ht="12.75" customHeight="1">
      <c r="A100" s="221"/>
      <c r="B100" s="237" t="s">
        <v>383</v>
      </c>
      <c r="C100" s="238" t="s">
        <v>986</v>
      </c>
      <c r="D100" s="239">
        <v>30</v>
      </c>
      <c r="E100" s="239">
        <v>1967</v>
      </c>
      <c r="F100" s="240">
        <v>27.28</v>
      </c>
      <c r="G100" s="240">
        <v>4.08</v>
      </c>
      <c r="H100" s="240">
        <v>4.8</v>
      </c>
      <c r="I100" s="240">
        <v>18.399999999999999</v>
      </c>
      <c r="J100" s="241">
        <v>1550</v>
      </c>
      <c r="K100" s="241">
        <v>18.399999999999999</v>
      </c>
      <c r="L100" s="241">
        <v>1550</v>
      </c>
      <c r="M100" s="242">
        <v>1.1870967741935483E-2</v>
      </c>
      <c r="N100" s="241">
        <v>263.99799999999999</v>
      </c>
      <c r="O100" s="241">
        <v>3.1339117419354836</v>
      </c>
      <c r="P100" s="241">
        <v>712.25806451612891</v>
      </c>
      <c r="Q100" s="243">
        <v>188.03470451612898</v>
      </c>
    </row>
    <row r="101" spans="1:17" s="14" customFormat="1" ht="12.75" customHeight="1">
      <c r="A101" s="221"/>
      <c r="B101" s="229" t="s">
        <v>172</v>
      </c>
      <c r="C101" s="249" t="s">
        <v>549</v>
      </c>
      <c r="D101" s="250">
        <v>92</v>
      </c>
      <c r="E101" s="251">
        <v>2007</v>
      </c>
      <c r="F101" s="252">
        <v>88.13</v>
      </c>
      <c r="G101" s="252">
        <v>0</v>
      </c>
      <c r="H101" s="252">
        <v>13.07</v>
      </c>
      <c r="I101" s="252">
        <v>75.061499999999995</v>
      </c>
      <c r="J101" s="253">
        <v>6320.16</v>
      </c>
      <c r="K101" s="254">
        <v>75.061499999999995</v>
      </c>
      <c r="L101" s="253">
        <v>6320.16</v>
      </c>
      <c r="M101" s="255">
        <f>K101/L101</f>
        <v>1.1876518948887369E-2</v>
      </c>
      <c r="N101" s="256">
        <v>223.3</v>
      </c>
      <c r="O101" s="256">
        <f>M101*N101</f>
        <v>2.6520266812865496</v>
      </c>
      <c r="P101" s="256">
        <f>M101*60*1000</f>
        <v>712.59113693324218</v>
      </c>
      <c r="Q101" s="257">
        <f>P101*N101/1000</f>
        <v>159.12160087719298</v>
      </c>
    </row>
    <row r="102" spans="1:17" s="14" customFormat="1" ht="12.75" customHeight="1">
      <c r="A102" s="221"/>
      <c r="B102" s="229" t="s">
        <v>841</v>
      </c>
      <c r="C102" s="238" t="s">
        <v>817</v>
      </c>
      <c r="D102" s="239">
        <v>20</v>
      </c>
      <c r="E102" s="239">
        <v>1976</v>
      </c>
      <c r="F102" s="240">
        <v>27.193000000000001</v>
      </c>
      <c r="G102" s="240">
        <v>3.6720000000000002</v>
      </c>
      <c r="H102" s="240">
        <v>3.04</v>
      </c>
      <c r="I102" s="240">
        <v>20.481000000000002</v>
      </c>
      <c r="J102" s="241">
        <v>1720.29</v>
      </c>
      <c r="K102" s="241">
        <v>20.481000000000002</v>
      </c>
      <c r="L102" s="241">
        <v>1720.29</v>
      </c>
      <c r="M102" s="242">
        <v>1.1905550808293952E-2</v>
      </c>
      <c r="N102" s="241">
        <v>285.03500000000003</v>
      </c>
      <c r="O102" s="241">
        <v>3.3934986746420668</v>
      </c>
      <c r="P102" s="241">
        <v>714.33304849763715</v>
      </c>
      <c r="Q102" s="243">
        <v>203.60992047852403</v>
      </c>
    </row>
    <row r="103" spans="1:17" s="14" customFormat="1" ht="12.75" customHeight="1">
      <c r="A103" s="221"/>
      <c r="B103" s="229" t="s">
        <v>172</v>
      </c>
      <c r="C103" s="249" t="s">
        <v>550</v>
      </c>
      <c r="D103" s="250">
        <v>52</v>
      </c>
      <c r="E103" s="251">
        <v>2007</v>
      </c>
      <c r="F103" s="252">
        <v>52.69</v>
      </c>
      <c r="G103" s="252">
        <v>0</v>
      </c>
      <c r="H103" s="252">
        <v>7.74</v>
      </c>
      <c r="I103" s="252">
        <v>44.952599999999997</v>
      </c>
      <c r="J103" s="253">
        <v>3767.48</v>
      </c>
      <c r="K103" s="254">
        <v>44.952599999999997</v>
      </c>
      <c r="L103" s="253">
        <v>3767.48</v>
      </c>
      <c r="M103" s="255">
        <f>K103/L103</f>
        <v>1.1931742172486649E-2</v>
      </c>
      <c r="N103" s="256">
        <v>223.3</v>
      </c>
      <c r="O103" s="256">
        <f>M103*N103</f>
        <v>2.6643580271162688</v>
      </c>
      <c r="P103" s="256">
        <f>M103*60*1000</f>
        <v>715.90453034919892</v>
      </c>
      <c r="Q103" s="257">
        <f>P103*N103/1000</f>
        <v>159.86148162697614</v>
      </c>
    </row>
    <row r="104" spans="1:17" s="14" customFormat="1" ht="12.75" customHeight="1">
      <c r="A104" s="221"/>
      <c r="B104" s="229" t="s">
        <v>172</v>
      </c>
      <c r="C104" s="249" t="s">
        <v>551</v>
      </c>
      <c r="D104" s="250">
        <v>40</v>
      </c>
      <c r="E104" s="251" t="s">
        <v>42</v>
      </c>
      <c r="F104" s="252">
        <v>40.950000000000003</v>
      </c>
      <c r="G104" s="252">
        <v>3.37</v>
      </c>
      <c r="H104" s="252">
        <v>6.4</v>
      </c>
      <c r="I104" s="252">
        <v>31.18</v>
      </c>
      <c r="J104" s="253">
        <v>2612.13</v>
      </c>
      <c r="K104" s="254">
        <v>31.18</v>
      </c>
      <c r="L104" s="253">
        <v>2612.13</v>
      </c>
      <c r="M104" s="255">
        <f>K104/L104</f>
        <v>1.1936618774716419E-2</v>
      </c>
      <c r="N104" s="256">
        <v>223.3</v>
      </c>
      <c r="O104" s="256">
        <f>M104*N104</f>
        <v>2.6654469723941765</v>
      </c>
      <c r="P104" s="256">
        <f>M104*60*1000</f>
        <v>716.19712648298514</v>
      </c>
      <c r="Q104" s="257">
        <f>P104*N104/1000</f>
        <v>159.92681834365058</v>
      </c>
    </row>
    <row r="105" spans="1:17" s="14" customFormat="1" ht="12.75" customHeight="1">
      <c r="A105" s="221"/>
      <c r="B105" s="237" t="s">
        <v>126</v>
      </c>
      <c r="C105" s="230" t="s">
        <v>97</v>
      </c>
      <c r="D105" s="232">
        <v>100</v>
      </c>
      <c r="E105" s="232">
        <v>1972</v>
      </c>
      <c r="F105" s="233">
        <v>79.59</v>
      </c>
      <c r="G105" s="233">
        <v>11.35</v>
      </c>
      <c r="H105" s="233">
        <v>14.73</v>
      </c>
      <c r="I105" s="233">
        <v>53.51</v>
      </c>
      <c r="J105" s="234">
        <v>4426.5</v>
      </c>
      <c r="K105" s="234">
        <f>I105/J105*L105</f>
        <v>53.51</v>
      </c>
      <c r="L105" s="234">
        <v>4426.5</v>
      </c>
      <c r="M105" s="235">
        <f>K105/L105</f>
        <v>1.2088557551112617E-2</v>
      </c>
      <c r="N105" s="234">
        <v>281.32900000000001</v>
      </c>
      <c r="O105" s="234">
        <f>M105*N105</f>
        <v>3.4008618072969616</v>
      </c>
      <c r="P105" s="234">
        <f>M105*60*1000</f>
        <v>725.31345306675701</v>
      </c>
      <c r="Q105" s="236">
        <f>P105*N105/1000</f>
        <v>204.05170843781769</v>
      </c>
    </row>
    <row r="106" spans="1:17" s="14" customFormat="1" ht="12.75" customHeight="1">
      <c r="A106" s="221"/>
      <c r="B106" s="229" t="s">
        <v>841</v>
      </c>
      <c r="C106" s="238" t="s">
        <v>818</v>
      </c>
      <c r="D106" s="239">
        <v>40</v>
      </c>
      <c r="E106" s="239">
        <v>2009</v>
      </c>
      <c r="F106" s="240">
        <v>37.017000000000003</v>
      </c>
      <c r="G106" s="240">
        <v>6.8830580000000001</v>
      </c>
      <c r="H106" s="240">
        <v>3.2</v>
      </c>
      <c r="I106" s="240">
        <v>26.933941999999998</v>
      </c>
      <c r="J106" s="241">
        <v>2225.48</v>
      </c>
      <c r="K106" s="241">
        <v>26.933941999999998</v>
      </c>
      <c r="L106" s="241">
        <v>2225.48</v>
      </c>
      <c r="M106" s="242">
        <v>1.2102531588690978E-2</v>
      </c>
      <c r="N106" s="241">
        <v>285.03500000000003</v>
      </c>
      <c r="O106" s="241">
        <v>3.4496450913825329</v>
      </c>
      <c r="P106" s="241">
        <v>726.1518953214586</v>
      </c>
      <c r="Q106" s="243">
        <v>206.97870548295197</v>
      </c>
    </row>
    <row r="107" spans="1:17" s="14" customFormat="1" ht="12.75" customHeight="1">
      <c r="A107" s="221"/>
      <c r="B107" s="229" t="s">
        <v>27</v>
      </c>
      <c r="C107" s="230" t="s">
        <v>400</v>
      </c>
      <c r="D107" s="232">
        <v>12</v>
      </c>
      <c r="E107" s="232" t="s">
        <v>42</v>
      </c>
      <c r="F107" s="233">
        <f>+G107+H107+I107</f>
        <v>11.645</v>
      </c>
      <c r="G107" s="233">
        <v>1.223716</v>
      </c>
      <c r="H107" s="233">
        <v>1.92</v>
      </c>
      <c r="I107" s="233">
        <v>8.5012840000000001</v>
      </c>
      <c r="J107" s="234">
        <v>701.24</v>
      </c>
      <c r="K107" s="234">
        <v>8.5012840000000001</v>
      </c>
      <c r="L107" s="234">
        <v>701.24</v>
      </c>
      <c r="M107" s="235">
        <f>K107/L107</f>
        <v>1.2123216017340711E-2</v>
      </c>
      <c r="N107" s="234">
        <v>249.71899999999999</v>
      </c>
      <c r="O107" s="234">
        <f>M107*N107</f>
        <v>3.0273973806343051</v>
      </c>
      <c r="P107" s="234">
        <f>M107*60*1000</f>
        <v>727.39296104044274</v>
      </c>
      <c r="Q107" s="236">
        <f>P107*N107/1000</f>
        <v>181.6438428380583</v>
      </c>
    </row>
    <row r="108" spans="1:17" s="14" customFormat="1" ht="12.75" customHeight="1">
      <c r="A108" s="221"/>
      <c r="B108" s="237" t="s">
        <v>743</v>
      </c>
      <c r="C108" s="230" t="s">
        <v>707</v>
      </c>
      <c r="D108" s="232">
        <v>36</v>
      </c>
      <c r="E108" s="232">
        <v>1980</v>
      </c>
      <c r="F108" s="233">
        <v>35.034999999999997</v>
      </c>
      <c r="G108" s="233">
        <v>4.7434000000000003</v>
      </c>
      <c r="H108" s="233">
        <v>3.6</v>
      </c>
      <c r="I108" s="233">
        <v>26.691600000000001</v>
      </c>
      <c r="J108" s="234">
        <v>2185.41</v>
      </c>
      <c r="K108" s="234">
        <v>26.691600000000001</v>
      </c>
      <c r="L108" s="234">
        <v>2185.41</v>
      </c>
      <c r="M108" s="235">
        <f>K108/L108</f>
        <v>1.2213543454088708E-2</v>
      </c>
      <c r="N108" s="234">
        <v>249.16499999999999</v>
      </c>
      <c r="O108" s="234">
        <f>M108*N108</f>
        <v>3.0431875547380129</v>
      </c>
      <c r="P108" s="234">
        <f>M108*60*1000</f>
        <v>732.81260724532251</v>
      </c>
      <c r="Q108" s="236">
        <f>P108*N108/1000</f>
        <v>182.59125328428078</v>
      </c>
    </row>
    <row r="109" spans="1:17" s="14" customFormat="1" ht="12.75" customHeight="1">
      <c r="A109" s="221"/>
      <c r="B109" s="237" t="s">
        <v>126</v>
      </c>
      <c r="C109" s="230" t="s">
        <v>99</v>
      </c>
      <c r="D109" s="232">
        <v>60</v>
      </c>
      <c r="E109" s="232">
        <v>1965</v>
      </c>
      <c r="F109" s="233">
        <v>49.95</v>
      </c>
      <c r="G109" s="233">
        <v>7.27</v>
      </c>
      <c r="H109" s="233">
        <v>9.52</v>
      </c>
      <c r="I109" s="233">
        <f>F109-G109-H109</f>
        <v>33.160000000000011</v>
      </c>
      <c r="J109" s="234">
        <v>2708.87</v>
      </c>
      <c r="K109" s="234">
        <f>I109/J109*L109</f>
        <v>33.160000000000011</v>
      </c>
      <c r="L109" s="234">
        <v>2708.87</v>
      </c>
      <c r="M109" s="235">
        <f>K109/L109</f>
        <v>1.2241266653623102E-2</v>
      </c>
      <c r="N109" s="234">
        <v>281.32900000000001</v>
      </c>
      <c r="O109" s="234">
        <f>M109*N109</f>
        <v>3.443823306397134</v>
      </c>
      <c r="P109" s="234">
        <f>M109*60*1000</f>
        <v>734.47599921738617</v>
      </c>
      <c r="Q109" s="236">
        <f>P109*N109/1000</f>
        <v>206.62939838382806</v>
      </c>
    </row>
    <row r="110" spans="1:17" s="14" customFormat="1" ht="12.75" customHeight="1">
      <c r="A110" s="221"/>
      <c r="B110" s="229" t="s">
        <v>300</v>
      </c>
      <c r="C110" s="230" t="s">
        <v>282</v>
      </c>
      <c r="D110" s="232">
        <v>30</v>
      </c>
      <c r="E110" s="232" t="s">
        <v>42</v>
      </c>
      <c r="F110" s="233">
        <f>G110+H110+I110</f>
        <v>29.210999999999999</v>
      </c>
      <c r="G110" s="233">
        <v>3.2475100000000001</v>
      </c>
      <c r="H110" s="233">
        <v>4.8</v>
      </c>
      <c r="I110" s="233">
        <v>21.163489999999999</v>
      </c>
      <c r="J110" s="234">
        <v>1715.57</v>
      </c>
      <c r="K110" s="234">
        <f>I110</f>
        <v>21.163489999999999</v>
      </c>
      <c r="L110" s="234">
        <f>J110</f>
        <v>1715.57</v>
      </c>
      <c r="M110" s="235">
        <f>K110/L110</f>
        <v>1.2336127351259349E-2</v>
      </c>
      <c r="N110" s="234">
        <v>174.6</v>
      </c>
      <c r="O110" s="234">
        <f>M110*N110</f>
        <v>2.1538878355298823</v>
      </c>
      <c r="P110" s="234">
        <f>M110*60*1000</f>
        <v>740.16764107556082</v>
      </c>
      <c r="Q110" s="236">
        <f>P110*N110/1000</f>
        <v>129.23327013179292</v>
      </c>
    </row>
    <row r="111" spans="1:17" s="14" customFormat="1" ht="12.75" customHeight="1">
      <c r="A111" s="221"/>
      <c r="B111" s="237" t="s">
        <v>43</v>
      </c>
      <c r="C111" s="230" t="s">
        <v>584</v>
      </c>
      <c r="D111" s="232">
        <v>75</v>
      </c>
      <c r="E111" s="232" t="s">
        <v>42</v>
      </c>
      <c r="F111" s="233">
        <f>G111+H111+I111</f>
        <v>61.286999999999999</v>
      </c>
      <c r="G111" s="233">
        <v>7.343</v>
      </c>
      <c r="H111" s="233">
        <v>11.84</v>
      </c>
      <c r="I111" s="233">
        <v>42.103999999999999</v>
      </c>
      <c r="J111" s="234">
        <v>3389.14</v>
      </c>
      <c r="K111" s="234">
        <f>I111</f>
        <v>42.103999999999999</v>
      </c>
      <c r="L111" s="234">
        <f>J111</f>
        <v>3389.14</v>
      </c>
      <c r="M111" s="235">
        <f>K111/L111</f>
        <v>1.242321060800085E-2</v>
      </c>
      <c r="N111" s="234">
        <v>328.42</v>
      </c>
      <c r="O111" s="234">
        <f>M111*N111</f>
        <v>4.0800308278796393</v>
      </c>
      <c r="P111" s="234">
        <f>M111*60*1000</f>
        <v>745.3926364800509</v>
      </c>
      <c r="Q111" s="236">
        <f>P111*N111/1000</f>
        <v>244.80184967277833</v>
      </c>
    </row>
    <row r="112" spans="1:17" s="14" customFormat="1" ht="12.75" customHeight="1">
      <c r="A112" s="221"/>
      <c r="B112" s="237" t="s">
        <v>126</v>
      </c>
      <c r="C112" s="230" t="s">
        <v>89</v>
      </c>
      <c r="D112" s="232">
        <v>118</v>
      </c>
      <c r="E112" s="232">
        <v>2007</v>
      </c>
      <c r="F112" s="233">
        <v>137.35</v>
      </c>
      <c r="G112" s="233">
        <v>20.59</v>
      </c>
      <c r="H112" s="233">
        <v>20.48</v>
      </c>
      <c r="I112" s="233">
        <f>F112-G112-H112</f>
        <v>96.279999999999987</v>
      </c>
      <c r="J112" s="234">
        <v>7736.38</v>
      </c>
      <c r="K112" s="234">
        <f>I112/J112*L112</f>
        <v>86.888183052021745</v>
      </c>
      <c r="L112" s="234">
        <v>6981.72</v>
      </c>
      <c r="M112" s="235">
        <f>K112/L112</f>
        <v>1.2445097060899283E-2</v>
      </c>
      <c r="N112" s="234">
        <v>281.32900000000001</v>
      </c>
      <c r="O112" s="234">
        <f>M112*N112</f>
        <v>3.5011667110457343</v>
      </c>
      <c r="P112" s="234">
        <f>M112*60*1000</f>
        <v>746.70582365395694</v>
      </c>
      <c r="Q112" s="236">
        <f>P112*N112/1000</f>
        <v>210.07000266274406</v>
      </c>
    </row>
    <row r="113" spans="1:17" s="14" customFormat="1" ht="12.75" customHeight="1">
      <c r="A113" s="221"/>
      <c r="B113" s="229" t="s">
        <v>866</v>
      </c>
      <c r="C113" s="258" t="s">
        <v>843</v>
      </c>
      <c r="D113" s="259">
        <v>21</v>
      </c>
      <c r="E113" s="259">
        <v>2010</v>
      </c>
      <c r="F113" s="260">
        <v>17.629000000000001</v>
      </c>
      <c r="G113" s="260">
        <v>3.3660000000000001</v>
      </c>
      <c r="H113" s="260">
        <v>1.6336999999999999</v>
      </c>
      <c r="I113" s="260">
        <v>12.629300000000001</v>
      </c>
      <c r="J113" s="261">
        <v>1013.26</v>
      </c>
      <c r="K113" s="261">
        <v>12.629300000000001</v>
      </c>
      <c r="L113" s="261">
        <v>1013.26</v>
      </c>
      <c r="M113" s="262">
        <v>1.2464027001954089E-2</v>
      </c>
      <c r="N113" s="261">
        <v>306.39900000000006</v>
      </c>
      <c r="O113" s="261">
        <v>3.8189654093717316</v>
      </c>
      <c r="P113" s="261">
        <v>747.84162011724527</v>
      </c>
      <c r="Q113" s="263">
        <v>229.13792456230388</v>
      </c>
    </row>
    <row r="114" spans="1:17" s="14" customFormat="1" ht="12.75" customHeight="1">
      <c r="A114" s="221"/>
      <c r="B114" s="229" t="s">
        <v>866</v>
      </c>
      <c r="C114" s="258" t="s">
        <v>842</v>
      </c>
      <c r="D114" s="259">
        <v>14</v>
      </c>
      <c r="E114" s="259">
        <v>2011</v>
      </c>
      <c r="F114" s="260">
        <v>10.368</v>
      </c>
      <c r="G114" s="260">
        <v>0.84282599999999996</v>
      </c>
      <c r="H114" s="260">
        <v>3.04</v>
      </c>
      <c r="I114" s="260">
        <v>6.4851729999999996</v>
      </c>
      <c r="J114" s="261">
        <v>517.4</v>
      </c>
      <c r="K114" s="261">
        <v>6.4851729999999996</v>
      </c>
      <c r="L114" s="261">
        <v>517.4</v>
      </c>
      <c r="M114" s="262">
        <v>1.2534157325086974E-2</v>
      </c>
      <c r="N114" s="261">
        <v>306.39900000000006</v>
      </c>
      <c r="O114" s="261">
        <v>3.8404532702493244</v>
      </c>
      <c r="P114" s="261">
        <v>752.0494395052184</v>
      </c>
      <c r="Q114" s="263">
        <v>230.42719621495945</v>
      </c>
    </row>
    <row r="115" spans="1:17" s="14" customFormat="1" ht="12.75" customHeight="1">
      <c r="A115" s="221"/>
      <c r="B115" s="229" t="s">
        <v>28</v>
      </c>
      <c r="C115" s="230" t="s">
        <v>405</v>
      </c>
      <c r="D115" s="232">
        <v>8</v>
      </c>
      <c r="E115" s="232" t="s">
        <v>42</v>
      </c>
      <c r="F115" s="233">
        <f>+G115+H115+I115</f>
        <v>4.6680000000000001</v>
      </c>
      <c r="G115" s="233">
        <v>0</v>
      </c>
      <c r="H115" s="233">
        <v>0</v>
      </c>
      <c r="I115" s="233">
        <v>4.6680000000000001</v>
      </c>
      <c r="J115" s="234">
        <v>372.31</v>
      </c>
      <c r="K115" s="234">
        <v>4.6680000000000001</v>
      </c>
      <c r="L115" s="234">
        <v>372.3</v>
      </c>
      <c r="M115" s="235">
        <f>K115/L115</f>
        <v>1.2538275584206286E-2</v>
      </c>
      <c r="N115" s="234">
        <v>249.71899999999999</v>
      </c>
      <c r="O115" s="234">
        <f>M115*N115</f>
        <v>3.1310456406124092</v>
      </c>
      <c r="P115" s="234">
        <f>M115*60*1000</f>
        <v>752.29653505237718</v>
      </c>
      <c r="Q115" s="236">
        <f>P115*N115/1000</f>
        <v>187.86273843674456</v>
      </c>
    </row>
    <row r="116" spans="1:17" s="14" customFormat="1" ht="12.75" customHeight="1">
      <c r="A116" s="221"/>
      <c r="B116" s="237" t="s">
        <v>953</v>
      </c>
      <c r="C116" s="238" t="s">
        <v>981</v>
      </c>
      <c r="D116" s="239">
        <v>55</v>
      </c>
      <c r="E116" s="239">
        <v>1993</v>
      </c>
      <c r="F116" s="240">
        <v>61.805</v>
      </c>
      <c r="G116" s="240">
        <v>8.7551699999999997</v>
      </c>
      <c r="H116" s="240">
        <v>8.64</v>
      </c>
      <c r="I116" s="240">
        <v>44.409827999999997</v>
      </c>
      <c r="J116" s="241">
        <v>3524.86</v>
      </c>
      <c r="K116" s="241">
        <v>44.409827999999997</v>
      </c>
      <c r="L116" s="241">
        <v>3524.86</v>
      </c>
      <c r="M116" s="242">
        <v>1.2599033153089767E-2</v>
      </c>
      <c r="N116" s="241">
        <v>267.26799999999997</v>
      </c>
      <c r="O116" s="241">
        <v>3.3673183927599957</v>
      </c>
      <c r="P116" s="241">
        <v>755.94198918538598</v>
      </c>
      <c r="Q116" s="243">
        <v>202.0391035655997</v>
      </c>
    </row>
    <row r="117" spans="1:17" s="14" customFormat="1" ht="12.75" customHeight="1">
      <c r="A117" s="221"/>
      <c r="B117" s="229" t="s">
        <v>151</v>
      </c>
      <c r="C117" s="230" t="s">
        <v>127</v>
      </c>
      <c r="D117" s="232">
        <v>40</v>
      </c>
      <c r="E117" s="232">
        <v>1990</v>
      </c>
      <c r="F117" s="233">
        <f>G117+H117+I117</f>
        <v>38.099000000000004</v>
      </c>
      <c r="G117" s="233">
        <v>2.8420000000000001</v>
      </c>
      <c r="H117" s="233">
        <v>6.4</v>
      </c>
      <c r="I117" s="233">
        <v>28.856999999999999</v>
      </c>
      <c r="J117" s="234">
        <v>2290.61</v>
      </c>
      <c r="K117" s="234">
        <v>28.86</v>
      </c>
      <c r="L117" s="234">
        <v>2290.61</v>
      </c>
      <c r="M117" s="235">
        <f>K117/L117</f>
        <v>1.259926395152383E-2</v>
      </c>
      <c r="N117" s="234">
        <v>216</v>
      </c>
      <c r="O117" s="234">
        <f>M117*N117*1.09</f>
        <v>2.9663707047467707</v>
      </c>
      <c r="P117" s="234">
        <f>M117*60*1000</f>
        <v>755.95583709142977</v>
      </c>
      <c r="Q117" s="236">
        <f>P117*N117/1000</f>
        <v>163.28646081174884</v>
      </c>
    </row>
    <row r="118" spans="1:17" s="14" customFormat="1" ht="12.75" customHeight="1">
      <c r="A118" s="221"/>
      <c r="B118" s="237" t="s">
        <v>126</v>
      </c>
      <c r="C118" s="230" t="s">
        <v>88</v>
      </c>
      <c r="D118" s="232">
        <v>18</v>
      </c>
      <c r="E118" s="232">
        <v>2006</v>
      </c>
      <c r="F118" s="233">
        <v>32.26</v>
      </c>
      <c r="G118" s="233">
        <v>5.66</v>
      </c>
      <c r="H118" s="233">
        <v>1.52</v>
      </c>
      <c r="I118" s="233">
        <f>F118-G118-H118</f>
        <v>25.08</v>
      </c>
      <c r="J118" s="234">
        <v>1988.27</v>
      </c>
      <c r="K118" s="234">
        <f>I118/J118*L118</f>
        <v>19.095170575424863</v>
      </c>
      <c r="L118" s="234">
        <v>1513.81</v>
      </c>
      <c r="M118" s="235">
        <f>K118/L118</f>
        <v>1.2613980998556531E-2</v>
      </c>
      <c r="N118" s="234">
        <v>281.32900000000001</v>
      </c>
      <c r="O118" s="234">
        <f>M118*N118</f>
        <v>3.5486786603429104</v>
      </c>
      <c r="P118" s="234">
        <f>M118*60*1000</f>
        <v>756.83885991339184</v>
      </c>
      <c r="Q118" s="236">
        <f>P118*N118/1000</f>
        <v>212.9207196205746</v>
      </c>
    </row>
    <row r="119" spans="1:17" s="14" customFormat="1" ht="12.75" customHeight="1">
      <c r="A119" s="221"/>
      <c r="B119" s="229" t="s">
        <v>169</v>
      </c>
      <c r="C119" s="230" t="s">
        <v>530</v>
      </c>
      <c r="D119" s="231">
        <v>24</v>
      </c>
      <c r="E119" s="232" t="s">
        <v>42</v>
      </c>
      <c r="F119" s="233">
        <f>G119+H119+I119</f>
        <v>19.704682000000002</v>
      </c>
      <c r="G119" s="233">
        <v>1.9676820000000002</v>
      </c>
      <c r="H119" s="233">
        <v>3.7600000000000002</v>
      </c>
      <c r="I119" s="233">
        <v>13.977</v>
      </c>
      <c r="J119" s="234">
        <v>1107.43</v>
      </c>
      <c r="K119" s="234">
        <v>13.977</v>
      </c>
      <c r="L119" s="234">
        <v>1107.43</v>
      </c>
      <c r="M119" s="235">
        <f>K119/L119</f>
        <v>1.2621113749853263E-2</v>
      </c>
      <c r="N119" s="234">
        <v>241.2</v>
      </c>
      <c r="O119" s="234">
        <f>M119*N119</f>
        <v>3.0442126364646067</v>
      </c>
      <c r="P119" s="234">
        <f>M119*60*1000</f>
        <v>757.26682499119579</v>
      </c>
      <c r="Q119" s="236">
        <f>P119*N119/1000</f>
        <v>182.6527581878764</v>
      </c>
    </row>
    <row r="120" spans="1:17" s="14" customFormat="1" ht="12.75" customHeight="1">
      <c r="A120" s="221"/>
      <c r="B120" s="229" t="s">
        <v>172</v>
      </c>
      <c r="C120" s="249" t="s">
        <v>552</v>
      </c>
      <c r="D120" s="250">
        <v>17</v>
      </c>
      <c r="E120" s="251">
        <v>2009</v>
      </c>
      <c r="F120" s="252">
        <v>22.39</v>
      </c>
      <c r="G120" s="252">
        <v>0</v>
      </c>
      <c r="H120" s="252">
        <v>3.83</v>
      </c>
      <c r="I120" s="252">
        <v>18.558800000000002</v>
      </c>
      <c r="J120" s="253">
        <v>1463.65</v>
      </c>
      <c r="K120" s="254">
        <v>18.558800000000002</v>
      </c>
      <c r="L120" s="253">
        <v>1463.65</v>
      </c>
      <c r="M120" s="255">
        <f>K120/L120</f>
        <v>1.26798073309876E-2</v>
      </c>
      <c r="N120" s="256">
        <v>223.3</v>
      </c>
      <c r="O120" s="256">
        <f>M120*N120</f>
        <v>2.831400977009531</v>
      </c>
      <c r="P120" s="256">
        <f>M120*60*1000</f>
        <v>760.78843985925596</v>
      </c>
      <c r="Q120" s="257">
        <f>P120*N120/1000</f>
        <v>169.88405862057186</v>
      </c>
    </row>
    <row r="121" spans="1:17" s="14" customFormat="1" ht="12.75" customHeight="1">
      <c r="A121" s="221"/>
      <c r="B121" s="237" t="s">
        <v>126</v>
      </c>
      <c r="C121" s="230" t="s">
        <v>102</v>
      </c>
      <c r="D121" s="232">
        <v>60</v>
      </c>
      <c r="E121" s="232">
        <v>1968</v>
      </c>
      <c r="F121" s="233">
        <v>46.24</v>
      </c>
      <c r="G121" s="233">
        <v>7.11</v>
      </c>
      <c r="H121" s="233">
        <v>4.6900000000000004</v>
      </c>
      <c r="I121" s="233">
        <v>34.44</v>
      </c>
      <c r="J121" s="234">
        <v>2715.36</v>
      </c>
      <c r="K121" s="234">
        <f>I121/J121*L121</f>
        <v>34.44</v>
      </c>
      <c r="L121" s="234">
        <v>2715.36</v>
      </c>
      <c r="M121" s="235">
        <f>K121/L121</f>
        <v>1.2683401095987271E-2</v>
      </c>
      <c r="N121" s="234">
        <v>281.32900000000001</v>
      </c>
      <c r="O121" s="234">
        <f>M121*N121</f>
        <v>3.5682085469330032</v>
      </c>
      <c r="P121" s="234">
        <f>M121*60*1000</f>
        <v>761.00406575923625</v>
      </c>
      <c r="Q121" s="236">
        <f>P121*N121/1000</f>
        <v>214.09251281598017</v>
      </c>
    </row>
    <row r="122" spans="1:17" s="14" customFormat="1" ht="12.75" customHeight="1">
      <c r="A122" s="221"/>
      <c r="B122" s="229" t="s">
        <v>841</v>
      </c>
      <c r="C122" s="238" t="s">
        <v>819</v>
      </c>
      <c r="D122" s="239">
        <v>93</v>
      </c>
      <c r="E122" s="239">
        <v>1973</v>
      </c>
      <c r="F122" s="240">
        <v>82.805999999999997</v>
      </c>
      <c r="G122" s="240">
        <v>10.850382</v>
      </c>
      <c r="H122" s="240">
        <v>14.4</v>
      </c>
      <c r="I122" s="240">
        <v>57.555630000000001</v>
      </c>
      <c r="J122" s="241">
        <v>4520.3</v>
      </c>
      <c r="K122" s="241">
        <v>57.555630000000001</v>
      </c>
      <c r="L122" s="241">
        <v>4520.3</v>
      </c>
      <c r="M122" s="242">
        <v>1.2732701369378138E-2</v>
      </c>
      <c r="N122" s="241">
        <v>285.03500000000003</v>
      </c>
      <c r="O122" s="241">
        <v>3.6292655348206981</v>
      </c>
      <c r="P122" s="241">
        <v>763.96208216268826</v>
      </c>
      <c r="Q122" s="243">
        <v>217.75593208924187</v>
      </c>
    </row>
    <row r="123" spans="1:17" s="14" customFormat="1" ht="12.75" customHeight="1">
      <c r="A123" s="221"/>
      <c r="B123" s="229" t="s">
        <v>300</v>
      </c>
      <c r="C123" s="230" t="s">
        <v>280</v>
      </c>
      <c r="D123" s="232">
        <v>30</v>
      </c>
      <c r="E123" s="232" t="s">
        <v>42</v>
      </c>
      <c r="F123" s="233">
        <f>G123+H123+I123</f>
        <v>30.07</v>
      </c>
      <c r="G123" s="233">
        <v>3.2747999999999999</v>
      </c>
      <c r="H123" s="233">
        <v>4.8</v>
      </c>
      <c r="I123" s="233">
        <v>21.995200000000001</v>
      </c>
      <c r="J123" s="234">
        <v>1717.43</v>
      </c>
      <c r="K123" s="234">
        <f>I123</f>
        <v>21.995200000000001</v>
      </c>
      <c r="L123" s="234">
        <f>J123</f>
        <v>1717.43</v>
      </c>
      <c r="M123" s="235">
        <f>K123/L123</f>
        <v>1.2807043081814106E-2</v>
      </c>
      <c r="N123" s="234">
        <v>174.6</v>
      </c>
      <c r="O123" s="234">
        <f>M123*N123</f>
        <v>2.236109722084743</v>
      </c>
      <c r="P123" s="234">
        <f>M123*60*1000</f>
        <v>768.42258490884637</v>
      </c>
      <c r="Q123" s="236">
        <f>P123*N123/1000</f>
        <v>134.16658332508456</v>
      </c>
    </row>
    <row r="124" spans="1:17" s="14" customFormat="1" ht="12.75" customHeight="1">
      <c r="A124" s="221"/>
      <c r="B124" s="237" t="s">
        <v>887</v>
      </c>
      <c r="C124" s="258" t="s">
        <v>882</v>
      </c>
      <c r="D124" s="259">
        <v>13</v>
      </c>
      <c r="E124" s="259">
        <v>1962</v>
      </c>
      <c r="F124" s="260">
        <v>10.699</v>
      </c>
      <c r="G124" s="260">
        <v>0.66172500000000001</v>
      </c>
      <c r="H124" s="260">
        <v>2.56</v>
      </c>
      <c r="I124" s="260">
        <v>7.4772759999999998</v>
      </c>
      <c r="J124" s="261">
        <v>583.82000000000005</v>
      </c>
      <c r="K124" s="261">
        <v>7.4772759999999998</v>
      </c>
      <c r="L124" s="261">
        <v>583.82000000000005</v>
      </c>
      <c r="M124" s="262">
        <v>1.2807502312356547E-2</v>
      </c>
      <c r="N124" s="261">
        <v>235.113</v>
      </c>
      <c r="O124" s="261">
        <v>3.0112102911650847</v>
      </c>
      <c r="P124" s="261">
        <v>768.45013874139283</v>
      </c>
      <c r="Q124" s="263">
        <v>180.67261746990508</v>
      </c>
    </row>
    <row r="125" spans="1:17" s="14" customFormat="1" ht="12.75" customHeight="1">
      <c r="A125" s="221"/>
      <c r="B125" s="237" t="s">
        <v>213</v>
      </c>
      <c r="C125" s="230" t="s">
        <v>174</v>
      </c>
      <c r="D125" s="232">
        <v>30</v>
      </c>
      <c r="E125" s="232">
        <v>2007</v>
      </c>
      <c r="F125" s="233">
        <v>24.07</v>
      </c>
      <c r="G125" s="233">
        <v>3.4001999999999999</v>
      </c>
      <c r="H125" s="233">
        <v>2.4</v>
      </c>
      <c r="I125" s="233">
        <v>18.27</v>
      </c>
      <c r="J125" s="234">
        <v>1423.9</v>
      </c>
      <c r="K125" s="234">
        <v>18.27</v>
      </c>
      <c r="L125" s="234">
        <v>1423.9</v>
      </c>
      <c r="M125" s="235">
        <f>K125/L125</f>
        <v>1.2830957230142565E-2</v>
      </c>
      <c r="N125" s="234">
        <v>206.55500000000001</v>
      </c>
      <c r="O125" s="234">
        <f>K125*N125/J125</f>
        <v>2.6502983706720977</v>
      </c>
      <c r="P125" s="234">
        <f>M125*60*1000</f>
        <v>769.85743380855388</v>
      </c>
      <c r="Q125" s="236">
        <f>O125*60</f>
        <v>159.01790224032587</v>
      </c>
    </row>
    <row r="126" spans="1:17" s="14" customFormat="1" ht="12.75" customHeight="1">
      <c r="A126" s="221"/>
      <c r="B126" s="229" t="s">
        <v>300</v>
      </c>
      <c r="C126" s="230" t="s">
        <v>283</v>
      </c>
      <c r="D126" s="232">
        <v>30</v>
      </c>
      <c r="E126" s="232" t="s">
        <v>42</v>
      </c>
      <c r="F126" s="233">
        <f>G126+H126+I126</f>
        <v>29.493000000000002</v>
      </c>
      <c r="G126" s="233">
        <v>2.67442</v>
      </c>
      <c r="H126" s="233">
        <v>4.8</v>
      </c>
      <c r="I126" s="233">
        <v>22.01858</v>
      </c>
      <c r="J126" s="234">
        <v>1712.8</v>
      </c>
      <c r="K126" s="234">
        <f>I126</f>
        <v>22.01858</v>
      </c>
      <c r="L126" s="234">
        <f>J126</f>
        <v>1712.8</v>
      </c>
      <c r="M126" s="235">
        <f>K126/L126</f>
        <v>1.2855312937879495E-2</v>
      </c>
      <c r="N126" s="234">
        <v>174.6</v>
      </c>
      <c r="O126" s="234">
        <f>M126*N126</f>
        <v>2.2445376389537599</v>
      </c>
      <c r="P126" s="234">
        <f>M126*60*1000</f>
        <v>771.3187762727697</v>
      </c>
      <c r="Q126" s="236">
        <f>P126*N126/1000</f>
        <v>134.6722583372256</v>
      </c>
    </row>
    <row r="127" spans="1:17" s="14" customFormat="1" ht="12.75" customHeight="1">
      <c r="A127" s="221"/>
      <c r="B127" s="229" t="s">
        <v>169</v>
      </c>
      <c r="C127" s="230" t="s">
        <v>531</v>
      </c>
      <c r="D127" s="231">
        <v>25</v>
      </c>
      <c r="E127" s="232" t="s">
        <v>42</v>
      </c>
      <c r="F127" s="233">
        <f>G127+H127+I127</f>
        <v>21.381999</v>
      </c>
      <c r="G127" s="233">
        <v>1.2750000000000001</v>
      </c>
      <c r="H127" s="233">
        <v>3.92</v>
      </c>
      <c r="I127" s="233">
        <v>16.186999</v>
      </c>
      <c r="J127" s="234">
        <v>1257.05</v>
      </c>
      <c r="K127" s="234">
        <v>16.186999</v>
      </c>
      <c r="L127" s="234">
        <v>1257.05</v>
      </c>
      <c r="M127" s="235">
        <f>K127/L127</f>
        <v>1.2876973071874628E-2</v>
      </c>
      <c r="N127" s="234">
        <v>241.2</v>
      </c>
      <c r="O127" s="234">
        <f>M127*N127</f>
        <v>3.1059259049361598</v>
      </c>
      <c r="P127" s="234">
        <f>M127*60*1000</f>
        <v>772.6183843124777</v>
      </c>
      <c r="Q127" s="236">
        <f>P127*N127/1000</f>
        <v>186.3555542961696</v>
      </c>
    </row>
    <row r="128" spans="1:17" s="14" customFormat="1" ht="11.25" customHeight="1">
      <c r="A128" s="221"/>
      <c r="B128" s="237" t="s">
        <v>126</v>
      </c>
      <c r="C128" s="230" t="s">
        <v>94</v>
      </c>
      <c r="D128" s="232">
        <v>51</v>
      </c>
      <c r="E128" s="232">
        <v>2005</v>
      </c>
      <c r="F128" s="233">
        <v>52.02</v>
      </c>
      <c r="G128" s="233">
        <v>8.2799999999999994</v>
      </c>
      <c r="H128" s="233">
        <v>4.08</v>
      </c>
      <c r="I128" s="233">
        <f>F128-G128-H128</f>
        <v>39.660000000000004</v>
      </c>
      <c r="J128" s="234">
        <v>3073.94</v>
      </c>
      <c r="K128" s="234">
        <f>I128/J128*L128</f>
        <v>38.727442825819629</v>
      </c>
      <c r="L128" s="234">
        <v>3001.66</v>
      </c>
      <c r="M128" s="235">
        <f>K128/L128</f>
        <v>1.2902008497238071E-2</v>
      </c>
      <c r="N128" s="234">
        <v>281.32900000000001</v>
      </c>
      <c r="O128" s="234">
        <f>M128*N128</f>
        <v>3.6297091485194897</v>
      </c>
      <c r="P128" s="234">
        <f>M128*60*1000</f>
        <v>774.12050983428423</v>
      </c>
      <c r="Q128" s="236">
        <f>P128*N128/1000</f>
        <v>217.78254891116936</v>
      </c>
    </row>
    <row r="129" spans="1:17" s="14" customFormat="1" ht="12.75" customHeight="1">
      <c r="A129" s="221"/>
      <c r="B129" s="237" t="s">
        <v>126</v>
      </c>
      <c r="C129" s="230" t="s">
        <v>96</v>
      </c>
      <c r="D129" s="232">
        <v>39</v>
      </c>
      <c r="E129" s="232">
        <v>2007</v>
      </c>
      <c r="F129" s="233">
        <v>38.93</v>
      </c>
      <c r="G129" s="233">
        <v>6.89</v>
      </c>
      <c r="H129" s="233">
        <v>1.45</v>
      </c>
      <c r="I129" s="233">
        <f>F129-G129-H129</f>
        <v>30.59</v>
      </c>
      <c r="J129" s="234">
        <v>2368.7800000000002</v>
      </c>
      <c r="K129" s="234">
        <f>I129/J129*L129</f>
        <v>30.59</v>
      </c>
      <c r="L129" s="234">
        <v>2368.7800000000002</v>
      </c>
      <c r="M129" s="235">
        <f>K129/L129</f>
        <v>1.2913820616519895E-2</v>
      </c>
      <c r="N129" s="234">
        <v>281.32900000000001</v>
      </c>
      <c r="O129" s="234">
        <f>M129*N129</f>
        <v>3.6330322402249258</v>
      </c>
      <c r="P129" s="234">
        <f>M129*60*1000</f>
        <v>774.82923699119374</v>
      </c>
      <c r="Q129" s="236">
        <f>P129*N129/1000</f>
        <v>217.98193441349557</v>
      </c>
    </row>
    <row r="130" spans="1:17" s="14" customFormat="1" ht="12.75" customHeight="1">
      <c r="A130" s="221"/>
      <c r="B130" s="229" t="s">
        <v>169</v>
      </c>
      <c r="C130" s="230" t="s">
        <v>532</v>
      </c>
      <c r="D130" s="231">
        <v>15</v>
      </c>
      <c r="E130" s="232" t="s">
        <v>42</v>
      </c>
      <c r="F130" s="233">
        <f>G130+H130+I130</f>
        <v>13.96</v>
      </c>
      <c r="G130" s="233">
        <v>1.1220000000000001</v>
      </c>
      <c r="H130" s="233">
        <v>2.4</v>
      </c>
      <c r="I130" s="233">
        <v>10.438000000000001</v>
      </c>
      <c r="J130" s="234">
        <v>807.07</v>
      </c>
      <c r="K130" s="234">
        <v>10.438000000000001</v>
      </c>
      <c r="L130" s="234">
        <v>807.07</v>
      </c>
      <c r="M130" s="235">
        <f>K130/L130</f>
        <v>1.2933202820077564E-2</v>
      </c>
      <c r="N130" s="234">
        <v>241.2</v>
      </c>
      <c r="O130" s="234">
        <f>M130*N130</f>
        <v>3.1194885202027085</v>
      </c>
      <c r="P130" s="234">
        <f>M130*60*1000</f>
        <v>775.99216920465381</v>
      </c>
      <c r="Q130" s="236">
        <f>P130*N130/1000</f>
        <v>187.16931121216248</v>
      </c>
    </row>
    <row r="131" spans="1:17" s="14" customFormat="1" ht="12.75" customHeight="1">
      <c r="A131" s="221"/>
      <c r="B131" s="237" t="s">
        <v>213</v>
      </c>
      <c r="C131" s="230" t="s">
        <v>184</v>
      </c>
      <c r="D131" s="232">
        <v>12</v>
      </c>
      <c r="E131" s="232">
        <v>1962</v>
      </c>
      <c r="F131" s="233">
        <v>10</v>
      </c>
      <c r="G131" s="233">
        <v>1.1704619999999999</v>
      </c>
      <c r="H131" s="233">
        <v>1.92</v>
      </c>
      <c r="I131" s="233">
        <v>6.9095000000000004</v>
      </c>
      <c r="J131" s="234">
        <v>533.5</v>
      </c>
      <c r="K131" s="234">
        <v>6.9095000000000004</v>
      </c>
      <c r="L131" s="234">
        <v>533.5</v>
      </c>
      <c r="M131" s="235">
        <f>K131/L131</f>
        <v>1.2951265229615747E-2</v>
      </c>
      <c r="N131" s="234">
        <v>206.55500000000001</v>
      </c>
      <c r="O131" s="234">
        <f>K131*N131/J131</f>
        <v>2.6751485895032805</v>
      </c>
      <c r="P131" s="234">
        <f>M131*60*1000</f>
        <v>777.07591377694473</v>
      </c>
      <c r="Q131" s="236">
        <f>O131*60</f>
        <v>160.50891537019683</v>
      </c>
    </row>
    <row r="132" spans="1:17" s="14" customFormat="1" ht="12.75" customHeight="1">
      <c r="A132" s="221"/>
      <c r="B132" s="237" t="s">
        <v>953</v>
      </c>
      <c r="C132" s="238" t="s">
        <v>982</v>
      </c>
      <c r="D132" s="239">
        <v>55</v>
      </c>
      <c r="E132" s="239">
        <v>1990</v>
      </c>
      <c r="F132" s="240">
        <v>65.442999999999998</v>
      </c>
      <c r="G132" s="240">
        <v>6.7131809999999996</v>
      </c>
      <c r="H132" s="240">
        <v>12.56</v>
      </c>
      <c r="I132" s="240">
        <v>46.169820999999999</v>
      </c>
      <c r="J132" s="241">
        <v>3527.73</v>
      </c>
      <c r="K132" s="241">
        <v>46.169820999999999</v>
      </c>
      <c r="L132" s="241">
        <v>3527.73</v>
      </c>
      <c r="M132" s="242">
        <v>1.3087685565505297E-2</v>
      </c>
      <c r="N132" s="241">
        <v>267.26799999999997</v>
      </c>
      <c r="O132" s="241">
        <v>3.4979195457214693</v>
      </c>
      <c r="P132" s="241">
        <v>785.26113393031778</v>
      </c>
      <c r="Q132" s="243">
        <v>209.87517274328815</v>
      </c>
    </row>
    <row r="133" spans="1:17" s="14" customFormat="1" ht="12.75" customHeight="1">
      <c r="A133" s="221"/>
      <c r="B133" s="229" t="s">
        <v>866</v>
      </c>
      <c r="C133" s="258" t="s">
        <v>844</v>
      </c>
      <c r="D133" s="259">
        <v>20</v>
      </c>
      <c r="E133" s="259">
        <v>1975</v>
      </c>
      <c r="F133" s="260">
        <v>20.145</v>
      </c>
      <c r="G133" s="260">
        <v>1.9125000000000001</v>
      </c>
      <c r="H133" s="260">
        <v>3.2</v>
      </c>
      <c r="I133" s="260">
        <v>15.032500000000001</v>
      </c>
      <c r="J133" s="261">
        <v>1147.92</v>
      </c>
      <c r="K133" s="261">
        <v>15.032500000000001</v>
      </c>
      <c r="L133" s="261">
        <v>1147.92</v>
      </c>
      <c r="M133" s="262">
        <v>1.3095424768276534E-2</v>
      </c>
      <c r="N133" s="261">
        <v>306.39900000000006</v>
      </c>
      <c r="O133" s="261">
        <v>4.0124250535751624</v>
      </c>
      <c r="P133" s="261">
        <v>785.72548609659214</v>
      </c>
      <c r="Q133" s="263">
        <v>240.74550321450977</v>
      </c>
    </row>
    <row r="134" spans="1:17" s="14" customFormat="1" ht="12.75" customHeight="1">
      <c r="A134" s="221"/>
      <c r="B134" s="229" t="s">
        <v>169</v>
      </c>
      <c r="C134" s="230" t="s">
        <v>154</v>
      </c>
      <c r="D134" s="231">
        <v>45</v>
      </c>
      <c r="E134" s="232" t="s">
        <v>42</v>
      </c>
      <c r="F134" s="233">
        <f>G134+H134+I134</f>
        <v>41.190004000000002</v>
      </c>
      <c r="G134" s="233">
        <v>3.5700000000000003</v>
      </c>
      <c r="H134" s="233">
        <v>7.05</v>
      </c>
      <c r="I134" s="233">
        <v>30.570004000000001</v>
      </c>
      <c r="J134" s="234">
        <v>2331.34</v>
      </c>
      <c r="K134" s="234">
        <v>30.570004000000001</v>
      </c>
      <c r="L134" s="234">
        <v>2331.34</v>
      </c>
      <c r="M134" s="235">
        <f>K134/L134</f>
        <v>1.3112632220096596E-2</v>
      </c>
      <c r="N134" s="234">
        <v>241.2</v>
      </c>
      <c r="O134" s="234">
        <f>M134*N134</f>
        <v>3.1627668914872991</v>
      </c>
      <c r="P134" s="234">
        <f>M134*60*1000</f>
        <v>786.75793320579578</v>
      </c>
      <c r="Q134" s="236">
        <f>P134*N134/1000</f>
        <v>189.76601348923793</v>
      </c>
    </row>
    <row r="135" spans="1:17" s="14" customFormat="1" ht="12.75" customHeight="1">
      <c r="A135" s="221"/>
      <c r="B135" s="229" t="s">
        <v>544</v>
      </c>
      <c r="C135" s="249" t="s">
        <v>578</v>
      </c>
      <c r="D135" s="250">
        <v>54</v>
      </c>
      <c r="E135" s="251" t="s">
        <v>42</v>
      </c>
      <c r="F135" s="252">
        <v>53.64</v>
      </c>
      <c r="G135" s="252">
        <v>5.61</v>
      </c>
      <c r="H135" s="252">
        <v>8.64</v>
      </c>
      <c r="I135" s="252">
        <v>39.39</v>
      </c>
      <c r="J135" s="253">
        <v>2987.33</v>
      </c>
      <c r="K135" s="254">
        <v>39.28</v>
      </c>
      <c r="L135" s="253">
        <v>2987.33</v>
      </c>
      <c r="M135" s="255">
        <f>K135/L135</f>
        <v>1.3148865374766096E-2</v>
      </c>
      <c r="N135" s="256">
        <v>223.3</v>
      </c>
      <c r="O135" s="256">
        <f>M135*N135</f>
        <v>2.9361416381852692</v>
      </c>
      <c r="P135" s="256">
        <f>M135*60*1000</f>
        <v>788.93192248596574</v>
      </c>
      <c r="Q135" s="257">
        <f>P135*N135/1000</f>
        <v>176.16849829111615</v>
      </c>
    </row>
    <row r="136" spans="1:17" s="14" customFormat="1" ht="12.75" customHeight="1">
      <c r="A136" s="221"/>
      <c r="B136" s="229" t="s">
        <v>841</v>
      </c>
      <c r="C136" s="238" t="s">
        <v>820</v>
      </c>
      <c r="D136" s="239">
        <v>21</v>
      </c>
      <c r="E136" s="239">
        <v>2000</v>
      </c>
      <c r="F136" s="240">
        <v>19.888000000000002</v>
      </c>
      <c r="G136" s="240">
        <v>3.0971609999999998</v>
      </c>
      <c r="H136" s="240">
        <v>2.25095</v>
      </c>
      <c r="I136" s="240">
        <v>14.539887</v>
      </c>
      <c r="J136" s="241">
        <v>1105.27</v>
      </c>
      <c r="K136" s="241">
        <v>14.539887</v>
      </c>
      <c r="L136" s="241">
        <v>1105.27</v>
      </c>
      <c r="M136" s="242">
        <v>1.315505442109168E-2</v>
      </c>
      <c r="N136" s="241">
        <v>285.03500000000003</v>
      </c>
      <c r="O136" s="241">
        <v>3.7496509369158675</v>
      </c>
      <c r="P136" s="241">
        <v>789.30326526550073</v>
      </c>
      <c r="Q136" s="243">
        <v>224.97905621495204</v>
      </c>
    </row>
    <row r="137" spans="1:17" s="14" customFormat="1" ht="12.75" customHeight="1">
      <c r="A137" s="221"/>
      <c r="B137" s="237" t="s">
        <v>126</v>
      </c>
      <c r="C137" s="230" t="s">
        <v>90</v>
      </c>
      <c r="D137" s="232">
        <v>38</v>
      </c>
      <c r="E137" s="232">
        <v>2004</v>
      </c>
      <c r="F137" s="233">
        <v>35.25</v>
      </c>
      <c r="G137" s="233">
        <v>3.94</v>
      </c>
      <c r="H137" s="233">
        <v>0</v>
      </c>
      <c r="I137" s="233">
        <f>F137-G137-H137</f>
        <v>31.31</v>
      </c>
      <c r="J137" s="234">
        <v>2371.6999999999998</v>
      </c>
      <c r="K137" s="234">
        <f>I137/J137*L137</f>
        <v>31.31</v>
      </c>
      <c r="L137" s="234">
        <v>2371.6999999999998</v>
      </c>
      <c r="M137" s="235">
        <f>K137/L137</f>
        <v>1.3201501033014294E-2</v>
      </c>
      <c r="N137" s="234">
        <v>281.32900000000001</v>
      </c>
      <c r="O137" s="234">
        <f>M137*N137</f>
        <v>3.7139650841168783</v>
      </c>
      <c r="P137" s="234">
        <f>M137*60*1000</f>
        <v>792.09006198085763</v>
      </c>
      <c r="Q137" s="236">
        <f>P137*N137/1000</f>
        <v>222.8379050470127</v>
      </c>
    </row>
    <row r="138" spans="1:17" s="14" customFormat="1" ht="12.75" customHeight="1">
      <c r="A138" s="221"/>
      <c r="B138" s="229" t="s">
        <v>544</v>
      </c>
      <c r="C138" s="249" t="s">
        <v>579</v>
      </c>
      <c r="D138" s="250">
        <v>56</v>
      </c>
      <c r="E138" s="251" t="s">
        <v>42</v>
      </c>
      <c r="F138" s="252">
        <v>54.39</v>
      </c>
      <c r="G138" s="252">
        <v>5.74</v>
      </c>
      <c r="H138" s="252">
        <v>8.64</v>
      </c>
      <c r="I138" s="252">
        <v>40.01</v>
      </c>
      <c r="J138" s="253">
        <v>3028.84</v>
      </c>
      <c r="K138" s="254">
        <v>40.01</v>
      </c>
      <c r="L138" s="253">
        <v>3028.84</v>
      </c>
      <c r="M138" s="255">
        <f>K138/L138</f>
        <v>1.3209677632360903E-2</v>
      </c>
      <c r="N138" s="256">
        <v>223.3</v>
      </c>
      <c r="O138" s="256">
        <f>M138*N138</f>
        <v>2.9497210153061899</v>
      </c>
      <c r="P138" s="256">
        <f>M138*60*1000</f>
        <v>792.58065794165407</v>
      </c>
      <c r="Q138" s="257">
        <f>P138*N138/1000</f>
        <v>176.98326091837134</v>
      </c>
    </row>
    <row r="139" spans="1:17" s="14" customFormat="1" ht="12.75" customHeight="1">
      <c r="A139" s="221"/>
      <c r="B139" s="237" t="s">
        <v>126</v>
      </c>
      <c r="C139" s="230" t="s">
        <v>98</v>
      </c>
      <c r="D139" s="232">
        <v>61</v>
      </c>
      <c r="E139" s="232">
        <v>1973</v>
      </c>
      <c r="F139" s="233">
        <v>48.8</v>
      </c>
      <c r="G139" s="233">
        <v>6.64</v>
      </c>
      <c r="H139" s="233">
        <v>6.49</v>
      </c>
      <c r="I139" s="233">
        <v>35.67</v>
      </c>
      <c r="J139" s="234">
        <v>2678.27</v>
      </c>
      <c r="K139" s="234">
        <f>I139/J139*L139</f>
        <v>35.67</v>
      </c>
      <c r="L139" s="234">
        <v>2678.27</v>
      </c>
      <c r="M139" s="235">
        <f>K139/L139</f>
        <v>1.3318298752552955E-2</v>
      </c>
      <c r="N139" s="234">
        <v>281.32900000000001</v>
      </c>
      <c r="O139" s="234">
        <f>M139*N139</f>
        <v>3.7468236697569703</v>
      </c>
      <c r="P139" s="234">
        <f>M139*60*1000</f>
        <v>799.09792515317736</v>
      </c>
      <c r="Q139" s="236">
        <f>P139*N139/1000</f>
        <v>224.80942018541825</v>
      </c>
    </row>
    <row r="140" spans="1:17" s="14" customFormat="1" ht="12.75" customHeight="1">
      <c r="A140" s="221"/>
      <c r="B140" s="229" t="s">
        <v>278</v>
      </c>
      <c r="C140" s="230" t="s">
        <v>998</v>
      </c>
      <c r="D140" s="232">
        <v>60</v>
      </c>
      <c r="E140" s="232" t="s">
        <v>42</v>
      </c>
      <c r="F140" s="244">
        <f>G140+H140+I140</f>
        <v>52.790999999999997</v>
      </c>
      <c r="G140" s="244">
        <v>7.19</v>
      </c>
      <c r="H140" s="244">
        <v>0.59099999999999997</v>
      </c>
      <c r="I140" s="244">
        <v>45.01</v>
      </c>
      <c r="J140" s="234">
        <v>3373.53</v>
      </c>
      <c r="K140" s="245">
        <v>45.01</v>
      </c>
      <c r="L140" s="234">
        <v>3373.5</v>
      </c>
      <c r="M140" s="246">
        <f>K140/L140</f>
        <v>1.3342226174596116E-2</v>
      </c>
      <c r="N140" s="245">
        <v>207.8</v>
      </c>
      <c r="O140" s="247">
        <f>M140*N140</f>
        <v>2.7725145990810729</v>
      </c>
      <c r="P140" s="247">
        <f>M140*60*1000</f>
        <v>800.53357047576685</v>
      </c>
      <c r="Q140" s="248">
        <f>P140*N140/1000</f>
        <v>166.35087594486436</v>
      </c>
    </row>
    <row r="141" spans="1:17" s="14" customFormat="1" ht="12.75" customHeight="1">
      <c r="A141" s="221"/>
      <c r="B141" s="237" t="s">
        <v>126</v>
      </c>
      <c r="C141" s="230" t="s">
        <v>95</v>
      </c>
      <c r="D141" s="232">
        <v>72</v>
      </c>
      <c r="E141" s="232">
        <v>2005</v>
      </c>
      <c r="F141" s="233">
        <v>91.19</v>
      </c>
      <c r="G141" s="233">
        <v>14.6</v>
      </c>
      <c r="H141" s="233">
        <v>5.0599999999999996</v>
      </c>
      <c r="I141" s="233">
        <v>71.53</v>
      </c>
      <c r="J141" s="234">
        <v>5350</v>
      </c>
      <c r="K141" s="234">
        <f>I141/J141*L141</f>
        <v>71.53</v>
      </c>
      <c r="L141" s="234">
        <v>5350</v>
      </c>
      <c r="M141" s="235">
        <f>K141/L141</f>
        <v>1.3370093457943925E-2</v>
      </c>
      <c r="N141" s="234">
        <v>281.32900000000001</v>
      </c>
      <c r="O141" s="234">
        <f>M141*N141</f>
        <v>3.7613950224299066</v>
      </c>
      <c r="P141" s="234">
        <f>M141*60*1000</f>
        <v>802.20560747663546</v>
      </c>
      <c r="Q141" s="236">
        <f>P141*N141/1000</f>
        <v>225.68370134579439</v>
      </c>
    </row>
    <row r="142" spans="1:17" s="14" customFormat="1" ht="12.75" customHeight="1">
      <c r="A142" s="221"/>
      <c r="B142" s="237" t="s">
        <v>953</v>
      </c>
      <c r="C142" s="238" t="s">
        <v>983</v>
      </c>
      <c r="D142" s="239">
        <v>25</v>
      </c>
      <c r="E142" s="239">
        <v>1978</v>
      </c>
      <c r="F142" s="240">
        <v>20.736999999999998</v>
      </c>
      <c r="G142" s="240">
        <v>2.4224999999999999</v>
      </c>
      <c r="H142" s="240">
        <v>1</v>
      </c>
      <c r="I142" s="240">
        <v>17.314499999999999</v>
      </c>
      <c r="J142" s="241">
        <v>1284.25</v>
      </c>
      <c r="K142" s="241">
        <v>17.314499999999999</v>
      </c>
      <c r="L142" s="241">
        <v>1284.25</v>
      </c>
      <c r="M142" s="242">
        <v>1.3482188047498539E-2</v>
      </c>
      <c r="N142" s="241">
        <v>267.26799999999997</v>
      </c>
      <c r="O142" s="241">
        <v>3.6033574350788391</v>
      </c>
      <c r="P142" s="241">
        <v>808.93128284991235</v>
      </c>
      <c r="Q142" s="243">
        <v>216.20144610473037</v>
      </c>
    </row>
    <row r="143" spans="1:17" s="14" customFormat="1" ht="12.75" customHeight="1">
      <c r="A143" s="221"/>
      <c r="B143" s="229" t="s">
        <v>866</v>
      </c>
      <c r="C143" s="258" t="s">
        <v>845</v>
      </c>
      <c r="D143" s="259">
        <v>20</v>
      </c>
      <c r="E143" s="259">
        <v>1975</v>
      </c>
      <c r="F143" s="260">
        <v>20.309000000000001</v>
      </c>
      <c r="G143" s="260">
        <v>1.7595000000000001</v>
      </c>
      <c r="H143" s="260">
        <v>3.2</v>
      </c>
      <c r="I143" s="260">
        <v>15.349500000000001</v>
      </c>
      <c r="J143" s="261">
        <v>1127.03</v>
      </c>
      <c r="K143" s="261">
        <v>15.349500000000001</v>
      </c>
      <c r="L143" s="261">
        <v>1127.03</v>
      </c>
      <c r="M143" s="262">
        <v>1.3619424505115215E-2</v>
      </c>
      <c r="N143" s="261">
        <v>306.39900000000006</v>
      </c>
      <c r="O143" s="261">
        <v>4.1729780489427979</v>
      </c>
      <c r="P143" s="261">
        <v>817.16547030691288</v>
      </c>
      <c r="Q143" s="263">
        <v>250.37868293656786</v>
      </c>
    </row>
    <row r="144" spans="1:17" s="14" customFormat="1" ht="12.75" customHeight="1">
      <c r="A144" s="221"/>
      <c r="B144" s="237" t="s">
        <v>774</v>
      </c>
      <c r="C144" s="230" t="s">
        <v>744</v>
      </c>
      <c r="D144" s="232">
        <v>12</v>
      </c>
      <c r="E144" s="232">
        <v>1986</v>
      </c>
      <c r="F144" s="233">
        <v>11.38</v>
      </c>
      <c r="G144" s="233">
        <v>0.65800000000000003</v>
      </c>
      <c r="H144" s="233">
        <v>1.28</v>
      </c>
      <c r="I144" s="233">
        <v>9.4410000000000007</v>
      </c>
      <c r="J144" s="234">
        <v>682.92</v>
      </c>
      <c r="K144" s="234">
        <v>9.4410000000000007</v>
      </c>
      <c r="L144" s="234">
        <v>682.9</v>
      </c>
      <c r="M144" s="235">
        <f>K144/L144</f>
        <v>1.3824864548250111E-2</v>
      </c>
      <c r="N144" s="234">
        <v>308.60000000000002</v>
      </c>
      <c r="O144" s="234">
        <f>M144*N144</f>
        <v>4.266353199589985</v>
      </c>
      <c r="P144" s="234">
        <f>M144*60*1000</f>
        <v>829.49187289500674</v>
      </c>
      <c r="Q144" s="236">
        <f>P144*N144/1000</f>
        <v>255.9811919753991</v>
      </c>
    </row>
    <row r="145" spans="1:17" s="14" customFormat="1" ht="12.75" customHeight="1">
      <c r="A145" s="221"/>
      <c r="B145" s="237" t="s">
        <v>743</v>
      </c>
      <c r="C145" s="230" t="s">
        <v>708</v>
      </c>
      <c r="D145" s="232">
        <v>80</v>
      </c>
      <c r="E145" s="232">
        <v>1968</v>
      </c>
      <c r="F145" s="233">
        <v>70</v>
      </c>
      <c r="G145" s="233">
        <v>7.8404999999999996</v>
      </c>
      <c r="H145" s="233">
        <v>8</v>
      </c>
      <c r="I145" s="233">
        <v>54.159500000000001</v>
      </c>
      <c r="J145" s="234">
        <v>3912.15</v>
      </c>
      <c r="K145" s="234">
        <v>54.159500000000001</v>
      </c>
      <c r="L145" s="234">
        <v>3912.15</v>
      </c>
      <c r="M145" s="235">
        <f>K145/L145</f>
        <v>1.3843922139999744E-2</v>
      </c>
      <c r="N145" s="234">
        <v>249.16499999999999</v>
      </c>
      <c r="O145" s="234">
        <f>M145*N145</f>
        <v>3.4494208600130363</v>
      </c>
      <c r="P145" s="234">
        <f>M145*60*1000</f>
        <v>830.6353283999847</v>
      </c>
      <c r="Q145" s="236">
        <f>P145*N145/1000</f>
        <v>206.96525160078218</v>
      </c>
    </row>
    <row r="146" spans="1:17" s="14" customFormat="1" ht="12.75" customHeight="1">
      <c r="A146" s="221"/>
      <c r="B146" s="237" t="s">
        <v>953</v>
      </c>
      <c r="C146" s="238" t="s">
        <v>922</v>
      </c>
      <c r="D146" s="239">
        <v>55</v>
      </c>
      <c r="E146" s="239">
        <v>1995</v>
      </c>
      <c r="F146" s="240">
        <v>66.153999999999996</v>
      </c>
      <c r="G146" s="240">
        <v>11.016</v>
      </c>
      <c r="H146" s="240">
        <v>8.7200000000000006</v>
      </c>
      <c r="I146" s="240">
        <v>46.418000999999997</v>
      </c>
      <c r="J146" s="241">
        <v>3308.16</v>
      </c>
      <c r="K146" s="241">
        <v>46.418000999999997</v>
      </c>
      <c r="L146" s="241">
        <v>3308.16</v>
      </c>
      <c r="M146" s="242">
        <v>1.4031365169762042E-2</v>
      </c>
      <c r="N146" s="241">
        <v>267.26799999999997</v>
      </c>
      <c r="O146" s="241">
        <v>3.7501349061919611</v>
      </c>
      <c r="P146" s="241">
        <v>841.8819101857224</v>
      </c>
      <c r="Q146" s="243">
        <v>225.00809437151761</v>
      </c>
    </row>
    <row r="147" spans="1:17" s="14" customFormat="1" ht="12.75" customHeight="1">
      <c r="A147" s="221"/>
      <c r="B147" s="237" t="s">
        <v>126</v>
      </c>
      <c r="C147" s="230" t="s">
        <v>106</v>
      </c>
      <c r="D147" s="232">
        <v>61</v>
      </c>
      <c r="E147" s="232">
        <v>1975</v>
      </c>
      <c r="F147" s="233">
        <v>70.09</v>
      </c>
      <c r="G147" s="233">
        <v>9.18</v>
      </c>
      <c r="H147" s="233">
        <v>9.6</v>
      </c>
      <c r="I147" s="233">
        <f>F147-G147-H147</f>
        <v>51.31</v>
      </c>
      <c r="J147" s="234">
        <v>3635.15</v>
      </c>
      <c r="K147" s="234">
        <f>I147/J147*L147</f>
        <v>51.31</v>
      </c>
      <c r="L147" s="234">
        <v>3635.15</v>
      </c>
      <c r="M147" s="235">
        <f>K147/L147</f>
        <v>1.4114960868189759E-2</v>
      </c>
      <c r="N147" s="234">
        <v>281.32900000000001</v>
      </c>
      <c r="O147" s="234">
        <f>M147*N147</f>
        <v>3.9709478260869568</v>
      </c>
      <c r="P147" s="234">
        <f>M147*60*1000</f>
        <v>846.89765209138557</v>
      </c>
      <c r="Q147" s="236">
        <f>P147*N147/1000</f>
        <v>238.25686956521741</v>
      </c>
    </row>
    <row r="148" spans="1:17" s="14" customFormat="1" ht="12.75" customHeight="1">
      <c r="A148" s="221"/>
      <c r="B148" s="229" t="s">
        <v>265</v>
      </c>
      <c r="C148" s="230" t="s">
        <v>263</v>
      </c>
      <c r="D148" s="232">
        <v>100</v>
      </c>
      <c r="E148" s="232">
        <v>1969</v>
      </c>
      <c r="F148" s="233">
        <v>89.77</v>
      </c>
      <c r="G148" s="233">
        <v>8.4529999999999994</v>
      </c>
      <c r="H148" s="233">
        <v>16</v>
      </c>
      <c r="I148" s="233">
        <v>65.316999999999993</v>
      </c>
      <c r="J148" s="234">
        <v>4625.66</v>
      </c>
      <c r="K148" s="234">
        <v>65.316999999999993</v>
      </c>
      <c r="L148" s="234">
        <v>4625.66</v>
      </c>
      <c r="M148" s="235">
        <f>K148/L148</f>
        <v>1.4120579549729119E-2</v>
      </c>
      <c r="N148" s="234">
        <v>251.35</v>
      </c>
      <c r="O148" s="234">
        <f>M148*N148</f>
        <v>3.5492076698244142</v>
      </c>
      <c r="P148" s="234">
        <f>M148*60*1000</f>
        <v>847.23477298374712</v>
      </c>
      <c r="Q148" s="236">
        <f>P148*N148/1000</f>
        <v>212.95246018946483</v>
      </c>
    </row>
    <row r="149" spans="1:17" s="14" customFormat="1" ht="22.5">
      <c r="A149" s="221"/>
      <c r="B149" s="229" t="s">
        <v>172</v>
      </c>
      <c r="C149" s="249" t="s">
        <v>171</v>
      </c>
      <c r="D149" s="250">
        <v>18</v>
      </c>
      <c r="E149" s="251" t="s">
        <v>170</v>
      </c>
      <c r="F149" s="252">
        <v>18.27</v>
      </c>
      <c r="G149" s="252">
        <v>2.3199999999999998</v>
      </c>
      <c r="H149" s="252">
        <v>2.73</v>
      </c>
      <c r="I149" s="252">
        <v>13.22</v>
      </c>
      <c r="J149" s="253">
        <v>935.5</v>
      </c>
      <c r="K149" s="254">
        <v>13.22</v>
      </c>
      <c r="L149" s="253">
        <v>935.5</v>
      </c>
      <c r="M149" s="255">
        <f>K149/L149</f>
        <v>1.4131480491715661E-2</v>
      </c>
      <c r="N149" s="256">
        <v>223.3</v>
      </c>
      <c r="O149" s="256">
        <f>M149*N149</f>
        <v>3.1555595938001075</v>
      </c>
      <c r="P149" s="256">
        <f>M149*60*1000</f>
        <v>847.88882950293964</v>
      </c>
      <c r="Q149" s="257">
        <f>P149*N149/1000</f>
        <v>189.33357562800643</v>
      </c>
    </row>
    <row r="150" spans="1:17" s="14" customFormat="1" ht="12.75" customHeight="1">
      <c r="A150" s="221"/>
      <c r="B150" s="229" t="s">
        <v>797</v>
      </c>
      <c r="C150" s="238" t="s">
        <v>796</v>
      </c>
      <c r="D150" s="239">
        <v>50</v>
      </c>
      <c r="E150" s="239">
        <v>1993</v>
      </c>
      <c r="F150" s="240">
        <v>46.837000000000003</v>
      </c>
      <c r="G150" s="240">
        <v>3.9373740000000002</v>
      </c>
      <c r="H150" s="240">
        <v>7.84</v>
      </c>
      <c r="I150" s="240">
        <v>35.059623000000002</v>
      </c>
      <c r="J150" s="241">
        <v>2469.6799999999998</v>
      </c>
      <c r="K150" s="241">
        <v>35.059623000000002</v>
      </c>
      <c r="L150" s="241">
        <v>2469.6799999999998</v>
      </c>
      <c r="M150" s="242">
        <v>1.4196018512519842E-2</v>
      </c>
      <c r="N150" s="241">
        <v>295.49900000000002</v>
      </c>
      <c r="O150" s="241">
        <v>4.194909274431101</v>
      </c>
      <c r="P150" s="241">
        <v>851.76111075119059</v>
      </c>
      <c r="Q150" s="243">
        <v>251.69455646586607</v>
      </c>
    </row>
    <row r="151" spans="1:17" s="14" customFormat="1" ht="12.75" customHeight="1">
      <c r="A151" s="221"/>
      <c r="B151" s="229" t="s">
        <v>169</v>
      </c>
      <c r="C151" s="230" t="s">
        <v>153</v>
      </c>
      <c r="D151" s="231">
        <v>42</v>
      </c>
      <c r="E151" s="232" t="s">
        <v>42</v>
      </c>
      <c r="F151" s="233">
        <f>G151+H151+I151</f>
        <v>36.600002000000003</v>
      </c>
      <c r="G151" s="233">
        <v>2.6010000000000004</v>
      </c>
      <c r="H151" s="233">
        <v>6.74</v>
      </c>
      <c r="I151" s="233">
        <v>27.259002000000002</v>
      </c>
      <c r="J151" s="234">
        <v>1919.95</v>
      </c>
      <c r="K151" s="234">
        <v>27.259002000000002</v>
      </c>
      <c r="L151" s="234">
        <v>1919.95</v>
      </c>
      <c r="M151" s="235">
        <f>K151/L151</f>
        <v>1.4197766608505431E-2</v>
      </c>
      <c r="N151" s="234">
        <v>241.2</v>
      </c>
      <c r="O151" s="234">
        <f>M151*N151</f>
        <v>3.4245013059715097</v>
      </c>
      <c r="P151" s="234">
        <f>M151*60*1000</f>
        <v>851.86599651032577</v>
      </c>
      <c r="Q151" s="236">
        <f>P151*N151/1000</f>
        <v>205.47007835829058</v>
      </c>
    </row>
    <row r="152" spans="1:17" s="14" customFormat="1" ht="12.75" customHeight="1">
      <c r="A152" s="221"/>
      <c r="B152" s="229" t="s">
        <v>27</v>
      </c>
      <c r="C152" s="230" t="s">
        <v>401</v>
      </c>
      <c r="D152" s="232">
        <v>12</v>
      </c>
      <c r="E152" s="232" t="s">
        <v>42</v>
      </c>
      <c r="F152" s="233">
        <f>+G152+H152+I152</f>
        <v>12.705</v>
      </c>
      <c r="G152" s="233">
        <v>0.82456399999999996</v>
      </c>
      <c r="H152" s="233">
        <v>1.92</v>
      </c>
      <c r="I152" s="233">
        <v>9.9604359999999996</v>
      </c>
      <c r="J152" s="234">
        <v>699.92</v>
      </c>
      <c r="K152" s="234">
        <v>9.9604359999999996</v>
      </c>
      <c r="L152" s="234">
        <v>699.92</v>
      </c>
      <c r="M152" s="235">
        <f>K152/L152</f>
        <v>1.4230820665218882E-2</v>
      </c>
      <c r="N152" s="234">
        <v>249.71899999999999</v>
      </c>
      <c r="O152" s="234">
        <f>M152*N152</f>
        <v>3.5537063056977938</v>
      </c>
      <c r="P152" s="234">
        <f>M152*60*1000</f>
        <v>853.84923991313292</v>
      </c>
      <c r="Q152" s="236">
        <f>P152*N152/1000</f>
        <v>213.22237834186765</v>
      </c>
    </row>
    <row r="153" spans="1:17" s="14" customFormat="1" ht="12.75" customHeight="1">
      <c r="A153" s="221"/>
      <c r="B153" s="237" t="s">
        <v>126</v>
      </c>
      <c r="C153" s="230" t="s">
        <v>93</v>
      </c>
      <c r="D153" s="232">
        <v>22</v>
      </c>
      <c r="E153" s="232">
        <v>2006</v>
      </c>
      <c r="F153" s="233">
        <v>29.28</v>
      </c>
      <c r="G153" s="233">
        <v>3.26</v>
      </c>
      <c r="H153" s="233">
        <v>1.76</v>
      </c>
      <c r="I153" s="233">
        <f>F153-G153-H153</f>
        <v>24.26</v>
      </c>
      <c r="J153" s="234">
        <v>1698.17</v>
      </c>
      <c r="K153" s="234">
        <f>I153/J153*L153</f>
        <v>24.26</v>
      </c>
      <c r="L153" s="234">
        <v>1698.17</v>
      </c>
      <c r="M153" s="235">
        <f>K153/L153</f>
        <v>1.4285966658226209E-2</v>
      </c>
      <c r="N153" s="234">
        <v>281.32900000000001</v>
      </c>
      <c r="O153" s="234">
        <f>M153*N153</f>
        <v>4.0190567139921214</v>
      </c>
      <c r="P153" s="234">
        <f>M153*60*1000</f>
        <v>857.15799949357256</v>
      </c>
      <c r="Q153" s="236">
        <f>P153*N153/1000</f>
        <v>241.14340283952728</v>
      </c>
    </row>
    <row r="154" spans="1:17" s="14" customFormat="1" ht="12.75" customHeight="1">
      <c r="A154" s="221"/>
      <c r="B154" s="237" t="s">
        <v>775</v>
      </c>
      <c r="C154" s="230" t="s">
        <v>746</v>
      </c>
      <c r="D154" s="232">
        <v>22</v>
      </c>
      <c r="E154" s="232">
        <v>1991</v>
      </c>
      <c r="F154" s="233">
        <v>22</v>
      </c>
      <c r="G154" s="233">
        <v>1.7549999999999999</v>
      </c>
      <c r="H154" s="233">
        <v>3.52</v>
      </c>
      <c r="I154" s="233">
        <v>16.724</v>
      </c>
      <c r="J154" s="234">
        <v>1170.08</v>
      </c>
      <c r="K154" s="234">
        <v>16.72</v>
      </c>
      <c r="L154" s="234">
        <v>1170.0999999999999</v>
      </c>
      <c r="M154" s="235">
        <f>K154/L154</f>
        <v>1.4289376976326811E-2</v>
      </c>
      <c r="N154" s="234">
        <v>308.60000000000002</v>
      </c>
      <c r="O154" s="234">
        <f>M154*N154</f>
        <v>4.4097017348944538</v>
      </c>
      <c r="P154" s="234">
        <f>M154*60*1000</f>
        <v>857.36261857960858</v>
      </c>
      <c r="Q154" s="236">
        <f>P154*N154/1000</f>
        <v>264.58210409366723</v>
      </c>
    </row>
    <row r="155" spans="1:17" s="14" customFormat="1" ht="12.75" customHeight="1">
      <c r="A155" s="221"/>
      <c r="B155" s="229" t="s">
        <v>172</v>
      </c>
      <c r="C155" s="249" t="s">
        <v>554</v>
      </c>
      <c r="D155" s="250">
        <v>15</v>
      </c>
      <c r="E155" s="251" t="s">
        <v>42</v>
      </c>
      <c r="F155" s="252">
        <v>20.65</v>
      </c>
      <c r="G155" s="252">
        <v>2.21</v>
      </c>
      <c r="H155" s="252">
        <v>2.4</v>
      </c>
      <c r="I155" s="252">
        <v>16.04</v>
      </c>
      <c r="J155" s="253">
        <v>1120.1099999999999</v>
      </c>
      <c r="K155" s="254">
        <v>16.04</v>
      </c>
      <c r="L155" s="253">
        <v>1120.1099999999999</v>
      </c>
      <c r="M155" s="255">
        <f>K155/L155</f>
        <v>1.4320022140682611E-2</v>
      </c>
      <c r="N155" s="256">
        <v>223.3</v>
      </c>
      <c r="O155" s="256">
        <f>M155*N155</f>
        <v>3.1976609440144275</v>
      </c>
      <c r="P155" s="256">
        <f>M155*60*1000</f>
        <v>859.20132844095667</v>
      </c>
      <c r="Q155" s="257">
        <f>P155*N155/1000</f>
        <v>191.85965664086564</v>
      </c>
    </row>
    <row r="156" spans="1:17" s="14" customFormat="1" ht="12.75" customHeight="1">
      <c r="A156" s="221"/>
      <c r="B156" s="229" t="s">
        <v>172</v>
      </c>
      <c r="C156" s="249" t="s">
        <v>555</v>
      </c>
      <c r="D156" s="250">
        <v>30</v>
      </c>
      <c r="E156" s="251" t="s">
        <v>42</v>
      </c>
      <c r="F156" s="252">
        <v>38.659999999999997</v>
      </c>
      <c r="G156" s="252">
        <v>4.2300000000000004</v>
      </c>
      <c r="H156" s="252">
        <v>4.8</v>
      </c>
      <c r="I156" s="252">
        <v>29.63</v>
      </c>
      <c r="J156" s="253">
        <v>2051.9499999999998</v>
      </c>
      <c r="K156" s="254">
        <v>29.63</v>
      </c>
      <c r="L156" s="253">
        <v>2051.9499999999998</v>
      </c>
      <c r="M156" s="255">
        <f>K156/L156</f>
        <v>1.4439923000073102E-2</v>
      </c>
      <c r="N156" s="256">
        <v>223.3</v>
      </c>
      <c r="O156" s="256">
        <f>M156*N156</f>
        <v>3.2244348059163239</v>
      </c>
      <c r="P156" s="256">
        <f>M156*60*1000</f>
        <v>866.39538000438608</v>
      </c>
      <c r="Q156" s="257">
        <f>P156*N156/1000</f>
        <v>193.46608835497941</v>
      </c>
    </row>
    <row r="157" spans="1:17" s="14" customFormat="1" ht="12.75" customHeight="1">
      <c r="A157" s="221"/>
      <c r="B157" s="237" t="s">
        <v>953</v>
      </c>
      <c r="C157" s="238" t="s">
        <v>923</v>
      </c>
      <c r="D157" s="239">
        <v>101</v>
      </c>
      <c r="E157" s="239">
        <v>1968</v>
      </c>
      <c r="F157" s="240">
        <v>89.379000000000005</v>
      </c>
      <c r="G157" s="240">
        <v>8.6292000000000009</v>
      </c>
      <c r="H157" s="240">
        <v>15.748860000000001</v>
      </c>
      <c r="I157" s="240">
        <v>65.000935999999996</v>
      </c>
      <c r="J157" s="241">
        <v>4482.08</v>
      </c>
      <c r="K157" s="241">
        <v>65.000935999999996</v>
      </c>
      <c r="L157" s="241">
        <v>4482.08</v>
      </c>
      <c r="M157" s="242">
        <v>1.4502404240888158E-2</v>
      </c>
      <c r="N157" s="241">
        <v>267.26799999999997</v>
      </c>
      <c r="O157" s="241">
        <v>3.8760285766536957</v>
      </c>
      <c r="P157" s="241">
        <v>870.14425445328948</v>
      </c>
      <c r="Q157" s="243">
        <v>232.56171459922174</v>
      </c>
    </row>
    <row r="158" spans="1:17" s="14" customFormat="1" ht="12.75" customHeight="1">
      <c r="A158" s="221"/>
      <c r="B158" s="229" t="s">
        <v>265</v>
      </c>
      <c r="C158" s="230" t="s">
        <v>264</v>
      </c>
      <c r="D158" s="232">
        <v>119</v>
      </c>
      <c r="E158" s="232">
        <v>1971</v>
      </c>
      <c r="F158" s="233">
        <v>114.703</v>
      </c>
      <c r="G158" s="233">
        <v>11.734999999999999</v>
      </c>
      <c r="H158" s="233">
        <v>19.04</v>
      </c>
      <c r="I158" s="233">
        <v>83.927999999999997</v>
      </c>
      <c r="J158" s="234">
        <v>5772.18</v>
      </c>
      <c r="K158" s="234">
        <v>83.927999999999997</v>
      </c>
      <c r="L158" s="234">
        <v>5772.18</v>
      </c>
      <c r="M158" s="235">
        <f>K158/L158</f>
        <v>1.4540087107470659E-2</v>
      </c>
      <c r="N158" s="234">
        <v>251.35</v>
      </c>
      <c r="O158" s="234">
        <f>M158*N158</f>
        <v>3.6546508944627503</v>
      </c>
      <c r="P158" s="234">
        <f>M158*60*1000</f>
        <v>872.40522644823955</v>
      </c>
      <c r="Q158" s="236">
        <f>P158*N158/1000</f>
        <v>219.279053667765</v>
      </c>
    </row>
    <row r="159" spans="1:17" s="14" customFormat="1" ht="12.75" customHeight="1">
      <c r="A159" s="221"/>
      <c r="B159" s="229" t="s">
        <v>169</v>
      </c>
      <c r="C159" s="230" t="s">
        <v>533</v>
      </c>
      <c r="D159" s="231">
        <v>26</v>
      </c>
      <c r="E159" s="232" t="s">
        <v>42</v>
      </c>
      <c r="F159" s="233">
        <f>G159+H159+I159</f>
        <v>24.82</v>
      </c>
      <c r="G159" s="233">
        <v>1.581</v>
      </c>
      <c r="H159" s="233">
        <v>3.61</v>
      </c>
      <c r="I159" s="233">
        <v>19.629000000000001</v>
      </c>
      <c r="J159" s="234">
        <v>1349.83</v>
      </c>
      <c r="K159" s="234">
        <v>19.629000000000001</v>
      </c>
      <c r="L159" s="234">
        <v>1349.83</v>
      </c>
      <c r="M159" s="235">
        <f>K159/L159</f>
        <v>1.454183119355771E-2</v>
      </c>
      <c r="N159" s="234">
        <v>241.2</v>
      </c>
      <c r="O159" s="234">
        <f>M159*N159</f>
        <v>3.5074896838861194</v>
      </c>
      <c r="P159" s="234">
        <f>M159*60*1000</f>
        <v>872.50987161346256</v>
      </c>
      <c r="Q159" s="236">
        <f>P159*N159/1000</f>
        <v>210.44938103316716</v>
      </c>
    </row>
    <row r="160" spans="1:17" s="14" customFormat="1" ht="12.75" customHeight="1">
      <c r="A160" s="221"/>
      <c r="B160" s="237" t="s">
        <v>953</v>
      </c>
      <c r="C160" s="238" t="s">
        <v>920</v>
      </c>
      <c r="D160" s="239">
        <v>54</v>
      </c>
      <c r="E160" s="239">
        <v>1992</v>
      </c>
      <c r="F160" s="240">
        <v>53.177999999999997</v>
      </c>
      <c r="G160" s="240">
        <v>6.1757939999999998</v>
      </c>
      <c r="H160" s="240">
        <v>8.64</v>
      </c>
      <c r="I160" s="240">
        <v>38.362203000000001</v>
      </c>
      <c r="J160" s="241">
        <v>2632.94</v>
      </c>
      <c r="K160" s="241">
        <v>38.362203000000001</v>
      </c>
      <c r="L160" s="241">
        <v>2632.94</v>
      </c>
      <c r="M160" s="242">
        <v>1.4570101483512727E-2</v>
      </c>
      <c r="N160" s="241">
        <v>267.26799999999997</v>
      </c>
      <c r="O160" s="241">
        <v>3.8941218832954791</v>
      </c>
      <c r="P160" s="241">
        <v>874.20608901076355</v>
      </c>
      <c r="Q160" s="243">
        <v>233.64731299772873</v>
      </c>
    </row>
    <row r="161" spans="1:17" s="14" customFormat="1" ht="12.75" customHeight="1">
      <c r="A161" s="221"/>
      <c r="B161" s="237" t="s">
        <v>43</v>
      </c>
      <c r="C161" s="230" t="s">
        <v>585</v>
      </c>
      <c r="D161" s="232">
        <v>8</v>
      </c>
      <c r="E161" s="232" t="s">
        <v>42</v>
      </c>
      <c r="F161" s="233">
        <f>G161+H161+I161</f>
        <v>10.39</v>
      </c>
      <c r="G161" s="233">
        <v>0.49399999999999999</v>
      </c>
      <c r="H161" s="233">
        <v>0.64</v>
      </c>
      <c r="I161" s="233">
        <v>9.2560000000000002</v>
      </c>
      <c r="J161" s="234">
        <v>633.84</v>
      </c>
      <c r="K161" s="234">
        <f>I161</f>
        <v>9.2560000000000002</v>
      </c>
      <c r="L161" s="234">
        <f>J161</f>
        <v>633.84</v>
      </c>
      <c r="M161" s="235">
        <f>K161/L161</f>
        <v>1.4603054398586394E-2</v>
      </c>
      <c r="N161" s="234">
        <v>328.42</v>
      </c>
      <c r="O161" s="234">
        <f>M161*N161</f>
        <v>4.7959351255837435</v>
      </c>
      <c r="P161" s="234">
        <f>M161*60*1000</f>
        <v>876.1832639151836</v>
      </c>
      <c r="Q161" s="236">
        <f>P161*N161/1000</f>
        <v>287.75610753502463</v>
      </c>
    </row>
    <row r="162" spans="1:17" s="14" customFormat="1" ht="12.75" customHeight="1">
      <c r="A162" s="221"/>
      <c r="B162" s="237" t="s">
        <v>774</v>
      </c>
      <c r="C162" s="230" t="s">
        <v>747</v>
      </c>
      <c r="D162" s="232">
        <v>22</v>
      </c>
      <c r="E162" s="232">
        <v>1981</v>
      </c>
      <c r="F162" s="233">
        <v>25.93</v>
      </c>
      <c r="G162" s="233">
        <v>4.7380000000000004</v>
      </c>
      <c r="H162" s="233">
        <v>3.36</v>
      </c>
      <c r="I162" s="233">
        <v>17.829999999999998</v>
      </c>
      <c r="J162" s="234">
        <v>1220.49</v>
      </c>
      <c r="K162" s="234">
        <v>17.829999999999998</v>
      </c>
      <c r="L162" s="234">
        <v>1220.49</v>
      </c>
      <c r="M162" s="235">
        <f>K162/L162</f>
        <v>1.4608886594728344E-2</v>
      </c>
      <c r="N162" s="234">
        <v>308.60000000000002</v>
      </c>
      <c r="O162" s="234">
        <f>M162*N162</f>
        <v>4.5083024031331673</v>
      </c>
      <c r="P162" s="234">
        <f>M162*60*1000</f>
        <v>876.53319568370068</v>
      </c>
      <c r="Q162" s="236">
        <f>P162*N162/1000</f>
        <v>270.49814418799008</v>
      </c>
    </row>
    <row r="163" spans="1:17" s="14" customFormat="1" ht="12.75" customHeight="1">
      <c r="A163" s="221"/>
      <c r="B163" s="229" t="s">
        <v>841</v>
      </c>
      <c r="C163" s="238" t="s">
        <v>821</v>
      </c>
      <c r="D163" s="239">
        <v>30</v>
      </c>
      <c r="E163" s="239">
        <v>1973</v>
      </c>
      <c r="F163" s="240">
        <v>33.625999999999998</v>
      </c>
      <c r="G163" s="240">
        <v>3.621</v>
      </c>
      <c r="H163" s="240">
        <v>4.8</v>
      </c>
      <c r="I163" s="240">
        <v>25.204999999999998</v>
      </c>
      <c r="J163" s="241">
        <v>1715.3</v>
      </c>
      <c r="K163" s="241">
        <v>25.204999999999998</v>
      </c>
      <c r="L163" s="241">
        <v>1715.3</v>
      </c>
      <c r="M163" s="242">
        <v>1.4694222584970558E-2</v>
      </c>
      <c r="N163" s="241">
        <v>285.03500000000003</v>
      </c>
      <c r="O163" s="241">
        <v>4.1883677345070831</v>
      </c>
      <c r="P163" s="241">
        <v>881.65335509823353</v>
      </c>
      <c r="Q163" s="243">
        <v>251.30206407042502</v>
      </c>
    </row>
    <row r="164" spans="1:17" s="14" customFormat="1" ht="12.75" customHeight="1">
      <c r="A164" s="221"/>
      <c r="B164" s="229" t="s">
        <v>265</v>
      </c>
      <c r="C164" s="230" t="s">
        <v>641</v>
      </c>
      <c r="D164" s="232">
        <v>45</v>
      </c>
      <c r="E164" s="232">
        <v>1979</v>
      </c>
      <c r="F164" s="233">
        <v>46.427999999999997</v>
      </c>
      <c r="G164" s="233">
        <v>5.0389999999999997</v>
      </c>
      <c r="H164" s="233">
        <v>7.2</v>
      </c>
      <c r="I164" s="233">
        <v>34.189</v>
      </c>
      <c r="J164" s="234">
        <v>2320.38</v>
      </c>
      <c r="K164" s="234">
        <v>34.189</v>
      </c>
      <c r="L164" s="234">
        <v>2320.38</v>
      </c>
      <c r="M164" s="235">
        <f>K164/L164</f>
        <v>1.4734224566665803E-2</v>
      </c>
      <c r="N164" s="234">
        <v>251.35</v>
      </c>
      <c r="O164" s="234">
        <f>M164*N164</f>
        <v>3.7034473448314498</v>
      </c>
      <c r="P164" s="234">
        <f>M164*60*1000</f>
        <v>884.05347399994821</v>
      </c>
      <c r="Q164" s="236">
        <f>P164*N164/1000</f>
        <v>222.20684068988697</v>
      </c>
    </row>
    <row r="165" spans="1:17" s="14" customFormat="1" ht="12.75" customHeight="1">
      <c r="A165" s="221"/>
      <c r="B165" s="237" t="s">
        <v>126</v>
      </c>
      <c r="C165" s="230" t="s">
        <v>104</v>
      </c>
      <c r="D165" s="232">
        <v>54</v>
      </c>
      <c r="E165" s="232">
        <v>1980</v>
      </c>
      <c r="F165" s="233">
        <v>74.86</v>
      </c>
      <c r="G165" s="233">
        <v>5.96</v>
      </c>
      <c r="H165" s="233">
        <v>17.09</v>
      </c>
      <c r="I165" s="233">
        <v>51.81</v>
      </c>
      <c r="J165" s="234">
        <v>3508.9</v>
      </c>
      <c r="K165" s="234">
        <f>I165/J165*L165</f>
        <v>51.81</v>
      </c>
      <c r="L165" s="234">
        <v>3508.9</v>
      </c>
      <c r="M165" s="235">
        <f>K165/L165</f>
        <v>1.4765311066146087E-2</v>
      </c>
      <c r="N165" s="234">
        <v>281.32900000000001</v>
      </c>
      <c r="O165" s="234">
        <f>M165*N165</f>
        <v>4.1539101969278125</v>
      </c>
      <c r="P165" s="234">
        <f>M165*60*1000</f>
        <v>885.91866396876515</v>
      </c>
      <c r="Q165" s="236">
        <f>P165*N165/1000</f>
        <v>249.23461181566873</v>
      </c>
    </row>
    <row r="166" spans="1:17" s="14" customFormat="1" ht="12.75" customHeight="1">
      <c r="A166" s="221"/>
      <c r="B166" s="237" t="s">
        <v>213</v>
      </c>
      <c r="C166" s="230" t="s">
        <v>189</v>
      </c>
      <c r="D166" s="232">
        <v>12</v>
      </c>
      <c r="E166" s="232">
        <v>1983</v>
      </c>
      <c r="F166" s="233">
        <v>11.3</v>
      </c>
      <c r="G166" s="233"/>
      <c r="H166" s="233"/>
      <c r="I166" s="233">
        <v>11.3</v>
      </c>
      <c r="J166" s="234">
        <v>762.17</v>
      </c>
      <c r="K166" s="234">
        <v>11.3</v>
      </c>
      <c r="L166" s="234">
        <v>762.17</v>
      </c>
      <c r="M166" s="235">
        <f>K166/L166</f>
        <v>1.4826088667882495E-2</v>
      </c>
      <c r="N166" s="234">
        <v>206.55500000000001</v>
      </c>
      <c r="O166" s="234">
        <f>K166*N166/J166</f>
        <v>3.0624027447944684</v>
      </c>
      <c r="P166" s="234">
        <f>M166*60*1000</f>
        <v>889.5653200729497</v>
      </c>
      <c r="Q166" s="236">
        <f>O166*60</f>
        <v>183.7441646876681</v>
      </c>
    </row>
    <row r="167" spans="1:17" s="14" customFormat="1" ht="12.75" customHeight="1">
      <c r="A167" s="221"/>
      <c r="B167" s="229" t="s">
        <v>28</v>
      </c>
      <c r="C167" s="230" t="s">
        <v>406</v>
      </c>
      <c r="D167" s="232">
        <v>103</v>
      </c>
      <c r="E167" s="232" t="s">
        <v>42</v>
      </c>
      <c r="F167" s="233">
        <f>+G167+H167+I167</f>
        <v>86.340005999999988</v>
      </c>
      <c r="G167" s="233">
        <v>5.955768</v>
      </c>
      <c r="H167" s="233">
        <v>15.2</v>
      </c>
      <c r="I167" s="233">
        <v>65.184237999999993</v>
      </c>
      <c r="J167" s="234">
        <v>4386.83</v>
      </c>
      <c r="K167" s="234">
        <v>65.184240000000003</v>
      </c>
      <c r="L167" s="234">
        <v>4386.83</v>
      </c>
      <c r="M167" s="235">
        <f>K167/L167</f>
        <v>1.4859075915866356E-2</v>
      </c>
      <c r="N167" s="234">
        <v>249.71899999999999</v>
      </c>
      <c r="O167" s="234">
        <f>M167*N167</f>
        <v>3.7105935786342306</v>
      </c>
      <c r="P167" s="234">
        <f>M167*60*1000</f>
        <v>891.54455495198135</v>
      </c>
      <c r="Q167" s="236">
        <f>P167*N167/1000</f>
        <v>222.63561471805383</v>
      </c>
    </row>
    <row r="168" spans="1:17" s="14" customFormat="1" ht="12.75" customHeight="1">
      <c r="A168" s="221"/>
      <c r="B168" s="237" t="s">
        <v>213</v>
      </c>
      <c r="C168" s="230" t="s">
        <v>173</v>
      </c>
      <c r="D168" s="232">
        <v>30</v>
      </c>
      <c r="E168" s="232">
        <v>2000</v>
      </c>
      <c r="F168" s="233">
        <v>29.21</v>
      </c>
      <c r="G168" s="271">
        <v>3.2471909999999999</v>
      </c>
      <c r="H168" s="233">
        <v>4.72</v>
      </c>
      <c r="I168" s="233">
        <v>21.242809000000001</v>
      </c>
      <c r="J168" s="234">
        <v>1411.56</v>
      </c>
      <c r="K168" s="234">
        <v>21.242809000000001</v>
      </c>
      <c r="L168" s="234">
        <v>1411.56</v>
      </c>
      <c r="M168" s="235">
        <f>K168/L168</f>
        <v>1.5049171838249881E-2</v>
      </c>
      <c r="N168" s="234">
        <v>206.55500000000001</v>
      </c>
      <c r="O168" s="234">
        <f>K168*N168/J168</f>
        <v>3.1084816890497042</v>
      </c>
      <c r="P168" s="234">
        <f>M168*60*1000</f>
        <v>902.95031029499285</v>
      </c>
      <c r="Q168" s="236">
        <f>O168*60</f>
        <v>186.50890134298226</v>
      </c>
    </row>
    <row r="169" spans="1:17" s="14" customFormat="1" ht="12.75" customHeight="1">
      <c r="A169" s="221"/>
      <c r="B169" s="229" t="s">
        <v>151</v>
      </c>
      <c r="C169" s="230" t="s">
        <v>128</v>
      </c>
      <c r="D169" s="232">
        <v>39</v>
      </c>
      <c r="E169" s="232">
        <v>1983</v>
      </c>
      <c r="F169" s="233">
        <f>G169+H169+I169</f>
        <v>42.241</v>
      </c>
      <c r="G169" s="233">
        <v>2.7090000000000001</v>
      </c>
      <c r="H169" s="233">
        <v>6.24</v>
      </c>
      <c r="I169" s="233">
        <v>33.292000000000002</v>
      </c>
      <c r="J169" s="234">
        <v>2190.15</v>
      </c>
      <c r="K169" s="234">
        <v>33.299999999999997</v>
      </c>
      <c r="L169" s="234">
        <v>2190.15</v>
      </c>
      <c r="M169" s="235">
        <f>K169/L169</f>
        <v>1.5204438052188204E-2</v>
      </c>
      <c r="N169" s="234">
        <v>216</v>
      </c>
      <c r="O169" s="234">
        <f>M169*N169*1.09</f>
        <v>3.5797328950071909</v>
      </c>
      <c r="P169" s="234">
        <f>M169*60*1000</f>
        <v>912.2662831312922</v>
      </c>
      <c r="Q169" s="236">
        <f>P169*N169/1000</f>
        <v>197.04951715635912</v>
      </c>
    </row>
    <row r="170" spans="1:17" s="14" customFormat="1" ht="12.75" customHeight="1">
      <c r="A170" s="221"/>
      <c r="B170" s="237" t="s">
        <v>743</v>
      </c>
      <c r="C170" s="230" t="s">
        <v>709</v>
      </c>
      <c r="D170" s="232">
        <v>99</v>
      </c>
      <c r="E170" s="232">
        <v>1979</v>
      </c>
      <c r="F170" s="233">
        <v>104.1</v>
      </c>
      <c r="G170" s="233">
        <v>12.969900000000001</v>
      </c>
      <c r="H170" s="233">
        <v>9.9</v>
      </c>
      <c r="I170" s="233">
        <v>81.230099999999993</v>
      </c>
      <c r="J170" s="234">
        <v>5328.25</v>
      </c>
      <c r="K170" s="234">
        <v>81.230099999999993</v>
      </c>
      <c r="L170" s="234">
        <v>5328.25</v>
      </c>
      <c r="M170" s="235">
        <f>K170/L170</f>
        <v>1.5245174306761131E-2</v>
      </c>
      <c r="N170" s="234">
        <v>249.16499999999999</v>
      </c>
      <c r="O170" s="234">
        <f>M170*N170</f>
        <v>3.7985638561441371</v>
      </c>
      <c r="P170" s="234">
        <f>M170*60*1000</f>
        <v>914.71045840566774</v>
      </c>
      <c r="Q170" s="236">
        <f>P170*N170/1000</f>
        <v>227.91383136864818</v>
      </c>
    </row>
    <row r="171" spans="1:17" s="14" customFormat="1" ht="12.75" customHeight="1">
      <c r="A171" s="221"/>
      <c r="B171" s="237" t="s">
        <v>383</v>
      </c>
      <c r="C171" s="238" t="s">
        <v>334</v>
      </c>
      <c r="D171" s="239">
        <v>49</v>
      </c>
      <c r="E171" s="239">
        <v>2007</v>
      </c>
      <c r="F171" s="240">
        <v>51.384</v>
      </c>
      <c r="G171" s="240">
        <v>8.4266889999999997</v>
      </c>
      <c r="H171" s="240">
        <v>4</v>
      </c>
      <c r="I171" s="240">
        <v>38.957321999999998</v>
      </c>
      <c r="J171" s="241">
        <v>2531.39</v>
      </c>
      <c r="K171" s="241">
        <v>38.957321999999998</v>
      </c>
      <c r="L171" s="241">
        <v>2531.39</v>
      </c>
      <c r="M171" s="242">
        <v>1.538969577978897E-2</v>
      </c>
      <c r="N171" s="241">
        <v>265.41500000000002</v>
      </c>
      <c r="O171" s="241">
        <v>4.08465610539269</v>
      </c>
      <c r="P171" s="241">
        <v>923.38174678733822</v>
      </c>
      <c r="Q171" s="243">
        <v>245.07936632356137</v>
      </c>
    </row>
    <row r="172" spans="1:17" s="14" customFormat="1" ht="12.75" customHeight="1">
      <c r="A172" s="221"/>
      <c r="B172" s="237" t="s">
        <v>383</v>
      </c>
      <c r="C172" s="238" t="s">
        <v>336</v>
      </c>
      <c r="D172" s="239">
        <v>28</v>
      </c>
      <c r="E172" s="239">
        <v>2001</v>
      </c>
      <c r="F172" s="240">
        <v>48.347999999999999</v>
      </c>
      <c r="G172" s="240">
        <v>5.7306600000000003</v>
      </c>
      <c r="H172" s="240">
        <v>4.8</v>
      </c>
      <c r="I172" s="240">
        <v>37.817340000000002</v>
      </c>
      <c r="J172" s="241">
        <v>2440.5300000000002</v>
      </c>
      <c r="K172" s="241">
        <v>37.817340000000002</v>
      </c>
      <c r="L172" s="241">
        <v>2440.5300000000002</v>
      </c>
      <c r="M172" s="242">
        <v>1.5495544000688375E-2</v>
      </c>
      <c r="N172" s="241">
        <v>265.41500000000002</v>
      </c>
      <c r="O172" s="241">
        <v>4.112749810942705</v>
      </c>
      <c r="P172" s="241">
        <v>929.73264004130249</v>
      </c>
      <c r="Q172" s="243">
        <v>246.76498865656231</v>
      </c>
    </row>
    <row r="173" spans="1:17" s="14" customFormat="1" ht="12.75" customHeight="1">
      <c r="A173" s="221"/>
      <c r="B173" s="229" t="s">
        <v>65</v>
      </c>
      <c r="C173" s="264" t="s">
        <v>52</v>
      </c>
      <c r="D173" s="265">
        <v>60</v>
      </c>
      <c r="E173" s="266">
        <v>1966</v>
      </c>
      <c r="F173" s="267">
        <v>56.664999999999999</v>
      </c>
      <c r="G173" s="267">
        <v>4.2510000000000003</v>
      </c>
      <c r="H173" s="267">
        <v>9.6</v>
      </c>
      <c r="I173" s="267">
        <v>42.814</v>
      </c>
      <c r="J173" s="268">
        <v>2723.4</v>
      </c>
      <c r="K173" s="268">
        <v>42.814</v>
      </c>
      <c r="L173" s="268">
        <v>2723.4</v>
      </c>
      <c r="M173" s="269">
        <v>1.5720790188734669E-2</v>
      </c>
      <c r="N173" s="268">
        <v>246.2</v>
      </c>
      <c r="O173" s="268">
        <v>3.8704585444664752</v>
      </c>
      <c r="P173" s="268">
        <v>943.24741132408008</v>
      </c>
      <c r="Q173" s="270">
        <v>232.22751266798852</v>
      </c>
    </row>
    <row r="174" spans="1:17" s="14" customFormat="1" ht="12.75" customHeight="1">
      <c r="A174" s="221"/>
      <c r="B174" s="229" t="s">
        <v>326</v>
      </c>
      <c r="C174" s="230" t="s">
        <v>304</v>
      </c>
      <c r="D174" s="232">
        <v>36</v>
      </c>
      <c r="E174" s="232" t="s">
        <v>305</v>
      </c>
      <c r="F174" s="233">
        <f>SUM(I174+H174+G174)</f>
        <v>32.54</v>
      </c>
      <c r="G174" s="233">
        <v>3.165</v>
      </c>
      <c r="H174" s="233">
        <v>5.76</v>
      </c>
      <c r="I174" s="233">
        <v>23.614999999999998</v>
      </c>
      <c r="J174" s="234">
        <v>1500.89</v>
      </c>
      <c r="K174" s="234">
        <v>23.614999999999998</v>
      </c>
      <c r="L174" s="234">
        <v>1500.89</v>
      </c>
      <c r="M174" s="235">
        <f>K174/L174</f>
        <v>1.5733997827955412E-2</v>
      </c>
      <c r="N174" s="234">
        <v>206.45</v>
      </c>
      <c r="O174" s="234">
        <f>M174*N174</f>
        <v>3.2482838515813945</v>
      </c>
      <c r="P174" s="234">
        <f>M174*60*1000</f>
        <v>944.03986967732465</v>
      </c>
      <c r="Q174" s="236">
        <f>P174*N174/1000</f>
        <v>194.89703109488366</v>
      </c>
    </row>
    <row r="175" spans="1:17" s="14" customFormat="1" ht="12.75" customHeight="1">
      <c r="A175" s="221"/>
      <c r="B175" s="237" t="s">
        <v>953</v>
      </c>
      <c r="C175" s="238" t="s">
        <v>921</v>
      </c>
      <c r="D175" s="239">
        <v>44</v>
      </c>
      <c r="E175" s="239">
        <v>2004</v>
      </c>
      <c r="F175" s="240">
        <v>29.69</v>
      </c>
      <c r="G175" s="240">
        <v>1.581</v>
      </c>
      <c r="H175" s="240">
        <v>3.52</v>
      </c>
      <c r="I175" s="240">
        <v>24.588999000000001</v>
      </c>
      <c r="J175" s="241">
        <v>1548.41</v>
      </c>
      <c r="K175" s="241">
        <v>24.588999000000001</v>
      </c>
      <c r="L175" s="241">
        <v>1548.41</v>
      </c>
      <c r="M175" s="242">
        <v>1.5880160293462325E-2</v>
      </c>
      <c r="N175" s="241">
        <v>267.26799999999997</v>
      </c>
      <c r="O175" s="241">
        <v>4.244258681313088</v>
      </c>
      <c r="P175" s="241">
        <v>952.80961760773948</v>
      </c>
      <c r="Q175" s="243">
        <v>254.6555208787853</v>
      </c>
    </row>
    <row r="176" spans="1:17" s="14" customFormat="1" ht="12.75" customHeight="1">
      <c r="A176" s="221"/>
      <c r="B176" s="229" t="s">
        <v>326</v>
      </c>
      <c r="C176" s="230" t="s">
        <v>307</v>
      </c>
      <c r="D176" s="232">
        <v>48</v>
      </c>
      <c r="E176" s="232" t="s">
        <v>305</v>
      </c>
      <c r="F176" s="233">
        <f>SUM(I176+H176+G176)</f>
        <v>52.3</v>
      </c>
      <c r="G176" s="233">
        <v>3.649</v>
      </c>
      <c r="H176" s="233">
        <v>7.36</v>
      </c>
      <c r="I176" s="233">
        <v>41.290999999999997</v>
      </c>
      <c r="J176" s="234">
        <v>2591.4899999999998</v>
      </c>
      <c r="K176" s="234">
        <f>SUM(M176*L176)</f>
        <v>38.793532499999998</v>
      </c>
      <c r="L176" s="234">
        <v>2435.25</v>
      </c>
      <c r="M176" s="235">
        <v>1.593E-2</v>
      </c>
      <c r="N176" s="234">
        <v>206.45</v>
      </c>
      <c r="O176" s="234">
        <f>M176*N176</f>
        <v>3.2887484999999996</v>
      </c>
      <c r="P176" s="234">
        <f>M176*60*1000</f>
        <v>955.8</v>
      </c>
      <c r="Q176" s="236">
        <f>P176*N176/1000</f>
        <v>197.32490999999999</v>
      </c>
    </row>
    <row r="177" spans="1:17" s="14" customFormat="1" ht="12.75" customHeight="1">
      <c r="A177" s="221"/>
      <c r="B177" s="237" t="s">
        <v>383</v>
      </c>
      <c r="C177" s="238" t="s">
        <v>987</v>
      </c>
      <c r="D177" s="239">
        <v>60</v>
      </c>
      <c r="E177" s="239">
        <v>1978</v>
      </c>
      <c r="F177" s="240">
        <v>77.938999999999993</v>
      </c>
      <c r="G177" s="240">
        <v>7.654128</v>
      </c>
      <c r="H177" s="240">
        <v>11.52</v>
      </c>
      <c r="I177" s="240">
        <v>58.764875000000004</v>
      </c>
      <c r="J177" s="241">
        <v>3663.79</v>
      </c>
      <c r="K177" s="241">
        <v>58.764875000000004</v>
      </c>
      <c r="L177" s="241">
        <v>3663.79</v>
      </c>
      <c r="M177" s="242">
        <v>1.6039367703934996E-2</v>
      </c>
      <c r="N177" s="241">
        <v>265.41500000000002</v>
      </c>
      <c r="O177" s="241">
        <v>4.2570887791399077</v>
      </c>
      <c r="P177" s="241">
        <v>962.36206223609975</v>
      </c>
      <c r="Q177" s="243">
        <v>255.42532674839444</v>
      </c>
    </row>
    <row r="178" spans="1:17" s="14" customFormat="1" ht="12.75" customHeight="1">
      <c r="A178" s="221"/>
      <c r="B178" s="229" t="s">
        <v>151</v>
      </c>
      <c r="C178" s="230" t="s">
        <v>130</v>
      </c>
      <c r="D178" s="232">
        <v>20</v>
      </c>
      <c r="E178" s="232">
        <v>1993</v>
      </c>
      <c r="F178" s="233">
        <f>G178+H178+I178</f>
        <v>24.899000000000001</v>
      </c>
      <c r="G178" s="233">
        <v>1.7989999999999999</v>
      </c>
      <c r="H178" s="233">
        <v>3.2</v>
      </c>
      <c r="I178" s="233">
        <v>19.899999999999999</v>
      </c>
      <c r="J178" s="234">
        <v>1238.6099999999999</v>
      </c>
      <c r="K178" s="234">
        <v>19.899999999999999</v>
      </c>
      <c r="L178" s="234">
        <v>1238.6099999999999</v>
      </c>
      <c r="M178" s="235">
        <f>K178/L178</f>
        <v>1.606639700955103E-2</v>
      </c>
      <c r="N178" s="234">
        <v>216</v>
      </c>
      <c r="O178" s="234">
        <f>M178*N178*1.09</f>
        <v>3.7826725119286948</v>
      </c>
      <c r="P178" s="234">
        <f>M178*60*1000</f>
        <v>963.98382057306173</v>
      </c>
      <c r="Q178" s="236">
        <f>P178*N178/1000</f>
        <v>208.22050524378133</v>
      </c>
    </row>
    <row r="179" spans="1:17" s="14" customFormat="1" ht="12.75" customHeight="1">
      <c r="A179" s="221"/>
      <c r="B179" s="229" t="s">
        <v>300</v>
      </c>
      <c r="C179" s="230" t="s">
        <v>285</v>
      </c>
      <c r="D179" s="232">
        <v>40</v>
      </c>
      <c r="E179" s="232">
        <v>1993</v>
      </c>
      <c r="F179" s="233">
        <f>G179+H179+I179</f>
        <v>48.962000000000003</v>
      </c>
      <c r="G179" s="233">
        <v>6.4950000000000001</v>
      </c>
      <c r="H179" s="233">
        <v>6.4</v>
      </c>
      <c r="I179" s="233">
        <v>36.067</v>
      </c>
      <c r="J179" s="234">
        <v>2229.96</v>
      </c>
      <c r="K179" s="234">
        <f>I179</f>
        <v>36.067</v>
      </c>
      <c r="L179" s="234">
        <f>J179</f>
        <v>2229.96</v>
      </c>
      <c r="M179" s="235">
        <f>K179/L179</f>
        <v>1.6173832714488152E-2</v>
      </c>
      <c r="N179" s="234">
        <v>174.6</v>
      </c>
      <c r="O179" s="234">
        <f>M179*N179</f>
        <v>2.8239511919496314</v>
      </c>
      <c r="P179" s="234">
        <f>M179*60*1000</f>
        <v>970.42996286928906</v>
      </c>
      <c r="Q179" s="236">
        <f>P179*N179/1000</f>
        <v>169.43707151697785</v>
      </c>
    </row>
    <row r="180" spans="1:17" s="14" customFormat="1" ht="12.75" customHeight="1">
      <c r="A180" s="221"/>
      <c r="B180" s="237" t="s">
        <v>383</v>
      </c>
      <c r="C180" s="238" t="s">
        <v>335</v>
      </c>
      <c r="D180" s="239">
        <v>16</v>
      </c>
      <c r="E180" s="239">
        <v>2005</v>
      </c>
      <c r="F180" s="240">
        <v>23.292999999999999</v>
      </c>
      <c r="G180" s="240">
        <v>3.3212899999999999</v>
      </c>
      <c r="H180" s="240">
        <v>1.36</v>
      </c>
      <c r="I180" s="240">
        <v>18.611712000000001</v>
      </c>
      <c r="J180" s="241">
        <v>1150.31</v>
      </c>
      <c r="K180" s="241">
        <v>18.611712000000001</v>
      </c>
      <c r="L180" s="241">
        <v>1150.31</v>
      </c>
      <c r="M180" s="242">
        <v>1.6179735897279866E-2</v>
      </c>
      <c r="N180" s="241">
        <v>265.41500000000002</v>
      </c>
      <c r="O180" s="241">
        <v>4.294344603176536</v>
      </c>
      <c r="P180" s="241">
        <v>970.78415383679192</v>
      </c>
      <c r="Q180" s="243">
        <v>257.66067619059214</v>
      </c>
    </row>
    <row r="181" spans="1:17" s="14" customFormat="1" ht="12.75" customHeight="1">
      <c r="A181" s="221"/>
      <c r="B181" s="237" t="s">
        <v>743</v>
      </c>
      <c r="C181" s="230" t="s">
        <v>710</v>
      </c>
      <c r="D181" s="232">
        <v>45</v>
      </c>
      <c r="E181" s="232">
        <v>1986</v>
      </c>
      <c r="F181" s="233">
        <v>59.381</v>
      </c>
      <c r="G181" s="233">
        <v>7.0911999999999997</v>
      </c>
      <c r="H181" s="233">
        <v>4.5</v>
      </c>
      <c r="I181" s="233">
        <v>47.7898</v>
      </c>
      <c r="J181" s="234">
        <v>2939.75</v>
      </c>
      <c r="K181" s="234">
        <v>47.7898</v>
      </c>
      <c r="L181" s="234">
        <v>2939.75</v>
      </c>
      <c r="M181" s="235">
        <f>K181/L181</f>
        <v>1.625641636193554E-2</v>
      </c>
      <c r="N181" s="234">
        <v>249.16499999999999</v>
      </c>
      <c r="O181" s="234">
        <f>M181*N181</f>
        <v>4.0505299828216685</v>
      </c>
      <c r="P181" s="234">
        <f>M181*60*1000</f>
        <v>975.38498171613242</v>
      </c>
      <c r="Q181" s="236">
        <f>P181*N181/1000</f>
        <v>243.03179896930013</v>
      </c>
    </row>
    <row r="182" spans="1:17" s="14" customFormat="1" ht="12.75" customHeight="1">
      <c r="A182" s="221"/>
      <c r="B182" s="237" t="s">
        <v>383</v>
      </c>
      <c r="C182" s="238" t="s">
        <v>340</v>
      </c>
      <c r="D182" s="239">
        <v>46</v>
      </c>
      <c r="E182" s="239">
        <v>2001</v>
      </c>
      <c r="F182" s="240">
        <v>67.599000000000004</v>
      </c>
      <c r="G182" s="240">
        <v>8.2705819999999992</v>
      </c>
      <c r="H182" s="240">
        <v>7.28</v>
      </c>
      <c r="I182" s="240">
        <v>52.048417000000001</v>
      </c>
      <c r="J182" s="241">
        <v>3175.32</v>
      </c>
      <c r="K182" s="241">
        <v>52.048417000000001</v>
      </c>
      <c r="L182" s="241">
        <v>3175.32</v>
      </c>
      <c r="M182" s="242">
        <v>1.6391550142977714E-2</v>
      </c>
      <c r="N182" s="241">
        <v>265.41500000000002</v>
      </c>
      <c r="O182" s="241">
        <v>4.3505632811984301</v>
      </c>
      <c r="P182" s="241">
        <v>983.49300857866285</v>
      </c>
      <c r="Q182" s="243">
        <v>261.03379687190585</v>
      </c>
    </row>
    <row r="183" spans="1:17" s="14" customFormat="1" ht="12.75" customHeight="1">
      <c r="A183" s="221"/>
      <c r="B183" s="229" t="s">
        <v>65</v>
      </c>
      <c r="C183" s="264" t="s">
        <v>54</v>
      </c>
      <c r="D183" s="265">
        <v>48</v>
      </c>
      <c r="E183" s="266">
        <v>1961</v>
      </c>
      <c r="F183" s="267">
        <v>49.649000000000001</v>
      </c>
      <c r="G183" s="267">
        <v>4.03</v>
      </c>
      <c r="H183" s="267">
        <v>7.68</v>
      </c>
      <c r="I183" s="267">
        <v>37.939</v>
      </c>
      <c r="J183" s="268">
        <v>2296.96</v>
      </c>
      <c r="K183" s="268">
        <v>37.939</v>
      </c>
      <c r="L183" s="268">
        <v>2296.96</v>
      </c>
      <c r="M183" s="269">
        <v>1.6517048620785735E-2</v>
      </c>
      <c r="N183" s="268">
        <v>246.2</v>
      </c>
      <c r="O183" s="268">
        <v>4.0664973704374479</v>
      </c>
      <c r="P183" s="268">
        <v>991.02291724714405</v>
      </c>
      <c r="Q183" s="270">
        <v>243.98984222624688</v>
      </c>
    </row>
    <row r="184" spans="1:17" s="14" customFormat="1" ht="12.75" customHeight="1">
      <c r="A184" s="221"/>
      <c r="B184" s="237" t="s">
        <v>383</v>
      </c>
      <c r="C184" s="238" t="s">
        <v>339</v>
      </c>
      <c r="D184" s="239">
        <v>34</v>
      </c>
      <c r="E184" s="239">
        <v>2003</v>
      </c>
      <c r="F184" s="240">
        <v>50.904000000000003</v>
      </c>
      <c r="G184" s="240">
        <v>6.5777330000000003</v>
      </c>
      <c r="H184" s="240">
        <v>5.44</v>
      </c>
      <c r="I184" s="240">
        <v>38.886268000000001</v>
      </c>
      <c r="J184" s="241">
        <v>2349.59</v>
      </c>
      <c r="K184" s="241">
        <v>38.886268000000001</v>
      </c>
      <c r="L184" s="241">
        <v>2349.59</v>
      </c>
      <c r="M184" s="242">
        <v>1.6550235573014865E-2</v>
      </c>
      <c r="N184" s="241">
        <v>265.41500000000002</v>
      </c>
      <c r="O184" s="241">
        <v>4.3926807746117404</v>
      </c>
      <c r="P184" s="241">
        <v>993.01413438089196</v>
      </c>
      <c r="Q184" s="243">
        <v>263.56084647670446</v>
      </c>
    </row>
    <row r="185" spans="1:17" s="14" customFormat="1" ht="12.75" customHeight="1">
      <c r="A185" s="221"/>
      <c r="B185" s="237" t="s">
        <v>383</v>
      </c>
      <c r="C185" s="238" t="s">
        <v>341</v>
      </c>
      <c r="D185" s="239">
        <v>23</v>
      </c>
      <c r="E185" s="239">
        <v>2002</v>
      </c>
      <c r="F185" s="240">
        <v>28.888999999999999</v>
      </c>
      <c r="G185" s="240">
        <v>0</v>
      </c>
      <c r="H185" s="240">
        <v>0</v>
      </c>
      <c r="I185" s="240">
        <v>28.888998999999998</v>
      </c>
      <c r="J185" s="241">
        <v>1743.26</v>
      </c>
      <c r="K185" s="241">
        <v>28.888998999999998</v>
      </c>
      <c r="L185" s="241">
        <v>1743.26</v>
      </c>
      <c r="M185" s="242">
        <v>1.6571824627422186E-2</v>
      </c>
      <c r="N185" s="241">
        <v>265.41500000000002</v>
      </c>
      <c r="O185" s="241">
        <v>4.3984108334872598</v>
      </c>
      <c r="P185" s="241">
        <v>994.30947764533119</v>
      </c>
      <c r="Q185" s="243">
        <v>263.90465000923558</v>
      </c>
    </row>
    <row r="186" spans="1:17" s="14" customFormat="1" ht="12.75" customHeight="1">
      <c r="A186" s="221"/>
      <c r="B186" s="229" t="s">
        <v>300</v>
      </c>
      <c r="C186" s="230" t="s">
        <v>670</v>
      </c>
      <c r="D186" s="232">
        <v>9</v>
      </c>
      <c r="E186" s="232" t="s">
        <v>42</v>
      </c>
      <c r="F186" s="233">
        <f>G186+H186+I186</f>
        <v>13.766999999999999</v>
      </c>
      <c r="G186" s="233">
        <v>1.9103000000000001</v>
      </c>
      <c r="H186" s="233">
        <v>1.44</v>
      </c>
      <c r="I186" s="233">
        <v>10.416700000000001</v>
      </c>
      <c r="J186" s="234">
        <v>624.82000000000005</v>
      </c>
      <c r="K186" s="234">
        <f>I186</f>
        <v>10.416700000000001</v>
      </c>
      <c r="L186" s="234">
        <f>J186</f>
        <v>624.82000000000005</v>
      </c>
      <c r="M186" s="235">
        <f>K186/L186</f>
        <v>1.6671521398162671E-2</v>
      </c>
      <c r="N186" s="234">
        <v>174.6</v>
      </c>
      <c r="O186" s="234">
        <f>M186*N186</f>
        <v>2.9108476361192022</v>
      </c>
      <c r="P186" s="234">
        <f>M186*60*1000</f>
        <v>1000.2912838897602</v>
      </c>
      <c r="Q186" s="236">
        <f>P186*N186/1000</f>
        <v>174.65085816715214</v>
      </c>
    </row>
    <row r="187" spans="1:17" s="14" customFormat="1" ht="12.75" customHeight="1">
      <c r="A187" s="221"/>
      <c r="B187" s="229" t="s">
        <v>65</v>
      </c>
      <c r="C187" s="230" t="s">
        <v>432</v>
      </c>
      <c r="D187" s="231">
        <v>73</v>
      </c>
      <c r="E187" s="232">
        <v>2007</v>
      </c>
      <c r="F187" s="233">
        <v>102.12199999999999</v>
      </c>
      <c r="G187" s="233">
        <v>7.3310000000000004</v>
      </c>
      <c r="H187" s="233">
        <v>5.84</v>
      </c>
      <c r="I187" s="233">
        <v>88.950999999999993</v>
      </c>
      <c r="J187" s="234">
        <v>5307.64</v>
      </c>
      <c r="K187" s="234">
        <v>88.950999999999993</v>
      </c>
      <c r="L187" s="234">
        <v>5307.64</v>
      </c>
      <c r="M187" s="235">
        <v>1.6759049219615494E-2</v>
      </c>
      <c r="N187" s="234">
        <v>246.2</v>
      </c>
      <c r="O187" s="234">
        <v>4.1260779178693348</v>
      </c>
      <c r="P187" s="234">
        <v>1005.5429531769296</v>
      </c>
      <c r="Q187" s="236">
        <v>247.56467507216004</v>
      </c>
    </row>
    <row r="188" spans="1:17" s="14" customFormat="1" ht="12.75" customHeight="1">
      <c r="A188" s="221"/>
      <c r="B188" s="229" t="s">
        <v>326</v>
      </c>
      <c r="C188" s="230" t="s">
        <v>309</v>
      </c>
      <c r="D188" s="232">
        <v>20</v>
      </c>
      <c r="E188" s="232">
        <v>1982</v>
      </c>
      <c r="F188" s="233">
        <f>SUM(I188+H188+G188)</f>
        <v>23.2</v>
      </c>
      <c r="G188" s="233">
        <v>2.427</v>
      </c>
      <c r="H188" s="233">
        <v>3.2</v>
      </c>
      <c r="I188" s="233">
        <v>17.573</v>
      </c>
      <c r="J188" s="234">
        <v>1044.42</v>
      </c>
      <c r="K188" s="234">
        <v>17.573</v>
      </c>
      <c r="L188" s="234">
        <v>1044.42</v>
      </c>
      <c r="M188" s="235">
        <f>K188/L188</f>
        <v>1.6825606556749199E-2</v>
      </c>
      <c r="N188" s="234">
        <v>206.45</v>
      </c>
      <c r="O188" s="234">
        <f>M188*N188</f>
        <v>3.4736464736408719</v>
      </c>
      <c r="P188" s="234">
        <f>M188*60*1000</f>
        <v>1009.5363934049519</v>
      </c>
      <c r="Q188" s="236">
        <f>P188*N188/1000</f>
        <v>208.41878841845232</v>
      </c>
    </row>
    <row r="189" spans="1:17" s="14" customFormat="1" ht="12.75" customHeight="1">
      <c r="A189" s="221"/>
      <c r="B189" s="237" t="s">
        <v>743</v>
      </c>
      <c r="C189" s="230" t="s">
        <v>711</v>
      </c>
      <c r="D189" s="232">
        <v>145</v>
      </c>
      <c r="E189" s="232">
        <v>1979</v>
      </c>
      <c r="F189" s="233">
        <v>158.5549</v>
      </c>
      <c r="G189" s="233">
        <v>17.72</v>
      </c>
      <c r="H189" s="233">
        <v>14.3</v>
      </c>
      <c r="I189" s="233">
        <v>126.53489999999999</v>
      </c>
      <c r="J189" s="234">
        <v>7579.44</v>
      </c>
      <c r="K189" s="234">
        <v>126.53489999999999</v>
      </c>
      <c r="L189" s="234">
        <v>7515.3</v>
      </c>
      <c r="M189" s="235">
        <f>K189/L189</f>
        <v>1.6836972575945072E-2</v>
      </c>
      <c r="N189" s="234">
        <v>249.16499999999999</v>
      </c>
      <c r="O189" s="234">
        <f>M189*N189</f>
        <v>4.1951842718853536</v>
      </c>
      <c r="P189" s="234">
        <f>M189*60*1000</f>
        <v>1010.2183545567043</v>
      </c>
      <c r="Q189" s="236">
        <f>P189*N189/1000</f>
        <v>251.71105631312122</v>
      </c>
    </row>
    <row r="190" spans="1:17" s="14" customFormat="1" ht="12.75" customHeight="1">
      <c r="A190" s="221"/>
      <c r="B190" s="237" t="s">
        <v>743</v>
      </c>
      <c r="C190" s="230" t="s">
        <v>712</v>
      </c>
      <c r="D190" s="232">
        <v>49</v>
      </c>
      <c r="E190" s="232">
        <v>2007</v>
      </c>
      <c r="F190" s="233">
        <v>47.419699999999999</v>
      </c>
      <c r="G190" s="233"/>
      <c r="H190" s="233"/>
      <c r="I190" s="233">
        <v>47.419699999999999</v>
      </c>
      <c r="J190" s="234">
        <v>2784.09</v>
      </c>
      <c r="K190" s="234">
        <v>47.419699999999999</v>
      </c>
      <c r="L190" s="234">
        <v>2784.09</v>
      </c>
      <c r="M190" s="235">
        <f>K190/L190</f>
        <v>1.7032387602412276E-2</v>
      </c>
      <c r="N190" s="234">
        <v>249.16499999999999</v>
      </c>
      <c r="O190" s="234">
        <f>M190*N190</f>
        <v>4.2438748569550544</v>
      </c>
      <c r="P190" s="234">
        <f>M190*60*1000</f>
        <v>1021.9432561447366</v>
      </c>
      <c r="Q190" s="236">
        <f>P190*N190/1000</f>
        <v>254.63249141730327</v>
      </c>
    </row>
    <row r="191" spans="1:17" s="14" customFormat="1" ht="12.75" customHeight="1">
      <c r="A191" s="221"/>
      <c r="B191" s="237" t="s">
        <v>383</v>
      </c>
      <c r="C191" s="238" t="s">
        <v>337</v>
      </c>
      <c r="D191" s="239">
        <v>50</v>
      </c>
      <c r="E191" s="239">
        <v>2006</v>
      </c>
      <c r="F191" s="240">
        <v>56.790999999999997</v>
      </c>
      <c r="G191" s="240">
        <v>9.2032240000000005</v>
      </c>
      <c r="H191" s="240">
        <v>4</v>
      </c>
      <c r="I191" s="240">
        <v>43.587772999999999</v>
      </c>
      <c r="J191" s="241">
        <v>2532.42</v>
      </c>
      <c r="K191" s="241">
        <v>43.587772999999999</v>
      </c>
      <c r="L191" s="241">
        <v>2532.42</v>
      </c>
      <c r="M191" s="242">
        <v>1.7211905213195284E-2</v>
      </c>
      <c r="N191" s="241">
        <v>265.41500000000002</v>
      </c>
      <c r="O191" s="241">
        <v>4.5682978221602264</v>
      </c>
      <c r="P191" s="241">
        <v>1032.714312791717</v>
      </c>
      <c r="Q191" s="243">
        <v>274.09786932961356</v>
      </c>
    </row>
    <row r="192" spans="1:17" s="14" customFormat="1" ht="12.75" customHeight="1">
      <c r="A192" s="221"/>
      <c r="B192" s="229" t="s">
        <v>65</v>
      </c>
      <c r="C192" s="264" t="s">
        <v>55</v>
      </c>
      <c r="D192" s="265">
        <v>48</v>
      </c>
      <c r="E192" s="266">
        <v>1961</v>
      </c>
      <c r="F192" s="267">
        <v>51.591999999999999</v>
      </c>
      <c r="G192" s="267">
        <v>4.3620000000000001</v>
      </c>
      <c r="H192" s="267">
        <v>7.68</v>
      </c>
      <c r="I192" s="267">
        <v>39.549999999999997</v>
      </c>
      <c r="J192" s="268">
        <v>2296.96</v>
      </c>
      <c r="K192" s="268">
        <v>39.549999999999997</v>
      </c>
      <c r="L192" s="268">
        <v>2296.96</v>
      </c>
      <c r="M192" s="269">
        <v>1.7218410420730006E-2</v>
      </c>
      <c r="N192" s="268">
        <v>246.2</v>
      </c>
      <c r="O192" s="268">
        <v>4.2391726455837277</v>
      </c>
      <c r="P192" s="268">
        <v>1033.1046252438002</v>
      </c>
      <c r="Q192" s="270">
        <v>254.35035873502358</v>
      </c>
    </row>
    <row r="193" spans="1:17" s="14" customFormat="1" ht="12.75" customHeight="1">
      <c r="A193" s="221"/>
      <c r="B193" s="229" t="s">
        <v>300</v>
      </c>
      <c r="C193" s="230" t="s">
        <v>284</v>
      </c>
      <c r="D193" s="232">
        <v>62</v>
      </c>
      <c r="E193" s="232" t="s">
        <v>42</v>
      </c>
      <c r="F193" s="233">
        <f>G193+H193+I193</f>
        <v>69.72</v>
      </c>
      <c r="G193" s="233">
        <v>5.8400999999999996</v>
      </c>
      <c r="H193" s="233">
        <v>9.6</v>
      </c>
      <c r="I193" s="233">
        <v>54.279899999999998</v>
      </c>
      <c r="J193" s="234">
        <v>3140.15</v>
      </c>
      <c r="K193" s="234">
        <f>I193</f>
        <v>54.279899999999998</v>
      </c>
      <c r="L193" s="234">
        <f>J193</f>
        <v>3140.15</v>
      </c>
      <c r="M193" s="235">
        <f>K193/L193</f>
        <v>1.7285766603506201E-2</v>
      </c>
      <c r="N193" s="234">
        <v>174.6</v>
      </c>
      <c r="O193" s="234">
        <f>M193*N193</f>
        <v>3.0180948489721824</v>
      </c>
      <c r="P193" s="234">
        <f>M193*60*1000</f>
        <v>1037.145996210372</v>
      </c>
      <c r="Q193" s="236">
        <f>P193*N193/1000</f>
        <v>181.08569093833094</v>
      </c>
    </row>
    <row r="194" spans="1:17" s="14" customFormat="1" ht="12.75" customHeight="1">
      <c r="A194" s="221"/>
      <c r="B194" s="229" t="s">
        <v>151</v>
      </c>
      <c r="C194" s="230" t="s">
        <v>129</v>
      </c>
      <c r="D194" s="232">
        <v>40</v>
      </c>
      <c r="E194" s="232">
        <v>1992</v>
      </c>
      <c r="F194" s="233">
        <f>G194+H194+I194</f>
        <v>48.671999999999997</v>
      </c>
      <c r="G194" s="233">
        <v>4.7039999999999997</v>
      </c>
      <c r="H194" s="233">
        <v>6.4</v>
      </c>
      <c r="I194" s="233">
        <v>37.567999999999998</v>
      </c>
      <c r="J194" s="234">
        <v>2169.38</v>
      </c>
      <c r="K194" s="234">
        <v>37.6</v>
      </c>
      <c r="L194" s="234">
        <v>2169.38</v>
      </c>
      <c r="M194" s="235">
        <f>K194/L194</f>
        <v>1.7332140980372272E-2</v>
      </c>
      <c r="N194" s="234">
        <v>216</v>
      </c>
      <c r="O194" s="234">
        <f>M194*N194*1.09</f>
        <v>4.0806792724188483</v>
      </c>
      <c r="P194" s="234">
        <f>M194*60*1000</f>
        <v>1039.9284588223363</v>
      </c>
      <c r="Q194" s="236">
        <f>P194*N194/1000</f>
        <v>224.62454710562463</v>
      </c>
    </row>
    <row r="195" spans="1:17" s="14" customFormat="1" ht="12.75" customHeight="1">
      <c r="A195" s="221"/>
      <c r="B195" s="229" t="s">
        <v>65</v>
      </c>
      <c r="C195" s="264" t="s">
        <v>53</v>
      </c>
      <c r="D195" s="265">
        <v>48</v>
      </c>
      <c r="E195" s="266">
        <v>1964</v>
      </c>
      <c r="F195" s="267">
        <v>52.900000000000006</v>
      </c>
      <c r="G195" s="267">
        <v>5.3</v>
      </c>
      <c r="H195" s="267">
        <v>7.68</v>
      </c>
      <c r="I195" s="267">
        <v>39.92</v>
      </c>
      <c r="J195" s="268">
        <v>2296.33</v>
      </c>
      <c r="K195" s="268">
        <v>39.92</v>
      </c>
      <c r="L195" s="268">
        <v>2296.3000000000002</v>
      </c>
      <c r="M195" s="269">
        <v>1.7384488089535338E-2</v>
      </c>
      <c r="N195" s="268">
        <v>246.2</v>
      </c>
      <c r="O195" s="268">
        <v>4.2800609676435997</v>
      </c>
      <c r="P195" s="268">
        <v>1043.0692853721202</v>
      </c>
      <c r="Q195" s="270">
        <v>256.80365805861601</v>
      </c>
    </row>
    <row r="196" spans="1:17" s="14" customFormat="1" ht="12.75" customHeight="1">
      <c r="A196" s="221"/>
      <c r="B196" s="229" t="s">
        <v>300</v>
      </c>
      <c r="C196" s="230" t="s">
        <v>286</v>
      </c>
      <c r="D196" s="232">
        <v>21</v>
      </c>
      <c r="E196" s="232" t="s">
        <v>42</v>
      </c>
      <c r="F196" s="233">
        <f>G196+H196+I196</f>
        <v>57.9</v>
      </c>
      <c r="G196" s="233">
        <v>3.9843000000000002</v>
      </c>
      <c r="H196" s="233">
        <v>7.92</v>
      </c>
      <c r="I196" s="233">
        <v>45.995699999999999</v>
      </c>
      <c r="J196" s="234">
        <v>2597.46</v>
      </c>
      <c r="K196" s="234">
        <f>I196</f>
        <v>45.995699999999999</v>
      </c>
      <c r="L196" s="234">
        <f>J196</f>
        <v>2597.46</v>
      </c>
      <c r="M196" s="235">
        <f>K196/L196</f>
        <v>1.770795315423529E-2</v>
      </c>
      <c r="N196" s="234">
        <v>174.6</v>
      </c>
      <c r="O196" s="234">
        <f>M196*N196</f>
        <v>3.0918086207294815</v>
      </c>
      <c r="P196" s="234">
        <f>M196*60*1000</f>
        <v>1062.4771892541173</v>
      </c>
      <c r="Q196" s="236">
        <f>P196*N196/1000</f>
        <v>185.50851724376886</v>
      </c>
    </row>
    <row r="197" spans="1:17" s="14" customFormat="1" ht="12.75" customHeight="1">
      <c r="A197" s="221"/>
      <c r="B197" s="229" t="s">
        <v>326</v>
      </c>
      <c r="C197" s="230" t="s">
        <v>306</v>
      </c>
      <c r="D197" s="232">
        <v>45</v>
      </c>
      <c r="E197" s="232">
        <v>1992</v>
      </c>
      <c r="F197" s="233">
        <f>SUM(I197+H197+G197)</f>
        <v>51.000000000000007</v>
      </c>
      <c r="G197" s="233">
        <v>4.9569999999999999</v>
      </c>
      <c r="H197" s="233">
        <v>7.2</v>
      </c>
      <c r="I197" s="233">
        <v>38.843000000000004</v>
      </c>
      <c r="J197" s="234">
        <v>2192.8000000000002</v>
      </c>
      <c r="K197" s="234">
        <v>38.843000000000004</v>
      </c>
      <c r="L197" s="234">
        <v>2192.8000000000002</v>
      </c>
      <c r="M197" s="235">
        <f>K197/L197</f>
        <v>1.7713881794965341E-2</v>
      </c>
      <c r="N197" s="234">
        <v>202.96</v>
      </c>
      <c r="O197" s="234">
        <f>M197*N197</f>
        <v>3.5952094491061657</v>
      </c>
      <c r="P197" s="234">
        <f>M197*60*1000</f>
        <v>1062.8329076979203</v>
      </c>
      <c r="Q197" s="236">
        <f>P197*N197/1000</f>
        <v>215.71256694636992</v>
      </c>
    </row>
    <row r="198" spans="1:17" s="14" customFormat="1" ht="12.75" customHeight="1">
      <c r="A198" s="221"/>
      <c r="B198" s="237" t="s">
        <v>394</v>
      </c>
      <c r="C198" s="230" t="s">
        <v>386</v>
      </c>
      <c r="D198" s="232">
        <v>40</v>
      </c>
      <c r="E198" s="232">
        <v>1982</v>
      </c>
      <c r="F198" s="233">
        <f>SUM(G198:I198)</f>
        <v>50.105998</v>
      </c>
      <c r="G198" s="233">
        <v>3.6489310000000001</v>
      </c>
      <c r="H198" s="233">
        <v>6.4</v>
      </c>
      <c r="I198" s="233">
        <v>40.057067000000004</v>
      </c>
      <c r="J198" s="234">
        <v>2259.52</v>
      </c>
      <c r="K198" s="234">
        <f>I198</f>
        <v>40.057067000000004</v>
      </c>
      <c r="L198" s="234">
        <f>J198</f>
        <v>2259.52</v>
      </c>
      <c r="M198" s="235">
        <f>K198/L198</f>
        <v>1.7728131196006233E-2</v>
      </c>
      <c r="N198" s="234">
        <v>220.94300000000001</v>
      </c>
      <c r="O198" s="234">
        <f>M198*N198</f>
        <v>3.9169064908392053</v>
      </c>
      <c r="P198" s="234">
        <f>M198*60*1000</f>
        <v>1063.687871760374</v>
      </c>
      <c r="Q198" s="236">
        <f>P198*N198/1000</f>
        <v>235.01438945035235</v>
      </c>
    </row>
    <row r="199" spans="1:17" s="14" customFormat="1" ht="12.75" customHeight="1">
      <c r="A199" s="221"/>
      <c r="B199" s="237" t="s">
        <v>383</v>
      </c>
      <c r="C199" s="238" t="s">
        <v>338</v>
      </c>
      <c r="D199" s="239">
        <v>46</v>
      </c>
      <c r="E199" s="239">
        <v>2007</v>
      </c>
      <c r="F199" s="240">
        <v>61.984000000000002</v>
      </c>
      <c r="G199" s="240">
        <v>7.5465549999999997</v>
      </c>
      <c r="H199" s="240">
        <v>3.68</v>
      </c>
      <c r="I199" s="240">
        <v>50.757447999999997</v>
      </c>
      <c r="J199" s="241">
        <v>2821.98</v>
      </c>
      <c r="K199" s="241">
        <v>50.757447999999997</v>
      </c>
      <c r="L199" s="241">
        <v>2821.98</v>
      </c>
      <c r="M199" s="242">
        <v>1.7986466240015875E-2</v>
      </c>
      <c r="N199" s="241">
        <v>265.41500000000002</v>
      </c>
      <c r="O199" s="241">
        <v>4.7738779370938138</v>
      </c>
      <c r="P199" s="241">
        <v>1079.1879744009525</v>
      </c>
      <c r="Q199" s="243">
        <v>286.43267622562882</v>
      </c>
    </row>
    <row r="200" spans="1:17" s="14" customFormat="1" ht="12.75" customHeight="1">
      <c r="A200" s="221"/>
      <c r="B200" s="229" t="s">
        <v>326</v>
      </c>
      <c r="C200" s="230" t="s">
        <v>314</v>
      </c>
      <c r="D200" s="232">
        <v>40</v>
      </c>
      <c r="E200" s="232">
        <v>1977</v>
      </c>
      <c r="F200" s="233">
        <f>SUM(I200+H200+G200)</f>
        <v>50.538999999999994</v>
      </c>
      <c r="G200" s="233">
        <v>4.4370000000000003</v>
      </c>
      <c r="H200" s="233">
        <v>6.4</v>
      </c>
      <c r="I200" s="233">
        <v>39.701999999999998</v>
      </c>
      <c r="J200" s="234">
        <v>2206.8000000000002</v>
      </c>
      <c r="K200" s="234">
        <f>SUM(M200*L200)</f>
        <v>38.547892599999997</v>
      </c>
      <c r="L200" s="234">
        <v>2142.7399999999998</v>
      </c>
      <c r="M200" s="235">
        <v>1.7989999999999999E-2</v>
      </c>
      <c r="N200" s="234">
        <v>206.45</v>
      </c>
      <c r="O200" s="234">
        <f>M200*N200</f>
        <v>3.7140354999999996</v>
      </c>
      <c r="P200" s="234">
        <f>M200*60*1000</f>
        <v>1079.3999999999999</v>
      </c>
      <c r="Q200" s="236">
        <f>P200*N200/1000</f>
        <v>222.84212999999994</v>
      </c>
    </row>
    <row r="201" spans="1:17" s="14" customFormat="1" ht="12.75" customHeight="1">
      <c r="A201" s="221"/>
      <c r="B201" s="229" t="s">
        <v>65</v>
      </c>
      <c r="C201" s="264" t="s">
        <v>434</v>
      </c>
      <c r="D201" s="265">
        <v>15</v>
      </c>
      <c r="E201" s="266">
        <v>1996</v>
      </c>
      <c r="F201" s="267">
        <v>21.311</v>
      </c>
      <c r="G201" s="267">
        <v>2.4409999999999998</v>
      </c>
      <c r="H201" s="267">
        <v>2.4</v>
      </c>
      <c r="I201" s="267">
        <v>16.47</v>
      </c>
      <c r="J201" s="268">
        <v>906.06</v>
      </c>
      <c r="K201" s="268">
        <v>16.47</v>
      </c>
      <c r="L201" s="268">
        <v>906.06</v>
      </c>
      <c r="M201" s="269">
        <v>1.8177604132176676E-2</v>
      </c>
      <c r="N201" s="268">
        <v>246.2</v>
      </c>
      <c r="O201" s="268">
        <v>4.4753261373418978</v>
      </c>
      <c r="P201" s="268">
        <v>1090.6562479306006</v>
      </c>
      <c r="Q201" s="270">
        <v>268.51956824051388</v>
      </c>
    </row>
    <row r="202" spans="1:17" s="14" customFormat="1" ht="12.75" customHeight="1">
      <c r="A202" s="221"/>
      <c r="B202" s="229" t="s">
        <v>65</v>
      </c>
      <c r="C202" s="264" t="s">
        <v>436</v>
      </c>
      <c r="D202" s="265">
        <v>36</v>
      </c>
      <c r="E202" s="266">
        <v>1989</v>
      </c>
      <c r="F202" s="267">
        <v>58.509</v>
      </c>
      <c r="G202" s="267">
        <v>9.4410000000000007</v>
      </c>
      <c r="H202" s="267">
        <v>8.64</v>
      </c>
      <c r="I202" s="267">
        <v>40.427999999999997</v>
      </c>
      <c r="J202" s="268">
        <v>2219.58</v>
      </c>
      <c r="K202" s="268">
        <v>40.4</v>
      </c>
      <c r="L202" s="268">
        <v>2219.58</v>
      </c>
      <c r="M202" s="269">
        <v>1.8201641752043179E-2</v>
      </c>
      <c r="N202" s="268">
        <v>246.2</v>
      </c>
      <c r="O202" s="268">
        <v>4.4812441993530303</v>
      </c>
      <c r="P202" s="268">
        <v>1092.0985051225907</v>
      </c>
      <c r="Q202" s="270">
        <v>268.87465196118183</v>
      </c>
    </row>
    <row r="203" spans="1:17" s="14" customFormat="1" ht="12.75" customHeight="1">
      <c r="A203" s="221"/>
      <c r="B203" s="229" t="s">
        <v>65</v>
      </c>
      <c r="C203" s="264" t="s">
        <v>56</v>
      </c>
      <c r="D203" s="265">
        <v>64</v>
      </c>
      <c r="E203" s="266">
        <v>1961</v>
      </c>
      <c r="F203" s="267">
        <v>68.2239</v>
      </c>
      <c r="G203" s="267">
        <v>3.9199000000000002</v>
      </c>
      <c r="H203" s="267">
        <v>10.24</v>
      </c>
      <c r="I203" s="267">
        <v>54.064</v>
      </c>
      <c r="J203" s="268">
        <v>2955.71</v>
      </c>
      <c r="K203" s="268">
        <v>54.064</v>
      </c>
      <c r="L203" s="268">
        <v>2955.71</v>
      </c>
      <c r="M203" s="269">
        <v>1.829137499957709E-2</v>
      </c>
      <c r="N203" s="268">
        <v>246.2</v>
      </c>
      <c r="O203" s="268">
        <v>4.5033365248958797</v>
      </c>
      <c r="P203" s="268">
        <v>1097.4824999746254</v>
      </c>
      <c r="Q203" s="270">
        <v>270.20019149375275</v>
      </c>
    </row>
    <row r="204" spans="1:17" s="14" customFormat="1" ht="12.75" customHeight="1">
      <c r="A204" s="221"/>
      <c r="B204" s="229" t="s">
        <v>326</v>
      </c>
      <c r="C204" s="230" t="s">
        <v>315</v>
      </c>
      <c r="D204" s="232">
        <v>50</v>
      </c>
      <c r="E204" s="232">
        <v>1971</v>
      </c>
      <c r="F204" s="233">
        <f>SUM(I204+H204+G204)</f>
        <v>58.328000000000003</v>
      </c>
      <c r="G204" s="233">
        <v>3.488</v>
      </c>
      <c r="H204" s="233">
        <v>8</v>
      </c>
      <c r="I204" s="233">
        <v>46.84</v>
      </c>
      <c r="J204" s="234">
        <v>2459.61</v>
      </c>
      <c r="K204" s="234">
        <v>46.84</v>
      </c>
      <c r="L204" s="234">
        <v>2459.61</v>
      </c>
      <c r="M204" s="235">
        <f>K204/L204</f>
        <v>1.9043669524843369E-2</v>
      </c>
      <c r="N204" s="234">
        <v>202.96</v>
      </c>
      <c r="O204" s="234">
        <f>M204*N204</f>
        <v>3.8651031667622102</v>
      </c>
      <c r="P204" s="234">
        <f>M204*60*1000</f>
        <v>1142.6201714906022</v>
      </c>
      <c r="Q204" s="236">
        <f>P204*N204/1000</f>
        <v>231.90619000573261</v>
      </c>
    </row>
    <row r="205" spans="1:17" s="14" customFormat="1" ht="12.75" customHeight="1">
      <c r="A205" s="221"/>
      <c r="B205" s="229" t="s">
        <v>326</v>
      </c>
      <c r="C205" s="230" t="s">
        <v>302</v>
      </c>
      <c r="D205" s="232">
        <v>40</v>
      </c>
      <c r="E205" s="232">
        <v>1984</v>
      </c>
      <c r="F205" s="233">
        <f>SUM(I205+H205+G205)</f>
        <v>56.608000000000004</v>
      </c>
      <c r="G205" s="233">
        <v>6.0839999999999996</v>
      </c>
      <c r="H205" s="233">
        <v>6.4</v>
      </c>
      <c r="I205" s="233">
        <v>44.124000000000002</v>
      </c>
      <c r="J205" s="234">
        <v>2304.94</v>
      </c>
      <c r="K205" s="234">
        <v>44.124000000000002</v>
      </c>
      <c r="L205" s="234">
        <v>2304.94</v>
      </c>
      <c r="M205" s="235">
        <f>K205/L205</f>
        <v>1.9143231494095293E-2</v>
      </c>
      <c r="N205" s="234">
        <v>206.45</v>
      </c>
      <c r="O205" s="234">
        <f>M205*N205</f>
        <v>3.9521201419559731</v>
      </c>
      <c r="P205" s="234">
        <f>M205*60*1000</f>
        <v>1148.5938896457176</v>
      </c>
      <c r="Q205" s="236">
        <f>P205*N205/1000</f>
        <v>237.12720851735838</v>
      </c>
    </row>
    <row r="206" spans="1:17" s="14" customFormat="1" ht="12.75" customHeight="1">
      <c r="A206" s="221"/>
      <c r="B206" s="229" t="s">
        <v>326</v>
      </c>
      <c r="C206" s="230" t="s">
        <v>311</v>
      </c>
      <c r="D206" s="232">
        <v>30</v>
      </c>
      <c r="E206" s="232">
        <v>1991</v>
      </c>
      <c r="F206" s="233">
        <f>SUM(I206+H206+G206)</f>
        <v>39.826000000000001</v>
      </c>
      <c r="G206" s="233">
        <v>3.4089999999999998</v>
      </c>
      <c r="H206" s="233">
        <v>4.8</v>
      </c>
      <c r="I206" s="233">
        <v>31.617000000000001</v>
      </c>
      <c r="J206" s="234">
        <v>1636.16</v>
      </c>
      <c r="K206" s="234">
        <v>31.617000000000001</v>
      </c>
      <c r="L206" s="234">
        <v>1636.16</v>
      </c>
      <c r="M206" s="235">
        <f>K206/L206</f>
        <v>1.9323904752591433E-2</v>
      </c>
      <c r="N206" s="234">
        <v>206.45</v>
      </c>
      <c r="O206" s="234">
        <f>M206*N206</f>
        <v>3.9894201361725012</v>
      </c>
      <c r="P206" s="234">
        <f>M206*60*1000</f>
        <v>1159.4342851554859</v>
      </c>
      <c r="Q206" s="236">
        <f>P206*N206/1000</f>
        <v>239.36520817035006</v>
      </c>
    </row>
    <row r="207" spans="1:17" s="14" customFormat="1" ht="13.5" customHeight="1" thickBot="1">
      <c r="A207" s="273"/>
      <c r="B207" s="274" t="s">
        <v>383</v>
      </c>
      <c r="C207" s="275" t="s">
        <v>342</v>
      </c>
      <c r="D207" s="276">
        <v>46</v>
      </c>
      <c r="E207" s="276">
        <v>2006</v>
      </c>
      <c r="F207" s="277">
        <v>71.647000000000006</v>
      </c>
      <c r="G207" s="277">
        <v>10.098554999999999</v>
      </c>
      <c r="H207" s="277">
        <v>3.68</v>
      </c>
      <c r="I207" s="277">
        <v>57.868454999999997</v>
      </c>
      <c r="J207" s="278">
        <v>2989.78</v>
      </c>
      <c r="K207" s="278">
        <v>57.868454999999997</v>
      </c>
      <c r="L207" s="278">
        <v>2989.78</v>
      </c>
      <c r="M207" s="279">
        <v>1.9355422472556508E-2</v>
      </c>
      <c r="N207" s="278">
        <v>265.41500000000002</v>
      </c>
      <c r="O207" s="278">
        <v>5.1372194555535859</v>
      </c>
      <c r="P207" s="278">
        <v>1161.3253483533906</v>
      </c>
      <c r="Q207" s="280">
        <v>308.23316733321519</v>
      </c>
    </row>
    <row r="208" spans="1:17" s="14" customFormat="1">
      <c r="A208" s="163" t="s">
        <v>988</v>
      </c>
      <c r="B208" s="164" t="s">
        <v>40</v>
      </c>
      <c r="C208" s="165" t="s">
        <v>423</v>
      </c>
      <c r="D208" s="166">
        <v>5</v>
      </c>
      <c r="E208" s="28">
        <v>1983</v>
      </c>
      <c r="F208" s="167">
        <v>7.5</v>
      </c>
      <c r="G208" s="167">
        <v>0.56100000000000005</v>
      </c>
      <c r="H208" s="167">
        <v>1.1200000000000001</v>
      </c>
      <c r="I208" s="167">
        <v>5.819</v>
      </c>
      <c r="J208" s="168">
        <v>396</v>
      </c>
      <c r="K208" s="168">
        <v>5.819</v>
      </c>
      <c r="L208" s="168">
        <v>396</v>
      </c>
      <c r="M208" s="169">
        <v>1.4694444444444444E-2</v>
      </c>
      <c r="N208" s="168">
        <v>228.9</v>
      </c>
      <c r="O208" s="168">
        <v>3.3635583333333332</v>
      </c>
      <c r="P208" s="168">
        <v>881.66666666666663</v>
      </c>
      <c r="Q208" s="170">
        <v>201.8135</v>
      </c>
    </row>
    <row r="209" spans="1:17" s="14" customFormat="1" ht="12.75" customHeight="1">
      <c r="A209" s="171"/>
      <c r="B209" s="172" t="s">
        <v>953</v>
      </c>
      <c r="C209" s="173" t="s">
        <v>924</v>
      </c>
      <c r="D209" s="174">
        <v>60</v>
      </c>
      <c r="E209" s="174">
        <v>1988</v>
      </c>
      <c r="F209" s="175">
        <v>51.048299999999998</v>
      </c>
      <c r="G209" s="175">
        <v>5.9414999999999996</v>
      </c>
      <c r="H209" s="175">
        <v>9.6</v>
      </c>
      <c r="I209" s="175">
        <v>35.506799999999998</v>
      </c>
      <c r="J209" s="176">
        <v>2363.7600000000002</v>
      </c>
      <c r="K209" s="176">
        <v>35.506799999999998</v>
      </c>
      <c r="L209" s="176">
        <v>2363.7600000000002</v>
      </c>
      <c r="M209" s="177">
        <v>1.5021321961620466E-2</v>
      </c>
      <c r="N209" s="176">
        <v>267.26799999999997</v>
      </c>
      <c r="O209" s="176">
        <v>4.0147186780383786</v>
      </c>
      <c r="P209" s="176">
        <v>901.27931769722807</v>
      </c>
      <c r="Q209" s="178">
        <v>240.88312068230272</v>
      </c>
    </row>
    <row r="210" spans="1:17" s="14" customFormat="1" ht="12.75" customHeight="1">
      <c r="A210" s="171"/>
      <c r="B210" s="179" t="s">
        <v>841</v>
      </c>
      <c r="C210" s="173" t="s">
        <v>822</v>
      </c>
      <c r="D210" s="174">
        <v>60</v>
      </c>
      <c r="E210" s="174">
        <v>1969</v>
      </c>
      <c r="F210" s="175">
        <v>64.117000000000004</v>
      </c>
      <c r="G210" s="175">
        <v>6.8339999999999996</v>
      </c>
      <c r="H210" s="175">
        <v>9.6</v>
      </c>
      <c r="I210" s="175">
        <v>47.683</v>
      </c>
      <c r="J210" s="176">
        <v>3165.62</v>
      </c>
      <c r="K210" s="176">
        <v>47.683</v>
      </c>
      <c r="L210" s="176">
        <v>3165.62</v>
      </c>
      <c r="M210" s="177">
        <v>1.5062768114934831E-2</v>
      </c>
      <c r="N210" s="176">
        <v>285.03500000000003</v>
      </c>
      <c r="O210" s="176">
        <v>4.2934161096404502</v>
      </c>
      <c r="P210" s="176">
        <v>903.76608689608986</v>
      </c>
      <c r="Q210" s="178">
        <v>257.60496657842702</v>
      </c>
    </row>
    <row r="211" spans="1:17" s="14" customFormat="1" ht="12.75" customHeight="1">
      <c r="A211" s="171"/>
      <c r="B211" s="179" t="s">
        <v>265</v>
      </c>
      <c r="C211" s="48" t="s">
        <v>642</v>
      </c>
      <c r="D211" s="17">
        <v>100</v>
      </c>
      <c r="E211" s="17">
        <v>1969</v>
      </c>
      <c r="F211" s="180">
        <v>91.963999999999999</v>
      </c>
      <c r="G211" s="180">
        <v>8.5030000000000001</v>
      </c>
      <c r="H211" s="180">
        <v>15.92</v>
      </c>
      <c r="I211" s="180">
        <v>67.540999999999997</v>
      </c>
      <c r="J211" s="181">
        <v>4440.95</v>
      </c>
      <c r="K211" s="181">
        <v>67.540999999999997</v>
      </c>
      <c r="L211" s="181">
        <v>4440.95</v>
      </c>
      <c r="M211" s="182">
        <f>K211/L211</f>
        <v>1.5208682826872629E-2</v>
      </c>
      <c r="N211" s="181">
        <v>251.35</v>
      </c>
      <c r="O211" s="181">
        <f>M211*N211</f>
        <v>3.8227024285344351</v>
      </c>
      <c r="P211" s="181">
        <f>M211*60*1000</f>
        <v>912.5209696123577</v>
      </c>
      <c r="Q211" s="183">
        <f>P211*N211/1000</f>
        <v>229.36214571206608</v>
      </c>
    </row>
    <row r="212" spans="1:17" s="14" customFormat="1" ht="12.75" customHeight="1">
      <c r="A212" s="171"/>
      <c r="B212" s="172" t="s">
        <v>953</v>
      </c>
      <c r="C212" s="173" t="s">
        <v>925</v>
      </c>
      <c r="D212" s="174">
        <v>103</v>
      </c>
      <c r="E212" s="174">
        <v>1965</v>
      </c>
      <c r="F212" s="175">
        <v>92.802000000000007</v>
      </c>
      <c r="G212" s="175">
        <v>9.4768880000000006</v>
      </c>
      <c r="H212" s="175">
        <v>15.669718</v>
      </c>
      <c r="I212" s="175">
        <v>67.655398000000005</v>
      </c>
      <c r="J212" s="176">
        <v>4447.51</v>
      </c>
      <c r="K212" s="176">
        <v>67.655398000000005</v>
      </c>
      <c r="L212" s="176">
        <v>4447.51</v>
      </c>
      <c r="M212" s="177">
        <v>1.5211972092249372E-2</v>
      </c>
      <c r="N212" s="176">
        <v>267.26799999999997</v>
      </c>
      <c r="O212" s="176">
        <v>4.0656733571513044</v>
      </c>
      <c r="P212" s="176">
        <v>912.71832553496233</v>
      </c>
      <c r="Q212" s="178">
        <v>243.94040142907829</v>
      </c>
    </row>
    <row r="213" spans="1:17" s="14" customFormat="1" ht="12.75" customHeight="1">
      <c r="A213" s="171"/>
      <c r="B213" s="172" t="s">
        <v>887</v>
      </c>
      <c r="C213" s="184" t="s">
        <v>884</v>
      </c>
      <c r="D213" s="185">
        <v>12</v>
      </c>
      <c r="E213" s="185">
        <v>1963</v>
      </c>
      <c r="F213" s="186">
        <v>10.792999999999999</v>
      </c>
      <c r="G213" s="186">
        <v>0.78534899999999996</v>
      </c>
      <c r="H213" s="186">
        <v>1.92</v>
      </c>
      <c r="I213" s="186">
        <v>8.0876529999999995</v>
      </c>
      <c r="J213" s="187">
        <v>528.35</v>
      </c>
      <c r="K213" s="187">
        <v>8.0876529999999995</v>
      </c>
      <c r="L213" s="187">
        <v>528.35</v>
      </c>
      <c r="M213" s="188">
        <v>1.5307377685246521E-2</v>
      </c>
      <c r="N213" s="187">
        <v>243.39700000000002</v>
      </c>
      <c r="O213" s="187">
        <v>3.7257698064559479</v>
      </c>
      <c r="P213" s="187">
        <v>918.44266111479135</v>
      </c>
      <c r="Q213" s="189">
        <v>223.54618838735689</v>
      </c>
    </row>
    <row r="214" spans="1:17" s="14" customFormat="1" ht="12.75" customHeight="1">
      <c r="A214" s="171"/>
      <c r="B214" s="172" t="s">
        <v>78</v>
      </c>
      <c r="C214" s="48" t="s">
        <v>477</v>
      </c>
      <c r="D214" s="17">
        <v>35</v>
      </c>
      <c r="E214" s="17" t="s">
        <v>475</v>
      </c>
      <c r="F214" s="180">
        <f>SUM(G214,H214,I214)</f>
        <v>45.844000000000001</v>
      </c>
      <c r="G214" s="180">
        <v>5.6660000000000004</v>
      </c>
      <c r="H214" s="180">
        <v>5.6</v>
      </c>
      <c r="I214" s="180">
        <v>34.578000000000003</v>
      </c>
      <c r="J214" s="181"/>
      <c r="K214" s="181">
        <f>I214</f>
        <v>34.578000000000003</v>
      </c>
      <c r="L214" s="181">
        <v>2248.65</v>
      </c>
      <c r="M214" s="182">
        <f>K214/L214</f>
        <v>1.5377226335801481E-2</v>
      </c>
      <c r="N214" s="181">
        <v>243.07</v>
      </c>
      <c r="O214" s="181">
        <f>M214*N214</f>
        <v>3.737742405443266</v>
      </c>
      <c r="P214" s="181">
        <f>M214*60*1000</f>
        <v>922.63358014808887</v>
      </c>
      <c r="Q214" s="183">
        <f>P214*N214/1000</f>
        <v>224.26454432659597</v>
      </c>
    </row>
    <row r="215" spans="1:17" s="14" customFormat="1" ht="12.75" customHeight="1">
      <c r="A215" s="171"/>
      <c r="B215" s="179" t="s">
        <v>169</v>
      </c>
      <c r="C215" s="48" t="s">
        <v>534</v>
      </c>
      <c r="D215" s="190">
        <v>46</v>
      </c>
      <c r="E215" s="17" t="s">
        <v>42</v>
      </c>
      <c r="F215" s="180">
        <f>G215+H215+I215</f>
        <v>56.000005000000002</v>
      </c>
      <c r="G215" s="180">
        <v>4.08</v>
      </c>
      <c r="H215" s="180">
        <v>7.2</v>
      </c>
      <c r="I215" s="180">
        <v>44.720005</v>
      </c>
      <c r="J215" s="181">
        <v>2904.65</v>
      </c>
      <c r="K215" s="181">
        <v>44.720005</v>
      </c>
      <c r="L215" s="181">
        <v>2904.65</v>
      </c>
      <c r="M215" s="182">
        <f>K215/L215</f>
        <v>1.539600468214759E-2</v>
      </c>
      <c r="N215" s="181">
        <v>241.2</v>
      </c>
      <c r="O215" s="181">
        <f>M215*N215</f>
        <v>3.7135163293339986</v>
      </c>
      <c r="P215" s="181">
        <f>M215*60*1000</f>
        <v>923.76028092885542</v>
      </c>
      <c r="Q215" s="183">
        <f>P215*N215/1000</f>
        <v>222.81097976003991</v>
      </c>
    </row>
    <row r="216" spans="1:17" s="14" customFormat="1" ht="12.75" customHeight="1">
      <c r="A216" s="171"/>
      <c r="B216" s="172" t="s">
        <v>78</v>
      </c>
      <c r="C216" s="48" t="s">
        <v>479</v>
      </c>
      <c r="D216" s="17">
        <v>30</v>
      </c>
      <c r="E216" s="17" t="s">
        <v>475</v>
      </c>
      <c r="F216" s="180">
        <f>SUM(G216,H216,I216)</f>
        <v>33.838999999999999</v>
      </c>
      <c r="G216" s="180">
        <v>3.8119999999999998</v>
      </c>
      <c r="H216" s="180">
        <v>4.3170000000000002</v>
      </c>
      <c r="I216" s="180">
        <v>25.71</v>
      </c>
      <c r="J216" s="181"/>
      <c r="K216" s="181">
        <f>I216</f>
        <v>25.71</v>
      </c>
      <c r="L216" s="181">
        <v>1665.94</v>
      </c>
      <c r="M216" s="182">
        <f>K216/L216</f>
        <v>1.543272866969999E-2</v>
      </c>
      <c r="N216" s="181">
        <v>243.07</v>
      </c>
      <c r="O216" s="181">
        <f>M216*N216</f>
        <v>3.7512333577439763</v>
      </c>
      <c r="P216" s="181">
        <f>M216*60*1000</f>
        <v>925.96372018199941</v>
      </c>
      <c r="Q216" s="183">
        <f>P216*N216/1000</f>
        <v>225.0740014646386</v>
      </c>
    </row>
    <row r="217" spans="1:17" s="14" customFormat="1" ht="12.75" customHeight="1">
      <c r="A217" s="171"/>
      <c r="B217" s="179" t="s">
        <v>169</v>
      </c>
      <c r="C217" s="48" t="s">
        <v>535</v>
      </c>
      <c r="D217" s="190">
        <v>45</v>
      </c>
      <c r="E217" s="17" t="s">
        <v>42</v>
      </c>
      <c r="F217" s="180">
        <f>G217+H217+I217</f>
        <v>59.000008000000008</v>
      </c>
      <c r="G217" s="180">
        <v>6.1710000000000003</v>
      </c>
      <c r="H217" s="180">
        <v>7.2</v>
      </c>
      <c r="I217" s="180">
        <v>45.629008000000006</v>
      </c>
      <c r="J217" s="181">
        <v>2936.83</v>
      </c>
      <c r="K217" s="181">
        <v>45.629008000000006</v>
      </c>
      <c r="L217" s="181">
        <v>2936.83</v>
      </c>
      <c r="M217" s="182">
        <f>K217/L217</f>
        <v>1.5536823037084205E-2</v>
      </c>
      <c r="N217" s="181">
        <v>241.2</v>
      </c>
      <c r="O217" s="181">
        <f>M217*N217</f>
        <v>3.7474817165447103</v>
      </c>
      <c r="P217" s="181">
        <f>M217*60*1000</f>
        <v>932.20938222505231</v>
      </c>
      <c r="Q217" s="183">
        <f>P217*N217/1000</f>
        <v>224.84890299268261</v>
      </c>
    </row>
    <row r="218" spans="1:17" s="14" customFormat="1" ht="12.75" customHeight="1">
      <c r="A218" s="171"/>
      <c r="B218" s="179" t="s">
        <v>265</v>
      </c>
      <c r="C218" s="48" t="s">
        <v>643</v>
      </c>
      <c r="D218" s="17">
        <v>100</v>
      </c>
      <c r="E218" s="17">
        <v>1970</v>
      </c>
      <c r="F218" s="180">
        <v>93.036000000000001</v>
      </c>
      <c r="G218" s="180">
        <v>8.1329999999999991</v>
      </c>
      <c r="H218" s="180">
        <v>16</v>
      </c>
      <c r="I218" s="180">
        <v>68.903000000000006</v>
      </c>
      <c r="J218" s="181">
        <v>4430.04</v>
      </c>
      <c r="K218" s="181">
        <v>68.903000000000006</v>
      </c>
      <c r="L218" s="181">
        <v>4430.04</v>
      </c>
      <c r="M218" s="182">
        <f>K218/L218</f>
        <v>1.5553584166282924E-2</v>
      </c>
      <c r="N218" s="181">
        <v>251.35</v>
      </c>
      <c r="O218" s="181">
        <f>M218*N218</f>
        <v>3.9093933801952128</v>
      </c>
      <c r="P218" s="181">
        <f>M218*60*1000</f>
        <v>933.21504997697548</v>
      </c>
      <c r="Q218" s="183">
        <f>P218*N218/1000</f>
        <v>234.56360281171277</v>
      </c>
    </row>
    <row r="219" spans="1:17" s="14" customFormat="1" ht="12.75" customHeight="1">
      <c r="A219" s="171"/>
      <c r="B219" s="179" t="s">
        <v>77</v>
      </c>
      <c r="C219" s="48" t="s">
        <v>70</v>
      </c>
      <c r="D219" s="17">
        <v>30</v>
      </c>
      <c r="E219" s="17" t="s">
        <v>42</v>
      </c>
      <c r="F219" s="180">
        <f>SUM(G219:I219)</f>
        <v>32.745000000000005</v>
      </c>
      <c r="G219" s="180">
        <v>4.4194800000000001</v>
      </c>
      <c r="H219" s="180">
        <v>4.8</v>
      </c>
      <c r="I219" s="180">
        <v>23.52552</v>
      </c>
      <c r="J219" s="181">
        <v>1511.9</v>
      </c>
      <c r="K219" s="181">
        <v>23.52552</v>
      </c>
      <c r="L219" s="181">
        <v>1511.9</v>
      </c>
      <c r="M219" s="182">
        <f>K219/L219</f>
        <v>1.5560235465308551E-2</v>
      </c>
      <c r="N219" s="181">
        <v>241</v>
      </c>
      <c r="O219" s="181">
        <f>M219*N219</f>
        <v>3.7500167471393606</v>
      </c>
      <c r="P219" s="181">
        <f>M219*60*1000</f>
        <v>933.61412791851308</v>
      </c>
      <c r="Q219" s="183">
        <f>P219*N219/1000</f>
        <v>225.00100482836166</v>
      </c>
    </row>
    <row r="220" spans="1:17" s="14" customFormat="1" ht="12.75" customHeight="1">
      <c r="A220" s="171"/>
      <c r="B220" s="179" t="s">
        <v>77</v>
      </c>
      <c r="C220" s="48" t="s">
        <v>453</v>
      </c>
      <c r="D220" s="17">
        <v>3</v>
      </c>
      <c r="E220" s="17" t="s">
        <v>42</v>
      </c>
      <c r="F220" s="180">
        <f>SUM(G220:I220)</f>
        <v>8.952</v>
      </c>
      <c r="G220" s="180">
        <v>0</v>
      </c>
      <c r="H220" s="180">
        <v>0</v>
      </c>
      <c r="I220" s="180">
        <v>8.952</v>
      </c>
      <c r="J220" s="181">
        <v>572.65</v>
      </c>
      <c r="K220" s="181">
        <v>8.952</v>
      </c>
      <c r="L220" s="181">
        <v>572.65</v>
      </c>
      <c r="M220" s="182">
        <f>K220/L220</f>
        <v>1.5632585348816903E-2</v>
      </c>
      <c r="N220" s="181">
        <v>241</v>
      </c>
      <c r="O220" s="181">
        <f>M220*N220</f>
        <v>3.7674530690648735</v>
      </c>
      <c r="P220" s="181">
        <f>M220*60*1000</f>
        <v>937.95512092901424</v>
      </c>
      <c r="Q220" s="183">
        <f>P220*N220/1000</f>
        <v>226.04718414389242</v>
      </c>
    </row>
    <row r="221" spans="1:17" s="14" customFormat="1" ht="12.75" customHeight="1">
      <c r="A221" s="171"/>
      <c r="B221" s="172" t="s">
        <v>47</v>
      </c>
      <c r="C221" s="48" t="s">
        <v>48</v>
      </c>
      <c r="D221" s="17">
        <v>20</v>
      </c>
      <c r="E221" s="17" t="s">
        <v>42</v>
      </c>
      <c r="F221" s="180">
        <f>G221+H221+I221</f>
        <v>20.155999999999999</v>
      </c>
      <c r="G221" s="180">
        <v>0.14699999999999999</v>
      </c>
      <c r="H221" s="180">
        <v>3.12</v>
      </c>
      <c r="I221" s="180">
        <v>16.888999999999999</v>
      </c>
      <c r="J221" s="181">
        <v>1078.1300000000001</v>
      </c>
      <c r="K221" s="181">
        <f>I221</f>
        <v>16.888999999999999</v>
      </c>
      <c r="L221" s="181">
        <f>J221</f>
        <v>1078.1300000000001</v>
      </c>
      <c r="M221" s="182">
        <f>K221/L221</f>
        <v>1.5665086770612076E-2</v>
      </c>
      <c r="N221" s="181">
        <v>328.42</v>
      </c>
      <c r="O221" s="181">
        <f>M221*N221</f>
        <v>5.1447277972044185</v>
      </c>
      <c r="P221" s="181">
        <f>M221*60*1000</f>
        <v>939.90520623672455</v>
      </c>
      <c r="Q221" s="183">
        <f>P221*N221/1000</f>
        <v>308.68366783226509</v>
      </c>
    </row>
    <row r="222" spans="1:17" s="14" customFormat="1" ht="12.75" customHeight="1">
      <c r="A222" s="171"/>
      <c r="B222" s="179" t="s">
        <v>172</v>
      </c>
      <c r="C222" s="191" t="s">
        <v>556</v>
      </c>
      <c r="D222" s="192">
        <v>30</v>
      </c>
      <c r="E222" s="193" t="s">
        <v>42</v>
      </c>
      <c r="F222" s="194">
        <v>41.05</v>
      </c>
      <c r="G222" s="194">
        <v>4.67</v>
      </c>
      <c r="H222" s="194">
        <v>4.8</v>
      </c>
      <c r="I222" s="194">
        <v>31.58</v>
      </c>
      <c r="J222" s="195">
        <v>2013.33</v>
      </c>
      <c r="K222" s="196">
        <v>31.58</v>
      </c>
      <c r="L222" s="195">
        <v>2013.33</v>
      </c>
      <c r="M222" s="197">
        <f>K222/L222</f>
        <v>1.5685456432874889E-2</v>
      </c>
      <c r="N222" s="198">
        <v>223.3</v>
      </c>
      <c r="O222" s="198">
        <f>M222*N222</f>
        <v>3.5025624214609627</v>
      </c>
      <c r="P222" s="198">
        <f>M222*60*1000</f>
        <v>941.12738597249336</v>
      </c>
      <c r="Q222" s="199">
        <f>P222*N222/1000</f>
        <v>210.15374528765778</v>
      </c>
    </row>
    <row r="223" spans="1:17" s="14" customFormat="1" ht="12.75" customHeight="1">
      <c r="A223" s="171"/>
      <c r="B223" s="172" t="s">
        <v>78</v>
      </c>
      <c r="C223" s="48" t="s">
        <v>478</v>
      </c>
      <c r="D223" s="17">
        <v>60</v>
      </c>
      <c r="E223" s="17" t="s">
        <v>475</v>
      </c>
      <c r="F223" s="180">
        <f>SUM(G223,H223,I223)</f>
        <v>68.194999999999993</v>
      </c>
      <c r="G223" s="180">
        <v>11.574</v>
      </c>
      <c r="H223" s="180">
        <v>3.5449999999999999</v>
      </c>
      <c r="I223" s="180">
        <v>53.076000000000001</v>
      </c>
      <c r="J223" s="181"/>
      <c r="K223" s="181">
        <f>I223</f>
        <v>53.076000000000001</v>
      </c>
      <c r="L223" s="181">
        <v>3378.71</v>
      </c>
      <c r="M223" s="182">
        <f>K223/L223</f>
        <v>1.5708954009074468E-2</v>
      </c>
      <c r="N223" s="181">
        <v>243.07</v>
      </c>
      <c r="O223" s="181">
        <f>M223*N223</f>
        <v>3.8183754509857306</v>
      </c>
      <c r="P223" s="181">
        <f>M223*60*1000</f>
        <v>942.53724054446809</v>
      </c>
      <c r="Q223" s="183">
        <f>P223*N223/1000</f>
        <v>229.10252705914385</v>
      </c>
    </row>
    <row r="224" spans="1:17" s="14" customFormat="1" ht="12.75" customHeight="1">
      <c r="A224" s="171"/>
      <c r="B224" s="179" t="s">
        <v>169</v>
      </c>
      <c r="C224" s="48" t="s">
        <v>536</v>
      </c>
      <c r="D224" s="190">
        <v>44</v>
      </c>
      <c r="E224" s="17" t="s">
        <v>42</v>
      </c>
      <c r="F224" s="180">
        <f>G224+H224+I224</f>
        <v>46.721001000000001</v>
      </c>
      <c r="G224" s="180">
        <v>2.6520000000000001</v>
      </c>
      <c r="H224" s="180">
        <v>6.8100000000000005</v>
      </c>
      <c r="I224" s="180">
        <v>37.259000999999998</v>
      </c>
      <c r="J224" s="181">
        <v>2365.42</v>
      </c>
      <c r="K224" s="181">
        <v>37.259000999999998</v>
      </c>
      <c r="L224" s="181">
        <v>2365.42</v>
      </c>
      <c r="M224" s="182">
        <f>K224/L224</f>
        <v>1.5751537147736975E-2</v>
      </c>
      <c r="N224" s="181">
        <v>241.2</v>
      </c>
      <c r="O224" s="181">
        <f>M224*N224</f>
        <v>3.7992707600341582</v>
      </c>
      <c r="P224" s="181">
        <f>M224*60*1000</f>
        <v>945.09222886421855</v>
      </c>
      <c r="Q224" s="183">
        <f>P224*N224/1000</f>
        <v>227.95624560204951</v>
      </c>
    </row>
    <row r="225" spans="1:17" s="14" customFormat="1" ht="12.75" customHeight="1">
      <c r="A225" s="171"/>
      <c r="B225" s="172" t="s">
        <v>774</v>
      </c>
      <c r="C225" s="48" t="s">
        <v>748</v>
      </c>
      <c r="D225" s="17">
        <v>20</v>
      </c>
      <c r="E225" s="17">
        <v>1979</v>
      </c>
      <c r="F225" s="180">
        <v>26.08</v>
      </c>
      <c r="G225" s="180">
        <v>1.19</v>
      </c>
      <c r="H225" s="180">
        <v>3.04</v>
      </c>
      <c r="I225" s="180">
        <v>16.632999999999999</v>
      </c>
      <c r="J225" s="181">
        <v>1052.0999999999999</v>
      </c>
      <c r="K225" s="181">
        <v>16.63</v>
      </c>
      <c r="L225" s="181">
        <v>1052.0999999999999</v>
      </c>
      <c r="M225" s="182">
        <f>K225/L225</f>
        <v>1.5806482273548143E-2</v>
      </c>
      <c r="N225" s="181">
        <v>308.60000000000002</v>
      </c>
      <c r="O225" s="181">
        <f>M225*N225</f>
        <v>4.8778804296169573</v>
      </c>
      <c r="P225" s="181">
        <f>M225*60*1000</f>
        <v>948.3889364128886</v>
      </c>
      <c r="Q225" s="183">
        <f>P225*N225/1000</f>
        <v>292.67282577701747</v>
      </c>
    </row>
    <row r="226" spans="1:17" s="14" customFormat="1" ht="12.75" customHeight="1">
      <c r="A226" s="171"/>
      <c r="B226" s="172" t="s">
        <v>394</v>
      </c>
      <c r="C226" s="48" t="s">
        <v>388</v>
      </c>
      <c r="D226" s="17">
        <v>60</v>
      </c>
      <c r="E226" s="17">
        <v>1967</v>
      </c>
      <c r="F226" s="180">
        <f>SUM(G226:I226)</f>
        <v>61.147000000000006</v>
      </c>
      <c r="G226" s="180">
        <v>8.4960590000000007</v>
      </c>
      <c r="H226" s="180">
        <v>9.6</v>
      </c>
      <c r="I226" s="180">
        <v>43.050941000000002</v>
      </c>
      <c r="J226" s="181">
        <v>2715.01</v>
      </c>
      <c r="K226" s="181">
        <f>I226</f>
        <v>43.050941000000002</v>
      </c>
      <c r="L226" s="181">
        <f>J226</f>
        <v>2715.01</v>
      </c>
      <c r="M226" s="182">
        <f>K226/L226</f>
        <v>1.5856641780324934E-2</v>
      </c>
      <c r="N226" s="181">
        <v>220.94300000000001</v>
      </c>
      <c r="O226" s="181">
        <f>M226*N226</f>
        <v>3.5034140048703319</v>
      </c>
      <c r="P226" s="181">
        <f>M226*60*1000</f>
        <v>951.39850681949611</v>
      </c>
      <c r="Q226" s="183">
        <f>P226*N226/1000</f>
        <v>210.20484029221996</v>
      </c>
    </row>
    <row r="227" spans="1:17" s="14" customFormat="1" ht="12.75" customHeight="1">
      <c r="A227" s="171"/>
      <c r="B227" s="179" t="s">
        <v>77</v>
      </c>
      <c r="C227" s="48" t="s">
        <v>71</v>
      </c>
      <c r="D227" s="17">
        <v>60</v>
      </c>
      <c r="E227" s="17">
        <v>1969</v>
      </c>
      <c r="F227" s="180">
        <f>SUM(G227:I227)</f>
        <v>57.796999999999997</v>
      </c>
      <c r="G227" s="180">
        <v>5.2127200000000009</v>
      </c>
      <c r="H227" s="180">
        <v>9.6</v>
      </c>
      <c r="I227" s="180">
        <v>42.984279999999998</v>
      </c>
      <c r="J227" s="181">
        <v>2701.09</v>
      </c>
      <c r="K227" s="181">
        <v>42.984279999999998</v>
      </c>
      <c r="L227" s="181">
        <v>2701.09</v>
      </c>
      <c r="M227" s="182">
        <f>K227/L227</f>
        <v>1.5913679292433792E-2</v>
      </c>
      <c r="N227" s="181">
        <v>241</v>
      </c>
      <c r="O227" s="181">
        <f>M227*N227</f>
        <v>3.835196709476544</v>
      </c>
      <c r="P227" s="181">
        <f>M227*60*1000</f>
        <v>954.82075754602761</v>
      </c>
      <c r="Q227" s="183">
        <f>P227*N227/1000</f>
        <v>230.11180256859265</v>
      </c>
    </row>
    <row r="228" spans="1:17" s="14" customFormat="1" ht="12.75" customHeight="1">
      <c r="A228" s="171"/>
      <c r="B228" s="179" t="s">
        <v>265</v>
      </c>
      <c r="C228" s="48" t="s">
        <v>644</v>
      </c>
      <c r="D228" s="17">
        <v>60</v>
      </c>
      <c r="E228" s="17">
        <v>1972</v>
      </c>
      <c r="F228" s="180">
        <v>58.97</v>
      </c>
      <c r="G228" s="180">
        <v>5.9029999999999996</v>
      </c>
      <c r="H228" s="180">
        <v>9.6</v>
      </c>
      <c r="I228" s="180">
        <v>43.466999999999999</v>
      </c>
      <c r="J228" s="181">
        <v>2729.58</v>
      </c>
      <c r="K228" s="181">
        <v>43.466999999999999</v>
      </c>
      <c r="L228" s="181">
        <v>2729.58</v>
      </c>
      <c r="M228" s="182">
        <f>K228/L228</f>
        <v>1.5924427933967863E-2</v>
      </c>
      <c r="N228" s="181">
        <v>251.35</v>
      </c>
      <c r="O228" s="181">
        <f>M228*N228</f>
        <v>4.0026049612028221</v>
      </c>
      <c r="P228" s="181">
        <f>M228*60*1000</f>
        <v>955.46567603807171</v>
      </c>
      <c r="Q228" s="183">
        <f>P228*N228/1000</f>
        <v>240.1562976721693</v>
      </c>
    </row>
    <row r="229" spans="1:17" s="14" customFormat="1" ht="12.75" customHeight="1">
      <c r="A229" s="171"/>
      <c r="B229" s="172" t="s">
        <v>953</v>
      </c>
      <c r="C229" s="173" t="s">
        <v>926</v>
      </c>
      <c r="D229" s="174">
        <v>101</v>
      </c>
      <c r="E229" s="174">
        <v>1966</v>
      </c>
      <c r="F229" s="175">
        <v>95.775999999999996</v>
      </c>
      <c r="G229" s="175">
        <v>8.5629000000000008</v>
      </c>
      <c r="H229" s="175">
        <v>15.66972</v>
      </c>
      <c r="I229" s="175">
        <v>71.543394000000006</v>
      </c>
      <c r="J229" s="176">
        <v>4481.51</v>
      </c>
      <c r="K229" s="176">
        <v>71.543394000000006</v>
      </c>
      <c r="L229" s="176">
        <v>4481.51</v>
      </c>
      <c r="M229" s="177">
        <v>1.5964126823325174E-2</v>
      </c>
      <c r="N229" s="176">
        <v>267.26799999999997</v>
      </c>
      <c r="O229" s="176">
        <v>4.2667002478164724</v>
      </c>
      <c r="P229" s="176">
        <v>957.84760939951036</v>
      </c>
      <c r="Q229" s="178">
        <v>256.00201486898828</v>
      </c>
    </row>
    <row r="230" spans="1:17" s="14" customFormat="1" ht="12.75" customHeight="1">
      <c r="A230" s="171"/>
      <c r="B230" s="172" t="s">
        <v>78</v>
      </c>
      <c r="C230" s="48" t="s">
        <v>482</v>
      </c>
      <c r="D230" s="17">
        <v>60</v>
      </c>
      <c r="E230" s="17" t="s">
        <v>475</v>
      </c>
      <c r="F230" s="180">
        <f>SUM(G230,H230,I230)</f>
        <v>59.311999999999998</v>
      </c>
      <c r="G230" s="180">
        <v>5.9320000000000004</v>
      </c>
      <c r="H230" s="180">
        <v>8.3000000000000007</v>
      </c>
      <c r="I230" s="180">
        <v>45.08</v>
      </c>
      <c r="J230" s="181"/>
      <c r="K230" s="181">
        <f>I230</f>
        <v>45.08</v>
      </c>
      <c r="L230" s="181">
        <v>2816.38</v>
      </c>
      <c r="M230" s="182">
        <f>K230/L230</f>
        <v>1.6006362777750159E-2</v>
      </c>
      <c r="N230" s="181">
        <v>243.07</v>
      </c>
      <c r="O230" s="181">
        <f>M230*N230</f>
        <v>3.890666600387731</v>
      </c>
      <c r="P230" s="181">
        <f>M230*60*1000</f>
        <v>960.38176666500954</v>
      </c>
      <c r="Q230" s="183">
        <f>P230*N230/1000</f>
        <v>233.43999602326386</v>
      </c>
    </row>
    <row r="231" spans="1:17" s="14" customFormat="1" ht="12.75" customHeight="1">
      <c r="A231" s="171"/>
      <c r="B231" s="179" t="s">
        <v>841</v>
      </c>
      <c r="C231" s="173" t="s">
        <v>823</v>
      </c>
      <c r="D231" s="174">
        <v>8</v>
      </c>
      <c r="E231" s="174">
        <v>1994</v>
      </c>
      <c r="F231" s="175">
        <v>14.573</v>
      </c>
      <c r="G231" s="175">
        <v>0</v>
      </c>
      <c r="H231" s="175">
        <v>1.2</v>
      </c>
      <c r="I231" s="175">
        <v>13.372999999999999</v>
      </c>
      <c r="J231" s="176">
        <v>832.8</v>
      </c>
      <c r="K231" s="176">
        <v>13.372999999999999</v>
      </c>
      <c r="L231" s="176">
        <v>832.8</v>
      </c>
      <c r="M231" s="177">
        <v>1.6057877041306436E-2</v>
      </c>
      <c r="N231" s="176">
        <v>285.03500000000003</v>
      </c>
      <c r="O231" s="176">
        <v>4.5770569824687799</v>
      </c>
      <c r="P231" s="176">
        <v>963.47262247838614</v>
      </c>
      <c r="Q231" s="178">
        <v>274.62341894812687</v>
      </c>
    </row>
    <row r="232" spans="1:17" s="14" customFormat="1" ht="12.75" customHeight="1">
      <c r="A232" s="171"/>
      <c r="B232" s="179" t="s">
        <v>265</v>
      </c>
      <c r="C232" s="48" t="s">
        <v>645</v>
      </c>
      <c r="D232" s="17">
        <v>120</v>
      </c>
      <c r="E232" s="17">
        <v>1972</v>
      </c>
      <c r="F232" s="180">
        <v>123.005</v>
      </c>
      <c r="G232" s="180">
        <v>11.268000000000001</v>
      </c>
      <c r="H232" s="180">
        <v>19.04</v>
      </c>
      <c r="I232" s="180">
        <v>92.697000000000003</v>
      </c>
      <c r="J232" s="181">
        <v>5747.18</v>
      </c>
      <c r="K232" s="181">
        <v>92.697000000000003</v>
      </c>
      <c r="L232" s="181">
        <v>5747.18</v>
      </c>
      <c r="M232" s="182">
        <f>K232/L232</f>
        <v>1.6129127676530054E-2</v>
      </c>
      <c r="N232" s="181">
        <v>251.35</v>
      </c>
      <c r="O232" s="181">
        <f>M232*N232</f>
        <v>4.0540562414958288</v>
      </c>
      <c r="P232" s="181">
        <f>M232*60*1000</f>
        <v>967.74766059180331</v>
      </c>
      <c r="Q232" s="183">
        <f>P232*N232/1000</f>
        <v>243.24337448974975</v>
      </c>
    </row>
    <row r="233" spans="1:17" s="14" customFormat="1" ht="12.75" customHeight="1">
      <c r="A233" s="171"/>
      <c r="B233" s="179" t="s">
        <v>77</v>
      </c>
      <c r="C233" s="48" t="s">
        <v>454</v>
      </c>
      <c r="D233" s="17">
        <v>36</v>
      </c>
      <c r="E233" s="17" t="s">
        <v>42</v>
      </c>
      <c r="F233" s="180">
        <f>SUM(G233:I233)</f>
        <v>47.667000000000002</v>
      </c>
      <c r="G233" s="180">
        <v>4.4194800000000001</v>
      </c>
      <c r="H233" s="180">
        <v>5.6000000000000005</v>
      </c>
      <c r="I233" s="180">
        <v>37.64752</v>
      </c>
      <c r="J233" s="181">
        <v>2330</v>
      </c>
      <c r="K233" s="181">
        <v>37.64752</v>
      </c>
      <c r="L233" s="181">
        <v>2330</v>
      </c>
      <c r="M233" s="182">
        <f>K233/L233</f>
        <v>1.61577339055794E-2</v>
      </c>
      <c r="N233" s="181">
        <v>241</v>
      </c>
      <c r="O233" s="181">
        <f>M233*N233</f>
        <v>3.8940138712446353</v>
      </c>
      <c r="P233" s="181">
        <f>M233*60*1000</f>
        <v>969.46403433476405</v>
      </c>
      <c r="Q233" s="183">
        <f>P233*N233/1000</f>
        <v>233.64083227467813</v>
      </c>
    </row>
    <row r="234" spans="1:17" s="14" customFormat="1" ht="12.75" customHeight="1">
      <c r="A234" s="171"/>
      <c r="B234" s="179" t="s">
        <v>265</v>
      </c>
      <c r="C234" s="48" t="s">
        <v>646</v>
      </c>
      <c r="D234" s="17">
        <v>55</v>
      </c>
      <c r="E234" s="17">
        <v>1983</v>
      </c>
      <c r="F234" s="180">
        <v>74.216999999999999</v>
      </c>
      <c r="G234" s="180">
        <v>7.6749999999999998</v>
      </c>
      <c r="H234" s="180">
        <v>8.64</v>
      </c>
      <c r="I234" s="180">
        <v>57.902000000000001</v>
      </c>
      <c r="J234" s="181">
        <v>3546.91</v>
      </c>
      <c r="K234" s="181">
        <v>57.902000000000001</v>
      </c>
      <c r="L234" s="181">
        <v>3546.91</v>
      </c>
      <c r="M234" s="182">
        <f>K234/L234</f>
        <v>1.6324631862663558E-2</v>
      </c>
      <c r="N234" s="181">
        <v>251.35</v>
      </c>
      <c r="O234" s="181">
        <f>M234*N234</f>
        <v>4.1031962186804849</v>
      </c>
      <c r="P234" s="181">
        <f>M234*60*1000</f>
        <v>979.47791175981342</v>
      </c>
      <c r="Q234" s="183">
        <f>P234*N234/1000</f>
        <v>246.19177312082911</v>
      </c>
    </row>
    <row r="235" spans="1:17" s="14" customFormat="1" ht="12.75" customHeight="1">
      <c r="A235" s="171"/>
      <c r="B235" s="179" t="s">
        <v>169</v>
      </c>
      <c r="C235" s="48" t="s">
        <v>537</v>
      </c>
      <c r="D235" s="190">
        <v>45</v>
      </c>
      <c r="E235" s="17" t="s">
        <v>42</v>
      </c>
      <c r="F235" s="180">
        <f>G235+H235+I235</f>
        <v>49.600991</v>
      </c>
      <c r="G235" s="180">
        <v>4.2839999999999998</v>
      </c>
      <c r="H235" s="180">
        <v>7.2</v>
      </c>
      <c r="I235" s="180">
        <v>38.116990999999999</v>
      </c>
      <c r="J235" s="181">
        <v>2328.9</v>
      </c>
      <c r="K235" s="181">
        <v>38.116990999999999</v>
      </c>
      <c r="L235" s="181">
        <v>2328.9</v>
      </c>
      <c r="M235" s="182">
        <f>K235/L235</f>
        <v>1.6366950491648418E-2</v>
      </c>
      <c r="N235" s="181">
        <v>241.2</v>
      </c>
      <c r="O235" s="181">
        <f>M235*N235</f>
        <v>3.9477084585855984</v>
      </c>
      <c r="P235" s="181">
        <f>M235*60*1000</f>
        <v>982.01702949890512</v>
      </c>
      <c r="Q235" s="183">
        <f>P235*N235/1000</f>
        <v>236.86250751513589</v>
      </c>
    </row>
    <row r="236" spans="1:17" s="14" customFormat="1" ht="12.75" customHeight="1">
      <c r="A236" s="171"/>
      <c r="B236" s="172" t="s">
        <v>126</v>
      </c>
      <c r="C236" s="48" t="s">
        <v>103</v>
      </c>
      <c r="D236" s="17">
        <v>72</v>
      </c>
      <c r="E236" s="17">
        <v>1973</v>
      </c>
      <c r="F236" s="180">
        <v>82.1</v>
      </c>
      <c r="G236" s="180">
        <v>8.5</v>
      </c>
      <c r="H236" s="180">
        <v>11.52</v>
      </c>
      <c r="I236" s="180">
        <f>F236-G236-H236</f>
        <v>62.08</v>
      </c>
      <c r="J236" s="181">
        <v>3785.42</v>
      </c>
      <c r="K236" s="181">
        <f>I236/J236*L236</f>
        <v>62.079999999999991</v>
      </c>
      <c r="L236" s="181">
        <v>3785.42</v>
      </c>
      <c r="M236" s="182">
        <f>K236/L236</f>
        <v>1.6399765415726655E-2</v>
      </c>
      <c r="N236" s="181">
        <v>281.32900000000001</v>
      </c>
      <c r="O236" s="181">
        <f>M236*N236</f>
        <v>4.6137296046409642</v>
      </c>
      <c r="P236" s="181">
        <f>M236*60*1000</f>
        <v>983.98592494359923</v>
      </c>
      <c r="Q236" s="183">
        <f>P236*N236/1000</f>
        <v>276.82377627845784</v>
      </c>
    </row>
    <row r="237" spans="1:17" s="14" customFormat="1" ht="12.75" customHeight="1">
      <c r="A237" s="171"/>
      <c r="B237" s="179" t="s">
        <v>240</v>
      </c>
      <c r="C237" s="48" t="s">
        <v>218</v>
      </c>
      <c r="D237" s="17">
        <v>40</v>
      </c>
      <c r="E237" s="17">
        <v>1998</v>
      </c>
      <c r="F237" s="180">
        <f>SUM(G237+H237+I237)</f>
        <v>45.7</v>
      </c>
      <c r="G237" s="180">
        <v>3.4</v>
      </c>
      <c r="H237" s="180">
        <v>6.4</v>
      </c>
      <c r="I237" s="180">
        <v>35.9</v>
      </c>
      <c r="J237" s="181">
        <v>2183.7199999999998</v>
      </c>
      <c r="K237" s="181">
        <v>35</v>
      </c>
      <c r="L237" s="181">
        <v>2133.7600000000002</v>
      </c>
      <c r="M237" s="182">
        <f>SUM(K237/L237)</f>
        <v>1.6402969406118774E-2</v>
      </c>
      <c r="N237" s="181">
        <v>231.3</v>
      </c>
      <c r="O237" s="181">
        <f>SUM(M237*N237)</f>
        <v>3.7940068236352724</v>
      </c>
      <c r="P237" s="181">
        <f>SUM(M237*60*1000)</f>
        <v>984.17816436712644</v>
      </c>
      <c r="Q237" s="183">
        <f>SUM(O237*60)</f>
        <v>227.64040941811635</v>
      </c>
    </row>
    <row r="238" spans="1:17" s="14" customFormat="1" ht="12.75" customHeight="1">
      <c r="A238" s="171"/>
      <c r="B238" s="179" t="s">
        <v>77</v>
      </c>
      <c r="C238" s="48" t="s">
        <v>455</v>
      </c>
      <c r="D238" s="17">
        <v>60</v>
      </c>
      <c r="E238" s="17">
        <v>1970</v>
      </c>
      <c r="F238" s="180">
        <f>SUM(G238:I238)</f>
        <v>59.226999999999997</v>
      </c>
      <c r="G238" s="180">
        <v>5.1392889999999998</v>
      </c>
      <c r="H238" s="180">
        <v>9.6</v>
      </c>
      <c r="I238" s="180">
        <v>44.487710999999997</v>
      </c>
      <c r="J238" s="181">
        <v>2697.76</v>
      </c>
      <c r="K238" s="181">
        <v>44.487710999999997</v>
      </c>
      <c r="L238" s="181">
        <v>2697.76</v>
      </c>
      <c r="M238" s="182">
        <f>K238/L238</f>
        <v>1.6490611099578906E-2</v>
      </c>
      <c r="N238" s="181">
        <v>241</v>
      </c>
      <c r="O238" s="181">
        <f>M238*N238</f>
        <v>3.9742372749985164</v>
      </c>
      <c r="P238" s="181">
        <f>M238*60*1000</f>
        <v>989.4366659747343</v>
      </c>
      <c r="Q238" s="183">
        <f>P238*N238/1000</f>
        <v>238.45423649991096</v>
      </c>
    </row>
    <row r="239" spans="1:17" s="14" customFormat="1" ht="12.75" customHeight="1">
      <c r="A239" s="171"/>
      <c r="B239" s="179" t="s">
        <v>265</v>
      </c>
      <c r="C239" s="48" t="s">
        <v>647</v>
      </c>
      <c r="D239" s="17">
        <v>60</v>
      </c>
      <c r="E239" s="17">
        <v>1965</v>
      </c>
      <c r="F239" s="180">
        <v>59.195</v>
      </c>
      <c r="G239" s="180">
        <v>4.42</v>
      </c>
      <c r="H239" s="180">
        <v>9.6</v>
      </c>
      <c r="I239" s="180">
        <v>45.174999999999997</v>
      </c>
      <c r="J239" s="181">
        <v>2734.75</v>
      </c>
      <c r="K239" s="181">
        <v>45.174999999999997</v>
      </c>
      <c r="L239" s="181">
        <v>2734.75</v>
      </c>
      <c r="M239" s="182">
        <f>K239/L239</f>
        <v>1.6518877411097907E-2</v>
      </c>
      <c r="N239" s="181">
        <v>251.35</v>
      </c>
      <c r="O239" s="181">
        <f>M239*N239</f>
        <v>4.1520198372794592</v>
      </c>
      <c r="P239" s="181">
        <f>M239*60*1000</f>
        <v>991.13264466587441</v>
      </c>
      <c r="Q239" s="183">
        <f>P239*N239/1000</f>
        <v>249.12119023676752</v>
      </c>
    </row>
    <row r="240" spans="1:17" s="14" customFormat="1" ht="12.75" customHeight="1">
      <c r="A240" s="171"/>
      <c r="B240" s="172" t="s">
        <v>774</v>
      </c>
      <c r="C240" s="48" t="s">
        <v>745</v>
      </c>
      <c r="D240" s="17">
        <v>10</v>
      </c>
      <c r="E240" s="17">
        <v>1979</v>
      </c>
      <c r="F240" s="180">
        <v>11.69</v>
      </c>
      <c r="G240" s="180">
        <v>0.88800000000000001</v>
      </c>
      <c r="H240" s="180">
        <v>1.6</v>
      </c>
      <c r="I240" s="180">
        <v>9.1999999999999993</v>
      </c>
      <c r="J240" s="181">
        <v>556.73</v>
      </c>
      <c r="K240" s="181">
        <v>9.1999999999999993</v>
      </c>
      <c r="L240" s="181">
        <v>556.70000000000005</v>
      </c>
      <c r="M240" s="182">
        <f>K240/L240</f>
        <v>1.6525956529549125E-2</v>
      </c>
      <c r="N240" s="181">
        <v>308.60000000000002</v>
      </c>
      <c r="O240" s="181">
        <f>M240*N240</f>
        <v>5.0999101850188602</v>
      </c>
      <c r="P240" s="181">
        <f>M240*60*1000</f>
        <v>991.55739177294743</v>
      </c>
      <c r="Q240" s="183">
        <f>P240*N240/1000</f>
        <v>305.99461110113157</v>
      </c>
    </row>
    <row r="241" spans="1:17" s="14" customFormat="1" ht="12.75" customHeight="1">
      <c r="A241" s="171"/>
      <c r="B241" s="179" t="s">
        <v>77</v>
      </c>
      <c r="C241" s="48" t="s">
        <v>456</v>
      </c>
      <c r="D241" s="17">
        <v>75</v>
      </c>
      <c r="E241" s="17">
        <v>1982</v>
      </c>
      <c r="F241" s="180">
        <f>SUM(G241:I241)</f>
        <v>91.103999999999999</v>
      </c>
      <c r="G241" s="180">
        <v>12.40854</v>
      </c>
      <c r="H241" s="180">
        <v>12</v>
      </c>
      <c r="I241" s="180">
        <v>66.695459999999997</v>
      </c>
      <c r="J241" s="181">
        <v>4032.92</v>
      </c>
      <c r="K241" s="181">
        <v>66.695459999999997</v>
      </c>
      <c r="L241" s="181">
        <v>4032.92</v>
      </c>
      <c r="M241" s="182">
        <f>K241/L241</f>
        <v>1.6537759241442924E-2</v>
      </c>
      <c r="N241" s="181">
        <v>241</v>
      </c>
      <c r="O241" s="181">
        <f>M241*N241</f>
        <v>3.9855999771877446</v>
      </c>
      <c r="P241" s="181">
        <f>M241*60*1000</f>
        <v>992.26555448657541</v>
      </c>
      <c r="Q241" s="183">
        <f>P241*N241/1000</f>
        <v>239.13599863126467</v>
      </c>
    </row>
    <row r="242" spans="1:17" s="14" customFormat="1" ht="12.75" customHeight="1">
      <c r="A242" s="171"/>
      <c r="B242" s="172" t="s">
        <v>953</v>
      </c>
      <c r="C242" s="173" t="s">
        <v>927</v>
      </c>
      <c r="D242" s="174">
        <v>100</v>
      </c>
      <c r="E242" s="174">
        <v>1973</v>
      </c>
      <c r="F242" s="175">
        <v>97.111000000000004</v>
      </c>
      <c r="G242" s="175">
        <v>8.9289780000000007</v>
      </c>
      <c r="H242" s="175">
        <v>15.971</v>
      </c>
      <c r="I242" s="175">
        <v>72.211015000000003</v>
      </c>
      <c r="J242" s="176">
        <v>4362.3100000000004</v>
      </c>
      <c r="K242" s="176">
        <v>72.211015000000003</v>
      </c>
      <c r="L242" s="176">
        <v>4362.3100000000004</v>
      </c>
      <c r="M242" s="177">
        <v>1.6553389144742119E-2</v>
      </c>
      <c r="N242" s="176">
        <v>267.26799999999997</v>
      </c>
      <c r="O242" s="176">
        <v>4.4241912099369367</v>
      </c>
      <c r="P242" s="176">
        <v>993.20334868452721</v>
      </c>
      <c r="Q242" s="178">
        <v>265.45147259621621</v>
      </c>
    </row>
    <row r="243" spans="1:17" s="14" customFormat="1" ht="12.75" customHeight="1">
      <c r="A243" s="171"/>
      <c r="B243" s="172" t="s">
        <v>43</v>
      </c>
      <c r="C243" s="48" t="s">
        <v>45</v>
      </c>
      <c r="D243" s="17">
        <v>50</v>
      </c>
      <c r="E243" s="17" t="s">
        <v>42</v>
      </c>
      <c r="F243" s="180">
        <f>G243+H243+I243</f>
        <v>42.018000000000001</v>
      </c>
      <c r="G243" s="180">
        <v>2.7130000000000001</v>
      </c>
      <c r="H243" s="180">
        <v>8</v>
      </c>
      <c r="I243" s="180">
        <v>31.305</v>
      </c>
      <c r="J243" s="181">
        <v>1886.21</v>
      </c>
      <c r="K243" s="181">
        <f>I243</f>
        <v>31.305</v>
      </c>
      <c r="L243" s="181">
        <f>J243</f>
        <v>1886.21</v>
      </c>
      <c r="M243" s="182">
        <f>K243/L243</f>
        <v>1.6596773423955973E-2</v>
      </c>
      <c r="N243" s="181">
        <v>328.42</v>
      </c>
      <c r="O243" s="181">
        <f>M243*N243</f>
        <v>5.4507123278956211</v>
      </c>
      <c r="P243" s="181">
        <f>M243*60*1000</f>
        <v>995.80640543735842</v>
      </c>
      <c r="Q243" s="183">
        <f>P243*N243/1000</f>
        <v>327.04273967373729</v>
      </c>
    </row>
    <row r="244" spans="1:17" s="14" customFormat="1" ht="12.75" customHeight="1">
      <c r="A244" s="171"/>
      <c r="B244" s="179" t="s">
        <v>77</v>
      </c>
      <c r="C244" s="48" t="s">
        <v>457</v>
      </c>
      <c r="D244" s="17">
        <v>14</v>
      </c>
      <c r="E244" s="17">
        <v>1987</v>
      </c>
      <c r="F244" s="180">
        <f>SUM(G244:I244)</f>
        <v>17.427</v>
      </c>
      <c r="G244" s="180">
        <v>2.3230600000000003</v>
      </c>
      <c r="H244" s="180">
        <v>2.2400000000000002</v>
      </c>
      <c r="I244" s="180">
        <v>12.863939999999999</v>
      </c>
      <c r="J244" s="181">
        <v>772.96</v>
      </c>
      <c r="K244" s="181">
        <v>12.863939999999999</v>
      </c>
      <c r="L244" s="181">
        <v>772.96</v>
      </c>
      <c r="M244" s="182">
        <f>K244/L244</f>
        <v>1.6642439453529289E-2</v>
      </c>
      <c r="N244" s="181">
        <v>241</v>
      </c>
      <c r="O244" s="181">
        <f>M244*N244</f>
        <v>4.0108279083005582</v>
      </c>
      <c r="P244" s="181">
        <f>M244*60*1000</f>
        <v>998.54636721175734</v>
      </c>
      <c r="Q244" s="183">
        <f>P244*N244/1000</f>
        <v>240.64967449803351</v>
      </c>
    </row>
    <row r="245" spans="1:17" s="14" customFormat="1" ht="12.75" customHeight="1">
      <c r="A245" s="171"/>
      <c r="B245" s="172" t="s">
        <v>78</v>
      </c>
      <c r="C245" s="48" t="s">
        <v>481</v>
      </c>
      <c r="D245" s="17">
        <v>55</v>
      </c>
      <c r="E245" s="17" t="s">
        <v>475</v>
      </c>
      <c r="F245" s="180">
        <f>SUM(G245,H245,I245)</f>
        <v>62.709000000000003</v>
      </c>
      <c r="G245" s="180">
        <v>5.5810000000000004</v>
      </c>
      <c r="H245" s="180">
        <v>8.7799999999999994</v>
      </c>
      <c r="I245" s="180">
        <v>48.347999999999999</v>
      </c>
      <c r="J245" s="181"/>
      <c r="K245" s="181">
        <f>I245</f>
        <v>48.347999999999999</v>
      </c>
      <c r="L245" s="181">
        <v>2903.18</v>
      </c>
      <c r="M245" s="182">
        <f>K245/L245</f>
        <v>1.6653462754634574E-2</v>
      </c>
      <c r="N245" s="181">
        <v>243.07</v>
      </c>
      <c r="O245" s="181">
        <f>M245*N245</f>
        <v>4.0479571917690258</v>
      </c>
      <c r="P245" s="181">
        <f>M245*60*1000</f>
        <v>999.20776527807448</v>
      </c>
      <c r="Q245" s="183">
        <f>P245*N245/1000</f>
        <v>242.87743150614156</v>
      </c>
    </row>
    <row r="246" spans="1:17" s="14" customFormat="1" ht="12.75" customHeight="1">
      <c r="A246" s="171"/>
      <c r="B246" s="179" t="s">
        <v>265</v>
      </c>
      <c r="C246" s="48" t="s">
        <v>648</v>
      </c>
      <c r="D246" s="17">
        <v>101</v>
      </c>
      <c r="E246" s="17">
        <v>1966</v>
      </c>
      <c r="F246" s="180">
        <v>102.16</v>
      </c>
      <c r="G246" s="180">
        <v>12.304</v>
      </c>
      <c r="H246" s="180">
        <v>16</v>
      </c>
      <c r="I246" s="180">
        <v>73.855999999999995</v>
      </c>
      <c r="J246" s="181">
        <v>4431.54</v>
      </c>
      <c r="K246" s="181">
        <v>73.855999999999995</v>
      </c>
      <c r="L246" s="181">
        <v>4431.54</v>
      </c>
      <c r="M246" s="182">
        <f>K246/L246</f>
        <v>1.6665989701097134E-2</v>
      </c>
      <c r="N246" s="181">
        <v>251.35</v>
      </c>
      <c r="O246" s="181">
        <f>M246*N246</f>
        <v>4.1889965113707648</v>
      </c>
      <c r="P246" s="181">
        <f>M246*60*1000</f>
        <v>999.95938206582798</v>
      </c>
      <c r="Q246" s="183">
        <f>P246*N246/1000</f>
        <v>251.33979068224585</v>
      </c>
    </row>
    <row r="247" spans="1:17" s="14" customFormat="1" ht="12.75" customHeight="1">
      <c r="A247" s="171"/>
      <c r="B247" s="179" t="s">
        <v>544</v>
      </c>
      <c r="C247" s="191" t="s">
        <v>580</v>
      </c>
      <c r="D247" s="192">
        <v>54</v>
      </c>
      <c r="E247" s="193" t="s">
        <v>42</v>
      </c>
      <c r="F247" s="194">
        <v>65.55</v>
      </c>
      <c r="G247" s="194">
        <v>6.75</v>
      </c>
      <c r="H247" s="194">
        <v>8.64</v>
      </c>
      <c r="I247" s="194">
        <v>50.16</v>
      </c>
      <c r="J247" s="195">
        <v>3008.9</v>
      </c>
      <c r="K247" s="196">
        <v>50.16</v>
      </c>
      <c r="L247" s="195">
        <v>3008.9</v>
      </c>
      <c r="M247" s="197">
        <f>K247/L247</f>
        <v>1.6670544052643822E-2</v>
      </c>
      <c r="N247" s="198">
        <v>223.3</v>
      </c>
      <c r="O247" s="198">
        <f>M247*N247</f>
        <v>3.7225324869553655</v>
      </c>
      <c r="P247" s="198">
        <f>M247*60*1000</f>
        <v>1000.2326431586292</v>
      </c>
      <c r="Q247" s="199">
        <f>P247*N247/1000</f>
        <v>223.3519492173219</v>
      </c>
    </row>
    <row r="248" spans="1:17" s="14" customFormat="1" ht="12.75" customHeight="1">
      <c r="A248" s="171"/>
      <c r="B248" s="172" t="s">
        <v>394</v>
      </c>
      <c r="C248" s="48" t="s">
        <v>389</v>
      </c>
      <c r="D248" s="17">
        <v>100</v>
      </c>
      <c r="E248" s="17">
        <v>1971</v>
      </c>
      <c r="F248" s="180">
        <f>SUM(G248:I248)</f>
        <v>97.213001000000006</v>
      </c>
      <c r="G248" s="180">
        <v>7.512505</v>
      </c>
      <c r="H248" s="180">
        <v>16</v>
      </c>
      <c r="I248" s="180">
        <v>73.700496000000001</v>
      </c>
      <c r="J248" s="181">
        <v>4404.2199999999993</v>
      </c>
      <c r="K248" s="181">
        <f>I248</f>
        <v>73.700496000000001</v>
      </c>
      <c r="L248" s="181">
        <f>J248</f>
        <v>4404.2199999999993</v>
      </c>
      <c r="M248" s="182">
        <f>K248/L248</f>
        <v>1.6734063239347719E-2</v>
      </c>
      <c r="N248" s="181">
        <v>220.94300000000001</v>
      </c>
      <c r="O248" s="181">
        <f>M248*N248</f>
        <v>3.6972741342912032</v>
      </c>
      <c r="P248" s="181">
        <f>M248*60*1000</f>
        <v>1004.0437943608631</v>
      </c>
      <c r="Q248" s="183">
        <f>P248*N248/1000</f>
        <v>221.83644805747218</v>
      </c>
    </row>
    <row r="249" spans="1:17" s="14" customFormat="1" ht="12.75" customHeight="1">
      <c r="A249" s="171"/>
      <c r="B249" s="172" t="s">
        <v>774</v>
      </c>
      <c r="C249" s="48" t="s">
        <v>749</v>
      </c>
      <c r="D249" s="17">
        <v>52</v>
      </c>
      <c r="E249" s="17">
        <v>1968</v>
      </c>
      <c r="F249" s="180">
        <v>56.42</v>
      </c>
      <c r="G249" s="180">
        <v>4.5599999999999996</v>
      </c>
      <c r="H249" s="180">
        <v>8</v>
      </c>
      <c r="I249" s="180">
        <v>43.85</v>
      </c>
      <c r="J249" s="181">
        <v>2620.4</v>
      </c>
      <c r="K249" s="181">
        <v>43.9</v>
      </c>
      <c r="L249" s="181">
        <v>2620.4</v>
      </c>
      <c r="M249" s="182">
        <f>K249/L249</f>
        <v>1.6753167455350326E-2</v>
      </c>
      <c r="N249" s="181">
        <v>308.60000000000002</v>
      </c>
      <c r="O249" s="181">
        <f>M249*N249</f>
        <v>5.1700274767211107</v>
      </c>
      <c r="P249" s="181">
        <f>M249*60*1000</f>
        <v>1005.1900473210196</v>
      </c>
      <c r="Q249" s="183">
        <f>P249*N249/1000</f>
        <v>310.20164860326668</v>
      </c>
    </row>
    <row r="250" spans="1:17" s="14" customFormat="1" ht="12.75" customHeight="1">
      <c r="A250" s="171"/>
      <c r="B250" s="179" t="s">
        <v>77</v>
      </c>
      <c r="C250" s="48" t="s">
        <v>458</v>
      </c>
      <c r="D250" s="17">
        <v>60</v>
      </c>
      <c r="E250" s="17">
        <v>1967</v>
      </c>
      <c r="F250" s="180">
        <f>SUM(G250:I250)</f>
        <v>60.512999999999998</v>
      </c>
      <c r="G250" s="180">
        <v>5.6660000000000004</v>
      </c>
      <c r="H250" s="180">
        <v>9.6</v>
      </c>
      <c r="I250" s="180">
        <v>45.247</v>
      </c>
      <c r="J250" s="181">
        <v>2699.69</v>
      </c>
      <c r="K250" s="181">
        <v>45.247</v>
      </c>
      <c r="L250" s="181">
        <v>2699.69</v>
      </c>
      <c r="M250" s="182">
        <f>K250/L250</f>
        <v>1.6760072452763095E-2</v>
      </c>
      <c r="N250" s="181">
        <v>241</v>
      </c>
      <c r="O250" s="181">
        <f>M250*N250</f>
        <v>4.0391774611159059</v>
      </c>
      <c r="P250" s="181">
        <f>M250*60*1000</f>
        <v>1005.6043471657856</v>
      </c>
      <c r="Q250" s="183">
        <f>P250*N250/1000</f>
        <v>242.35064766695433</v>
      </c>
    </row>
    <row r="251" spans="1:17" s="14" customFormat="1" ht="12.75" customHeight="1">
      <c r="A251" s="171"/>
      <c r="B251" s="179" t="s">
        <v>544</v>
      </c>
      <c r="C251" s="191" t="s">
        <v>581</v>
      </c>
      <c r="D251" s="192">
        <v>52</v>
      </c>
      <c r="E251" s="193" t="s">
        <v>42</v>
      </c>
      <c r="F251" s="194">
        <v>64.22</v>
      </c>
      <c r="G251" s="194">
        <v>5.0999999999999996</v>
      </c>
      <c r="H251" s="194">
        <v>8.48</v>
      </c>
      <c r="I251" s="194">
        <v>50.64</v>
      </c>
      <c r="J251" s="195">
        <v>2936.04</v>
      </c>
      <c r="K251" s="196">
        <v>49.53</v>
      </c>
      <c r="L251" s="195">
        <v>2936.04</v>
      </c>
      <c r="M251" s="197">
        <f>K251/L251</f>
        <v>1.6869661176278253E-2</v>
      </c>
      <c r="N251" s="198">
        <v>223.3</v>
      </c>
      <c r="O251" s="198">
        <f>M251*N251</f>
        <v>3.7669953406629344</v>
      </c>
      <c r="P251" s="198">
        <f>M251*60*1000</f>
        <v>1012.1796705766952</v>
      </c>
      <c r="Q251" s="199">
        <f>P251*N251/1000</f>
        <v>226.01972043977605</v>
      </c>
    </row>
    <row r="252" spans="1:17" s="14" customFormat="1" ht="12.75" customHeight="1">
      <c r="A252" s="171"/>
      <c r="B252" s="179" t="s">
        <v>841</v>
      </c>
      <c r="C252" s="173" t="s">
        <v>824</v>
      </c>
      <c r="D252" s="174">
        <v>79</v>
      </c>
      <c r="E252" s="174">
        <v>1976</v>
      </c>
      <c r="F252" s="175">
        <v>86.066999999999993</v>
      </c>
      <c r="G252" s="175">
        <v>8.5594780000000004</v>
      </c>
      <c r="H252" s="175">
        <v>12.64</v>
      </c>
      <c r="I252" s="175">
        <v>64.867523000000006</v>
      </c>
      <c r="J252" s="176">
        <v>3845.02</v>
      </c>
      <c r="K252" s="176">
        <v>64.867523000000006</v>
      </c>
      <c r="L252" s="176">
        <v>3845.02</v>
      </c>
      <c r="M252" s="177">
        <v>1.6870529412070678E-2</v>
      </c>
      <c r="N252" s="176">
        <v>285.03500000000003</v>
      </c>
      <c r="O252" s="176">
        <v>4.8086913509695659</v>
      </c>
      <c r="P252" s="176">
        <v>1012.2317647242407</v>
      </c>
      <c r="Q252" s="178">
        <v>288.521481058174</v>
      </c>
    </row>
    <row r="253" spans="1:17" s="14" customFormat="1" ht="12.75" customHeight="1">
      <c r="A253" s="171"/>
      <c r="B253" s="172" t="s">
        <v>775</v>
      </c>
      <c r="C253" s="48" t="s">
        <v>750</v>
      </c>
      <c r="D253" s="17">
        <v>42</v>
      </c>
      <c r="E253" s="17">
        <v>1994</v>
      </c>
      <c r="F253" s="180">
        <v>52.3</v>
      </c>
      <c r="G253" s="180">
        <v>4.8</v>
      </c>
      <c r="H253" s="180">
        <v>6.72</v>
      </c>
      <c r="I253" s="180">
        <v>40.770000000000003</v>
      </c>
      <c r="J253" s="181">
        <v>2415.4699999999998</v>
      </c>
      <c r="K253" s="181">
        <v>40.770000000000003</v>
      </c>
      <c r="L253" s="181">
        <v>2415.4699999999998</v>
      </c>
      <c r="M253" s="182">
        <f>K253/L253</f>
        <v>1.6878702695541658E-2</v>
      </c>
      <c r="N253" s="181">
        <v>308.60000000000002</v>
      </c>
      <c r="O253" s="181">
        <f>M253*N253</f>
        <v>5.2087676518441564</v>
      </c>
      <c r="P253" s="181">
        <f>M253*60*1000</f>
        <v>1012.7221617324996</v>
      </c>
      <c r="Q253" s="183">
        <f>P253*N253/1000</f>
        <v>312.52605911064938</v>
      </c>
    </row>
    <row r="254" spans="1:17" s="14" customFormat="1" ht="12.75" customHeight="1">
      <c r="A254" s="171"/>
      <c r="B254" s="172" t="s">
        <v>394</v>
      </c>
      <c r="C254" s="48" t="s">
        <v>390</v>
      </c>
      <c r="D254" s="17">
        <v>60</v>
      </c>
      <c r="E254" s="17">
        <v>1968</v>
      </c>
      <c r="F254" s="180">
        <f>SUM(G254:I254)</f>
        <v>60.675998999999997</v>
      </c>
      <c r="G254" s="180">
        <v>5.1334999999999997</v>
      </c>
      <c r="H254" s="180">
        <v>9.5329999999999995</v>
      </c>
      <c r="I254" s="180">
        <v>46.009498999999998</v>
      </c>
      <c r="J254" s="181">
        <v>2721.28</v>
      </c>
      <c r="K254" s="181">
        <f>I254</f>
        <v>46.009498999999998</v>
      </c>
      <c r="L254" s="181">
        <f>J254</f>
        <v>2721.28</v>
      </c>
      <c r="M254" s="182">
        <f>K254/L254</f>
        <v>1.6907300608537158E-2</v>
      </c>
      <c r="N254" s="181">
        <v>220.94300000000001</v>
      </c>
      <c r="O254" s="181">
        <f>M254*N254</f>
        <v>3.7355497183520256</v>
      </c>
      <c r="P254" s="181">
        <f>M254*60*1000</f>
        <v>1014.4380365122294</v>
      </c>
      <c r="Q254" s="183">
        <f>P254*N254/1000</f>
        <v>224.13298310112151</v>
      </c>
    </row>
    <row r="255" spans="1:17" s="14" customFormat="1" ht="12.75" customHeight="1">
      <c r="A255" s="171"/>
      <c r="B255" s="172" t="s">
        <v>916</v>
      </c>
      <c r="C255" s="173" t="s">
        <v>889</v>
      </c>
      <c r="D255" s="174">
        <v>30</v>
      </c>
      <c r="E255" s="174">
        <v>1990</v>
      </c>
      <c r="F255" s="175">
        <v>35.664999999999999</v>
      </c>
      <c r="G255" s="175">
        <v>3.5916239999999999</v>
      </c>
      <c r="H255" s="175">
        <v>4.8</v>
      </c>
      <c r="I255" s="175">
        <v>27.27338</v>
      </c>
      <c r="J255" s="176">
        <v>1613.04</v>
      </c>
      <c r="K255" s="176">
        <v>27.27338</v>
      </c>
      <c r="L255" s="176">
        <v>1613.04</v>
      </c>
      <c r="M255" s="177">
        <v>1.6908061796359668E-2</v>
      </c>
      <c r="N255" s="176">
        <v>311.95800000000003</v>
      </c>
      <c r="O255" s="176">
        <v>5.2746051418687694</v>
      </c>
      <c r="P255" s="176">
        <v>1014.4837077815801</v>
      </c>
      <c r="Q255" s="178">
        <v>316.47630851212614</v>
      </c>
    </row>
    <row r="256" spans="1:17" s="14" customFormat="1" ht="12.75" customHeight="1">
      <c r="A256" s="171"/>
      <c r="B256" s="172" t="s">
        <v>887</v>
      </c>
      <c r="C256" s="184" t="s">
        <v>885</v>
      </c>
      <c r="D256" s="185">
        <v>9</v>
      </c>
      <c r="E256" s="185">
        <v>1960</v>
      </c>
      <c r="F256" s="186">
        <v>9.2620000000000005</v>
      </c>
      <c r="G256" s="186">
        <v>0.63989700000000005</v>
      </c>
      <c r="H256" s="186">
        <v>1.84</v>
      </c>
      <c r="I256" s="186">
        <v>6.7821030000000002</v>
      </c>
      <c r="J256" s="187">
        <v>536.88</v>
      </c>
      <c r="K256" s="187">
        <v>6.7821030000000002</v>
      </c>
      <c r="L256" s="187">
        <v>400.83</v>
      </c>
      <c r="M256" s="188">
        <v>1.6920148192500564E-2</v>
      </c>
      <c r="N256" s="187">
        <v>243.39700000000002</v>
      </c>
      <c r="O256" s="187">
        <v>4.1183133096100599</v>
      </c>
      <c r="P256" s="187">
        <v>1015.2088915500339</v>
      </c>
      <c r="Q256" s="189">
        <v>247.09879857660363</v>
      </c>
    </row>
    <row r="257" spans="1:17" s="14" customFormat="1" ht="12.75" customHeight="1">
      <c r="A257" s="171"/>
      <c r="B257" s="179" t="s">
        <v>841</v>
      </c>
      <c r="C257" s="173" t="s">
        <v>825</v>
      </c>
      <c r="D257" s="174">
        <v>60</v>
      </c>
      <c r="E257" s="174">
        <v>1968</v>
      </c>
      <c r="F257" s="175">
        <v>70.683000000000007</v>
      </c>
      <c r="G257" s="175">
        <v>5.6374500000000003</v>
      </c>
      <c r="H257" s="175">
        <v>9.6</v>
      </c>
      <c r="I257" s="175">
        <v>55.445549999999997</v>
      </c>
      <c r="J257" s="176">
        <v>3261.72</v>
      </c>
      <c r="K257" s="176">
        <v>55.445549999999997</v>
      </c>
      <c r="L257" s="176">
        <v>3261.72</v>
      </c>
      <c r="M257" s="177">
        <v>1.6998868695044331E-2</v>
      </c>
      <c r="N257" s="176">
        <v>285.03500000000003</v>
      </c>
      <c r="O257" s="176">
        <v>4.8452725384919617</v>
      </c>
      <c r="P257" s="176">
        <v>1019.9321217026597</v>
      </c>
      <c r="Q257" s="178">
        <v>290.71635230951762</v>
      </c>
    </row>
    <row r="258" spans="1:17" s="14" customFormat="1" ht="12.75" customHeight="1">
      <c r="A258" s="171"/>
      <c r="B258" s="172" t="s">
        <v>394</v>
      </c>
      <c r="C258" s="48" t="s">
        <v>608</v>
      </c>
      <c r="D258" s="17">
        <v>55</v>
      </c>
      <c r="E258" s="17">
        <v>1989</v>
      </c>
      <c r="F258" s="180">
        <f>SUM(G258:I258)</f>
        <v>53.136999000000003</v>
      </c>
      <c r="G258" s="180">
        <v>4.5248920000000004</v>
      </c>
      <c r="H258" s="180">
        <v>8.8000000000000007</v>
      </c>
      <c r="I258" s="180">
        <v>39.812106999999997</v>
      </c>
      <c r="J258" s="181">
        <v>2337.38</v>
      </c>
      <c r="K258" s="181">
        <f>I258</f>
        <v>39.812106999999997</v>
      </c>
      <c r="L258" s="181">
        <f>J258</f>
        <v>2337.38</v>
      </c>
      <c r="M258" s="182">
        <f>K258/L258</f>
        <v>1.7032791843859363E-2</v>
      </c>
      <c r="N258" s="181">
        <v>220.94300000000001</v>
      </c>
      <c r="O258" s="181">
        <f>M258*N258</f>
        <v>3.7632761283578193</v>
      </c>
      <c r="P258" s="181">
        <f>M258*60*1000</f>
        <v>1021.9675106315618</v>
      </c>
      <c r="Q258" s="183">
        <f>P258*N258/1000</f>
        <v>225.79656770146917</v>
      </c>
    </row>
    <row r="259" spans="1:17" s="14" customFormat="1" ht="12.75" customHeight="1">
      <c r="A259" s="171"/>
      <c r="B259" s="179" t="s">
        <v>841</v>
      </c>
      <c r="C259" s="173" t="s">
        <v>826</v>
      </c>
      <c r="D259" s="174">
        <v>30</v>
      </c>
      <c r="E259" s="174">
        <v>1979</v>
      </c>
      <c r="F259" s="175">
        <v>34.262</v>
      </c>
      <c r="G259" s="175">
        <v>2.6223269999999999</v>
      </c>
      <c r="H259" s="175">
        <v>4.8</v>
      </c>
      <c r="I259" s="175">
        <v>26.839677999999999</v>
      </c>
      <c r="J259" s="176">
        <v>1569.65</v>
      </c>
      <c r="K259" s="176">
        <v>26.839677999999999</v>
      </c>
      <c r="L259" s="176">
        <v>1569.65</v>
      </c>
      <c r="M259" s="177">
        <v>1.7099148217755548E-2</v>
      </c>
      <c r="N259" s="176">
        <v>285.03500000000003</v>
      </c>
      <c r="O259" s="176">
        <v>4.8738557122479529</v>
      </c>
      <c r="P259" s="176">
        <v>1025.9488930653329</v>
      </c>
      <c r="Q259" s="178">
        <v>292.43134273487721</v>
      </c>
    </row>
    <row r="260" spans="1:17" s="14" customFormat="1" ht="12.75" customHeight="1">
      <c r="A260" s="171"/>
      <c r="B260" s="179" t="s">
        <v>77</v>
      </c>
      <c r="C260" s="48" t="s">
        <v>459</v>
      </c>
      <c r="D260" s="17">
        <v>45</v>
      </c>
      <c r="E260" s="17">
        <v>1982</v>
      </c>
      <c r="F260" s="180">
        <f>SUM(G260:I260)</f>
        <v>51.786000000000001</v>
      </c>
      <c r="G260" s="180">
        <v>5.0259689999999999</v>
      </c>
      <c r="H260" s="180">
        <v>7.2</v>
      </c>
      <c r="I260" s="180">
        <v>39.560031000000002</v>
      </c>
      <c r="J260" s="181">
        <v>2313.5</v>
      </c>
      <c r="K260" s="181">
        <v>39.560031000000002</v>
      </c>
      <c r="L260" s="181">
        <v>2313.5</v>
      </c>
      <c r="M260" s="182">
        <f>K260/L260</f>
        <v>1.7099645990922844E-2</v>
      </c>
      <c r="N260" s="181">
        <v>241</v>
      </c>
      <c r="O260" s="181">
        <f>M260*N260</f>
        <v>4.1210146838124055</v>
      </c>
      <c r="P260" s="181">
        <f>M260*60*1000</f>
        <v>1025.9787594553707</v>
      </c>
      <c r="Q260" s="183">
        <f>P260*N260/1000</f>
        <v>247.26088102874434</v>
      </c>
    </row>
    <row r="261" spans="1:17" s="14" customFormat="1" ht="11.25" customHeight="1">
      <c r="A261" s="171"/>
      <c r="B261" s="179" t="s">
        <v>77</v>
      </c>
      <c r="C261" s="48" t="s">
        <v>72</v>
      </c>
      <c r="D261" s="17">
        <v>45</v>
      </c>
      <c r="E261" s="17" t="s">
        <v>42</v>
      </c>
      <c r="F261" s="180">
        <f>SUM(G261:I261)</f>
        <v>50.243000000000002</v>
      </c>
      <c r="G261" s="180">
        <v>3.1162999999999998</v>
      </c>
      <c r="H261" s="180">
        <v>7.2</v>
      </c>
      <c r="I261" s="180">
        <v>39.926700000000004</v>
      </c>
      <c r="J261" s="181">
        <v>2328.7200000000003</v>
      </c>
      <c r="K261" s="181">
        <v>39.926700000000004</v>
      </c>
      <c r="L261" s="181">
        <v>2328.7200000000003</v>
      </c>
      <c r="M261" s="182">
        <f>K261/L261</f>
        <v>1.7145341646913326E-2</v>
      </c>
      <c r="N261" s="181">
        <v>241</v>
      </c>
      <c r="O261" s="181">
        <f>M261*N261</f>
        <v>4.1320273369061118</v>
      </c>
      <c r="P261" s="181">
        <f>M261*60*1000</f>
        <v>1028.7204988147996</v>
      </c>
      <c r="Q261" s="183">
        <f>P261*N261/1000</f>
        <v>247.9216402143667</v>
      </c>
    </row>
    <row r="262" spans="1:17" s="14" customFormat="1" ht="12.75" customHeight="1">
      <c r="A262" s="171"/>
      <c r="B262" s="172" t="s">
        <v>953</v>
      </c>
      <c r="C262" s="173" t="s">
        <v>928</v>
      </c>
      <c r="D262" s="174">
        <v>80</v>
      </c>
      <c r="E262" s="174">
        <v>1964</v>
      </c>
      <c r="F262" s="175">
        <v>84.37</v>
      </c>
      <c r="G262" s="175">
        <v>5.9669999999999996</v>
      </c>
      <c r="H262" s="175">
        <v>12.583259999999999</v>
      </c>
      <c r="I262" s="175">
        <v>65.819744999999998</v>
      </c>
      <c r="J262" s="176">
        <v>3830.86</v>
      </c>
      <c r="K262" s="176">
        <v>65.819744999999998</v>
      </c>
      <c r="L262" s="176">
        <v>3830.86</v>
      </c>
      <c r="M262" s="177">
        <v>1.7181454033820081E-2</v>
      </c>
      <c r="N262" s="176">
        <v>267.26799999999997</v>
      </c>
      <c r="O262" s="176">
        <v>4.5920528567110246</v>
      </c>
      <c r="P262" s="176">
        <v>1030.8872420292048</v>
      </c>
      <c r="Q262" s="178">
        <v>275.52317140266149</v>
      </c>
    </row>
    <row r="263" spans="1:17" s="14" customFormat="1" ht="12.75" customHeight="1">
      <c r="A263" s="171"/>
      <c r="B263" s="172" t="s">
        <v>743</v>
      </c>
      <c r="C263" s="48" t="s">
        <v>713</v>
      </c>
      <c r="D263" s="17">
        <v>75</v>
      </c>
      <c r="E263" s="17">
        <v>1960</v>
      </c>
      <c r="F263" s="180">
        <v>96.039699999999996</v>
      </c>
      <c r="G263" s="180">
        <v>16.489999999999998</v>
      </c>
      <c r="H263" s="180">
        <v>0.75</v>
      </c>
      <c r="I263" s="180">
        <v>78.799700000000001</v>
      </c>
      <c r="J263" s="181">
        <v>5185.93</v>
      </c>
      <c r="K263" s="181">
        <v>78.799700000000001</v>
      </c>
      <c r="L263" s="181">
        <v>4575.8500000000004</v>
      </c>
      <c r="M263" s="182">
        <f>K263/L263</f>
        <v>1.7220778653146408E-2</v>
      </c>
      <c r="N263" s="181">
        <v>249.16499999999999</v>
      </c>
      <c r="O263" s="181">
        <f>M263*N263</f>
        <v>4.2908153131112243</v>
      </c>
      <c r="P263" s="181">
        <f>M263*60*1000</f>
        <v>1033.2467191887845</v>
      </c>
      <c r="Q263" s="183">
        <f>P263*N263/1000</f>
        <v>257.44891878667346</v>
      </c>
    </row>
    <row r="264" spans="1:17" s="14" customFormat="1" ht="12.75" customHeight="1">
      <c r="A264" s="171"/>
      <c r="B264" s="172" t="s">
        <v>43</v>
      </c>
      <c r="C264" s="48" t="s">
        <v>44</v>
      </c>
      <c r="D264" s="17">
        <v>23</v>
      </c>
      <c r="E264" s="17">
        <v>2009</v>
      </c>
      <c r="F264" s="180">
        <f>G264+H264+I264</f>
        <v>23.138999999999999</v>
      </c>
      <c r="G264" s="180">
        <v>2.3319999999999999</v>
      </c>
      <c r="H264" s="180">
        <v>1.84</v>
      </c>
      <c r="I264" s="180">
        <v>18.966999999999999</v>
      </c>
      <c r="J264" s="181">
        <v>1098.31</v>
      </c>
      <c r="K264" s="181">
        <f>I264</f>
        <v>18.966999999999999</v>
      </c>
      <c r="L264" s="181">
        <f>J264</f>
        <v>1098.31</v>
      </c>
      <c r="M264" s="182">
        <f>K264/L264</f>
        <v>1.726925913448844E-2</v>
      </c>
      <c r="N264" s="181">
        <v>328.42</v>
      </c>
      <c r="O264" s="181">
        <f>M264*N264</f>
        <v>5.6715700849486934</v>
      </c>
      <c r="P264" s="181">
        <f>M264*60*1000</f>
        <v>1036.1555480693064</v>
      </c>
      <c r="Q264" s="183">
        <f>P264*N264/1000</f>
        <v>340.29420509692164</v>
      </c>
    </row>
    <row r="265" spans="1:17" s="14" customFormat="1" ht="12.75" customHeight="1">
      <c r="A265" s="171"/>
      <c r="B265" s="172" t="s">
        <v>953</v>
      </c>
      <c r="C265" s="173" t="s">
        <v>929</v>
      </c>
      <c r="D265" s="174">
        <v>75</v>
      </c>
      <c r="E265" s="174">
        <v>1987</v>
      </c>
      <c r="F265" s="175">
        <v>88.706000000000003</v>
      </c>
      <c r="G265" s="175">
        <v>7.1028719999999996</v>
      </c>
      <c r="H265" s="175">
        <v>12</v>
      </c>
      <c r="I265" s="175">
        <v>69.603127999999998</v>
      </c>
      <c r="J265" s="176">
        <v>4017.2</v>
      </c>
      <c r="K265" s="176">
        <v>69.603127999999998</v>
      </c>
      <c r="L265" s="176">
        <v>4017.2</v>
      </c>
      <c r="M265" s="177">
        <v>1.7326279000298716E-2</v>
      </c>
      <c r="N265" s="176">
        <v>267.26799999999997</v>
      </c>
      <c r="O265" s="176">
        <v>4.6307599358518363</v>
      </c>
      <c r="P265" s="176">
        <v>1039.5767400179229</v>
      </c>
      <c r="Q265" s="178">
        <v>277.84559615111021</v>
      </c>
    </row>
    <row r="266" spans="1:17" s="14" customFormat="1" ht="12.75" customHeight="1">
      <c r="A266" s="171"/>
      <c r="B266" s="172" t="s">
        <v>47</v>
      </c>
      <c r="C266" s="48" t="s">
        <v>49</v>
      </c>
      <c r="D266" s="17">
        <v>12</v>
      </c>
      <c r="E266" s="17" t="s">
        <v>42</v>
      </c>
      <c r="F266" s="180">
        <f>G266+H266+I266</f>
        <v>14.587</v>
      </c>
      <c r="G266" s="180">
        <v>0.32900000000000001</v>
      </c>
      <c r="H266" s="180">
        <v>1.92</v>
      </c>
      <c r="I266" s="180">
        <v>12.337999999999999</v>
      </c>
      <c r="J266" s="181">
        <v>710.12</v>
      </c>
      <c r="K266" s="181">
        <f>I266</f>
        <v>12.337999999999999</v>
      </c>
      <c r="L266" s="181">
        <f>J266</f>
        <v>710.12</v>
      </c>
      <c r="M266" s="182">
        <f>K266/L266</f>
        <v>1.737452824874669E-2</v>
      </c>
      <c r="N266" s="181">
        <v>328.42</v>
      </c>
      <c r="O266" s="181">
        <f>M266*N266</f>
        <v>5.7061425674533881</v>
      </c>
      <c r="P266" s="181">
        <f>M266*60*1000</f>
        <v>1042.4716949248013</v>
      </c>
      <c r="Q266" s="183">
        <f>P266*N266/1000</f>
        <v>342.36855404720325</v>
      </c>
    </row>
    <row r="267" spans="1:17" s="14" customFormat="1" ht="12.75" customHeight="1">
      <c r="A267" s="171"/>
      <c r="B267" s="179" t="s">
        <v>278</v>
      </c>
      <c r="C267" s="48" t="s">
        <v>267</v>
      </c>
      <c r="D267" s="17">
        <v>36</v>
      </c>
      <c r="E267" s="17" t="s">
        <v>42</v>
      </c>
      <c r="F267" s="180">
        <f>SUM(G267:I267)</f>
        <v>50.16</v>
      </c>
      <c r="G267" s="180">
        <v>2.91</v>
      </c>
      <c r="H267" s="180">
        <v>5.95</v>
      </c>
      <c r="I267" s="180">
        <v>41.3</v>
      </c>
      <c r="J267" s="181">
        <v>2354.69</v>
      </c>
      <c r="K267" s="181">
        <v>37.520000000000003</v>
      </c>
      <c r="L267" s="181">
        <v>2153.42</v>
      </c>
      <c r="M267" s="200">
        <f>K267/L267</f>
        <v>1.7423447353512089E-2</v>
      </c>
      <c r="N267" s="201">
        <v>207.8</v>
      </c>
      <c r="O267" s="202">
        <f>M267*N267</f>
        <v>3.6205923600598124</v>
      </c>
      <c r="P267" s="202">
        <f>M267*60*1000</f>
        <v>1045.4068412107254</v>
      </c>
      <c r="Q267" s="203">
        <f>P267*N267/1000</f>
        <v>217.23554160358873</v>
      </c>
    </row>
    <row r="268" spans="1:17" s="14" customFormat="1" ht="12.75" customHeight="1">
      <c r="A268" s="171"/>
      <c r="B268" s="179" t="s">
        <v>544</v>
      </c>
      <c r="C268" s="191" t="s">
        <v>582</v>
      </c>
      <c r="D268" s="192">
        <v>53</v>
      </c>
      <c r="E268" s="193" t="s">
        <v>42</v>
      </c>
      <c r="F268" s="194">
        <v>64.150000000000006</v>
      </c>
      <c r="G268" s="194">
        <v>3.39</v>
      </c>
      <c r="H268" s="194">
        <v>8.56</v>
      </c>
      <c r="I268" s="194">
        <v>52.2</v>
      </c>
      <c r="J268" s="195">
        <v>2943.21</v>
      </c>
      <c r="K268" s="196">
        <v>51.47</v>
      </c>
      <c r="L268" s="195">
        <v>2943.21</v>
      </c>
      <c r="M268" s="197">
        <f>K268/L268</f>
        <v>1.7487708997998782E-2</v>
      </c>
      <c r="N268" s="198">
        <v>223.3</v>
      </c>
      <c r="O268" s="198">
        <f>M268*N268</f>
        <v>3.9050054192531283</v>
      </c>
      <c r="P268" s="198">
        <f>M268*60*1000</f>
        <v>1049.2625398799269</v>
      </c>
      <c r="Q268" s="199">
        <f>P268*N268/1000</f>
        <v>234.30032515518769</v>
      </c>
    </row>
    <row r="269" spans="1:17" s="14" customFormat="1" ht="12.75" customHeight="1">
      <c r="A269" s="171"/>
      <c r="B269" s="172" t="s">
        <v>43</v>
      </c>
      <c r="C269" s="48" t="s">
        <v>586</v>
      </c>
      <c r="D269" s="17">
        <v>9</v>
      </c>
      <c r="E269" s="17" t="s">
        <v>42</v>
      </c>
      <c r="F269" s="180">
        <f>G269+H269+I269</f>
        <v>13.9</v>
      </c>
      <c r="G269" s="180">
        <v>0.82</v>
      </c>
      <c r="H269" s="180">
        <v>1.6</v>
      </c>
      <c r="I269" s="180">
        <v>11.48</v>
      </c>
      <c r="J269" s="181">
        <v>656.14</v>
      </c>
      <c r="K269" s="181">
        <f>I269</f>
        <v>11.48</v>
      </c>
      <c r="L269" s="181">
        <f>J269</f>
        <v>656.14</v>
      </c>
      <c r="M269" s="182">
        <f>K269/L269</f>
        <v>1.749626604078398E-2</v>
      </c>
      <c r="N269" s="181">
        <v>328.42</v>
      </c>
      <c r="O269" s="181">
        <f>M269*N269</f>
        <v>5.7461236931142752</v>
      </c>
      <c r="P269" s="181">
        <f>M269*60*1000</f>
        <v>1049.7759624470389</v>
      </c>
      <c r="Q269" s="183">
        <f>P269*N269/1000</f>
        <v>344.76742158685653</v>
      </c>
    </row>
    <row r="270" spans="1:17" s="14" customFormat="1" ht="12.75" customHeight="1">
      <c r="A270" s="171"/>
      <c r="B270" s="172" t="s">
        <v>43</v>
      </c>
      <c r="C270" s="48" t="s">
        <v>587</v>
      </c>
      <c r="D270" s="17">
        <v>18</v>
      </c>
      <c r="E270" s="17">
        <v>1996</v>
      </c>
      <c r="F270" s="180">
        <f>G270+H270+I270</f>
        <v>23.16</v>
      </c>
      <c r="G270" s="180">
        <v>0</v>
      </c>
      <c r="H270" s="180">
        <v>0</v>
      </c>
      <c r="I270" s="180">
        <v>23.16</v>
      </c>
      <c r="J270" s="181">
        <v>1321.61</v>
      </c>
      <c r="K270" s="181">
        <f>I270</f>
        <v>23.16</v>
      </c>
      <c r="L270" s="181">
        <f>J270</f>
        <v>1321.61</v>
      </c>
      <c r="M270" s="182">
        <f>K270/L270</f>
        <v>1.7524080477599294E-2</v>
      </c>
      <c r="N270" s="181">
        <v>328.42</v>
      </c>
      <c r="O270" s="181">
        <f>M270*N270</f>
        <v>5.7552585104531602</v>
      </c>
      <c r="P270" s="181">
        <f>M270*60*1000</f>
        <v>1051.4448286559577</v>
      </c>
      <c r="Q270" s="183">
        <f>P270*N270/1000</f>
        <v>345.31551062718967</v>
      </c>
    </row>
    <row r="271" spans="1:17" s="14" customFormat="1" ht="12.75" customHeight="1">
      <c r="A271" s="171"/>
      <c r="B271" s="179" t="s">
        <v>841</v>
      </c>
      <c r="C271" s="173" t="s">
        <v>827</v>
      </c>
      <c r="D271" s="174">
        <v>60</v>
      </c>
      <c r="E271" s="174">
        <v>1974</v>
      </c>
      <c r="F271" s="175">
        <v>69.245999999999995</v>
      </c>
      <c r="G271" s="175">
        <v>4.6634399999999996</v>
      </c>
      <c r="H271" s="175">
        <v>9.6</v>
      </c>
      <c r="I271" s="175">
        <v>54.982568000000001</v>
      </c>
      <c r="J271" s="176">
        <v>3124.65</v>
      </c>
      <c r="K271" s="176">
        <v>54.982568000000001</v>
      </c>
      <c r="L271" s="176">
        <v>3124.65</v>
      </c>
      <c r="M271" s="177">
        <v>1.7596392555966268E-2</v>
      </c>
      <c r="N271" s="176">
        <v>285.03500000000003</v>
      </c>
      <c r="O271" s="176">
        <v>5.0155877521898455</v>
      </c>
      <c r="P271" s="176">
        <v>1055.783553357976</v>
      </c>
      <c r="Q271" s="178">
        <v>300.93526513139074</v>
      </c>
    </row>
    <row r="272" spans="1:17" s="14" customFormat="1" ht="12.75" customHeight="1">
      <c r="A272" s="171"/>
      <c r="B272" s="172" t="s">
        <v>953</v>
      </c>
      <c r="C272" s="173" t="s">
        <v>930</v>
      </c>
      <c r="D272" s="174">
        <v>80</v>
      </c>
      <c r="E272" s="174">
        <v>1964</v>
      </c>
      <c r="F272" s="175">
        <v>86.207999999999998</v>
      </c>
      <c r="G272" s="175">
        <v>5.7629999999999999</v>
      </c>
      <c r="H272" s="175">
        <v>12.6624</v>
      </c>
      <c r="I272" s="175">
        <v>67.782608999999994</v>
      </c>
      <c r="J272" s="176">
        <v>3831.94</v>
      </c>
      <c r="K272" s="176">
        <v>67.782608999999994</v>
      </c>
      <c r="L272" s="176">
        <v>3831.94</v>
      </c>
      <c r="M272" s="177">
        <v>1.7688849251293076E-2</v>
      </c>
      <c r="N272" s="176">
        <v>267.26799999999997</v>
      </c>
      <c r="O272" s="176">
        <v>4.7276633616945976</v>
      </c>
      <c r="P272" s="176">
        <v>1061.3309550775843</v>
      </c>
      <c r="Q272" s="178">
        <v>283.6598017016758</v>
      </c>
    </row>
    <row r="273" spans="1:17" s="14" customFormat="1" ht="12.75" customHeight="1">
      <c r="A273" s="171"/>
      <c r="B273" s="172" t="s">
        <v>775</v>
      </c>
      <c r="C273" s="48" t="s">
        <v>751</v>
      </c>
      <c r="D273" s="17">
        <v>80</v>
      </c>
      <c r="E273" s="17">
        <v>1970</v>
      </c>
      <c r="F273" s="180">
        <v>33.799999999999997</v>
      </c>
      <c r="G273" s="180">
        <v>5.6</v>
      </c>
      <c r="H273" s="180">
        <v>12.7</v>
      </c>
      <c r="I273" s="180">
        <v>33.799999999999997</v>
      </c>
      <c r="J273" s="181">
        <v>1906.3</v>
      </c>
      <c r="K273" s="181">
        <v>33.799999999999997</v>
      </c>
      <c r="L273" s="181">
        <v>1906.3</v>
      </c>
      <c r="M273" s="182">
        <f>K273/L273</f>
        <v>1.7730682473902321E-2</v>
      </c>
      <c r="N273" s="181">
        <v>308.60000000000002</v>
      </c>
      <c r="O273" s="181">
        <f>M273*N273</f>
        <v>5.4716886114462566</v>
      </c>
      <c r="P273" s="181">
        <f>M273*60*1000</f>
        <v>1063.8409484341394</v>
      </c>
      <c r="Q273" s="183">
        <f>P273*N273/1000</f>
        <v>328.30131668677541</v>
      </c>
    </row>
    <row r="274" spans="1:17" s="14" customFormat="1" ht="12.75" customHeight="1">
      <c r="A274" s="171"/>
      <c r="B274" s="172" t="s">
        <v>743</v>
      </c>
      <c r="C274" s="48" t="s">
        <v>714</v>
      </c>
      <c r="D274" s="17">
        <v>72</v>
      </c>
      <c r="E274" s="17">
        <v>1970</v>
      </c>
      <c r="F274" s="180">
        <v>88.706699999999998</v>
      </c>
      <c r="G274" s="180">
        <v>14.391400000000001</v>
      </c>
      <c r="H274" s="180">
        <v>7.2</v>
      </c>
      <c r="I274" s="180">
        <v>67.115300000000005</v>
      </c>
      <c r="J274" s="181">
        <v>3717.97</v>
      </c>
      <c r="K274" s="181">
        <v>67.115399999999994</v>
      </c>
      <c r="L274" s="181">
        <v>3717.97</v>
      </c>
      <c r="M274" s="182">
        <f>K274/L274</f>
        <v>1.8051624945870998E-2</v>
      </c>
      <c r="N274" s="181">
        <v>249.16499999999999</v>
      </c>
      <c r="O274" s="181">
        <f>M274*N274</f>
        <v>4.4978331296379475</v>
      </c>
      <c r="P274" s="181">
        <f>M274*60*1000</f>
        <v>1083.09749675226</v>
      </c>
      <c r="Q274" s="183">
        <f>P274*N274/1000</f>
        <v>269.86998777827682</v>
      </c>
    </row>
    <row r="275" spans="1:17" s="14" customFormat="1" ht="12.75" customHeight="1">
      <c r="A275" s="171"/>
      <c r="B275" s="172" t="s">
        <v>887</v>
      </c>
      <c r="C275" s="184" t="s">
        <v>886</v>
      </c>
      <c r="D275" s="185">
        <v>10</v>
      </c>
      <c r="E275" s="185">
        <v>1959</v>
      </c>
      <c r="F275" s="186">
        <v>10.917999999999999</v>
      </c>
      <c r="G275" s="186">
        <v>0.88377899999999998</v>
      </c>
      <c r="H275" s="186">
        <v>1.92</v>
      </c>
      <c r="I275" s="186">
        <v>8.1142219999999998</v>
      </c>
      <c r="J275" s="187">
        <v>543.35</v>
      </c>
      <c r="K275" s="187">
        <v>8.1142219999999998</v>
      </c>
      <c r="L275" s="187">
        <v>446.8</v>
      </c>
      <c r="M275" s="188">
        <v>1.8160747538048343E-2</v>
      </c>
      <c r="N275" s="187">
        <v>243.39700000000002</v>
      </c>
      <c r="O275" s="187">
        <v>4.4202714685183526</v>
      </c>
      <c r="P275" s="187">
        <v>1089.6448522829005</v>
      </c>
      <c r="Q275" s="189">
        <v>265.21628811110116</v>
      </c>
    </row>
    <row r="276" spans="1:17" s="14" customFormat="1" ht="12.75" customHeight="1">
      <c r="A276" s="171"/>
      <c r="B276" s="172" t="s">
        <v>43</v>
      </c>
      <c r="C276" s="48" t="s">
        <v>46</v>
      </c>
      <c r="D276" s="17">
        <v>29</v>
      </c>
      <c r="E276" s="17" t="s">
        <v>42</v>
      </c>
      <c r="F276" s="180">
        <f>G276+H276+I276</f>
        <v>37.1</v>
      </c>
      <c r="G276" s="180">
        <v>3.1</v>
      </c>
      <c r="H276" s="180">
        <v>4.6399999999999997</v>
      </c>
      <c r="I276" s="180">
        <v>29.36</v>
      </c>
      <c r="J276" s="181">
        <v>1612.1</v>
      </c>
      <c r="K276" s="181">
        <f>I276</f>
        <v>29.36</v>
      </c>
      <c r="L276" s="181">
        <f>J276</f>
        <v>1612.1</v>
      </c>
      <c r="M276" s="182">
        <f>K276/L276</f>
        <v>1.8212269710315736E-2</v>
      </c>
      <c r="N276" s="181">
        <v>328.42</v>
      </c>
      <c r="O276" s="181">
        <f>M276*N276</f>
        <v>5.9812736182618949</v>
      </c>
      <c r="P276" s="181">
        <f>M276*60*1000</f>
        <v>1092.7361826189442</v>
      </c>
      <c r="Q276" s="183">
        <f>P276*N276/1000</f>
        <v>358.87641709571369</v>
      </c>
    </row>
    <row r="277" spans="1:17" s="14" customFormat="1" ht="12.75" customHeight="1">
      <c r="A277" s="171"/>
      <c r="B277" s="172" t="s">
        <v>775</v>
      </c>
      <c r="C277" s="48" t="s">
        <v>752</v>
      </c>
      <c r="D277" s="17">
        <v>70</v>
      </c>
      <c r="E277" s="17">
        <v>1978</v>
      </c>
      <c r="F277" s="180">
        <v>76.8</v>
      </c>
      <c r="G277" s="180">
        <v>6.74</v>
      </c>
      <c r="H277" s="180">
        <v>11.2</v>
      </c>
      <c r="I277" s="180">
        <v>58.85</v>
      </c>
      <c r="J277" s="181">
        <v>3231.2</v>
      </c>
      <c r="K277" s="181">
        <v>58.85</v>
      </c>
      <c r="L277" s="181">
        <v>3231.2</v>
      </c>
      <c r="M277" s="182">
        <f>K277/L277</f>
        <v>1.8213047784104978E-2</v>
      </c>
      <c r="N277" s="181">
        <v>308.60000000000002</v>
      </c>
      <c r="O277" s="181">
        <f>M277*N277</f>
        <v>5.620546546174797</v>
      </c>
      <c r="P277" s="181">
        <f>M277*60*1000</f>
        <v>1092.7828670462986</v>
      </c>
      <c r="Q277" s="183">
        <f>P277*N277/1000</f>
        <v>337.23279277048778</v>
      </c>
    </row>
    <row r="278" spans="1:17" s="14" customFormat="1" ht="12.75" customHeight="1">
      <c r="A278" s="171"/>
      <c r="B278" s="172" t="s">
        <v>916</v>
      </c>
      <c r="C278" s="173" t="s">
        <v>890</v>
      </c>
      <c r="D278" s="174">
        <v>50</v>
      </c>
      <c r="E278" s="174">
        <v>1972</v>
      </c>
      <c r="F278" s="175">
        <v>59.390999999999998</v>
      </c>
      <c r="G278" s="175">
        <v>3.8759999999999999</v>
      </c>
      <c r="H278" s="175">
        <v>8</v>
      </c>
      <c r="I278" s="175">
        <v>47.514999000000003</v>
      </c>
      <c r="J278" s="176">
        <v>2601.9</v>
      </c>
      <c r="K278" s="176">
        <v>47.514999000000003</v>
      </c>
      <c r="L278" s="176">
        <v>2601.9</v>
      </c>
      <c r="M278" s="177">
        <v>1.8261654560129136E-2</v>
      </c>
      <c r="N278" s="176">
        <v>311.95800000000003</v>
      </c>
      <c r="O278" s="176">
        <v>5.6968692332687656</v>
      </c>
      <c r="P278" s="176">
        <v>1095.6992736077482</v>
      </c>
      <c r="Q278" s="178">
        <v>341.81215399612591</v>
      </c>
    </row>
    <row r="279" spans="1:17" s="14" customFormat="1" ht="12.75" customHeight="1">
      <c r="A279" s="171"/>
      <c r="B279" s="172" t="s">
        <v>916</v>
      </c>
      <c r="C279" s="173" t="s">
        <v>891</v>
      </c>
      <c r="D279" s="174">
        <v>51</v>
      </c>
      <c r="E279" s="174">
        <v>1972</v>
      </c>
      <c r="F279" s="175">
        <v>61.540999999999997</v>
      </c>
      <c r="G279" s="175">
        <v>5.8395000000000001</v>
      </c>
      <c r="H279" s="175">
        <v>8</v>
      </c>
      <c r="I279" s="175">
        <v>47.701498000000001</v>
      </c>
      <c r="J279" s="176">
        <v>2608.15</v>
      </c>
      <c r="K279" s="176">
        <v>47.701498000000001</v>
      </c>
      <c r="L279" s="176">
        <v>2608.15</v>
      </c>
      <c r="M279" s="177">
        <v>1.8289399766117747E-2</v>
      </c>
      <c r="N279" s="176">
        <v>311.95800000000003</v>
      </c>
      <c r="O279" s="176">
        <v>5.705524572238561</v>
      </c>
      <c r="P279" s="176">
        <v>1097.3639859670648</v>
      </c>
      <c r="Q279" s="178">
        <v>342.33147433431361</v>
      </c>
    </row>
    <row r="280" spans="1:17" s="14" customFormat="1" ht="12.75" customHeight="1">
      <c r="A280" s="171"/>
      <c r="B280" s="172" t="s">
        <v>78</v>
      </c>
      <c r="C280" s="48" t="s">
        <v>483</v>
      </c>
      <c r="D280" s="17">
        <v>60</v>
      </c>
      <c r="E280" s="17" t="s">
        <v>475</v>
      </c>
      <c r="F280" s="180">
        <f>SUM(G280,H280,I280)</f>
        <v>62.150000000000006</v>
      </c>
      <c r="G280" s="180">
        <v>6.7709999999999999</v>
      </c>
      <c r="H280" s="180">
        <v>9.6</v>
      </c>
      <c r="I280" s="180">
        <v>45.779000000000003</v>
      </c>
      <c r="J280" s="181"/>
      <c r="K280" s="181">
        <f>I280</f>
        <v>45.779000000000003</v>
      </c>
      <c r="L280" s="181">
        <v>2501.58</v>
      </c>
      <c r="M280" s="182">
        <f>K280/L280</f>
        <v>1.8300034378272934E-2</v>
      </c>
      <c r="N280" s="181">
        <v>243.07</v>
      </c>
      <c r="O280" s="181">
        <f>M280*N280</f>
        <v>4.448189356326802</v>
      </c>
      <c r="P280" s="181">
        <f>M280*60*1000</f>
        <v>1098.002062696376</v>
      </c>
      <c r="Q280" s="183">
        <f>P280*N280/1000</f>
        <v>266.8913613796081</v>
      </c>
    </row>
    <row r="281" spans="1:17" s="14" customFormat="1" ht="12.75" customHeight="1">
      <c r="A281" s="171"/>
      <c r="B281" s="172" t="s">
        <v>126</v>
      </c>
      <c r="C281" s="48" t="s">
        <v>105</v>
      </c>
      <c r="D281" s="17">
        <v>54</v>
      </c>
      <c r="E281" s="17">
        <v>1985</v>
      </c>
      <c r="F281" s="180">
        <v>81.06</v>
      </c>
      <c r="G281" s="180">
        <v>8.8699999999999992</v>
      </c>
      <c r="H281" s="180">
        <v>8.48</v>
      </c>
      <c r="I281" s="180">
        <f>F281-G281-H281</f>
        <v>63.709999999999994</v>
      </c>
      <c r="J281" s="181">
        <v>3480.02</v>
      </c>
      <c r="K281" s="181">
        <f>I281/J281*L281</f>
        <v>63.709999999999994</v>
      </c>
      <c r="L281" s="181">
        <v>3480.02</v>
      </c>
      <c r="M281" s="182">
        <f>K281/L281</f>
        <v>1.8307366049620404E-2</v>
      </c>
      <c r="N281" s="181">
        <v>281.32900000000001</v>
      </c>
      <c r="O281" s="181">
        <f>M281*N281</f>
        <v>5.150392983373659</v>
      </c>
      <c r="P281" s="181">
        <f>M281*60*1000</f>
        <v>1098.4419629772242</v>
      </c>
      <c r="Q281" s="183">
        <f>P281*N281/1000</f>
        <v>309.02357900241947</v>
      </c>
    </row>
    <row r="282" spans="1:17" s="14" customFormat="1" ht="12.75" customHeight="1">
      <c r="A282" s="171"/>
      <c r="B282" s="172" t="s">
        <v>394</v>
      </c>
      <c r="C282" s="48" t="s">
        <v>387</v>
      </c>
      <c r="D282" s="17">
        <v>60</v>
      </c>
      <c r="E282" s="17">
        <v>1966</v>
      </c>
      <c r="F282" s="180">
        <f>SUM(G282:I282)</f>
        <v>63.773995999999997</v>
      </c>
      <c r="G282" s="180">
        <v>4.1738549999999996</v>
      </c>
      <c r="H282" s="180">
        <v>9.4659999999999993</v>
      </c>
      <c r="I282" s="180">
        <v>50.134141</v>
      </c>
      <c r="J282" s="181">
        <v>2733.17</v>
      </c>
      <c r="K282" s="181">
        <f>I282</f>
        <v>50.134141</v>
      </c>
      <c r="L282" s="181">
        <f>J282</f>
        <v>2733.17</v>
      </c>
      <c r="M282" s="182">
        <f>K282/L282</f>
        <v>1.8342854999871944E-2</v>
      </c>
      <c r="N282" s="181">
        <v>220.94300000000001</v>
      </c>
      <c r="O282" s="181">
        <f>M282*N282</f>
        <v>4.0527254122367076</v>
      </c>
      <c r="P282" s="181">
        <f>M282*60*1000</f>
        <v>1100.5712999923167</v>
      </c>
      <c r="Q282" s="183">
        <f>P282*N282/1000</f>
        <v>243.16352473420241</v>
      </c>
    </row>
    <row r="283" spans="1:17" s="14" customFormat="1" ht="12.75" customHeight="1">
      <c r="A283" s="171"/>
      <c r="B283" s="172" t="s">
        <v>383</v>
      </c>
      <c r="C283" s="173" t="s">
        <v>343</v>
      </c>
      <c r="D283" s="174">
        <v>35</v>
      </c>
      <c r="E283" s="174" t="s">
        <v>42</v>
      </c>
      <c r="F283" s="175">
        <v>55.323999999999998</v>
      </c>
      <c r="G283" s="175">
        <v>6.0965429999999996</v>
      </c>
      <c r="H283" s="175">
        <v>8.64</v>
      </c>
      <c r="I283" s="175">
        <v>40.587457999999998</v>
      </c>
      <c r="J283" s="176">
        <v>2212.0500000000002</v>
      </c>
      <c r="K283" s="176">
        <v>40.587457999999998</v>
      </c>
      <c r="L283" s="176">
        <v>2212.0500000000002</v>
      </c>
      <c r="M283" s="177">
        <v>1.8348345652223048E-2</v>
      </c>
      <c r="N283" s="176">
        <v>265.41500000000002</v>
      </c>
      <c r="O283" s="176">
        <v>4.8699261612847806</v>
      </c>
      <c r="P283" s="176">
        <v>1100.900739133383</v>
      </c>
      <c r="Q283" s="178">
        <v>292.19556967708689</v>
      </c>
    </row>
    <row r="284" spans="1:17" s="14" customFormat="1" ht="12.75" customHeight="1">
      <c r="A284" s="171"/>
      <c r="B284" s="179" t="s">
        <v>841</v>
      </c>
      <c r="C284" s="173" t="s">
        <v>828</v>
      </c>
      <c r="D284" s="174">
        <v>30</v>
      </c>
      <c r="E284" s="174">
        <v>1977</v>
      </c>
      <c r="F284" s="175">
        <v>37.201000000000001</v>
      </c>
      <c r="G284" s="175">
        <v>3.8250000000000002</v>
      </c>
      <c r="H284" s="175">
        <v>4.8</v>
      </c>
      <c r="I284" s="175">
        <v>28.576000000000001</v>
      </c>
      <c r="J284" s="176">
        <v>1557.06</v>
      </c>
      <c r="K284" s="176">
        <v>28.576000000000001</v>
      </c>
      <c r="L284" s="176">
        <v>1557.06</v>
      </c>
      <c r="M284" s="177">
        <v>1.8352536189999102E-2</v>
      </c>
      <c r="N284" s="176">
        <v>285.03500000000003</v>
      </c>
      <c r="O284" s="176">
        <v>5.2311151529163942</v>
      </c>
      <c r="P284" s="176">
        <v>1101.1521713999462</v>
      </c>
      <c r="Q284" s="178">
        <v>313.86690917498368</v>
      </c>
    </row>
    <row r="285" spans="1:17" s="14" customFormat="1" ht="12.75" customHeight="1">
      <c r="A285" s="171"/>
      <c r="B285" s="172" t="s">
        <v>916</v>
      </c>
      <c r="C285" s="173" t="s">
        <v>892</v>
      </c>
      <c r="D285" s="174">
        <v>39</v>
      </c>
      <c r="E285" s="174">
        <v>1990</v>
      </c>
      <c r="F285" s="175">
        <v>52.055999999999997</v>
      </c>
      <c r="G285" s="175">
        <v>4.9319040000000003</v>
      </c>
      <c r="H285" s="175">
        <v>6.32</v>
      </c>
      <c r="I285" s="175">
        <v>40.804096999999999</v>
      </c>
      <c r="J285" s="176">
        <v>2218.0300000000002</v>
      </c>
      <c r="K285" s="176">
        <v>40.804096999999999</v>
      </c>
      <c r="L285" s="176">
        <v>2218.0300000000002</v>
      </c>
      <c r="M285" s="177">
        <v>1.8396548739196491E-2</v>
      </c>
      <c r="N285" s="176">
        <v>311.95800000000003</v>
      </c>
      <c r="O285" s="176">
        <v>5.738950551582259</v>
      </c>
      <c r="P285" s="176">
        <v>1103.7929243517895</v>
      </c>
      <c r="Q285" s="178">
        <v>344.33703309493558</v>
      </c>
    </row>
    <row r="286" spans="1:17" s="14" customFormat="1" ht="12.75" customHeight="1">
      <c r="A286" s="171"/>
      <c r="B286" s="179" t="s">
        <v>240</v>
      </c>
      <c r="C286" s="48" t="s">
        <v>215</v>
      </c>
      <c r="D286" s="17">
        <v>39</v>
      </c>
      <c r="E286" s="17">
        <v>1992</v>
      </c>
      <c r="F286" s="180">
        <f>SUM(G286+H286+I286)</f>
        <v>53</v>
      </c>
      <c r="G286" s="180">
        <v>4.5</v>
      </c>
      <c r="H286" s="180">
        <v>6.2</v>
      </c>
      <c r="I286" s="180">
        <v>42.3</v>
      </c>
      <c r="J286" s="181">
        <v>2279.6999999999998</v>
      </c>
      <c r="K286" s="181">
        <v>42.3</v>
      </c>
      <c r="L286" s="181">
        <v>2279.6999999999998</v>
      </c>
      <c r="M286" s="182">
        <f>SUM(K286/L286)</f>
        <v>1.8555073035925781E-2</v>
      </c>
      <c r="N286" s="181">
        <v>231.3</v>
      </c>
      <c r="O286" s="181">
        <f>SUM(M286*N286)</f>
        <v>4.2917883932096332</v>
      </c>
      <c r="P286" s="181">
        <f>SUM(M286*60*1000)</f>
        <v>1113.3043821555468</v>
      </c>
      <c r="Q286" s="183">
        <f>SUM(O286*60)</f>
        <v>257.50730359257801</v>
      </c>
    </row>
    <row r="287" spans="1:17" s="14" customFormat="1" ht="12.75" customHeight="1">
      <c r="A287" s="171"/>
      <c r="B287" s="172" t="s">
        <v>213</v>
      </c>
      <c r="C287" s="48" t="s">
        <v>198</v>
      </c>
      <c r="D287" s="17">
        <v>60</v>
      </c>
      <c r="E287" s="17">
        <v>1974</v>
      </c>
      <c r="F287" s="180">
        <v>74.63</v>
      </c>
      <c r="G287" s="180">
        <v>6.8570700000000002</v>
      </c>
      <c r="H287" s="180">
        <v>9.6</v>
      </c>
      <c r="I287" s="180">
        <v>58.172930000000001</v>
      </c>
      <c r="J287" s="181">
        <v>3118.24</v>
      </c>
      <c r="K287" s="181">
        <v>58.172930000000001</v>
      </c>
      <c r="L287" s="181">
        <v>3118.24</v>
      </c>
      <c r="M287" s="182">
        <f>K287/L287</f>
        <v>1.8655693596387708E-2</v>
      </c>
      <c r="N287" s="181">
        <v>206.55500000000001</v>
      </c>
      <c r="O287" s="181">
        <f>K287*N287/J287</f>
        <v>3.8534267908018629</v>
      </c>
      <c r="P287" s="181">
        <f>M287*60*1000</f>
        <v>1119.3416157832626</v>
      </c>
      <c r="Q287" s="183">
        <f>O287*60</f>
        <v>231.20560744811178</v>
      </c>
    </row>
    <row r="288" spans="1:17" s="14" customFormat="1" ht="12.75" customHeight="1">
      <c r="A288" s="171"/>
      <c r="B288" s="172" t="s">
        <v>394</v>
      </c>
      <c r="C288" s="48" t="s">
        <v>609</v>
      </c>
      <c r="D288" s="17">
        <v>40</v>
      </c>
      <c r="E288" s="17">
        <v>1988</v>
      </c>
      <c r="F288" s="180">
        <f>SUM(G288:I288)</f>
        <v>52.859999000000002</v>
      </c>
      <c r="G288" s="180">
        <v>4.2900340000000003</v>
      </c>
      <c r="H288" s="180">
        <v>6.4</v>
      </c>
      <c r="I288" s="180">
        <v>42.169964999999998</v>
      </c>
      <c r="J288" s="181">
        <v>2258.8200000000002</v>
      </c>
      <c r="K288" s="181">
        <f>I288</f>
        <v>42.169964999999998</v>
      </c>
      <c r="L288" s="181">
        <f>J288</f>
        <v>2258.8200000000002</v>
      </c>
      <c r="M288" s="182">
        <f>K288/L288</f>
        <v>1.866902409222514E-2</v>
      </c>
      <c r="N288" s="181">
        <v>220.94300000000001</v>
      </c>
      <c r="O288" s="181">
        <f>M288*N288</f>
        <v>4.1247901900084996</v>
      </c>
      <c r="P288" s="181">
        <f>M288*60*1000</f>
        <v>1120.1414455335084</v>
      </c>
      <c r="Q288" s="183">
        <f>P288*N288/1000</f>
        <v>247.48741140050996</v>
      </c>
    </row>
    <row r="289" spans="1:17" s="14" customFormat="1" ht="12.75" customHeight="1">
      <c r="A289" s="171"/>
      <c r="B289" s="172" t="s">
        <v>213</v>
      </c>
      <c r="C289" s="48" t="s">
        <v>197</v>
      </c>
      <c r="D289" s="17">
        <v>60</v>
      </c>
      <c r="E289" s="17">
        <v>1980</v>
      </c>
      <c r="F289" s="180">
        <v>75.63</v>
      </c>
      <c r="G289" s="180">
        <v>8.2738200000000006</v>
      </c>
      <c r="H289" s="180">
        <v>9.44</v>
      </c>
      <c r="I289" s="180">
        <v>57.916179999999997</v>
      </c>
      <c r="J289" s="181">
        <v>3091.1</v>
      </c>
      <c r="K289" s="181">
        <v>57.916179999999997</v>
      </c>
      <c r="L289" s="181">
        <v>3091.1</v>
      </c>
      <c r="M289" s="182">
        <f>K289/L289</f>
        <v>1.8736430396946072E-2</v>
      </c>
      <c r="N289" s="181">
        <v>206.55500000000001</v>
      </c>
      <c r="O289" s="181">
        <f>K289*N289/J289</f>
        <v>3.8701033806411957</v>
      </c>
      <c r="P289" s="181">
        <f>M289*60*1000</f>
        <v>1124.1858238167642</v>
      </c>
      <c r="Q289" s="183">
        <f>O289*60</f>
        <v>232.20620283847174</v>
      </c>
    </row>
    <row r="290" spans="1:17" s="14" customFormat="1" ht="12.75" customHeight="1">
      <c r="A290" s="171"/>
      <c r="B290" s="172" t="s">
        <v>916</v>
      </c>
      <c r="C290" s="173" t="s">
        <v>893</v>
      </c>
      <c r="D290" s="174">
        <v>30</v>
      </c>
      <c r="E290" s="174">
        <v>1974</v>
      </c>
      <c r="F290" s="175">
        <v>39.868000000000002</v>
      </c>
      <c r="G290" s="175">
        <v>2.3862899999999998</v>
      </c>
      <c r="H290" s="175">
        <v>4.8</v>
      </c>
      <c r="I290" s="175">
        <v>32.681711</v>
      </c>
      <c r="J290" s="176">
        <v>1743.53</v>
      </c>
      <c r="K290" s="176">
        <v>32.681711</v>
      </c>
      <c r="L290" s="176">
        <v>1743.53</v>
      </c>
      <c r="M290" s="177">
        <v>1.8744564762292592E-2</v>
      </c>
      <c r="N290" s="176">
        <v>311.95800000000003</v>
      </c>
      <c r="O290" s="176">
        <v>5.8475169341152728</v>
      </c>
      <c r="P290" s="176">
        <v>1124.6738857375556</v>
      </c>
      <c r="Q290" s="178">
        <v>350.85101604691636</v>
      </c>
    </row>
    <row r="291" spans="1:17" s="14" customFormat="1" ht="12.75" customHeight="1">
      <c r="A291" s="171"/>
      <c r="B291" s="172" t="s">
        <v>916</v>
      </c>
      <c r="C291" s="173" t="s">
        <v>894</v>
      </c>
      <c r="D291" s="174">
        <v>59</v>
      </c>
      <c r="E291" s="174">
        <v>1991</v>
      </c>
      <c r="F291" s="175">
        <v>59.015000000000001</v>
      </c>
      <c r="G291" s="175">
        <v>5.1882809999999999</v>
      </c>
      <c r="H291" s="175">
        <v>8</v>
      </c>
      <c r="I291" s="175">
        <v>45.826720000000002</v>
      </c>
      <c r="J291" s="176">
        <v>2442.5500000000002</v>
      </c>
      <c r="K291" s="176">
        <v>45.826720000000002</v>
      </c>
      <c r="L291" s="176">
        <v>2442.5500000000002</v>
      </c>
      <c r="M291" s="177">
        <v>1.8761834967554399E-2</v>
      </c>
      <c r="N291" s="176">
        <v>311.95800000000003</v>
      </c>
      <c r="O291" s="176">
        <v>5.8529045128083359</v>
      </c>
      <c r="P291" s="176">
        <v>1125.7100980532639</v>
      </c>
      <c r="Q291" s="178">
        <v>351.17427076850009</v>
      </c>
    </row>
    <row r="292" spans="1:17" s="14" customFormat="1" ht="12.75" customHeight="1">
      <c r="A292" s="171"/>
      <c r="B292" s="172" t="s">
        <v>394</v>
      </c>
      <c r="C292" s="48" t="s">
        <v>391</v>
      </c>
      <c r="D292" s="17">
        <v>60</v>
      </c>
      <c r="E292" s="17">
        <v>1972</v>
      </c>
      <c r="F292" s="180">
        <f>SUM(G292:I292)</f>
        <v>66.126998999999998</v>
      </c>
      <c r="G292" s="180">
        <v>5.2383759999999997</v>
      </c>
      <c r="H292" s="180">
        <v>9.6</v>
      </c>
      <c r="I292" s="180">
        <v>51.288623000000001</v>
      </c>
      <c r="J292" s="181">
        <v>2732.36</v>
      </c>
      <c r="K292" s="181">
        <f>I292</f>
        <v>51.288623000000001</v>
      </c>
      <c r="L292" s="181">
        <f>J292</f>
        <v>2732.36</v>
      </c>
      <c r="M292" s="182">
        <f>K292/L292</f>
        <v>1.877081460715279E-2</v>
      </c>
      <c r="N292" s="181">
        <v>220.94300000000001</v>
      </c>
      <c r="O292" s="181">
        <f>M292*N292</f>
        <v>4.1472800917481587</v>
      </c>
      <c r="P292" s="181">
        <f>M292*60*1000</f>
        <v>1126.2488764291675</v>
      </c>
      <c r="Q292" s="183">
        <f>P292*N292/1000</f>
        <v>248.83680550488955</v>
      </c>
    </row>
    <row r="293" spans="1:17" s="14" customFormat="1" ht="12.75" customHeight="1">
      <c r="A293" s="171"/>
      <c r="B293" s="172" t="s">
        <v>775</v>
      </c>
      <c r="C293" s="48" t="s">
        <v>753</v>
      </c>
      <c r="D293" s="17">
        <v>40</v>
      </c>
      <c r="E293" s="17" t="s">
        <v>42</v>
      </c>
      <c r="F293" s="180">
        <v>52.9</v>
      </c>
      <c r="G293" s="180">
        <v>3.9</v>
      </c>
      <c r="H293" s="180">
        <v>6.4</v>
      </c>
      <c r="I293" s="180">
        <v>42.5</v>
      </c>
      <c r="J293" s="181">
        <v>2264.86</v>
      </c>
      <c r="K293" s="181">
        <v>42.55</v>
      </c>
      <c r="L293" s="181">
        <v>2264.86</v>
      </c>
      <c r="M293" s="182">
        <f>K293/L293</f>
        <v>1.878703319410471E-2</v>
      </c>
      <c r="N293" s="181">
        <v>308.60000000000002</v>
      </c>
      <c r="O293" s="181">
        <f>M293*N293</f>
        <v>5.7976784437007138</v>
      </c>
      <c r="P293" s="181">
        <f>M293*60*1000</f>
        <v>1127.2219916462827</v>
      </c>
      <c r="Q293" s="183">
        <f>P293*N293/1000</f>
        <v>347.86070662204287</v>
      </c>
    </row>
    <row r="294" spans="1:17" s="14" customFormat="1" ht="12.75" customHeight="1">
      <c r="A294" s="171"/>
      <c r="B294" s="172" t="s">
        <v>78</v>
      </c>
      <c r="C294" s="48" t="s">
        <v>484</v>
      </c>
      <c r="D294" s="17">
        <v>55</v>
      </c>
      <c r="E294" s="17" t="s">
        <v>475</v>
      </c>
      <c r="F294" s="180">
        <f>SUM(G294,H294,I294)</f>
        <v>63.521000000000001</v>
      </c>
      <c r="G294" s="180">
        <v>7.0010000000000003</v>
      </c>
      <c r="H294" s="180">
        <v>6.85</v>
      </c>
      <c r="I294" s="180">
        <v>49.67</v>
      </c>
      <c r="J294" s="181"/>
      <c r="K294" s="181">
        <f>I294</f>
        <v>49.67</v>
      </c>
      <c r="L294" s="181">
        <v>2639.89</v>
      </c>
      <c r="M294" s="182">
        <f>K294/L294</f>
        <v>1.881517790513999E-2</v>
      </c>
      <c r="N294" s="181">
        <v>243.07</v>
      </c>
      <c r="O294" s="181">
        <f>M294*N294</f>
        <v>4.5734052934023772</v>
      </c>
      <c r="P294" s="181">
        <f>M294*60*1000</f>
        <v>1128.9106743083994</v>
      </c>
      <c r="Q294" s="183">
        <f>P294*N294/1000</f>
        <v>274.40431760414265</v>
      </c>
    </row>
    <row r="295" spans="1:17" s="14" customFormat="1" ht="12.75" customHeight="1">
      <c r="A295" s="171"/>
      <c r="B295" s="172" t="s">
        <v>383</v>
      </c>
      <c r="C295" s="173" t="s">
        <v>344</v>
      </c>
      <c r="D295" s="174">
        <v>72</v>
      </c>
      <c r="E295" s="174">
        <v>1985</v>
      </c>
      <c r="F295" s="175">
        <v>116.95099999999999</v>
      </c>
      <c r="G295" s="175">
        <v>16.021176000000001</v>
      </c>
      <c r="H295" s="175">
        <v>17.28</v>
      </c>
      <c r="I295" s="175">
        <v>83.649830000000009</v>
      </c>
      <c r="J295" s="176">
        <v>4428.07</v>
      </c>
      <c r="K295" s="176">
        <v>83.649830000000009</v>
      </c>
      <c r="L295" s="176">
        <v>4428.07</v>
      </c>
      <c r="M295" s="177">
        <v>1.8890810217543991E-2</v>
      </c>
      <c r="N295" s="176">
        <v>265.41500000000002</v>
      </c>
      <c r="O295" s="176">
        <v>5.0139043938894385</v>
      </c>
      <c r="P295" s="176">
        <v>1133.4486130526393</v>
      </c>
      <c r="Q295" s="178">
        <v>300.83426363336628</v>
      </c>
    </row>
    <row r="296" spans="1:17" s="14" customFormat="1" ht="12.75" customHeight="1">
      <c r="A296" s="171"/>
      <c r="B296" s="179" t="s">
        <v>240</v>
      </c>
      <c r="C296" s="48" t="s">
        <v>221</v>
      </c>
      <c r="D296" s="17">
        <v>20</v>
      </c>
      <c r="E296" s="17">
        <v>1991</v>
      </c>
      <c r="F296" s="180">
        <f>SUM(G296+H296+I296)</f>
        <v>24.9</v>
      </c>
      <c r="G296" s="180">
        <v>1.3</v>
      </c>
      <c r="H296" s="180">
        <v>3.2</v>
      </c>
      <c r="I296" s="180">
        <v>20.399999999999999</v>
      </c>
      <c r="J296" s="181">
        <v>1074.5999999999999</v>
      </c>
      <c r="K296" s="181">
        <v>20.399999999999999</v>
      </c>
      <c r="L296" s="181">
        <v>1074.5999999999999</v>
      </c>
      <c r="M296" s="182">
        <f>SUM(K296/L296)</f>
        <v>1.8983807928531549E-2</v>
      </c>
      <c r="N296" s="181">
        <v>231.3</v>
      </c>
      <c r="O296" s="181">
        <f>SUM(M296*N296)</f>
        <v>4.3909547738693471</v>
      </c>
      <c r="P296" s="181">
        <f>SUM(M296*60*1000)</f>
        <v>1139.028475711893</v>
      </c>
      <c r="Q296" s="183">
        <f>SUM(O296*60)</f>
        <v>263.4572864321608</v>
      </c>
    </row>
    <row r="297" spans="1:17" s="14" customFormat="1" ht="12.75" customHeight="1">
      <c r="A297" s="171"/>
      <c r="B297" s="172" t="s">
        <v>743</v>
      </c>
      <c r="C297" s="48" t="s">
        <v>715</v>
      </c>
      <c r="D297" s="17">
        <v>72</v>
      </c>
      <c r="E297" s="17">
        <v>1988</v>
      </c>
      <c r="F297" s="180">
        <v>116.76600000000001</v>
      </c>
      <c r="G297" s="180">
        <v>15.8811</v>
      </c>
      <c r="H297" s="180">
        <v>10.08</v>
      </c>
      <c r="I297" s="180">
        <v>90.804900000000004</v>
      </c>
      <c r="J297" s="181">
        <v>4778.01</v>
      </c>
      <c r="K297" s="181">
        <v>90.804900000000004</v>
      </c>
      <c r="L297" s="181">
        <v>4778.01</v>
      </c>
      <c r="M297" s="182">
        <f>K297/L297</f>
        <v>1.9004753024794842E-2</v>
      </c>
      <c r="N297" s="181">
        <v>249.16499999999999</v>
      </c>
      <c r="O297" s="181">
        <f>M297*N297</f>
        <v>4.7353192874230068</v>
      </c>
      <c r="P297" s="181">
        <f>M297*60*1000</f>
        <v>1140.2851814876906</v>
      </c>
      <c r="Q297" s="183">
        <f>P297*N297/1000</f>
        <v>284.11915724538039</v>
      </c>
    </row>
    <row r="298" spans="1:17" s="14" customFormat="1" ht="12.75" customHeight="1">
      <c r="A298" s="171"/>
      <c r="B298" s="179" t="s">
        <v>544</v>
      </c>
      <c r="C298" s="191" t="s">
        <v>583</v>
      </c>
      <c r="D298" s="192">
        <v>54</v>
      </c>
      <c r="E298" s="193" t="s">
        <v>42</v>
      </c>
      <c r="F298" s="194">
        <v>70.8</v>
      </c>
      <c r="G298" s="194">
        <v>5.38</v>
      </c>
      <c r="H298" s="194">
        <v>8.64</v>
      </c>
      <c r="I298" s="194">
        <v>56.78</v>
      </c>
      <c r="J298" s="195">
        <v>2985.12</v>
      </c>
      <c r="K298" s="196">
        <v>56.78</v>
      </c>
      <c r="L298" s="195">
        <v>2985.12</v>
      </c>
      <c r="M298" s="197">
        <f>K298/L298</f>
        <v>1.9021010880634615E-2</v>
      </c>
      <c r="N298" s="198">
        <v>223.3</v>
      </c>
      <c r="O298" s="198">
        <f>M298*N298</f>
        <v>4.2473917296457095</v>
      </c>
      <c r="P298" s="198">
        <f>M298*60*1000</f>
        <v>1141.2606528380768</v>
      </c>
      <c r="Q298" s="199">
        <f>P298*N298/1000</f>
        <v>254.84350377874256</v>
      </c>
    </row>
    <row r="299" spans="1:17" s="14" customFormat="1" ht="12.75" customHeight="1">
      <c r="A299" s="171"/>
      <c r="B299" s="172" t="s">
        <v>394</v>
      </c>
      <c r="C299" s="48" t="s">
        <v>392</v>
      </c>
      <c r="D299" s="17">
        <v>45</v>
      </c>
      <c r="E299" s="17">
        <v>1993</v>
      </c>
      <c r="F299" s="180">
        <f>SUM(G299:I299)</f>
        <v>56.791004999999998</v>
      </c>
      <c r="G299" s="180">
        <v>4.7683350000000004</v>
      </c>
      <c r="H299" s="180">
        <v>7.2</v>
      </c>
      <c r="I299" s="180">
        <v>44.822670000000002</v>
      </c>
      <c r="J299" s="181">
        <v>2350.4499999999998</v>
      </c>
      <c r="K299" s="181">
        <f>I299</f>
        <v>44.822670000000002</v>
      </c>
      <c r="L299" s="181">
        <f>J299</f>
        <v>2350.4499999999998</v>
      </c>
      <c r="M299" s="182">
        <f>K299/L299</f>
        <v>1.9069824927141613E-2</v>
      </c>
      <c r="N299" s="181">
        <v>220.94300000000001</v>
      </c>
      <c r="O299" s="181">
        <f>M299*N299</f>
        <v>4.2133443288774499</v>
      </c>
      <c r="P299" s="181">
        <f>M299*60*1000</f>
        <v>1144.1894956284968</v>
      </c>
      <c r="Q299" s="183">
        <f>P299*N299/1000</f>
        <v>252.80065973264698</v>
      </c>
    </row>
    <row r="300" spans="1:17" s="14" customFormat="1" ht="12.75" customHeight="1">
      <c r="A300" s="171"/>
      <c r="B300" s="172" t="s">
        <v>78</v>
      </c>
      <c r="C300" s="48" t="s">
        <v>82</v>
      </c>
      <c r="D300" s="17">
        <v>55</v>
      </c>
      <c r="E300" s="17" t="s">
        <v>475</v>
      </c>
      <c r="F300" s="180">
        <f>SUM(G300,H300,I300)</f>
        <v>63.486000000000004</v>
      </c>
      <c r="G300" s="180">
        <v>6.1310000000000002</v>
      </c>
      <c r="H300" s="180">
        <v>8.8000000000000007</v>
      </c>
      <c r="I300" s="180">
        <v>48.555</v>
      </c>
      <c r="J300" s="181"/>
      <c r="K300" s="181">
        <f>I300</f>
        <v>48.555</v>
      </c>
      <c r="L300" s="181">
        <v>2542.62</v>
      </c>
      <c r="M300" s="182">
        <f>K300/L300</f>
        <v>1.9096443825660146E-2</v>
      </c>
      <c r="N300" s="181">
        <v>243.07</v>
      </c>
      <c r="O300" s="181">
        <f>M300*N300</f>
        <v>4.6417726007032112</v>
      </c>
      <c r="P300" s="181">
        <f>M300*60*1000</f>
        <v>1145.7866295396086</v>
      </c>
      <c r="Q300" s="183">
        <f>P300*N300/1000</f>
        <v>278.50635604219269</v>
      </c>
    </row>
    <row r="301" spans="1:17" s="14" customFormat="1" ht="12.75" customHeight="1">
      <c r="A301" s="171"/>
      <c r="B301" s="179" t="s">
        <v>808</v>
      </c>
      <c r="C301" s="173" t="s">
        <v>800</v>
      </c>
      <c r="D301" s="174">
        <v>44</v>
      </c>
      <c r="E301" s="174">
        <v>1964</v>
      </c>
      <c r="F301" s="175">
        <v>58.4</v>
      </c>
      <c r="G301" s="175">
        <v>3.0958899999999998</v>
      </c>
      <c r="H301" s="175">
        <v>4.8</v>
      </c>
      <c r="I301" s="175">
        <v>50.504116000000003</v>
      </c>
      <c r="J301" s="176">
        <v>1865.95</v>
      </c>
      <c r="K301" s="176">
        <v>50.504116000000003</v>
      </c>
      <c r="L301" s="176">
        <v>2642.27</v>
      </c>
      <c r="M301" s="177">
        <v>1.9113911901508931E-2</v>
      </c>
      <c r="N301" s="176">
        <v>286.452</v>
      </c>
      <c r="O301" s="176">
        <v>5.4752182920110366</v>
      </c>
      <c r="P301" s="176">
        <v>1146.834714090536</v>
      </c>
      <c r="Q301" s="178">
        <v>328.5130975206622</v>
      </c>
    </row>
    <row r="302" spans="1:17" s="14" customFormat="1" ht="12.75" customHeight="1">
      <c r="A302" s="171"/>
      <c r="B302" s="172" t="s">
        <v>916</v>
      </c>
      <c r="C302" s="173" t="s">
        <v>895</v>
      </c>
      <c r="D302" s="174">
        <v>39</v>
      </c>
      <c r="E302" s="174">
        <v>1990</v>
      </c>
      <c r="F302" s="175">
        <v>54.567</v>
      </c>
      <c r="G302" s="175">
        <v>4.2986370000000003</v>
      </c>
      <c r="H302" s="175">
        <v>6.4</v>
      </c>
      <c r="I302" s="175">
        <v>43.868364</v>
      </c>
      <c r="J302" s="176">
        <v>2294.0500000000002</v>
      </c>
      <c r="K302" s="176">
        <v>43.868364</v>
      </c>
      <c r="L302" s="176">
        <v>2294.0500000000002</v>
      </c>
      <c r="M302" s="177">
        <v>1.912267125825505E-2</v>
      </c>
      <c r="N302" s="176">
        <v>311.95800000000003</v>
      </c>
      <c r="O302" s="176">
        <v>5.9654702803827293</v>
      </c>
      <c r="P302" s="176">
        <v>1147.3602754953029</v>
      </c>
      <c r="Q302" s="178">
        <v>357.92821682296375</v>
      </c>
    </row>
    <row r="303" spans="1:17" s="14" customFormat="1" ht="12.75" customHeight="1">
      <c r="A303" s="171"/>
      <c r="B303" s="172" t="s">
        <v>78</v>
      </c>
      <c r="C303" s="48" t="s">
        <v>486</v>
      </c>
      <c r="D303" s="17">
        <v>30</v>
      </c>
      <c r="E303" s="17" t="s">
        <v>475</v>
      </c>
      <c r="F303" s="180">
        <f>SUM(G303,H303,I303)</f>
        <v>40.698999999999998</v>
      </c>
      <c r="G303" s="180">
        <v>2.0950000000000002</v>
      </c>
      <c r="H303" s="180">
        <f>4.8+0.331</f>
        <v>5.1310000000000002</v>
      </c>
      <c r="I303" s="180">
        <v>33.472999999999999</v>
      </c>
      <c r="J303" s="181"/>
      <c r="K303" s="181">
        <f>I303</f>
        <v>33.472999999999999</v>
      </c>
      <c r="L303" s="181">
        <v>1747.33</v>
      </c>
      <c r="M303" s="182">
        <f>K303/L303</f>
        <v>1.9156656155391368E-2</v>
      </c>
      <c r="N303" s="181">
        <v>243.07</v>
      </c>
      <c r="O303" s="181">
        <f>M303*N303</f>
        <v>4.6564084116909799</v>
      </c>
      <c r="P303" s="181">
        <f>M303*60*1000</f>
        <v>1149.399369323482</v>
      </c>
      <c r="Q303" s="183">
        <f>P303*N303/1000</f>
        <v>279.38450470145881</v>
      </c>
    </row>
    <row r="304" spans="1:17" s="14" customFormat="1" ht="12.75" customHeight="1">
      <c r="A304" s="171"/>
      <c r="B304" s="172" t="s">
        <v>394</v>
      </c>
      <c r="C304" s="48" t="s">
        <v>610</v>
      </c>
      <c r="D304" s="17">
        <v>100</v>
      </c>
      <c r="E304" s="17">
        <v>1970</v>
      </c>
      <c r="F304" s="180">
        <f>SUM(G304:I304)</f>
        <v>108.702996</v>
      </c>
      <c r="G304" s="180">
        <v>8.0276479999999992</v>
      </c>
      <c r="H304" s="180">
        <v>16</v>
      </c>
      <c r="I304" s="180">
        <v>84.675348</v>
      </c>
      <c r="J304" s="181">
        <v>4417.03</v>
      </c>
      <c r="K304" s="181">
        <f>I304</f>
        <v>84.675348</v>
      </c>
      <c r="L304" s="181">
        <f>J304</f>
        <v>4417.03</v>
      </c>
      <c r="M304" s="182">
        <f>K304/L304</f>
        <v>1.9170199885443388E-2</v>
      </c>
      <c r="N304" s="181">
        <v>220.94300000000001</v>
      </c>
      <c r="O304" s="181">
        <f>M304*N304</f>
        <v>4.235521473289519</v>
      </c>
      <c r="P304" s="181">
        <f>M304*60*1000</f>
        <v>1150.2119931266034</v>
      </c>
      <c r="Q304" s="183">
        <f>P304*N304/1000</f>
        <v>254.13128839737115</v>
      </c>
    </row>
    <row r="305" spans="1:17" s="14" customFormat="1" ht="12.75" customHeight="1">
      <c r="A305" s="171"/>
      <c r="B305" s="172" t="s">
        <v>916</v>
      </c>
      <c r="C305" s="173" t="s">
        <v>896</v>
      </c>
      <c r="D305" s="174">
        <v>58</v>
      </c>
      <c r="E305" s="174">
        <v>1991</v>
      </c>
      <c r="F305" s="175">
        <v>61.014000000000003</v>
      </c>
      <c r="G305" s="175">
        <v>4.7341259999999998</v>
      </c>
      <c r="H305" s="175">
        <v>9.44</v>
      </c>
      <c r="I305" s="175">
        <v>46.839872</v>
      </c>
      <c r="J305" s="176">
        <v>2439.79</v>
      </c>
      <c r="K305" s="176">
        <v>46.839872</v>
      </c>
      <c r="L305" s="176">
        <v>2439.79</v>
      </c>
      <c r="M305" s="177">
        <v>1.9198321166985683E-2</v>
      </c>
      <c r="N305" s="176">
        <v>311.95800000000003</v>
      </c>
      <c r="O305" s="176">
        <v>5.9890698746105206</v>
      </c>
      <c r="P305" s="176">
        <v>1151.8992700191411</v>
      </c>
      <c r="Q305" s="178">
        <v>359.34419247663124</v>
      </c>
    </row>
    <row r="306" spans="1:17" s="14" customFormat="1" ht="12.75" customHeight="1">
      <c r="A306" s="171"/>
      <c r="B306" s="172" t="s">
        <v>953</v>
      </c>
      <c r="C306" s="173" t="s">
        <v>931</v>
      </c>
      <c r="D306" s="174">
        <v>22</v>
      </c>
      <c r="E306" s="174">
        <v>1994</v>
      </c>
      <c r="F306" s="175">
        <v>27.873000000000001</v>
      </c>
      <c r="G306" s="175">
        <v>1.990683</v>
      </c>
      <c r="H306" s="175">
        <v>3.52</v>
      </c>
      <c r="I306" s="175">
        <v>22.362317000000001</v>
      </c>
      <c r="J306" s="176">
        <v>1162.77</v>
      </c>
      <c r="K306" s="176">
        <v>22.362317000000001</v>
      </c>
      <c r="L306" s="176">
        <v>1162.77</v>
      </c>
      <c r="M306" s="177">
        <v>1.9231934948442084E-2</v>
      </c>
      <c r="N306" s="176">
        <v>267.26799999999997</v>
      </c>
      <c r="O306" s="176">
        <v>5.1400807898002183</v>
      </c>
      <c r="P306" s="176">
        <v>1153.9160969065249</v>
      </c>
      <c r="Q306" s="178">
        <v>308.40484738801308</v>
      </c>
    </row>
    <row r="307" spans="1:17" s="14" customFormat="1" ht="12.75" customHeight="1">
      <c r="A307" s="171"/>
      <c r="B307" s="172" t="s">
        <v>394</v>
      </c>
      <c r="C307" s="48" t="s">
        <v>611</v>
      </c>
      <c r="D307" s="17">
        <v>40</v>
      </c>
      <c r="E307" s="17">
        <v>1995</v>
      </c>
      <c r="F307" s="180">
        <f>SUM(G307:I307)</f>
        <v>53.990999000000002</v>
      </c>
      <c r="G307" s="180">
        <v>5.78721</v>
      </c>
      <c r="H307" s="180">
        <v>6.4</v>
      </c>
      <c r="I307" s="180">
        <v>41.803789000000002</v>
      </c>
      <c r="J307" s="181">
        <v>2169.11</v>
      </c>
      <c r="K307" s="181">
        <f>I307</f>
        <v>41.803789000000002</v>
      </c>
      <c r="L307" s="181">
        <f>J307</f>
        <v>2169.11</v>
      </c>
      <c r="M307" s="182">
        <f>K307/L307</f>
        <v>1.9272323210902168E-2</v>
      </c>
      <c r="N307" s="181">
        <v>220.94300000000001</v>
      </c>
      <c r="O307" s="181">
        <f>M307*N307</f>
        <v>4.2580849071863582</v>
      </c>
      <c r="P307" s="181">
        <f>M307*60*1000</f>
        <v>1156.3393926541301</v>
      </c>
      <c r="Q307" s="183">
        <f>P307*N307/1000</f>
        <v>255.48509443118147</v>
      </c>
    </row>
    <row r="308" spans="1:17" s="14" customFormat="1" ht="12.75" customHeight="1">
      <c r="A308" s="171"/>
      <c r="B308" s="172" t="s">
        <v>78</v>
      </c>
      <c r="C308" s="48" t="s">
        <v>480</v>
      </c>
      <c r="D308" s="17">
        <v>10</v>
      </c>
      <c r="E308" s="17" t="s">
        <v>475</v>
      </c>
      <c r="F308" s="180">
        <f>SUM(G308,H308,I308)</f>
        <v>16.59</v>
      </c>
      <c r="G308" s="180">
        <v>1.3029999999999999</v>
      </c>
      <c r="H308" s="180">
        <v>1.6</v>
      </c>
      <c r="I308" s="180">
        <v>13.686999999999999</v>
      </c>
      <c r="J308" s="181"/>
      <c r="K308" s="181">
        <f>I308</f>
        <v>13.686999999999999</v>
      </c>
      <c r="L308" s="181">
        <v>705.87</v>
      </c>
      <c r="M308" s="182">
        <f>K308/L308</f>
        <v>1.9390255996146598E-2</v>
      </c>
      <c r="N308" s="181">
        <v>243.07</v>
      </c>
      <c r="O308" s="181">
        <f>M308*N308</f>
        <v>4.7131895249833535</v>
      </c>
      <c r="P308" s="181">
        <f>M308*60*1000</f>
        <v>1163.415359768796</v>
      </c>
      <c r="Q308" s="183">
        <f>P308*N308/1000</f>
        <v>282.79137149900123</v>
      </c>
    </row>
    <row r="309" spans="1:17" s="14" customFormat="1" ht="12.75" customHeight="1">
      <c r="A309" s="171"/>
      <c r="B309" s="172" t="s">
        <v>980</v>
      </c>
      <c r="C309" s="48" t="s">
        <v>955</v>
      </c>
      <c r="D309" s="17">
        <v>40</v>
      </c>
      <c r="E309" s="17">
        <v>1991</v>
      </c>
      <c r="F309" s="180">
        <v>54.338999999999999</v>
      </c>
      <c r="G309" s="180">
        <v>3.9390000000000001</v>
      </c>
      <c r="H309" s="180">
        <v>6.4</v>
      </c>
      <c r="I309" s="180">
        <v>44</v>
      </c>
      <c r="J309" s="181">
        <v>2268.5300000000002</v>
      </c>
      <c r="K309" s="181">
        <v>44</v>
      </c>
      <c r="L309" s="181">
        <v>2268.59</v>
      </c>
      <c r="M309" s="182">
        <f>K309/L309</f>
        <v>1.9395307217258295E-2</v>
      </c>
      <c r="N309" s="181">
        <v>275.22500000000002</v>
      </c>
      <c r="O309" s="181">
        <f>M309*N309</f>
        <v>5.3380734288699143</v>
      </c>
      <c r="P309" s="181">
        <f>M309*60*1000</f>
        <v>1163.7184330354978</v>
      </c>
      <c r="Q309" s="183">
        <f>P309*N309/1000</f>
        <v>320.2844057321949</v>
      </c>
    </row>
    <row r="310" spans="1:17" s="14" customFormat="1" ht="12.75" customHeight="1">
      <c r="A310" s="171"/>
      <c r="B310" s="172" t="s">
        <v>743</v>
      </c>
      <c r="C310" s="48" t="s">
        <v>716</v>
      </c>
      <c r="D310" s="17">
        <v>45</v>
      </c>
      <c r="E310" s="17">
        <v>1984</v>
      </c>
      <c r="F310" s="180">
        <v>72.729399999999998</v>
      </c>
      <c r="G310" s="180">
        <v>9.7402999999999995</v>
      </c>
      <c r="H310" s="180">
        <v>4.5</v>
      </c>
      <c r="I310" s="180">
        <v>58.489100000000001</v>
      </c>
      <c r="J310" s="181">
        <v>3010.82</v>
      </c>
      <c r="K310" s="181">
        <v>58.489199999999997</v>
      </c>
      <c r="L310" s="181">
        <v>3010.82</v>
      </c>
      <c r="M310" s="182">
        <f>K310/L310</f>
        <v>1.9426335682637949E-2</v>
      </c>
      <c r="N310" s="181">
        <v>249.16499999999999</v>
      </c>
      <c r="O310" s="181">
        <f>M310*N310</f>
        <v>4.8403629303644848</v>
      </c>
      <c r="P310" s="181">
        <f>M310*60*1000</f>
        <v>1165.5801409582768</v>
      </c>
      <c r="Q310" s="183">
        <f>P310*N310/1000</f>
        <v>290.42177582186901</v>
      </c>
    </row>
    <row r="311" spans="1:17" s="14" customFormat="1" ht="12.75" customHeight="1">
      <c r="A311" s="171"/>
      <c r="B311" s="179" t="s">
        <v>151</v>
      </c>
      <c r="C311" s="48" t="s">
        <v>132</v>
      </c>
      <c r="D311" s="17">
        <v>40</v>
      </c>
      <c r="E311" s="17">
        <v>1992</v>
      </c>
      <c r="F311" s="180">
        <f>G311+H311+I311</f>
        <v>54.998999999999995</v>
      </c>
      <c r="G311" s="180">
        <v>4.117</v>
      </c>
      <c r="H311" s="180">
        <v>6.4</v>
      </c>
      <c r="I311" s="180">
        <v>44.481999999999999</v>
      </c>
      <c r="J311" s="181">
        <v>2289.4899999999998</v>
      </c>
      <c r="K311" s="181">
        <v>44.481999999999999</v>
      </c>
      <c r="L311" s="181">
        <v>2289.4899999999998</v>
      </c>
      <c r="M311" s="182">
        <f>K311/L311</f>
        <v>1.9428781082249762E-2</v>
      </c>
      <c r="N311" s="181">
        <v>216</v>
      </c>
      <c r="O311" s="181">
        <f>M311*N311*1.09</f>
        <v>4.5743122180048843</v>
      </c>
      <c r="P311" s="181">
        <f>M311*60*1000</f>
        <v>1165.7268649349858</v>
      </c>
      <c r="Q311" s="183">
        <f>P311*N311/1000</f>
        <v>251.79700282595692</v>
      </c>
    </row>
    <row r="312" spans="1:17" s="14" customFormat="1" ht="12.75" customHeight="1">
      <c r="A312" s="171"/>
      <c r="B312" s="172" t="s">
        <v>916</v>
      </c>
      <c r="C312" s="173" t="s">
        <v>897</v>
      </c>
      <c r="D312" s="174">
        <v>50</v>
      </c>
      <c r="E312" s="174">
        <v>1971</v>
      </c>
      <c r="F312" s="175">
        <v>63.838000000000001</v>
      </c>
      <c r="G312" s="175">
        <v>4.3639169999999998</v>
      </c>
      <c r="H312" s="175">
        <v>9.6</v>
      </c>
      <c r="I312" s="175">
        <v>49.874082000000001</v>
      </c>
      <c r="J312" s="176">
        <v>2564.8000000000002</v>
      </c>
      <c r="K312" s="176">
        <v>49.874082000000001</v>
      </c>
      <c r="L312" s="176">
        <v>2564.8000000000002</v>
      </c>
      <c r="M312" s="177">
        <v>1.9445602776044915E-2</v>
      </c>
      <c r="N312" s="176">
        <v>311.95800000000003</v>
      </c>
      <c r="O312" s="176">
        <v>6.0662113508094198</v>
      </c>
      <c r="P312" s="176">
        <v>1166.736166562695</v>
      </c>
      <c r="Q312" s="178">
        <v>363.97268104856528</v>
      </c>
    </row>
    <row r="313" spans="1:17" s="14" customFormat="1" ht="12.75" customHeight="1">
      <c r="A313" s="171"/>
      <c r="B313" s="172" t="s">
        <v>383</v>
      </c>
      <c r="C313" s="173" t="s">
        <v>345</v>
      </c>
      <c r="D313" s="174">
        <v>37</v>
      </c>
      <c r="E313" s="174">
        <v>1985</v>
      </c>
      <c r="F313" s="175">
        <v>57.459000000000003</v>
      </c>
      <c r="G313" s="175">
        <v>5.7685599999999999</v>
      </c>
      <c r="H313" s="175">
        <v>8.64</v>
      </c>
      <c r="I313" s="175">
        <v>43.050436000000005</v>
      </c>
      <c r="J313" s="176">
        <v>2212.4</v>
      </c>
      <c r="K313" s="176">
        <v>43.050436000000005</v>
      </c>
      <c r="L313" s="176">
        <v>2212.4</v>
      </c>
      <c r="M313" s="177">
        <v>1.9458703670222385E-2</v>
      </c>
      <c r="N313" s="176">
        <v>265.41500000000002</v>
      </c>
      <c r="O313" s="176">
        <v>5.1646318346320745</v>
      </c>
      <c r="P313" s="176">
        <v>1167.522220213343</v>
      </c>
      <c r="Q313" s="178">
        <v>309.87791007792441</v>
      </c>
    </row>
    <row r="314" spans="1:17" s="14" customFormat="1" ht="12.75" customHeight="1">
      <c r="A314" s="171"/>
      <c r="B314" s="179" t="s">
        <v>841</v>
      </c>
      <c r="C314" s="173" t="s">
        <v>829</v>
      </c>
      <c r="D314" s="174">
        <v>31</v>
      </c>
      <c r="E314" s="174">
        <v>1972</v>
      </c>
      <c r="F314" s="175">
        <v>40.951999999999998</v>
      </c>
      <c r="G314" s="175">
        <v>2.7086610000000002</v>
      </c>
      <c r="H314" s="175">
        <v>4.8</v>
      </c>
      <c r="I314" s="175">
        <v>33.443345000000001</v>
      </c>
      <c r="J314" s="176">
        <v>1718.52</v>
      </c>
      <c r="K314" s="176">
        <v>33.443345000000001</v>
      </c>
      <c r="L314" s="176">
        <v>1718.52</v>
      </c>
      <c r="M314" s="177">
        <v>1.9460550357284175E-2</v>
      </c>
      <c r="N314" s="176">
        <v>285.03500000000003</v>
      </c>
      <c r="O314" s="176">
        <v>5.5469379710884947</v>
      </c>
      <c r="P314" s="176">
        <v>1167.6330214370505</v>
      </c>
      <c r="Q314" s="178">
        <v>332.81627826530968</v>
      </c>
    </row>
    <row r="315" spans="1:17" s="14" customFormat="1" ht="12.75" customHeight="1">
      <c r="A315" s="171"/>
      <c r="B315" s="172" t="s">
        <v>213</v>
      </c>
      <c r="C315" s="48" t="s">
        <v>193</v>
      </c>
      <c r="D315" s="17">
        <v>50</v>
      </c>
      <c r="E315" s="17">
        <v>1975</v>
      </c>
      <c r="F315" s="180">
        <v>59.73</v>
      </c>
      <c r="G315" s="180">
        <v>3.6720000000000002</v>
      </c>
      <c r="H315" s="180">
        <v>7.68</v>
      </c>
      <c r="I315" s="180">
        <v>48.378</v>
      </c>
      <c r="J315" s="181">
        <v>2485.16</v>
      </c>
      <c r="K315" s="181">
        <v>48.378</v>
      </c>
      <c r="L315" s="181">
        <v>2485.16</v>
      </c>
      <c r="M315" s="182">
        <f>K315/L315</f>
        <v>1.9466754655635854E-2</v>
      </c>
      <c r="N315" s="181">
        <v>206.55500000000001</v>
      </c>
      <c r="O315" s="181">
        <f>K315*N315/J315</f>
        <v>4.0209555078948647</v>
      </c>
      <c r="P315" s="181">
        <f>M315*60*1000</f>
        <v>1168.0052793381512</v>
      </c>
      <c r="Q315" s="183">
        <f>O315*60</f>
        <v>241.25733047369187</v>
      </c>
    </row>
    <row r="316" spans="1:17" s="14" customFormat="1" ht="12.75" customHeight="1">
      <c r="A316" s="171"/>
      <c r="B316" s="179" t="s">
        <v>278</v>
      </c>
      <c r="C316" s="48" t="s">
        <v>266</v>
      </c>
      <c r="D316" s="17">
        <v>80</v>
      </c>
      <c r="E316" s="17" t="s">
        <v>42</v>
      </c>
      <c r="F316" s="180">
        <f>G316+H316+I316</f>
        <v>97.789999999999992</v>
      </c>
      <c r="G316" s="180">
        <v>5.94</v>
      </c>
      <c r="H316" s="180">
        <v>13.03</v>
      </c>
      <c r="I316" s="180">
        <v>78.819999999999993</v>
      </c>
      <c r="J316" s="181">
        <v>3919.9</v>
      </c>
      <c r="K316" s="181">
        <v>72.16</v>
      </c>
      <c r="L316" s="181">
        <v>3686.36</v>
      </c>
      <c r="M316" s="200">
        <f>K316/L316</f>
        <v>1.9574865178658619E-2</v>
      </c>
      <c r="N316" s="201">
        <v>207.8</v>
      </c>
      <c r="O316" s="202">
        <f>M316*N316</f>
        <v>4.0676569841252617</v>
      </c>
      <c r="P316" s="202">
        <f>M316*60*1000</f>
        <v>1174.4919107195171</v>
      </c>
      <c r="Q316" s="203">
        <f>P316*N316/1000</f>
        <v>244.05941904751566</v>
      </c>
    </row>
    <row r="317" spans="1:17" s="14" customFormat="1" ht="12.75" customHeight="1">
      <c r="A317" s="171"/>
      <c r="B317" s="179" t="s">
        <v>326</v>
      </c>
      <c r="C317" s="48" t="s">
        <v>688</v>
      </c>
      <c r="D317" s="17">
        <v>40</v>
      </c>
      <c r="E317" s="17"/>
      <c r="F317" s="180">
        <f>SUM(I317+H317+G317)</f>
        <v>49.14</v>
      </c>
      <c r="G317" s="180">
        <v>4.9539999999999997</v>
      </c>
      <c r="H317" s="180">
        <v>6.4</v>
      </c>
      <c r="I317" s="180">
        <v>37.786000000000001</v>
      </c>
      <c r="J317" s="181">
        <v>1928.6</v>
      </c>
      <c r="K317" s="181">
        <f>SUM(M317*L317)</f>
        <v>36.511842000000001</v>
      </c>
      <c r="L317" s="181">
        <v>1863.8</v>
      </c>
      <c r="M317" s="182">
        <v>1.959E-2</v>
      </c>
      <c r="N317" s="181">
        <v>206.45</v>
      </c>
      <c r="O317" s="181">
        <f>M317*N317</f>
        <v>4.0443555</v>
      </c>
      <c r="P317" s="181">
        <f>M317*60*1000</f>
        <v>1175.4000000000001</v>
      </c>
      <c r="Q317" s="183">
        <f>P317*N317/1000</f>
        <v>242.66133000000002</v>
      </c>
    </row>
    <row r="318" spans="1:17" s="14" customFormat="1" ht="12.75" customHeight="1">
      <c r="A318" s="171"/>
      <c r="B318" s="179" t="s">
        <v>841</v>
      </c>
      <c r="C318" s="173" t="s">
        <v>830</v>
      </c>
      <c r="D318" s="174">
        <v>30</v>
      </c>
      <c r="E318" s="174">
        <v>1975</v>
      </c>
      <c r="F318" s="175">
        <v>39.543999999999997</v>
      </c>
      <c r="G318" s="175">
        <v>3.6720000000000002</v>
      </c>
      <c r="H318" s="175">
        <v>4.8</v>
      </c>
      <c r="I318" s="175">
        <v>31.072004</v>
      </c>
      <c r="J318" s="176">
        <v>1582.74</v>
      </c>
      <c r="K318" s="176">
        <v>31.072004</v>
      </c>
      <c r="L318" s="176">
        <v>1582.74</v>
      </c>
      <c r="M318" s="177">
        <v>1.9631780330313254E-2</v>
      </c>
      <c r="N318" s="176">
        <v>285.03500000000003</v>
      </c>
      <c r="O318" s="176">
        <v>5.5957445064508384</v>
      </c>
      <c r="P318" s="176">
        <v>1177.9068198187952</v>
      </c>
      <c r="Q318" s="178">
        <v>335.74467038705029</v>
      </c>
    </row>
    <row r="319" spans="1:17" s="14" customFormat="1" ht="12.75" customHeight="1">
      <c r="A319" s="171"/>
      <c r="B319" s="179" t="s">
        <v>240</v>
      </c>
      <c r="C319" s="48" t="s">
        <v>214</v>
      </c>
      <c r="D319" s="17">
        <v>16</v>
      </c>
      <c r="E319" s="17">
        <v>1991</v>
      </c>
      <c r="F319" s="180">
        <f>SUM(G319+H319+I319)</f>
        <v>26.1</v>
      </c>
      <c r="G319" s="180">
        <v>2.4</v>
      </c>
      <c r="H319" s="180">
        <v>2.7</v>
      </c>
      <c r="I319" s="180">
        <v>21</v>
      </c>
      <c r="J319" s="181">
        <v>1069.04</v>
      </c>
      <c r="K319" s="181">
        <v>21</v>
      </c>
      <c r="L319" s="181">
        <v>1069.04</v>
      </c>
      <c r="M319" s="182">
        <f>SUM(K319/L319)</f>
        <v>1.9643792561550549E-2</v>
      </c>
      <c r="N319" s="181">
        <v>231.3</v>
      </c>
      <c r="O319" s="181">
        <f>SUM(M319*N319)</f>
        <v>4.5436092194866422</v>
      </c>
      <c r="P319" s="181">
        <f>SUM(M319*60*1000)</f>
        <v>1178.627553693033</v>
      </c>
      <c r="Q319" s="183">
        <f>SUM(O319*60)</f>
        <v>272.61655316919854</v>
      </c>
    </row>
    <row r="320" spans="1:17" s="14" customFormat="1" ht="12.75" customHeight="1">
      <c r="A320" s="171"/>
      <c r="B320" s="172" t="s">
        <v>980</v>
      </c>
      <c r="C320" s="48" t="s">
        <v>956</v>
      </c>
      <c r="D320" s="17">
        <v>40</v>
      </c>
      <c r="E320" s="17">
        <v>1989</v>
      </c>
      <c r="F320" s="180">
        <v>54.957000000000001</v>
      </c>
      <c r="G320" s="180">
        <v>3.665</v>
      </c>
      <c r="H320" s="180">
        <v>6.24</v>
      </c>
      <c r="I320" s="180">
        <v>45.091999999999999</v>
      </c>
      <c r="J320" s="181">
        <v>2277.1999999999998</v>
      </c>
      <c r="K320" s="181">
        <v>43.283000000000001</v>
      </c>
      <c r="L320" s="181">
        <v>2199.36</v>
      </c>
      <c r="M320" s="182">
        <f>K320/L320</f>
        <v>1.9679815946457152E-2</v>
      </c>
      <c r="N320" s="181">
        <v>275.22500000000002</v>
      </c>
      <c r="O320" s="181">
        <f>M320*N320</f>
        <v>5.4163773438636698</v>
      </c>
      <c r="P320" s="181">
        <f>M320*60*1000</f>
        <v>1180.788956787429</v>
      </c>
      <c r="Q320" s="183">
        <f>P320*N320/1000</f>
        <v>324.98264063182017</v>
      </c>
    </row>
    <row r="321" spans="1:17" s="14" customFormat="1" ht="12.75" customHeight="1">
      <c r="A321" s="171"/>
      <c r="B321" s="179" t="s">
        <v>240</v>
      </c>
      <c r="C321" s="48" t="s">
        <v>219</v>
      </c>
      <c r="D321" s="17">
        <v>40</v>
      </c>
      <c r="E321" s="17">
        <v>1986</v>
      </c>
      <c r="F321" s="180">
        <f>SUM(G321+H321+I321)</f>
        <v>54.599999999999994</v>
      </c>
      <c r="G321" s="180">
        <v>3.9</v>
      </c>
      <c r="H321" s="180">
        <v>6.4</v>
      </c>
      <c r="I321" s="180">
        <v>44.3</v>
      </c>
      <c r="J321" s="181">
        <v>2246.36</v>
      </c>
      <c r="K321" s="181">
        <v>44.3</v>
      </c>
      <c r="L321" s="181">
        <v>2246.4</v>
      </c>
      <c r="M321" s="182">
        <f>SUM(K321/L321)</f>
        <v>1.9720441595441594E-2</v>
      </c>
      <c r="N321" s="181">
        <v>231.3</v>
      </c>
      <c r="O321" s="181">
        <f>SUM(M321*N321)</f>
        <v>4.5613381410256411</v>
      </c>
      <c r="P321" s="181">
        <f>SUM(M321*60*1000)</f>
        <v>1183.2264957264956</v>
      </c>
      <c r="Q321" s="183">
        <f>SUM(O321*60)</f>
        <v>273.68028846153845</v>
      </c>
    </row>
    <row r="322" spans="1:17" s="14" customFormat="1" ht="12.75" customHeight="1">
      <c r="A322" s="171"/>
      <c r="B322" s="172" t="s">
        <v>126</v>
      </c>
      <c r="C322" s="48" t="s">
        <v>100</v>
      </c>
      <c r="D322" s="17">
        <v>50</v>
      </c>
      <c r="E322" s="17">
        <v>1988</v>
      </c>
      <c r="F322" s="180">
        <v>87.03</v>
      </c>
      <c r="G322" s="180">
        <v>7.96</v>
      </c>
      <c r="H322" s="180">
        <v>8</v>
      </c>
      <c r="I322" s="180">
        <f>F322-G322-H322</f>
        <v>71.070000000000007</v>
      </c>
      <c r="J322" s="181">
        <v>3582.32</v>
      </c>
      <c r="K322" s="181">
        <f>I322/J322*L322</f>
        <v>71.070000000000007</v>
      </c>
      <c r="L322" s="181">
        <v>3582.32</v>
      </c>
      <c r="M322" s="182">
        <f>K322/L322</f>
        <v>1.983909868465129E-2</v>
      </c>
      <c r="N322" s="181">
        <v>281.32900000000001</v>
      </c>
      <c r="O322" s="181">
        <f>M322*N322</f>
        <v>5.581313793854263</v>
      </c>
      <c r="P322" s="181">
        <f>M322*60*1000</f>
        <v>1190.3459210790775</v>
      </c>
      <c r="Q322" s="183">
        <f>P322*N322/1000</f>
        <v>334.87882763125577</v>
      </c>
    </row>
    <row r="323" spans="1:17" s="14" customFormat="1" ht="12.75" customHeight="1">
      <c r="A323" s="171"/>
      <c r="B323" s="172" t="s">
        <v>213</v>
      </c>
      <c r="C323" s="48" t="s">
        <v>199</v>
      </c>
      <c r="D323" s="17">
        <v>100</v>
      </c>
      <c r="E323" s="17">
        <v>1973</v>
      </c>
      <c r="F323" s="204">
        <v>95.31</v>
      </c>
      <c r="G323" s="180">
        <v>6.2253129999999999</v>
      </c>
      <c r="H323" s="180">
        <v>16</v>
      </c>
      <c r="I323" s="180">
        <v>73.084689999999995</v>
      </c>
      <c r="J323" s="181">
        <v>3676.85</v>
      </c>
      <c r="K323" s="181">
        <v>73.084699999999998</v>
      </c>
      <c r="L323" s="181">
        <v>3676.85</v>
      </c>
      <c r="M323" s="182">
        <f>K323/L323</f>
        <v>1.9876987094931804E-2</v>
      </c>
      <c r="N323" s="181">
        <v>206.55500000000001</v>
      </c>
      <c r="O323" s="181">
        <f>K323*N323/J323</f>
        <v>4.1056910693936386</v>
      </c>
      <c r="P323" s="181">
        <f>M323*60*1000</f>
        <v>1192.6192256959082</v>
      </c>
      <c r="Q323" s="183">
        <f>O323*60</f>
        <v>246.34146416361833</v>
      </c>
    </row>
    <row r="324" spans="1:17" s="14" customFormat="1" ht="12.75" customHeight="1">
      <c r="A324" s="171"/>
      <c r="B324" s="179" t="s">
        <v>241</v>
      </c>
      <c r="C324" s="48" t="s">
        <v>244</v>
      </c>
      <c r="D324" s="17">
        <v>30</v>
      </c>
      <c r="E324" s="17">
        <v>1989</v>
      </c>
      <c r="F324" s="180">
        <v>40.069000000000003</v>
      </c>
      <c r="G324" s="180">
        <v>3.51</v>
      </c>
      <c r="H324" s="180">
        <v>4.76</v>
      </c>
      <c r="I324" s="180">
        <v>31.835000000000001</v>
      </c>
      <c r="J324" s="181">
        <v>1599.2</v>
      </c>
      <c r="K324" s="181">
        <v>31.8</v>
      </c>
      <c r="L324" s="181">
        <v>1599.2</v>
      </c>
      <c r="M324" s="182">
        <f>K324/L324</f>
        <v>1.9884942471235619E-2</v>
      </c>
      <c r="N324" s="181">
        <v>309.887</v>
      </c>
      <c r="O324" s="181">
        <f>M324*N324</f>
        <v>6.1620851675837924</v>
      </c>
      <c r="P324" s="181">
        <f>M324*60*1000</f>
        <v>1193.0965482741371</v>
      </c>
      <c r="Q324" s="183">
        <f>P324*N324/1000</f>
        <v>369.72511005502753</v>
      </c>
    </row>
    <row r="325" spans="1:17" s="14" customFormat="1" ht="12.75" customHeight="1">
      <c r="A325" s="171"/>
      <c r="B325" s="179" t="s">
        <v>326</v>
      </c>
      <c r="C325" s="48" t="s">
        <v>301</v>
      </c>
      <c r="D325" s="17">
        <v>40</v>
      </c>
      <c r="E325" s="17">
        <v>1979</v>
      </c>
      <c r="F325" s="180">
        <f>SUM(I325+H325+G325)</f>
        <v>54.536999999999999</v>
      </c>
      <c r="G325" s="180">
        <v>4.633</v>
      </c>
      <c r="H325" s="180">
        <v>6.4</v>
      </c>
      <c r="I325" s="180">
        <v>43.503999999999998</v>
      </c>
      <c r="J325" s="181">
        <v>2184.1799999999998</v>
      </c>
      <c r="K325" s="181">
        <v>43.503999999999998</v>
      </c>
      <c r="L325" s="181">
        <v>2184.1799999999998</v>
      </c>
      <c r="M325" s="182">
        <f>K325/L325</f>
        <v>1.9917772344770119E-2</v>
      </c>
      <c r="N325" s="181">
        <v>206.45</v>
      </c>
      <c r="O325" s="181">
        <f>M325*N325</f>
        <v>4.1120241005777904</v>
      </c>
      <c r="P325" s="181">
        <f>M325*60*1000</f>
        <v>1195.0663406862072</v>
      </c>
      <c r="Q325" s="183">
        <f>P325*N325/1000</f>
        <v>246.72144603466745</v>
      </c>
    </row>
    <row r="326" spans="1:17" s="14" customFormat="1" ht="12.75" customHeight="1">
      <c r="A326" s="171"/>
      <c r="B326" s="179" t="s">
        <v>300</v>
      </c>
      <c r="C326" s="48" t="s">
        <v>671</v>
      </c>
      <c r="D326" s="17">
        <v>18</v>
      </c>
      <c r="E326" s="17">
        <v>1993</v>
      </c>
      <c r="F326" s="180">
        <f>G326+H326+I326</f>
        <v>32.11</v>
      </c>
      <c r="G326" s="180">
        <v>2.6743999999999999</v>
      </c>
      <c r="H326" s="180">
        <v>2.88</v>
      </c>
      <c r="I326" s="180">
        <v>26.555599999999998</v>
      </c>
      <c r="J326" s="181">
        <v>1330.03</v>
      </c>
      <c r="K326" s="181">
        <f>I326</f>
        <v>26.555599999999998</v>
      </c>
      <c r="L326" s="181">
        <f>J326</f>
        <v>1330.03</v>
      </c>
      <c r="M326" s="182">
        <f>K326/L326</f>
        <v>1.9966166176702781E-2</v>
      </c>
      <c r="N326" s="181">
        <v>174.6</v>
      </c>
      <c r="O326" s="181">
        <f>M326*N326</f>
        <v>3.4860926144523057</v>
      </c>
      <c r="P326" s="181">
        <f>M326*60*1000</f>
        <v>1197.969970602167</v>
      </c>
      <c r="Q326" s="183">
        <f>P326*N326/1000</f>
        <v>209.16555686713835</v>
      </c>
    </row>
    <row r="327" spans="1:17" s="14" customFormat="1" ht="12.75" customHeight="1">
      <c r="A327" s="171"/>
      <c r="B327" s="179" t="s">
        <v>151</v>
      </c>
      <c r="C327" s="48" t="s">
        <v>131</v>
      </c>
      <c r="D327" s="17">
        <v>40</v>
      </c>
      <c r="E327" s="17">
        <v>1992</v>
      </c>
      <c r="F327" s="180">
        <f>G327+H327+I327</f>
        <v>54.899000000000001</v>
      </c>
      <c r="G327" s="180">
        <v>3.45</v>
      </c>
      <c r="H327" s="180">
        <v>6.4</v>
      </c>
      <c r="I327" s="180">
        <v>45.048999999999999</v>
      </c>
      <c r="J327" s="181">
        <v>2256.0300000000002</v>
      </c>
      <c r="K327" s="181">
        <v>45.048999999999999</v>
      </c>
      <c r="L327" s="181">
        <v>2256.0300000000002</v>
      </c>
      <c r="M327" s="182">
        <f>K327/L327</f>
        <v>1.9968262833384307E-2</v>
      </c>
      <c r="N327" s="181">
        <v>216</v>
      </c>
      <c r="O327" s="181">
        <f>M327*N327*1.09</f>
        <v>4.7013278014920017</v>
      </c>
      <c r="P327" s="181">
        <f>M327*60*1000</f>
        <v>1198.0957700030583</v>
      </c>
      <c r="Q327" s="183">
        <f>P327*N327/1000</f>
        <v>258.78868632066059</v>
      </c>
    </row>
    <row r="328" spans="1:17" s="14" customFormat="1" ht="12.75" customHeight="1">
      <c r="A328" s="171"/>
      <c r="B328" s="179" t="s">
        <v>241</v>
      </c>
      <c r="C328" s="48" t="s">
        <v>245</v>
      </c>
      <c r="D328" s="17">
        <v>30</v>
      </c>
      <c r="E328" s="17">
        <v>1993</v>
      </c>
      <c r="F328" s="180">
        <v>41.003</v>
      </c>
      <c r="G328" s="180">
        <v>3.85</v>
      </c>
      <c r="H328" s="180">
        <v>4.8499999999999996</v>
      </c>
      <c r="I328" s="180">
        <v>32.348999999999997</v>
      </c>
      <c r="J328" s="181">
        <v>1614.9</v>
      </c>
      <c r="K328" s="181">
        <v>32.299999999999997</v>
      </c>
      <c r="L328" s="181">
        <v>1614.9</v>
      </c>
      <c r="M328" s="182">
        <f>K328/L328</f>
        <v>2.0001238466778124E-2</v>
      </c>
      <c r="N328" s="181">
        <v>309.887</v>
      </c>
      <c r="O328" s="181">
        <f>M328*N328</f>
        <v>6.1981237847544728</v>
      </c>
      <c r="P328" s="181">
        <f>M328*60*1000</f>
        <v>1200.0743080066873</v>
      </c>
      <c r="Q328" s="183">
        <f>P328*N328/1000</f>
        <v>371.88742708526831</v>
      </c>
    </row>
    <row r="329" spans="1:17" s="14" customFormat="1" ht="12.75" customHeight="1">
      <c r="A329" s="171"/>
      <c r="B329" s="172" t="s">
        <v>743</v>
      </c>
      <c r="C329" s="48" t="s">
        <v>717</v>
      </c>
      <c r="D329" s="17">
        <v>20</v>
      </c>
      <c r="E329" s="17">
        <v>2007</v>
      </c>
      <c r="F329" s="180">
        <v>26.7</v>
      </c>
      <c r="G329" s="180">
        <v>4.1820000000000004</v>
      </c>
      <c r="H329" s="180"/>
      <c r="I329" s="180">
        <v>22.518000000000001</v>
      </c>
      <c r="J329" s="181">
        <v>1125.75</v>
      </c>
      <c r="K329" s="181">
        <v>22.518000000000001</v>
      </c>
      <c r="L329" s="181">
        <v>1125.75</v>
      </c>
      <c r="M329" s="182">
        <f>K329/L329</f>
        <v>2.0002664890073286E-2</v>
      </c>
      <c r="N329" s="181">
        <v>249.16499999999999</v>
      </c>
      <c r="O329" s="181">
        <f>M329*N329</f>
        <v>4.9839639973351098</v>
      </c>
      <c r="P329" s="181">
        <f>M329*60*1000</f>
        <v>1200.1598934043971</v>
      </c>
      <c r="Q329" s="183">
        <f>P329*N329/1000</f>
        <v>299.03783984010659</v>
      </c>
    </row>
    <row r="330" spans="1:17" s="14" customFormat="1" ht="12.75" customHeight="1">
      <c r="A330" s="171"/>
      <c r="B330" s="179" t="s">
        <v>151</v>
      </c>
      <c r="C330" s="48" t="s">
        <v>520</v>
      </c>
      <c r="D330" s="17">
        <v>9</v>
      </c>
      <c r="E330" s="17"/>
      <c r="F330" s="180">
        <f>G330+H330+I330</f>
        <v>15.899000000000001</v>
      </c>
      <c r="G330" s="180">
        <v>3.3250000000000002</v>
      </c>
      <c r="H330" s="180">
        <v>1.44</v>
      </c>
      <c r="I330" s="180">
        <v>11.134</v>
      </c>
      <c r="J330" s="181">
        <v>553.67999999999995</v>
      </c>
      <c r="K330" s="181">
        <v>11.1</v>
      </c>
      <c r="L330" s="181">
        <v>553.67999999999995</v>
      </c>
      <c r="M330" s="182">
        <f>K330/L330</f>
        <v>2.0047680970957955E-2</v>
      </c>
      <c r="N330" s="181">
        <v>216</v>
      </c>
      <c r="O330" s="181">
        <f>M330*N330*1.09</f>
        <v>4.7200260078023417</v>
      </c>
      <c r="P330" s="181">
        <f>M330*60*1000</f>
        <v>1202.8608582574773</v>
      </c>
      <c r="Q330" s="183">
        <f>P330*N330/1000</f>
        <v>259.8179453836151</v>
      </c>
    </row>
    <row r="331" spans="1:17" s="14" customFormat="1" ht="12.75" customHeight="1">
      <c r="A331" s="171"/>
      <c r="B331" s="172" t="s">
        <v>43</v>
      </c>
      <c r="C331" s="48" t="s">
        <v>588</v>
      </c>
      <c r="D331" s="17">
        <v>50</v>
      </c>
      <c r="E331" s="17" t="s">
        <v>42</v>
      </c>
      <c r="F331" s="180">
        <f>G331+H331+I331</f>
        <v>66.144999999999996</v>
      </c>
      <c r="G331" s="180">
        <v>7.66</v>
      </c>
      <c r="H331" s="180">
        <v>8</v>
      </c>
      <c r="I331" s="180">
        <v>50.484999999999999</v>
      </c>
      <c r="J331" s="181">
        <v>2510.79</v>
      </c>
      <c r="K331" s="181">
        <f>I331</f>
        <v>50.484999999999999</v>
      </c>
      <c r="L331" s="181">
        <f>J331</f>
        <v>2510.79</v>
      </c>
      <c r="M331" s="182">
        <f>K331/L331</f>
        <v>2.01072172503475E-2</v>
      </c>
      <c r="N331" s="181">
        <v>328.42</v>
      </c>
      <c r="O331" s="181">
        <f>M331*N331</f>
        <v>6.603612289359126</v>
      </c>
      <c r="P331" s="181">
        <f>M331*60*1000</f>
        <v>1206.4330350208502</v>
      </c>
      <c r="Q331" s="183">
        <f>P331*N331/1000</f>
        <v>396.21673736154764</v>
      </c>
    </row>
    <row r="332" spans="1:17" s="14" customFormat="1" ht="12.75" customHeight="1">
      <c r="A332" s="171"/>
      <c r="B332" s="179" t="s">
        <v>241</v>
      </c>
      <c r="C332" s="48" t="s">
        <v>247</v>
      </c>
      <c r="D332" s="17">
        <v>45</v>
      </c>
      <c r="E332" s="17">
        <v>1985</v>
      </c>
      <c r="F332" s="180">
        <v>58.575000000000003</v>
      </c>
      <c r="G332" s="180">
        <v>5.09</v>
      </c>
      <c r="H332" s="180">
        <v>7.2</v>
      </c>
      <c r="I332" s="180">
        <v>46.283000000000001</v>
      </c>
      <c r="J332" s="181">
        <v>2283.6999999999998</v>
      </c>
      <c r="K332" s="181">
        <v>46.3</v>
      </c>
      <c r="L332" s="181">
        <v>2283.6999999999998</v>
      </c>
      <c r="M332" s="182">
        <f>K332/L332</f>
        <v>2.0274116565223103E-2</v>
      </c>
      <c r="N332" s="181">
        <v>309.887</v>
      </c>
      <c r="O332" s="181">
        <f>M332*N332</f>
        <v>6.2826851600472917</v>
      </c>
      <c r="P332" s="181">
        <f>M332*60*1000</f>
        <v>1216.4469939133862</v>
      </c>
      <c r="Q332" s="183">
        <f>P332*N332/1000</f>
        <v>376.96110960283755</v>
      </c>
    </row>
    <row r="333" spans="1:17" s="14" customFormat="1" ht="12.75" customHeight="1">
      <c r="A333" s="171"/>
      <c r="B333" s="179" t="s">
        <v>241</v>
      </c>
      <c r="C333" s="48" t="s">
        <v>246</v>
      </c>
      <c r="D333" s="17">
        <v>30</v>
      </c>
      <c r="E333" s="17">
        <v>1992</v>
      </c>
      <c r="F333" s="180">
        <v>40.777000000000001</v>
      </c>
      <c r="G333" s="180">
        <v>3.4</v>
      </c>
      <c r="H333" s="180">
        <v>4.58</v>
      </c>
      <c r="I333" s="180">
        <v>32.817</v>
      </c>
      <c r="J333" s="181">
        <v>1616.9</v>
      </c>
      <c r="K333" s="181">
        <v>32.799999999999997</v>
      </c>
      <c r="L333" s="181">
        <v>1616.9</v>
      </c>
      <c r="M333" s="182">
        <f>K333/L333</f>
        <v>2.0285731956212503E-2</v>
      </c>
      <c r="N333" s="181">
        <v>309.887</v>
      </c>
      <c r="O333" s="181">
        <f>M333*N333</f>
        <v>6.2862846187148236</v>
      </c>
      <c r="P333" s="181">
        <f>M333*60*1000</f>
        <v>1217.1439173727501</v>
      </c>
      <c r="Q333" s="183">
        <f>P333*N333/1000</f>
        <v>377.17707712288939</v>
      </c>
    </row>
    <row r="334" spans="1:17" s="14" customFormat="1" ht="12.75" customHeight="1">
      <c r="A334" s="171"/>
      <c r="B334" s="179" t="s">
        <v>151</v>
      </c>
      <c r="C334" s="48" t="s">
        <v>134</v>
      </c>
      <c r="D334" s="17">
        <v>50</v>
      </c>
      <c r="E334" s="17">
        <v>1980</v>
      </c>
      <c r="F334" s="180">
        <f>G334+H334+I334</f>
        <v>64.799000000000007</v>
      </c>
      <c r="G334" s="180">
        <v>3.7069999999999999</v>
      </c>
      <c r="H334" s="180">
        <v>8</v>
      </c>
      <c r="I334" s="180">
        <v>53.091999999999999</v>
      </c>
      <c r="J334" s="181">
        <v>2615.04</v>
      </c>
      <c r="K334" s="181">
        <v>53.091999999999999</v>
      </c>
      <c r="L334" s="181">
        <v>2615.04</v>
      </c>
      <c r="M334" s="182">
        <f>K334/L334</f>
        <v>2.0302557513460596E-2</v>
      </c>
      <c r="N334" s="181">
        <v>216</v>
      </c>
      <c r="O334" s="181">
        <f>M334*N334*1.09</f>
        <v>4.7800341409691631</v>
      </c>
      <c r="P334" s="181">
        <f>M334*60*1000</f>
        <v>1218.1534508076356</v>
      </c>
      <c r="Q334" s="183">
        <f>P334*N334/1000</f>
        <v>263.12114537444933</v>
      </c>
    </row>
    <row r="335" spans="1:17" s="14" customFormat="1" ht="12.75" customHeight="1">
      <c r="A335" s="171"/>
      <c r="B335" s="179" t="s">
        <v>326</v>
      </c>
      <c r="C335" s="48" t="s">
        <v>310</v>
      </c>
      <c r="D335" s="17">
        <v>30</v>
      </c>
      <c r="E335" s="17">
        <v>1988</v>
      </c>
      <c r="F335" s="180">
        <f>SUM(I335+H335+G335)</f>
        <v>41.071999999999996</v>
      </c>
      <c r="G335" s="180">
        <v>3.8969999999999998</v>
      </c>
      <c r="H335" s="180">
        <v>4.8</v>
      </c>
      <c r="I335" s="180">
        <v>32.375</v>
      </c>
      <c r="J335" s="181">
        <v>1594.58</v>
      </c>
      <c r="K335" s="181">
        <v>32.375</v>
      </c>
      <c r="L335" s="181">
        <v>1594.58</v>
      </c>
      <c r="M335" s="182">
        <f>K335/L335</f>
        <v>2.0303151927153231E-2</v>
      </c>
      <c r="N335" s="181">
        <v>206.45</v>
      </c>
      <c r="O335" s="181">
        <f>M335*N335</f>
        <v>4.1915857153607847</v>
      </c>
      <c r="P335" s="181">
        <f>M335*60*1000</f>
        <v>1218.189115629194</v>
      </c>
      <c r="Q335" s="183">
        <f>P335*N335/1000</f>
        <v>251.49514292164707</v>
      </c>
    </row>
    <row r="336" spans="1:17" s="14" customFormat="1" ht="12.75" customHeight="1">
      <c r="A336" s="171"/>
      <c r="B336" s="172" t="s">
        <v>980</v>
      </c>
      <c r="C336" s="48" t="s">
        <v>957</v>
      </c>
      <c r="D336" s="17">
        <v>12</v>
      </c>
      <c r="E336" s="17">
        <v>1964</v>
      </c>
      <c r="F336" s="180">
        <v>13.89</v>
      </c>
      <c r="G336" s="180">
        <v>1.0029999999999999</v>
      </c>
      <c r="H336" s="180">
        <v>1.92</v>
      </c>
      <c r="I336" s="180">
        <v>10.967000000000001</v>
      </c>
      <c r="J336" s="181">
        <v>539.13</v>
      </c>
      <c r="K336" s="181">
        <v>10.073</v>
      </c>
      <c r="L336" s="181">
        <v>495.17</v>
      </c>
      <c r="M336" s="182">
        <f>K336/L336</f>
        <v>2.0342508633398631E-2</v>
      </c>
      <c r="N336" s="181">
        <v>275.22500000000002</v>
      </c>
      <c r="O336" s="181">
        <f>M336*N336</f>
        <v>5.598766938627139</v>
      </c>
      <c r="P336" s="181">
        <f>M336*60*1000</f>
        <v>1220.5505180039179</v>
      </c>
      <c r="Q336" s="183">
        <f>P336*N336/1000</f>
        <v>335.9260163176283</v>
      </c>
    </row>
    <row r="337" spans="1:17" s="14" customFormat="1" ht="12.75" customHeight="1">
      <c r="A337" s="171"/>
      <c r="B337" s="179" t="s">
        <v>326</v>
      </c>
      <c r="C337" s="48" t="s">
        <v>312</v>
      </c>
      <c r="D337" s="17">
        <v>30</v>
      </c>
      <c r="E337" s="17"/>
      <c r="F337" s="180">
        <f>SUM(I337+H337+G337)</f>
        <v>40.229999999999997</v>
      </c>
      <c r="G337" s="180">
        <v>3.0270000000000001</v>
      </c>
      <c r="H337" s="180">
        <v>4.8</v>
      </c>
      <c r="I337" s="180">
        <v>32.402999999999999</v>
      </c>
      <c r="J337" s="181">
        <v>1589.99</v>
      </c>
      <c r="K337" s="181">
        <v>32.402999999999999</v>
      </c>
      <c r="L337" s="181">
        <v>1589.99</v>
      </c>
      <c r="M337" s="182">
        <f>K337/L337</f>
        <v>2.0379373455178963E-2</v>
      </c>
      <c r="N337" s="181">
        <v>206.45</v>
      </c>
      <c r="O337" s="181">
        <f>M337*N337</f>
        <v>4.2073216498216963</v>
      </c>
      <c r="P337" s="181">
        <f>M337*60*1000</f>
        <v>1222.7624073107377</v>
      </c>
      <c r="Q337" s="183">
        <f>P337*N337/1000</f>
        <v>252.43929898930179</v>
      </c>
    </row>
    <row r="338" spans="1:17" s="14" customFormat="1" ht="12.75" customHeight="1">
      <c r="A338" s="171"/>
      <c r="B338" s="179" t="s">
        <v>65</v>
      </c>
      <c r="C338" s="205" t="s">
        <v>433</v>
      </c>
      <c r="D338" s="206">
        <v>15</v>
      </c>
      <c r="E338" s="207">
        <v>1995</v>
      </c>
      <c r="F338" s="208">
        <v>27.768999999999998</v>
      </c>
      <c r="G338" s="208">
        <v>3.0270000000000001</v>
      </c>
      <c r="H338" s="208">
        <v>2.4</v>
      </c>
      <c r="I338" s="208">
        <v>22.341999999999999</v>
      </c>
      <c r="J338" s="209">
        <v>1092.6600000000001</v>
      </c>
      <c r="K338" s="209">
        <v>22.341999999999999</v>
      </c>
      <c r="L338" s="209">
        <v>1092.6600000000001</v>
      </c>
      <c r="M338" s="210">
        <v>2.0447348672048025E-2</v>
      </c>
      <c r="N338" s="209">
        <v>246.2</v>
      </c>
      <c r="O338" s="209">
        <v>5.0341372430582236</v>
      </c>
      <c r="P338" s="209">
        <v>1226.8409203228816</v>
      </c>
      <c r="Q338" s="211">
        <v>302.04823458349341</v>
      </c>
    </row>
    <row r="339" spans="1:17" s="14" customFormat="1" ht="12.75" customHeight="1">
      <c r="A339" s="171"/>
      <c r="B339" s="172" t="s">
        <v>953</v>
      </c>
      <c r="C339" s="173" t="s">
        <v>932</v>
      </c>
      <c r="D339" s="174">
        <v>51</v>
      </c>
      <c r="E339" s="174">
        <v>1988</v>
      </c>
      <c r="F339" s="175">
        <v>49.024999999999999</v>
      </c>
      <c r="G339" s="175">
        <v>3.0916199999999998</v>
      </c>
      <c r="H339" s="175">
        <v>8</v>
      </c>
      <c r="I339" s="175">
        <v>37.933375999999996</v>
      </c>
      <c r="J339" s="176">
        <v>1853.38</v>
      </c>
      <c r="K339" s="176">
        <v>37.933375999999996</v>
      </c>
      <c r="L339" s="176">
        <v>1853.38</v>
      </c>
      <c r="M339" s="177">
        <v>2.0467133561385142E-2</v>
      </c>
      <c r="N339" s="176">
        <v>267.26799999999997</v>
      </c>
      <c r="O339" s="176">
        <v>5.4702098526842837</v>
      </c>
      <c r="P339" s="176">
        <v>1228.0280136831086</v>
      </c>
      <c r="Q339" s="178">
        <v>328.21259116105705</v>
      </c>
    </row>
    <row r="340" spans="1:17" s="14" customFormat="1" ht="12.75" customHeight="1">
      <c r="A340" s="171"/>
      <c r="B340" s="179" t="s">
        <v>808</v>
      </c>
      <c r="C340" s="173" t="s">
        <v>801</v>
      </c>
      <c r="D340" s="174">
        <v>50</v>
      </c>
      <c r="E340" s="174">
        <v>1971</v>
      </c>
      <c r="F340" s="175">
        <v>79.2</v>
      </c>
      <c r="G340" s="175">
        <v>4.6220559999999997</v>
      </c>
      <c r="H340" s="175">
        <v>8</v>
      </c>
      <c r="I340" s="175">
        <v>66.577948000000006</v>
      </c>
      <c r="J340" s="176">
        <v>2518.19</v>
      </c>
      <c r="K340" s="176">
        <v>66.577948000000006</v>
      </c>
      <c r="L340" s="176">
        <v>3250.97</v>
      </c>
      <c r="M340" s="177">
        <v>2.0479410145279719E-2</v>
      </c>
      <c r="N340" s="176">
        <v>286.452</v>
      </c>
      <c r="O340" s="176">
        <v>5.8663679949356657</v>
      </c>
      <c r="P340" s="176">
        <v>1228.7646087167832</v>
      </c>
      <c r="Q340" s="178">
        <v>351.98207969613998</v>
      </c>
    </row>
    <row r="341" spans="1:17" s="14" customFormat="1" ht="12.75" customHeight="1">
      <c r="A341" s="171"/>
      <c r="B341" s="172" t="s">
        <v>518</v>
      </c>
      <c r="C341" s="48" t="s">
        <v>494</v>
      </c>
      <c r="D341" s="17">
        <v>75</v>
      </c>
      <c r="E341" s="17">
        <v>1990</v>
      </c>
      <c r="F341" s="180">
        <f>SUM(G341:I341)</f>
        <v>84.910000000000011</v>
      </c>
      <c r="G341" s="180">
        <v>1.53</v>
      </c>
      <c r="H341" s="180">
        <v>11.09</v>
      </c>
      <c r="I341" s="180">
        <f>72290/1000</f>
        <v>72.290000000000006</v>
      </c>
      <c r="J341" s="181">
        <v>3527.11</v>
      </c>
      <c r="K341" s="181">
        <v>72.290000000000006</v>
      </c>
      <c r="L341" s="181">
        <v>3527.1</v>
      </c>
      <c r="M341" s="182">
        <f>K341/L341</f>
        <v>2.0495591278954384E-2</v>
      </c>
      <c r="N341" s="181">
        <v>290.2</v>
      </c>
      <c r="O341" s="181">
        <f>M341*N341</f>
        <v>5.9478205891525624</v>
      </c>
      <c r="P341" s="181">
        <f>M341*60*1000</f>
        <v>1229.7354767372631</v>
      </c>
      <c r="Q341" s="183">
        <f>P341*N341/1000</f>
        <v>356.86923534915377</v>
      </c>
    </row>
    <row r="342" spans="1:17" s="14" customFormat="1" ht="12.75" customHeight="1">
      <c r="A342" s="171"/>
      <c r="B342" s="179" t="s">
        <v>151</v>
      </c>
      <c r="C342" s="48" t="s">
        <v>133</v>
      </c>
      <c r="D342" s="17">
        <v>39</v>
      </c>
      <c r="E342" s="17">
        <v>1988</v>
      </c>
      <c r="F342" s="180">
        <f>G342+H342+I342</f>
        <v>56.999000000000002</v>
      </c>
      <c r="G342" s="180">
        <v>4.0309999999999997</v>
      </c>
      <c r="H342" s="180">
        <v>6.24</v>
      </c>
      <c r="I342" s="180">
        <v>46.728000000000002</v>
      </c>
      <c r="J342" s="181">
        <v>2275.19</v>
      </c>
      <c r="K342" s="181">
        <v>46.728000000000002</v>
      </c>
      <c r="L342" s="181">
        <v>2275.19</v>
      </c>
      <c r="M342" s="182">
        <f>K342/L342</f>
        <v>2.0538064952817129E-2</v>
      </c>
      <c r="N342" s="181">
        <v>216</v>
      </c>
      <c r="O342" s="181">
        <f>M342*N342*1.09</f>
        <v>4.8354820124912647</v>
      </c>
      <c r="P342" s="181">
        <f>M342*60*1000</f>
        <v>1232.2838971690278</v>
      </c>
      <c r="Q342" s="183">
        <f>P342*N342/1000</f>
        <v>266.17332178851001</v>
      </c>
    </row>
    <row r="343" spans="1:17" s="14" customFormat="1" ht="12.75" customHeight="1">
      <c r="A343" s="171"/>
      <c r="B343" s="172" t="s">
        <v>78</v>
      </c>
      <c r="C343" s="48" t="s">
        <v>485</v>
      </c>
      <c r="D343" s="17">
        <v>25</v>
      </c>
      <c r="E343" s="17" t="s">
        <v>475</v>
      </c>
      <c r="F343" s="180">
        <f>SUM(G343,H343,I343)</f>
        <v>26.756999999999998</v>
      </c>
      <c r="G343" s="180">
        <v>1.252</v>
      </c>
      <c r="H343" s="180">
        <v>3.4449999999999998</v>
      </c>
      <c r="I343" s="180">
        <v>22.06</v>
      </c>
      <c r="J343" s="181"/>
      <c r="K343" s="181">
        <f>I343</f>
        <v>22.06</v>
      </c>
      <c r="L343" s="181">
        <v>1073.72</v>
      </c>
      <c r="M343" s="182">
        <f>K343/L343</f>
        <v>2.0545393584919715E-2</v>
      </c>
      <c r="N343" s="181">
        <v>243.07</v>
      </c>
      <c r="O343" s="181">
        <f>M343*N343</f>
        <v>4.9939688186864348</v>
      </c>
      <c r="P343" s="181">
        <f>M343*60*1000</f>
        <v>1232.723615095183</v>
      </c>
      <c r="Q343" s="183">
        <f>P343*N343/1000</f>
        <v>299.63812912118613</v>
      </c>
    </row>
    <row r="344" spans="1:17" s="14" customFormat="1" ht="12.75" customHeight="1">
      <c r="A344" s="171"/>
      <c r="B344" s="179" t="s">
        <v>240</v>
      </c>
      <c r="C344" s="48" t="s">
        <v>217</v>
      </c>
      <c r="D344" s="17">
        <v>20</v>
      </c>
      <c r="E344" s="17">
        <v>1997</v>
      </c>
      <c r="F344" s="180">
        <f>SUM(G344+H344+I344)</f>
        <v>29.1</v>
      </c>
      <c r="G344" s="180">
        <v>1.4</v>
      </c>
      <c r="H344" s="180">
        <v>3.2</v>
      </c>
      <c r="I344" s="180">
        <v>24.5</v>
      </c>
      <c r="J344" s="181">
        <v>1186.4000000000001</v>
      </c>
      <c r="K344" s="181">
        <v>24.5</v>
      </c>
      <c r="L344" s="181">
        <v>1186.4000000000001</v>
      </c>
      <c r="M344" s="182">
        <f>SUM(K344/L344)</f>
        <v>2.0650708024275117E-2</v>
      </c>
      <c r="N344" s="181">
        <v>231.3</v>
      </c>
      <c r="O344" s="181">
        <f>SUM(M344*N344)</f>
        <v>4.7765087660148344</v>
      </c>
      <c r="P344" s="181">
        <f>SUM(M344*60*1000)</f>
        <v>1239.0424814565072</v>
      </c>
      <c r="Q344" s="183">
        <f>SUM(O344*60)</f>
        <v>286.59052596089009</v>
      </c>
    </row>
    <row r="345" spans="1:17" s="14" customFormat="1" ht="12.75" customHeight="1">
      <c r="A345" s="171"/>
      <c r="B345" s="179" t="s">
        <v>326</v>
      </c>
      <c r="C345" s="48" t="s">
        <v>313</v>
      </c>
      <c r="D345" s="17">
        <v>45</v>
      </c>
      <c r="E345" s="17"/>
      <c r="F345" s="180">
        <f>SUM(I345+H345+G345)</f>
        <v>72.764999999999986</v>
      </c>
      <c r="G345" s="180">
        <v>5.4420000000000002</v>
      </c>
      <c r="H345" s="180">
        <v>7.2</v>
      </c>
      <c r="I345" s="180">
        <v>60.122999999999998</v>
      </c>
      <c r="J345" s="181">
        <v>2911.41</v>
      </c>
      <c r="K345" s="181">
        <v>60.122999999999998</v>
      </c>
      <c r="L345" s="181">
        <v>2911.41</v>
      </c>
      <c r="M345" s="182">
        <f>K345/L345</f>
        <v>2.0650818675487136E-2</v>
      </c>
      <c r="N345" s="181">
        <v>206.45</v>
      </c>
      <c r="O345" s="181">
        <f>M345*N345</f>
        <v>4.263361515554319</v>
      </c>
      <c r="P345" s="181">
        <f>M345*60*1000</f>
        <v>1239.0491205292283</v>
      </c>
      <c r="Q345" s="183">
        <f>P345*N345/1000</f>
        <v>255.80169093325918</v>
      </c>
    </row>
    <row r="346" spans="1:17" s="14" customFormat="1" ht="12.75" customHeight="1">
      <c r="A346" s="171"/>
      <c r="B346" s="179" t="s">
        <v>326</v>
      </c>
      <c r="C346" s="48" t="s">
        <v>689</v>
      </c>
      <c r="D346" s="17">
        <v>50</v>
      </c>
      <c r="E346" s="17">
        <v>1972</v>
      </c>
      <c r="F346" s="180">
        <f>SUM(I346+H346+G346)</f>
        <v>66.722999999999999</v>
      </c>
      <c r="G346" s="180">
        <v>5.6559999999999997</v>
      </c>
      <c r="H346" s="180">
        <v>8</v>
      </c>
      <c r="I346" s="180">
        <v>53.067</v>
      </c>
      <c r="J346" s="181">
        <v>2569.46</v>
      </c>
      <c r="K346" s="181">
        <v>53.067</v>
      </c>
      <c r="L346" s="181">
        <v>2569.46</v>
      </c>
      <c r="M346" s="182">
        <f>K346/L346</f>
        <v>2.065297766845952E-2</v>
      </c>
      <c r="N346" s="181">
        <v>206.45</v>
      </c>
      <c r="O346" s="181">
        <f>M346*N346</f>
        <v>4.2638072396534676</v>
      </c>
      <c r="P346" s="181">
        <f>M346*60*1000</f>
        <v>1239.1786601075712</v>
      </c>
      <c r="Q346" s="183">
        <f>P346*N346/1000</f>
        <v>255.82843437920803</v>
      </c>
    </row>
    <row r="347" spans="1:17" s="14" customFormat="1" ht="12.75" customHeight="1">
      <c r="A347" s="171"/>
      <c r="B347" s="172" t="s">
        <v>213</v>
      </c>
      <c r="C347" s="48" t="s">
        <v>196</v>
      </c>
      <c r="D347" s="17">
        <v>40</v>
      </c>
      <c r="E347" s="17">
        <v>1973</v>
      </c>
      <c r="F347" s="180">
        <v>63.68</v>
      </c>
      <c r="G347" s="180">
        <v>4.5335999999999999</v>
      </c>
      <c r="H347" s="180">
        <v>6.16</v>
      </c>
      <c r="I347" s="180">
        <v>52.986400000000003</v>
      </c>
      <c r="J347" s="181">
        <v>2565.4</v>
      </c>
      <c r="K347" s="181">
        <v>52.986400000000003</v>
      </c>
      <c r="L347" s="181">
        <v>2565.4</v>
      </c>
      <c r="M347" s="182">
        <f>K347/L347</f>
        <v>2.0654244952054261E-2</v>
      </c>
      <c r="N347" s="181">
        <v>206.55500000000001</v>
      </c>
      <c r="O347" s="181">
        <f>K347*N347/J347</f>
        <v>4.2662375660715677</v>
      </c>
      <c r="P347" s="181">
        <f>M347*60*1000</f>
        <v>1239.2546971232557</v>
      </c>
      <c r="Q347" s="183">
        <f>O347*60</f>
        <v>255.97425396429406</v>
      </c>
    </row>
    <row r="348" spans="1:17" s="14" customFormat="1" ht="12.75" customHeight="1">
      <c r="A348" s="171"/>
      <c r="B348" s="172" t="s">
        <v>980</v>
      </c>
      <c r="C348" s="48" t="s">
        <v>958</v>
      </c>
      <c r="D348" s="17">
        <v>28</v>
      </c>
      <c r="E348" s="17">
        <v>1977</v>
      </c>
      <c r="F348" s="180">
        <v>36.804000000000002</v>
      </c>
      <c r="G348" s="180">
        <v>2.617</v>
      </c>
      <c r="H348" s="180">
        <v>4.4800000000000004</v>
      </c>
      <c r="I348" s="180">
        <v>29.707000000000001</v>
      </c>
      <c r="J348" s="181">
        <v>1436.93</v>
      </c>
      <c r="K348" s="181">
        <v>29.707000000000001</v>
      </c>
      <c r="L348" s="181">
        <v>1436.93</v>
      </c>
      <c r="M348" s="182">
        <f>K348/L348</f>
        <v>2.0673936795807729E-2</v>
      </c>
      <c r="N348" s="181">
        <v>275.22500000000002</v>
      </c>
      <c r="O348" s="181">
        <f>M348*N348</f>
        <v>5.6899842546261823</v>
      </c>
      <c r="P348" s="181">
        <f>M348*60*1000</f>
        <v>1240.4362077484636</v>
      </c>
      <c r="Q348" s="183">
        <f>P348*N348/1000</f>
        <v>341.39905527757088</v>
      </c>
    </row>
    <row r="349" spans="1:17" s="14" customFormat="1" ht="12.75" customHeight="1">
      <c r="A349" s="171"/>
      <c r="B349" s="172" t="s">
        <v>213</v>
      </c>
      <c r="C349" s="48" t="s">
        <v>192</v>
      </c>
      <c r="D349" s="17">
        <v>60</v>
      </c>
      <c r="E349" s="17">
        <v>1968</v>
      </c>
      <c r="F349" s="180">
        <v>70.3</v>
      </c>
      <c r="G349" s="180">
        <v>4.3069199999999999</v>
      </c>
      <c r="H349" s="180">
        <v>9.6</v>
      </c>
      <c r="I349" s="180">
        <v>56.393079999999998</v>
      </c>
      <c r="J349" s="181">
        <v>2726.22</v>
      </c>
      <c r="K349" s="181">
        <v>56.393079999999998</v>
      </c>
      <c r="L349" s="181">
        <v>2726.22</v>
      </c>
      <c r="M349" s="182">
        <f>K349/L349</f>
        <v>2.0685447249304899E-2</v>
      </c>
      <c r="N349" s="181">
        <v>206.55500000000001</v>
      </c>
      <c r="O349" s="181">
        <f>K349*N349/J349</f>
        <v>4.2726825565801736</v>
      </c>
      <c r="P349" s="181">
        <f>M349*60*1000</f>
        <v>1241.126834958294</v>
      </c>
      <c r="Q349" s="183">
        <f>O349*60</f>
        <v>256.36095339481039</v>
      </c>
    </row>
    <row r="350" spans="1:17" s="14" customFormat="1" ht="12.75" customHeight="1">
      <c r="A350" s="171"/>
      <c r="B350" s="179" t="s">
        <v>326</v>
      </c>
      <c r="C350" s="48" t="s">
        <v>691</v>
      </c>
      <c r="D350" s="17">
        <v>40</v>
      </c>
      <c r="E350" s="17">
        <v>1992</v>
      </c>
      <c r="F350" s="180">
        <f>SUM(I350+H350+G350)</f>
        <v>57.864999999999995</v>
      </c>
      <c r="G350" s="180">
        <v>5.4119999999999999</v>
      </c>
      <c r="H350" s="180">
        <v>6.4</v>
      </c>
      <c r="I350" s="180">
        <v>46.052999999999997</v>
      </c>
      <c r="J350" s="181">
        <v>2224.46</v>
      </c>
      <c r="K350" s="181">
        <v>46.052999999999997</v>
      </c>
      <c r="L350" s="181">
        <v>2224.46</v>
      </c>
      <c r="M350" s="182">
        <f>K350/L350</f>
        <v>2.0703002076908551E-2</v>
      </c>
      <c r="N350" s="181">
        <v>206.45</v>
      </c>
      <c r="O350" s="181">
        <f>M350*N350</f>
        <v>4.2741347787777704</v>
      </c>
      <c r="P350" s="181">
        <f>M350*60*1000</f>
        <v>1242.180124614513</v>
      </c>
      <c r="Q350" s="183">
        <f>P350*N350/1000</f>
        <v>256.44808672666619</v>
      </c>
    </row>
    <row r="351" spans="1:17" s="14" customFormat="1" ht="12.75" customHeight="1">
      <c r="A351" s="171"/>
      <c r="B351" s="179" t="s">
        <v>241</v>
      </c>
      <c r="C351" s="48" t="s">
        <v>634</v>
      </c>
      <c r="D351" s="17">
        <v>30</v>
      </c>
      <c r="E351" s="17">
        <v>1993</v>
      </c>
      <c r="F351" s="180">
        <v>41.436</v>
      </c>
      <c r="G351" s="180">
        <v>3.57</v>
      </c>
      <c r="H351" s="180">
        <v>4.7699999999999996</v>
      </c>
      <c r="I351" s="180">
        <v>33.146000000000001</v>
      </c>
      <c r="J351" s="181">
        <v>1596.5</v>
      </c>
      <c r="K351" s="181">
        <v>33.1</v>
      </c>
      <c r="L351" s="181">
        <v>1596.5</v>
      </c>
      <c r="M351" s="182">
        <f>K351/L351</f>
        <v>2.073285311619167E-2</v>
      </c>
      <c r="N351" s="181">
        <v>309.887</v>
      </c>
      <c r="O351" s="181">
        <f>M351*N351</f>
        <v>6.4248416536172881</v>
      </c>
      <c r="P351" s="181">
        <f>M351*60*1000</f>
        <v>1243.9711869715002</v>
      </c>
      <c r="Q351" s="183">
        <f>P351*N351/1000</f>
        <v>385.49049921703727</v>
      </c>
    </row>
    <row r="352" spans="1:17" s="14" customFormat="1" ht="12.75" customHeight="1">
      <c r="A352" s="171"/>
      <c r="B352" s="172" t="s">
        <v>79</v>
      </c>
      <c r="C352" s="48" t="s">
        <v>489</v>
      </c>
      <c r="D352" s="17">
        <v>17</v>
      </c>
      <c r="E352" s="17" t="s">
        <v>475</v>
      </c>
      <c r="F352" s="180">
        <f>SUM(G352,H352,I352)</f>
        <v>25.687999999999999</v>
      </c>
      <c r="G352" s="180">
        <v>1.448</v>
      </c>
      <c r="H352" s="180">
        <v>2.2599999999999998</v>
      </c>
      <c r="I352" s="180">
        <v>21.98</v>
      </c>
      <c r="J352" s="181"/>
      <c r="K352" s="181">
        <f>I352</f>
        <v>21.98</v>
      </c>
      <c r="L352" s="181">
        <v>1058.2</v>
      </c>
      <c r="M352" s="182">
        <f>K352/L352</f>
        <v>2.0771120771120772E-2</v>
      </c>
      <c r="N352" s="181">
        <v>243.07</v>
      </c>
      <c r="O352" s="181">
        <f>M352*N352</f>
        <v>5.0488363258363256</v>
      </c>
      <c r="P352" s="181">
        <f>M352*60*1000</f>
        <v>1246.2672462672465</v>
      </c>
      <c r="Q352" s="183">
        <f>P352*N352/1000</f>
        <v>302.93017955017956</v>
      </c>
    </row>
    <row r="353" spans="1:17" s="14" customFormat="1" ht="12.75" customHeight="1">
      <c r="A353" s="171"/>
      <c r="B353" s="179" t="s">
        <v>326</v>
      </c>
      <c r="C353" s="48" t="s">
        <v>692</v>
      </c>
      <c r="D353" s="17">
        <v>40</v>
      </c>
      <c r="E353" s="17"/>
      <c r="F353" s="180">
        <f>SUM(I353+H353+G353)</f>
        <v>50.985999999999997</v>
      </c>
      <c r="G353" s="180">
        <v>4.71</v>
      </c>
      <c r="H353" s="180">
        <v>6.4</v>
      </c>
      <c r="I353" s="180">
        <v>39.875999999999998</v>
      </c>
      <c r="J353" s="181">
        <v>1916.2</v>
      </c>
      <c r="K353" s="181">
        <v>39.875999999999998</v>
      </c>
      <c r="L353" s="181">
        <v>1916.2</v>
      </c>
      <c r="M353" s="182">
        <f>K353/L353</f>
        <v>2.0809936332324391E-2</v>
      </c>
      <c r="N353" s="181">
        <v>206.45</v>
      </c>
      <c r="O353" s="181">
        <f>M353*N353</f>
        <v>4.2962113558083708</v>
      </c>
      <c r="P353" s="181">
        <f>M353*60*1000</f>
        <v>1248.5961799394634</v>
      </c>
      <c r="Q353" s="183">
        <f>P353*N353/1000</f>
        <v>257.7726813485022</v>
      </c>
    </row>
    <row r="354" spans="1:17" s="14" customFormat="1" ht="12.75" customHeight="1">
      <c r="A354" s="171"/>
      <c r="B354" s="179" t="s">
        <v>278</v>
      </c>
      <c r="C354" s="48" t="s">
        <v>269</v>
      </c>
      <c r="D354" s="17">
        <v>45</v>
      </c>
      <c r="E354" s="17" t="s">
        <v>42</v>
      </c>
      <c r="F354" s="180">
        <f>SUM(G354:I354)</f>
        <v>61.599999999999994</v>
      </c>
      <c r="G354" s="180">
        <v>5</v>
      </c>
      <c r="H354" s="180">
        <v>7.34</v>
      </c>
      <c r="I354" s="180">
        <v>49.26</v>
      </c>
      <c r="J354" s="181">
        <v>2363.02</v>
      </c>
      <c r="K354" s="181">
        <v>49.26</v>
      </c>
      <c r="L354" s="181">
        <v>2363.02</v>
      </c>
      <c r="M354" s="200">
        <f>K354/L354</f>
        <v>2.084620527968447E-2</v>
      </c>
      <c r="N354" s="201">
        <v>207.8</v>
      </c>
      <c r="O354" s="202">
        <f>M354*N354</f>
        <v>4.3318414571184327</v>
      </c>
      <c r="P354" s="202">
        <f>M354*60*1000</f>
        <v>1250.7723167810682</v>
      </c>
      <c r="Q354" s="203">
        <f>P354*N354/1000</f>
        <v>259.91048742710598</v>
      </c>
    </row>
    <row r="355" spans="1:17" s="14" customFormat="1" ht="12.75" customHeight="1">
      <c r="A355" s="171"/>
      <c r="B355" s="179" t="s">
        <v>240</v>
      </c>
      <c r="C355" s="48" t="s">
        <v>220</v>
      </c>
      <c r="D355" s="17">
        <v>40</v>
      </c>
      <c r="E355" s="17">
        <v>1992</v>
      </c>
      <c r="F355" s="180">
        <f>SUM(G355+H355+I355)</f>
        <v>57.2</v>
      </c>
      <c r="G355" s="180">
        <v>4.3</v>
      </c>
      <c r="H355" s="180">
        <v>6.4</v>
      </c>
      <c r="I355" s="180">
        <v>46.5</v>
      </c>
      <c r="J355" s="181">
        <v>2227.7199999999998</v>
      </c>
      <c r="K355" s="181">
        <v>46.5</v>
      </c>
      <c r="L355" s="181">
        <v>2227.7199999999998</v>
      </c>
      <c r="M355" s="182">
        <f>SUM(K355/L355)</f>
        <v>2.0873359309069365E-2</v>
      </c>
      <c r="N355" s="181">
        <v>231.3</v>
      </c>
      <c r="O355" s="181">
        <f>SUM(M355*N355)</f>
        <v>4.8280080081877443</v>
      </c>
      <c r="P355" s="181">
        <f>SUM(M355*60*1000)</f>
        <v>1252.4015585441618</v>
      </c>
      <c r="Q355" s="183">
        <f>SUM(O355*60)</f>
        <v>289.68048049126469</v>
      </c>
    </row>
    <row r="356" spans="1:17" s="14" customFormat="1" ht="12.75" customHeight="1">
      <c r="A356" s="171"/>
      <c r="B356" s="172" t="s">
        <v>78</v>
      </c>
      <c r="C356" s="48" t="s">
        <v>83</v>
      </c>
      <c r="D356" s="17">
        <v>45</v>
      </c>
      <c r="E356" s="17" t="s">
        <v>475</v>
      </c>
      <c r="F356" s="180">
        <f>SUM(G356,H356,I356)</f>
        <v>60.728000000000002</v>
      </c>
      <c r="G356" s="180">
        <v>7.5170000000000003</v>
      </c>
      <c r="H356" s="180">
        <v>7.2</v>
      </c>
      <c r="I356" s="180">
        <v>46.011000000000003</v>
      </c>
      <c r="J356" s="181"/>
      <c r="K356" s="181">
        <f>I356</f>
        <v>46.011000000000003</v>
      </c>
      <c r="L356" s="181">
        <v>2197.71</v>
      </c>
      <c r="M356" s="182">
        <f>K356/L356</f>
        <v>2.0935883260302771E-2</v>
      </c>
      <c r="N356" s="181">
        <v>243.07</v>
      </c>
      <c r="O356" s="181">
        <f>M356*N356</f>
        <v>5.0888851440817948</v>
      </c>
      <c r="P356" s="181">
        <f>M356*60*1000</f>
        <v>1256.1529956181662</v>
      </c>
      <c r="Q356" s="183">
        <f>P356*N356/1000</f>
        <v>305.33310864490767</v>
      </c>
    </row>
    <row r="357" spans="1:17" s="14" customFormat="1" ht="12.75" customHeight="1">
      <c r="A357" s="171"/>
      <c r="B357" s="179" t="s">
        <v>241</v>
      </c>
      <c r="C357" s="48" t="s">
        <v>243</v>
      </c>
      <c r="D357" s="17">
        <v>49</v>
      </c>
      <c r="E357" s="17">
        <v>1974</v>
      </c>
      <c r="F357" s="180">
        <v>66.465000000000003</v>
      </c>
      <c r="G357" s="180">
        <v>5.27</v>
      </c>
      <c r="H357" s="180">
        <v>7.84</v>
      </c>
      <c r="I357" s="180">
        <v>53.353999999999999</v>
      </c>
      <c r="J357" s="181">
        <v>2550.1</v>
      </c>
      <c r="K357" s="181">
        <v>53.4</v>
      </c>
      <c r="L357" s="181">
        <v>2550.1</v>
      </c>
      <c r="M357" s="182">
        <f>K357/L357</f>
        <v>2.0940355280185091E-2</v>
      </c>
      <c r="N357" s="181">
        <v>309.887</v>
      </c>
      <c r="O357" s="181">
        <f>M357*N357</f>
        <v>6.4891438767107177</v>
      </c>
      <c r="P357" s="181">
        <f>M357*60*1000</f>
        <v>1256.4213168111053</v>
      </c>
      <c r="Q357" s="183">
        <f>P357*N357/1000</f>
        <v>389.34863260264297</v>
      </c>
    </row>
    <row r="358" spans="1:17" s="14" customFormat="1" ht="12.75" customHeight="1">
      <c r="A358" s="171"/>
      <c r="B358" s="179" t="s">
        <v>326</v>
      </c>
      <c r="C358" s="48" t="s">
        <v>303</v>
      </c>
      <c r="D358" s="17">
        <v>40</v>
      </c>
      <c r="E358" s="17">
        <v>1980</v>
      </c>
      <c r="F358" s="180">
        <f>SUM(I358+H358+G358)</f>
        <v>59.83</v>
      </c>
      <c r="G358" s="180">
        <v>6.1710000000000003</v>
      </c>
      <c r="H358" s="180">
        <v>6.4</v>
      </c>
      <c r="I358" s="180">
        <v>47.259</v>
      </c>
      <c r="J358" s="181">
        <v>2256.2800000000002</v>
      </c>
      <c r="K358" s="181">
        <v>47.259</v>
      </c>
      <c r="L358" s="181">
        <v>2256.2800000000002</v>
      </c>
      <c r="M358" s="182">
        <f>K358/L358</f>
        <v>2.0945538674278015E-2</v>
      </c>
      <c r="N358" s="181">
        <v>206.45</v>
      </c>
      <c r="O358" s="181">
        <f>M358*N358</f>
        <v>4.3242064593046958</v>
      </c>
      <c r="P358" s="181">
        <f>M358*60*1000</f>
        <v>1256.732320456681</v>
      </c>
      <c r="Q358" s="183">
        <f>P358*N358/1000</f>
        <v>259.45238755828177</v>
      </c>
    </row>
    <row r="359" spans="1:17" s="14" customFormat="1" ht="12.75" customHeight="1">
      <c r="A359" s="171"/>
      <c r="B359" s="179" t="s">
        <v>326</v>
      </c>
      <c r="C359" s="48" t="s">
        <v>316</v>
      </c>
      <c r="D359" s="17">
        <v>40</v>
      </c>
      <c r="E359" s="17">
        <v>1981</v>
      </c>
      <c r="F359" s="180">
        <f>SUM(I359+H359+G359)</f>
        <v>59.081000000000003</v>
      </c>
      <c r="G359" s="180">
        <v>5.5570000000000004</v>
      </c>
      <c r="H359" s="180">
        <v>6.41</v>
      </c>
      <c r="I359" s="180">
        <v>47.113999999999997</v>
      </c>
      <c r="J359" s="181">
        <v>2246.86</v>
      </c>
      <c r="K359" s="181">
        <v>47.113999999999997</v>
      </c>
      <c r="L359" s="181">
        <v>2246.86</v>
      </c>
      <c r="M359" s="182">
        <f>K359/L359</f>
        <v>2.0968818706995539E-2</v>
      </c>
      <c r="N359" s="181">
        <v>206.45</v>
      </c>
      <c r="O359" s="181">
        <f>M359*N359</f>
        <v>4.3290126220592287</v>
      </c>
      <c r="P359" s="181">
        <f>M359*60*1000</f>
        <v>1258.1291224197323</v>
      </c>
      <c r="Q359" s="183">
        <f>P359*N359/1000</f>
        <v>259.74075732355374</v>
      </c>
    </row>
    <row r="360" spans="1:17" s="14" customFormat="1" ht="12.75" customHeight="1">
      <c r="A360" s="171"/>
      <c r="B360" s="179" t="s">
        <v>326</v>
      </c>
      <c r="C360" s="48" t="s">
        <v>690</v>
      </c>
      <c r="D360" s="17">
        <v>40</v>
      </c>
      <c r="E360" s="17">
        <v>1986</v>
      </c>
      <c r="F360" s="180">
        <f>SUM(I360+H360+G360)</f>
        <v>59.835999999999999</v>
      </c>
      <c r="G360" s="180">
        <v>5.85</v>
      </c>
      <c r="H360" s="180">
        <v>6.4</v>
      </c>
      <c r="I360" s="180">
        <v>47.585999999999999</v>
      </c>
      <c r="J360" s="181">
        <v>2268.7399999999998</v>
      </c>
      <c r="K360" s="181">
        <v>47.585999999999999</v>
      </c>
      <c r="L360" s="181">
        <v>2268.7399999999998</v>
      </c>
      <c r="M360" s="182">
        <f>K360/L360</f>
        <v>2.0974637904740079E-2</v>
      </c>
      <c r="N360" s="181">
        <v>206.45</v>
      </c>
      <c r="O360" s="181">
        <f>M360*N360</f>
        <v>4.3302139954335894</v>
      </c>
      <c r="P360" s="181">
        <f>M360*60*1000</f>
        <v>1258.4782742844047</v>
      </c>
      <c r="Q360" s="183">
        <f>P360*N360/1000</f>
        <v>259.81283972601534</v>
      </c>
    </row>
    <row r="361" spans="1:17" s="14" customFormat="1" ht="12.75" customHeight="1">
      <c r="A361" s="171"/>
      <c r="B361" s="179" t="s">
        <v>240</v>
      </c>
      <c r="C361" s="48" t="s">
        <v>216</v>
      </c>
      <c r="D361" s="17">
        <v>21</v>
      </c>
      <c r="E361" s="17">
        <v>1998</v>
      </c>
      <c r="F361" s="180">
        <f>SUM(G361+H361+I361)</f>
        <v>29.8</v>
      </c>
      <c r="G361" s="180">
        <v>1.6</v>
      </c>
      <c r="H361" s="180">
        <v>3.4</v>
      </c>
      <c r="I361" s="180">
        <v>24.8</v>
      </c>
      <c r="J361" s="181">
        <v>1178.27</v>
      </c>
      <c r="K361" s="181">
        <v>24.8</v>
      </c>
      <c r="L361" s="181">
        <v>1178.27</v>
      </c>
      <c r="M361" s="182">
        <f>SUM(K361/L361)</f>
        <v>2.1047807378614409E-2</v>
      </c>
      <c r="N361" s="181">
        <v>231.3</v>
      </c>
      <c r="O361" s="181">
        <f>SUM(M361*N361)</f>
        <v>4.8683578466735131</v>
      </c>
      <c r="P361" s="181">
        <f>SUM(M361*60*1000)</f>
        <v>1262.8684427168646</v>
      </c>
      <c r="Q361" s="183">
        <f>SUM(O361*60)</f>
        <v>292.10147080041077</v>
      </c>
    </row>
    <row r="362" spans="1:17" s="14" customFormat="1" ht="12.75" customHeight="1">
      <c r="A362" s="171"/>
      <c r="B362" s="179" t="s">
        <v>300</v>
      </c>
      <c r="C362" s="48" t="s">
        <v>672</v>
      </c>
      <c r="D362" s="17">
        <v>22</v>
      </c>
      <c r="E362" s="17" t="s">
        <v>42</v>
      </c>
      <c r="F362" s="180">
        <f>G362+H362+I362</f>
        <v>34.239999999999995</v>
      </c>
      <c r="G362" s="180">
        <v>3.6568999999999998</v>
      </c>
      <c r="H362" s="180">
        <v>3.52</v>
      </c>
      <c r="I362" s="180">
        <v>27.063099999999999</v>
      </c>
      <c r="J362" s="181">
        <v>1285.1199999999999</v>
      </c>
      <c r="K362" s="181">
        <f>I362</f>
        <v>27.063099999999999</v>
      </c>
      <c r="L362" s="181">
        <f>J362</f>
        <v>1285.1199999999999</v>
      </c>
      <c r="M362" s="182">
        <f>K362/L362</f>
        <v>2.1058811628486055E-2</v>
      </c>
      <c r="N362" s="181">
        <v>174.6</v>
      </c>
      <c r="O362" s="181">
        <f>M362*N362</f>
        <v>3.6768685103336649</v>
      </c>
      <c r="P362" s="181">
        <f>M362*60*1000</f>
        <v>1263.5286977091632</v>
      </c>
      <c r="Q362" s="183">
        <f>P362*N362/1000</f>
        <v>220.61211062001991</v>
      </c>
    </row>
    <row r="363" spans="1:17" s="14" customFormat="1" ht="12.75" customHeight="1">
      <c r="A363" s="171"/>
      <c r="B363" s="172" t="s">
        <v>743</v>
      </c>
      <c r="C363" s="48" t="s">
        <v>718</v>
      </c>
      <c r="D363" s="17">
        <v>40</v>
      </c>
      <c r="E363" s="17">
        <v>1989</v>
      </c>
      <c r="F363" s="180">
        <v>60.3</v>
      </c>
      <c r="G363" s="180">
        <v>7.9638999999999998</v>
      </c>
      <c r="H363" s="180">
        <v>4</v>
      </c>
      <c r="I363" s="180">
        <v>48.336100000000002</v>
      </c>
      <c r="J363" s="181">
        <v>2286.3200000000002</v>
      </c>
      <c r="K363" s="181">
        <v>48.336100000000002</v>
      </c>
      <c r="L363" s="181">
        <v>2286.3200000000002</v>
      </c>
      <c r="M363" s="182">
        <f>K363/L363</f>
        <v>2.1141441268063964E-2</v>
      </c>
      <c r="N363" s="181">
        <v>249.16499999999999</v>
      </c>
      <c r="O363" s="181">
        <f>M363*N363</f>
        <v>5.2677072135571574</v>
      </c>
      <c r="P363" s="181">
        <f>M363*60*1000</f>
        <v>1268.4864760838379</v>
      </c>
      <c r="Q363" s="183">
        <f>P363*N363/1000</f>
        <v>316.06243281342944</v>
      </c>
    </row>
    <row r="364" spans="1:17" s="14" customFormat="1" ht="12.75" customHeight="1">
      <c r="A364" s="171"/>
      <c r="B364" s="172" t="s">
        <v>980</v>
      </c>
      <c r="C364" s="48" t="s">
        <v>959</v>
      </c>
      <c r="D364" s="17">
        <v>40</v>
      </c>
      <c r="E364" s="17">
        <v>1981</v>
      </c>
      <c r="F364" s="180">
        <v>48.832000000000001</v>
      </c>
      <c r="G364" s="180">
        <v>3.0920000000000001</v>
      </c>
      <c r="H364" s="180">
        <v>1.6</v>
      </c>
      <c r="I364" s="180">
        <v>44.14</v>
      </c>
      <c r="J364" s="181">
        <v>2053.2800000000002</v>
      </c>
      <c r="K364" s="181">
        <v>36.908000000000001</v>
      </c>
      <c r="L364" s="181">
        <v>1743.66</v>
      </c>
      <c r="M364" s="182">
        <f>K364/L364</f>
        <v>2.1166970625007168E-2</v>
      </c>
      <c r="N364" s="181">
        <v>275.22500000000002</v>
      </c>
      <c r="O364" s="181">
        <f>M364*N364</f>
        <v>5.8256794902675981</v>
      </c>
      <c r="P364" s="181">
        <f>M364*60*1000</f>
        <v>1270.0182375004301</v>
      </c>
      <c r="Q364" s="183">
        <f>P364*N364/1000</f>
        <v>349.54076941605592</v>
      </c>
    </row>
    <row r="365" spans="1:17" s="14" customFormat="1" ht="12.75" customHeight="1">
      <c r="A365" s="171"/>
      <c r="B365" s="172" t="s">
        <v>518</v>
      </c>
      <c r="C365" s="48" t="s">
        <v>495</v>
      </c>
      <c r="D365" s="17">
        <v>75</v>
      </c>
      <c r="E365" s="17">
        <v>1983</v>
      </c>
      <c r="F365" s="180">
        <f>SUM(G365:I365)</f>
        <v>87.481999999999999</v>
      </c>
      <c r="G365" s="180">
        <v>2.04</v>
      </c>
      <c r="H365" s="180">
        <v>12</v>
      </c>
      <c r="I365" s="180">
        <v>73.441999999999993</v>
      </c>
      <c r="J365" s="181">
        <v>3467.27</v>
      </c>
      <c r="K365" s="181">
        <v>73.441999999999993</v>
      </c>
      <c r="L365" s="181">
        <v>3467.27</v>
      </c>
      <c r="M365" s="182">
        <f>K365/L365</f>
        <v>2.1181505910990488E-2</v>
      </c>
      <c r="N365" s="181">
        <v>290.2</v>
      </c>
      <c r="O365" s="181">
        <f>M365*N365</f>
        <v>6.1468730153694393</v>
      </c>
      <c r="P365" s="181">
        <f>M365*60*1000</f>
        <v>1270.8903546594292</v>
      </c>
      <c r="Q365" s="183">
        <f>P365*N365/1000</f>
        <v>368.81238092216631</v>
      </c>
    </row>
    <row r="366" spans="1:17" s="14" customFormat="1" ht="12.75" customHeight="1">
      <c r="A366" s="171"/>
      <c r="B366" s="172" t="s">
        <v>980</v>
      </c>
      <c r="C366" s="48" t="s">
        <v>960</v>
      </c>
      <c r="D366" s="17">
        <v>32</v>
      </c>
      <c r="E366" s="17">
        <v>1986</v>
      </c>
      <c r="F366" s="180">
        <v>46.220999999999997</v>
      </c>
      <c r="G366" s="180">
        <v>3.415</v>
      </c>
      <c r="H366" s="180">
        <v>4.8</v>
      </c>
      <c r="I366" s="180">
        <v>38.006</v>
      </c>
      <c r="J366" s="181">
        <v>1810.7</v>
      </c>
      <c r="K366" s="181">
        <v>35.335999999999999</v>
      </c>
      <c r="L366" s="181">
        <v>1666.74</v>
      </c>
      <c r="M366" s="182">
        <f>K366/L366</f>
        <v>2.1200667170644491E-2</v>
      </c>
      <c r="N366" s="181">
        <v>275.22500000000002</v>
      </c>
      <c r="O366" s="181">
        <f>M366*N366</f>
        <v>5.8349536220406302</v>
      </c>
      <c r="P366" s="181">
        <f>M366*60*1000</f>
        <v>1272.0400302386695</v>
      </c>
      <c r="Q366" s="183">
        <f>P366*N366/1000</f>
        <v>350.09721732243787</v>
      </c>
    </row>
    <row r="367" spans="1:17" s="14" customFormat="1" ht="12.75" customHeight="1">
      <c r="A367" s="171"/>
      <c r="B367" s="172" t="s">
        <v>743</v>
      </c>
      <c r="C367" s="48" t="s">
        <v>719</v>
      </c>
      <c r="D367" s="17">
        <v>72</v>
      </c>
      <c r="E367" s="17">
        <v>1989</v>
      </c>
      <c r="F367" s="180">
        <v>128.98490000000001</v>
      </c>
      <c r="G367" s="180">
        <v>15.3691</v>
      </c>
      <c r="H367" s="180">
        <v>10.01</v>
      </c>
      <c r="I367" s="180">
        <v>103.6058</v>
      </c>
      <c r="J367" s="181">
        <v>4757.12</v>
      </c>
      <c r="K367" s="181">
        <v>103.6058</v>
      </c>
      <c r="L367" s="181">
        <v>4757.12</v>
      </c>
      <c r="M367" s="182">
        <f>K367/L367</f>
        <v>2.1779101641329207E-2</v>
      </c>
      <c r="N367" s="181">
        <v>249.16499999999999</v>
      </c>
      <c r="O367" s="181">
        <f>M367*N367</f>
        <v>5.4265898604617915</v>
      </c>
      <c r="P367" s="181">
        <f>M367*60*1000</f>
        <v>1306.7460984797524</v>
      </c>
      <c r="Q367" s="183">
        <f>P367*N367/1000</f>
        <v>325.5953916277075</v>
      </c>
    </row>
    <row r="368" spans="1:17" s="14" customFormat="1" ht="12.75" customHeight="1">
      <c r="A368" s="171"/>
      <c r="B368" s="172" t="s">
        <v>383</v>
      </c>
      <c r="C368" s="173" t="s">
        <v>346</v>
      </c>
      <c r="D368" s="174">
        <v>72</v>
      </c>
      <c r="E368" s="174">
        <v>1989</v>
      </c>
      <c r="F368" s="175">
        <v>119.139</v>
      </c>
      <c r="G368" s="175">
        <v>10.387026000000001</v>
      </c>
      <c r="H368" s="175">
        <v>17.28</v>
      </c>
      <c r="I368" s="175">
        <v>91.471977999999993</v>
      </c>
      <c r="J368" s="176">
        <v>4195.87</v>
      </c>
      <c r="K368" s="176">
        <v>91.471977999999993</v>
      </c>
      <c r="L368" s="176">
        <v>4195.87</v>
      </c>
      <c r="M368" s="177">
        <v>2.1800479519146206E-2</v>
      </c>
      <c r="N368" s="176">
        <v>265.41500000000002</v>
      </c>
      <c r="O368" s="176">
        <v>5.7861742715741906</v>
      </c>
      <c r="P368" s="176">
        <v>1308.0287711487724</v>
      </c>
      <c r="Q368" s="178">
        <v>347.17045629445141</v>
      </c>
    </row>
    <row r="369" spans="1:17" s="14" customFormat="1" ht="12.75" customHeight="1">
      <c r="A369" s="171"/>
      <c r="B369" s="172" t="s">
        <v>980</v>
      </c>
      <c r="C369" s="48" t="s">
        <v>961</v>
      </c>
      <c r="D369" s="17">
        <v>19</v>
      </c>
      <c r="E369" s="17">
        <v>1984</v>
      </c>
      <c r="F369" s="180">
        <v>20.335000000000001</v>
      </c>
      <c r="G369" s="180">
        <v>1.1870000000000001</v>
      </c>
      <c r="H369" s="180">
        <v>3.2</v>
      </c>
      <c r="I369" s="180">
        <v>15.948</v>
      </c>
      <c r="J369" s="181">
        <v>728.56</v>
      </c>
      <c r="K369" s="181">
        <v>14.148999999999999</v>
      </c>
      <c r="L369" s="181">
        <v>646.4</v>
      </c>
      <c r="M369" s="182">
        <f>K369/L369</f>
        <v>2.1888923267326731E-2</v>
      </c>
      <c r="N369" s="181">
        <v>275.22500000000002</v>
      </c>
      <c r="O369" s="181">
        <f>M369*N369</f>
        <v>6.0243789062499999</v>
      </c>
      <c r="P369" s="181">
        <f>M369*60*1000</f>
        <v>1313.3353960396039</v>
      </c>
      <c r="Q369" s="183">
        <f>P369*N369/1000</f>
        <v>361.46273437500003</v>
      </c>
    </row>
    <row r="370" spans="1:17" s="14" customFormat="1" ht="12.75" customHeight="1">
      <c r="A370" s="171"/>
      <c r="B370" s="172" t="s">
        <v>980</v>
      </c>
      <c r="C370" s="48" t="s">
        <v>962</v>
      </c>
      <c r="D370" s="17">
        <v>45</v>
      </c>
      <c r="E370" s="17">
        <v>1975</v>
      </c>
      <c r="F370" s="180">
        <v>61.646999999999998</v>
      </c>
      <c r="G370" s="180">
        <v>3.4159999999999999</v>
      </c>
      <c r="H370" s="180">
        <v>7.1680000000000001</v>
      </c>
      <c r="I370" s="180">
        <v>51.063000000000002</v>
      </c>
      <c r="J370" s="181">
        <v>2328.37</v>
      </c>
      <c r="K370" s="181">
        <v>50.820999999999998</v>
      </c>
      <c r="L370" s="181">
        <v>2317.34</v>
      </c>
      <c r="M370" s="182">
        <f>K370/L370</f>
        <v>2.1930748185419489E-2</v>
      </c>
      <c r="N370" s="181">
        <v>275.22500000000002</v>
      </c>
      <c r="O370" s="181">
        <f>M370*N370</f>
        <v>6.0358901693320792</v>
      </c>
      <c r="P370" s="181">
        <f>M370*60*1000</f>
        <v>1315.8448911251692</v>
      </c>
      <c r="Q370" s="183">
        <f>P370*N370/1000</f>
        <v>362.1534101599247</v>
      </c>
    </row>
    <row r="371" spans="1:17" s="14" customFormat="1" ht="12.75" customHeight="1">
      <c r="A371" s="171"/>
      <c r="B371" s="179" t="s">
        <v>300</v>
      </c>
      <c r="C371" s="48" t="s">
        <v>673</v>
      </c>
      <c r="D371" s="17">
        <v>19</v>
      </c>
      <c r="E371" s="17" t="s">
        <v>42</v>
      </c>
      <c r="F371" s="180">
        <f>G371+H371+I371</f>
        <v>29.409999999999997</v>
      </c>
      <c r="G371" s="180">
        <v>1.5828</v>
      </c>
      <c r="H371" s="180">
        <v>3.04</v>
      </c>
      <c r="I371" s="180">
        <v>24.787199999999999</v>
      </c>
      <c r="J371" s="181">
        <v>1124.4000000000001</v>
      </c>
      <c r="K371" s="181">
        <f>I371</f>
        <v>24.787199999999999</v>
      </c>
      <c r="L371" s="181">
        <f>J371</f>
        <v>1124.4000000000001</v>
      </c>
      <c r="M371" s="182">
        <f>K371/L371</f>
        <v>2.2044823906083241E-2</v>
      </c>
      <c r="N371" s="181">
        <v>174.6</v>
      </c>
      <c r="O371" s="181">
        <f>M371*N371</f>
        <v>3.8490262540021338</v>
      </c>
      <c r="P371" s="181">
        <f>M371*60*1000</f>
        <v>1322.6894343649944</v>
      </c>
      <c r="Q371" s="183">
        <f>P371*N371/1000</f>
        <v>230.94157524012803</v>
      </c>
    </row>
    <row r="372" spans="1:17" s="14" customFormat="1" ht="12.75" customHeight="1">
      <c r="A372" s="171"/>
      <c r="B372" s="179" t="s">
        <v>151</v>
      </c>
      <c r="C372" s="48" t="s">
        <v>135</v>
      </c>
      <c r="D372" s="17">
        <v>40</v>
      </c>
      <c r="E372" s="17">
        <v>1987</v>
      </c>
      <c r="F372" s="180">
        <f>G372+H372+I372</f>
        <v>59.899000000000001</v>
      </c>
      <c r="G372" s="180">
        <v>3.133</v>
      </c>
      <c r="H372" s="180">
        <v>6.4</v>
      </c>
      <c r="I372" s="180">
        <v>50.366</v>
      </c>
      <c r="J372" s="181">
        <v>2272</v>
      </c>
      <c r="K372" s="181">
        <v>50.366</v>
      </c>
      <c r="L372" s="181">
        <v>2272</v>
      </c>
      <c r="M372" s="182">
        <f>K372/L372</f>
        <v>2.2168133802816903E-2</v>
      </c>
      <c r="N372" s="181">
        <v>216</v>
      </c>
      <c r="O372" s="181">
        <f>M372*N372*1.09</f>
        <v>5.2192654225352122</v>
      </c>
      <c r="P372" s="181">
        <f>M372*60*1000</f>
        <v>1330.0880281690143</v>
      </c>
      <c r="Q372" s="183">
        <f>P372*N372/1000</f>
        <v>287.29901408450706</v>
      </c>
    </row>
    <row r="373" spans="1:17" s="14" customFormat="1" ht="12.75" customHeight="1">
      <c r="A373" s="171"/>
      <c r="B373" s="172" t="s">
        <v>383</v>
      </c>
      <c r="C373" s="173" t="s">
        <v>348</v>
      </c>
      <c r="D373" s="174">
        <v>36</v>
      </c>
      <c r="E373" s="174">
        <v>1987</v>
      </c>
      <c r="F373" s="175">
        <v>62.728000000000002</v>
      </c>
      <c r="G373" s="175">
        <v>5.7165999999999997</v>
      </c>
      <c r="H373" s="175">
        <v>8.64</v>
      </c>
      <c r="I373" s="175">
        <v>48.371402000000003</v>
      </c>
      <c r="J373" s="176">
        <v>2176.88</v>
      </c>
      <c r="K373" s="176">
        <v>48.371402000000003</v>
      </c>
      <c r="L373" s="176">
        <v>2176.88</v>
      </c>
      <c r="M373" s="177">
        <v>2.2220518356546985E-2</v>
      </c>
      <c r="N373" s="176">
        <v>265.41500000000002</v>
      </c>
      <c r="O373" s="176">
        <v>5.8976588796029183</v>
      </c>
      <c r="P373" s="176">
        <v>1333.231101392819</v>
      </c>
      <c r="Q373" s="178">
        <v>353.85953277617506</v>
      </c>
    </row>
    <row r="374" spans="1:17" s="14" customFormat="1" ht="12.75" customHeight="1">
      <c r="A374" s="171"/>
      <c r="B374" s="172" t="s">
        <v>887</v>
      </c>
      <c r="C374" s="184" t="s">
        <v>883</v>
      </c>
      <c r="D374" s="185">
        <v>10</v>
      </c>
      <c r="E374" s="185">
        <v>1984</v>
      </c>
      <c r="F374" s="186">
        <v>19.658000000000001</v>
      </c>
      <c r="G374" s="186">
        <v>1.784745</v>
      </c>
      <c r="H374" s="186">
        <v>4.32</v>
      </c>
      <c r="I374" s="186">
        <v>13.553253000000002</v>
      </c>
      <c r="J374" s="187">
        <v>609.70000000000005</v>
      </c>
      <c r="K374" s="187">
        <v>13.553253000000002</v>
      </c>
      <c r="L374" s="187">
        <v>609.70000000000005</v>
      </c>
      <c r="M374" s="188">
        <v>2.2229380022962115E-2</v>
      </c>
      <c r="N374" s="187">
        <v>235.113</v>
      </c>
      <c r="O374" s="187">
        <v>5.2264162253386921</v>
      </c>
      <c r="P374" s="187">
        <v>1333.7628013777269</v>
      </c>
      <c r="Q374" s="189">
        <v>313.58497352032145</v>
      </c>
    </row>
    <row r="375" spans="1:17" s="14" customFormat="1" ht="22.5">
      <c r="A375" s="171"/>
      <c r="B375" s="179" t="s">
        <v>172</v>
      </c>
      <c r="C375" s="191" t="s">
        <v>553</v>
      </c>
      <c r="D375" s="192">
        <v>4</v>
      </c>
      <c r="E375" s="193" t="s">
        <v>42</v>
      </c>
      <c r="F375" s="194">
        <v>4.68</v>
      </c>
      <c r="G375" s="194">
        <v>0.32</v>
      </c>
      <c r="H375" s="194">
        <v>0.04</v>
      </c>
      <c r="I375" s="194">
        <v>4.32</v>
      </c>
      <c r="J375" s="195">
        <v>193.25</v>
      </c>
      <c r="K375" s="196">
        <v>4.32</v>
      </c>
      <c r="L375" s="195">
        <v>193.25</v>
      </c>
      <c r="M375" s="197">
        <f>K375/L375</f>
        <v>2.2354463130659769E-2</v>
      </c>
      <c r="N375" s="198">
        <v>223.3</v>
      </c>
      <c r="O375" s="198">
        <f>M375*N375</f>
        <v>4.9917516170763268</v>
      </c>
      <c r="P375" s="198">
        <f>M375*60*1000</f>
        <v>1341.2677878395862</v>
      </c>
      <c r="Q375" s="199">
        <f>P375*N375/1000</f>
        <v>299.50509702457958</v>
      </c>
    </row>
    <row r="376" spans="1:17" s="14" customFormat="1" ht="12.75" customHeight="1">
      <c r="A376" s="171"/>
      <c r="B376" s="172" t="s">
        <v>980</v>
      </c>
      <c r="C376" s="48" t="s">
        <v>963</v>
      </c>
      <c r="D376" s="17">
        <v>20</v>
      </c>
      <c r="E376" s="17">
        <v>1974</v>
      </c>
      <c r="F376" s="180">
        <v>36.872999999999998</v>
      </c>
      <c r="G376" s="180">
        <v>2.161</v>
      </c>
      <c r="H376" s="180">
        <v>3.2</v>
      </c>
      <c r="I376" s="180">
        <v>31.512</v>
      </c>
      <c r="J376" s="181">
        <v>1409.61</v>
      </c>
      <c r="K376" s="181">
        <v>31.512</v>
      </c>
      <c r="L376" s="181">
        <v>1409.61</v>
      </c>
      <c r="M376" s="182">
        <f>K376/L376</f>
        <v>2.2355119501138616E-2</v>
      </c>
      <c r="N376" s="181">
        <v>275.22500000000002</v>
      </c>
      <c r="O376" s="181">
        <f>M376*N376</f>
        <v>6.1526877647008762</v>
      </c>
      <c r="P376" s="181">
        <f>M376*60*1000</f>
        <v>1341.307170068317</v>
      </c>
      <c r="Q376" s="183">
        <f>P376*N376/1000</f>
        <v>369.16126588205253</v>
      </c>
    </row>
    <row r="377" spans="1:17" s="14" customFormat="1" ht="12.75" customHeight="1">
      <c r="A377" s="171"/>
      <c r="B377" s="179" t="s">
        <v>300</v>
      </c>
      <c r="C377" s="48" t="s">
        <v>674</v>
      </c>
      <c r="D377" s="17">
        <v>24</v>
      </c>
      <c r="E377" s="17">
        <v>1994</v>
      </c>
      <c r="F377" s="180">
        <f>G377+H377+I377</f>
        <v>35.5</v>
      </c>
      <c r="G377" s="180">
        <v>2.4015</v>
      </c>
      <c r="H377" s="180">
        <v>3.84</v>
      </c>
      <c r="I377" s="180">
        <v>29.258500000000002</v>
      </c>
      <c r="J377" s="181">
        <v>1308.77</v>
      </c>
      <c r="K377" s="181">
        <f>I377</f>
        <v>29.258500000000002</v>
      </c>
      <c r="L377" s="181">
        <f>J377</f>
        <v>1308.77</v>
      </c>
      <c r="M377" s="182">
        <f>K377/L377</f>
        <v>2.2355723312728747E-2</v>
      </c>
      <c r="N377" s="181">
        <v>174.6</v>
      </c>
      <c r="O377" s="181">
        <f>M377*N377</f>
        <v>3.9033092904024391</v>
      </c>
      <c r="P377" s="181">
        <f>M377*60*1000</f>
        <v>1341.343398763725</v>
      </c>
      <c r="Q377" s="183">
        <f>P377*N377/1000</f>
        <v>234.19855742414637</v>
      </c>
    </row>
    <row r="378" spans="1:17" s="14" customFormat="1" ht="12.75" customHeight="1">
      <c r="A378" s="171"/>
      <c r="B378" s="172" t="s">
        <v>213</v>
      </c>
      <c r="C378" s="48" t="s">
        <v>175</v>
      </c>
      <c r="D378" s="17">
        <v>45</v>
      </c>
      <c r="E378" s="17">
        <v>1995</v>
      </c>
      <c r="F378" s="180">
        <v>78.099999999999994</v>
      </c>
      <c r="G378" s="212">
        <v>7.5937799999999998</v>
      </c>
      <c r="H378" s="180">
        <v>7.04</v>
      </c>
      <c r="I378" s="180">
        <v>63.46622</v>
      </c>
      <c r="J378" s="181">
        <v>2837.24</v>
      </c>
      <c r="K378" s="181">
        <v>63.46622</v>
      </c>
      <c r="L378" s="181">
        <v>2837.24</v>
      </c>
      <c r="M378" s="182">
        <f>K378/L378</f>
        <v>2.2368999450169885E-2</v>
      </c>
      <c r="N378" s="181">
        <v>206.55500000000001</v>
      </c>
      <c r="O378" s="181">
        <f>K378*N378/J378</f>
        <v>4.620428681429841</v>
      </c>
      <c r="P378" s="181">
        <f>M378*60*1000</f>
        <v>1342.139967010193</v>
      </c>
      <c r="Q378" s="183">
        <f>O378*60</f>
        <v>277.22572088579045</v>
      </c>
    </row>
    <row r="379" spans="1:17" s="14" customFormat="1" ht="12.75" customHeight="1">
      <c r="A379" s="171"/>
      <c r="B379" s="179" t="s">
        <v>278</v>
      </c>
      <c r="C379" s="48" t="s">
        <v>271</v>
      </c>
      <c r="D379" s="17">
        <v>20</v>
      </c>
      <c r="E379" s="17" t="s">
        <v>42</v>
      </c>
      <c r="F379" s="180">
        <f>SUM(G379:I379)</f>
        <v>28.81</v>
      </c>
      <c r="G379" s="180">
        <v>1.94</v>
      </c>
      <c r="H379" s="180">
        <v>3.26</v>
      </c>
      <c r="I379" s="180">
        <v>23.61</v>
      </c>
      <c r="J379" s="181">
        <v>1055.4000000000001</v>
      </c>
      <c r="K379" s="181">
        <v>23.61</v>
      </c>
      <c r="L379" s="181">
        <v>1055.4000000000001</v>
      </c>
      <c r="M379" s="200">
        <f>K379/L379</f>
        <v>2.2370665150653779E-2</v>
      </c>
      <c r="N379" s="201">
        <v>207.8</v>
      </c>
      <c r="O379" s="202">
        <f>M379*N379</f>
        <v>4.6486242183058559</v>
      </c>
      <c r="P379" s="202">
        <f>M379*60*1000</f>
        <v>1342.2399090392266</v>
      </c>
      <c r="Q379" s="203">
        <f>P379*N379/1000</f>
        <v>278.9174530983513</v>
      </c>
    </row>
    <row r="380" spans="1:17" s="14" customFormat="1" ht="12.75" customHeight="1">
      <c r="A380" s="171"/>
      <c r="B380" s="179" t="s">
        <v>151</v>
      </c>
      <c r="C380" s="48" t="s">
        <v>519</v>
      </c>
      <c r="D380" s="17">
        <v>6</v>
      </c>
      <c r="E380" s="17"/>
      <c r="F380" s="180">
        <f>G380+H380+I380</f>
        <v>9.2990000000000013</v>
      </c>
      <c r="G380" s="180">
        <v>0.76800000000000002</v>
      </c>
      <c r="H380" s="180">
        <v>0</v>
      </c>
      <c r="I380" s="180">
        <v>8.5310000000000006</v>
      </c>
      <c r="J380" s="181">
        <v>379.07</v>
      </c>
      <c r="K380" s="181">
        <v>8.5</v>
      </c>
      <c r="L380" s="181">
        <v>379.07</v>
      </c>
      <c r="M380" s="182">
        <f>K380/L380</f>
        <v>2.2423299126810351E-2</v>
      </c>
      <c r="N380" s="181">
        <v>216</v>
      </c>
      <c r="O380" s="181">
        <f>M380*N380*1.09</f>
        <v>5.2793415464162292</v>
      </c>
      <c r="P380" s="181">
        <f>M380*60*1000</f>
        <v>1345.3979476086211</v>
      </c>
      <c r="Q380" s="183">
        <f>P380*N380/1000</f>
        <v>290.60595668346213</v>
      </c>
    </row>
    <row r="381" spans="1:17" s="14" customFormat="1" ht="12.75" customHeight="1">
      <c r="A381" s="171"/>
      <c r="B381" s="172" t="s">
        <v>743</v>
      </c>
      <c r="C381" s="48" t="s">
        <v>720</v>
      </c>
      <c r="D381" s="17">
        <v>30</v>
      </c>
      <c r="E381" s="17">
        <v>1983</v>
      </c>
      <c r="F381" s="180">
        <v>53.715600000000002</v>
      </c>
      <c r="G381" s="180">
        <v>6.1449999999999996</v>
      </c>
      <c r="H381" s="180">
        <v>3</v>
      </c>
      <c r="I381" s="180">
        <v>44.570599999999999</v>
      </c>
      <c r="J381" s="181">
        <v>1982.1</v>
      </c>
      <c r="K381" s="181">
        <v>44.570700000000002</v>
      </c>
      <c r="L381" s="181">
        <v>1982.1</v>
      </c>
      <c r="M381" s="182">
        <f>K381/L381</f>
        <v>2.248660511578629E-2</v>
      </c>
      <c r="N381" s="181">
        <v>249.16499999999999</v>
      </c>
      <c r="O381" s="181">
        <f>M381*N381</f>
        <v>5.6028749636748909</v>
      </c>
      <c r="P381" s="181">
        <f>M381*60*1000</f>
        <v>1349.1963069471776</v>
      </c>
      <c r="Q381" s="183">
        <f>P381*N381/1000</f>
        <v>336.17249782049345</v>
      </c>
    </row>
    <row r="382" spans="1:17" s="14" customFormat="1" ht="12.75" customHeight="1">
      <c r="A382" s="171"/>
      <c r="B382" s="172" t="s">
        <v>383</v>
      </c>
      <c r="C382" s="173" t="s">
        <v>347</v>
      </c>
      <c r="D382" s="174">
        <v>20</v>
      </c>
      <c r="E382" s="174">
        <v>1975</v>
      </c>
      <c r="F382" s="175">
        <v>30.516999999999999</v>
      </c>
      <c r="G382" s="175">
        <v>2.6060020000000002</v>
      </c>
      <c r="H382" s="175">
        <v>3.2</v>
      </c>
      <c r="I382" s="175">
        <v>24.710993000000002</v>
      </c>
      <c r="J382" s="176">
        <v>1098.2</v>
      </c>
      <c r="K382" s="176">
        <v>24.710993000000002</v>
      </c>
      <c r="L382" s="176">
        <v>1098.2</v>
      </c>
      <c r="M382" s="177">
        <v>2.2501359497359315E-2</v>
      </c>
      <c r="N382" s="176">
        <v>265.41500000000002</v>
      </c>
      <c r="O382" s="176">
        <v>5.9721983309916231</v>
      </c>
      <c r="P382" s="176">
        <v>1350.0815698415588</v>
      </c>
      <c r="Q382" s="178">
        <v>358.33189985949736</v>
      </c>
    </row>
    <row r="383" spans="1:17" s="14" customFormat="1" ht="12.75" customHeight="1">
      <c r="A383" s="171"/>
      <c r="B383" s="179" t="s">
        <v>151</v>
      </c>
      <c r="C383" s="48" t="s">
        <v>54</v>
      </c>
      <c r="D383" s="17">
        <v>39</v>
      </c>
      <c r="E383" s="17">
        <v>1973</v>
      </c>
      <c r="F383" s="180">
        <f>G383+H383+I383</f>
        <v>51.656000000000006</v>
      </c>
      <c r="G383" s="180">
        <v>3.0449999999999999</v>
      </c>
      <c r="H383" s="180">
        <v>6.24</v>
      </c>
      <c r="I383" s="180">
        <v>42.371000000000002</v>
      </c>
      <c r="J383" s="181">
        <v>1882.15</v>
      </c>
      <c r="K383" s="181">
        <v>42.371000000000002</v>
      </c>
      <c r="L383" s="181">
        <v>1882.15</v>
      </c>
      <c r="M383" s="182">
        <f>K383/L383</f>
        <v>2.2512020827245436E-2</v>
      </c>
      <c r="N383" s="181">
        <v>216</v>
      </c>
      <c r="O383" s="181">
        <f>M383*N383*1.09</f>
        <v>5.3002301835666659</v>
      </c>
      <c r="P383" s="181">
        <f>M383*60*1000</f>
        <v>1350.7212496347261</v>
      </c>
      <c r="Q383" s="183">
        <f>P383*N383/1000</f>
        <v>291.75578992110081</v>
      </c>
    </row>
    <row r="384" spans="1:17" s="14" customFormat="1" ht="12.75" customHeight="1">
      <c r="A384" s="171"/>
      <c r="B384" s="179" t="s">
        <v>300</v>
      </c>
      <c r="C384" s="48" t="s">
        <v>675</v>
      </c>
      <c r="D384" s="17">
        <v>22</v>
      </c>
      <c r="E384" s="17" t="s">
        <v>42</v>
      </c>
      <c r="F384" s="180">
        <f>G384+H384+I384</f>
        <v>33.94</v>
      </c>
      <c r="G384" s="180">
        <v>2.5653000000000001</v>
      </c>
      <c r="H384" s="180">
        <v>3.52</v>
      </c>
      <c r="I384" s="180">
        <v>27.854700000000001</v>
      </c>
      <c r="J384" s="181">
        <v>1235.3699999999999</v>
      </c>
      <c r="K384" s="181">
        <f>I384</f>
        <v>27.854700000000001</v>
      </c>
      <c r="L384" s="181">
        <f>J384</f>
        <v>1235.3699999999999</v>
      </c>
      <c r="M384" s="182">
        <f>K384/L384</f>
        <v>2.254765778673596E-2</v>
      </c>
      <c r="N384" s="181">
        <v>174.6</v>
      </c>
      <c r="O384" s="181">
        <f>M384*N384</f>
        <v>3.9368210495640983</v>
      </c>
      <c r="P384" s="181">
        <f>M384*60*1000</f>
        <v>1352.8594672041577</v>
      </c>
      <c r="Q384" s="183">
        <f>P384*N384/1000</f>
        <v>236.20926297384594</v>
      </c>
    </row>
    <row r="385" spans="1:17" s="14" customFormat="1" ht="12.75" customHeight="1">
      <c r="A385" s="171"/>
      <c r="B385" s="172" t="s">
        <v>383</v>
      </c>
      <c r="C385" s="173" t="s">
        <v>349</v>
      </c>
      <c r="D385" s="174">
        <v>20</v>
      </c>
      <c r="E385" s="174">
        <v>1982</v>
      </c>
      <c r="F385" s="175">
        <v>30.315999999999999</v>
      </c>
      <c r="G385" s="175">
        <v>2.7400959999999999</v>
      </c>
      <c r="H385" s="175">
        <v>3.2</v>
      </c>
      <c r="I385" s="175">
        <v>24.375906999999998</v>
      </c>
      <c r="J385" s="176">
        <v>1071.97</v>
      </c>
      <c r="K385" s="176">
        <v>24.375906999999998</v>
      </c>
      <c r="L385" s="176">
        <v>1071.97</v>
      </c>
      <c r="M385" s="177">
        <v>2.2739355578980752E-2</v>
      </c>
      <c r="N385" s="176">
        <v>265.41500000000002</v>
      </c>
      <c r="O385" s="176">
        <v>6.0353660609951767</v>
      </c>
      <c r="P385" s="176">
        <v>1364.361334738845</v>
      </c>
      <c r="Q385" s="178">
        <v>362.12196365971062</v>
      </c>
    </row>
    <row r="386" spans="1:17" s="14" customFormat="1" ht="12.75" customHeight="1">
      <c r="A386" s="171"/>
      <c r="B386" s="172" t="s">
        <v>518</v>
      </c>
      <c r="C386" s="48" t="s">
        <v>496</v>
      </c>
      <c r="D386" s="17">
        <v>17</v>
      </c>
      <c r="E386" s="17">
        <v>1973</v>
      </c>
      <c r="F386" s="180">
        <f>SUM(G386:I386)</f>
        <v>30.02</v>
      </c>
      <c r="G386" s="180">
        <v>0</v>
      </c>
      <c r="H386" s="180">
        <v>0</v>
      </c>
      <c r="I386" s="180">
        <v>30.02</v>
      </c>
      <c r="J386" s="181">
        <v>1317.97</v>
      </c>
      <c r="K386" s="181">
        <v>30.02</v>
      </c>
      <c r="L386" s="181">
        <v>1317.97</v>
      </c>
      <c r="M386" s="182">
        <f>K386/L386</f>
        <v>2.2777453204549419E-2</v>
      </c>
      <c r="N386" s="181">
        <v>290.2</v>
      </c>
      <c r="O386" s="181">
        <f>M386*N386</f>
        <v>6.6100169199602412</v>
      </c>
      <c r="P386" s="181">
        <f>M386*60*1000</f>
        <v>1366.647192272965</v>
      </c>
      <c r="Q386" s="183">
        <f>P386*N386/1000</f>
        <v>396.60101519761446</v>
      </c>
    </row>
    <row r="387" spans="1:17" s="14" customFormat="1" ht="12.75" customHeight="1">
      <c r="A387" s="171"/>
      <c r="B387" s="172" t="s">
        <v>213</v>
      </c>
      <c r="C387" s="48" t="s">
        <v>180</v>
      </c>
      <c r="D387" s="17">
        <v>45</v>
      </c>
      <c r="E387" s="17">
        <v>1997</v>
      </c>
      <c r="F387" s="180">
        <v>77.459999999999994</v>
      </c>
      <c r="G387" s="180">
        <v>3.9780000000000002</v>
      </c>
      <c r="H387" s="180">
        <v>7.04</v>
      </c>
      <c r="I387" s="180">
        <v>66.441999999999993</v>
      </c>
      <c r="J387" s="181">
        <v>2895.9</v>
      </c>
      <c r="K387" s="181">
        <v>66.441999999999993</v>
      </c>
      <c r="L387" s="181">
        <v>2895.9</v>
      </c>
      <c r="M387" s="182">
        <f>K387/L387</f>
        <v>2.2943471804965639E-2</v>
      </c>
      <c r="N387" s="181">
        <v>206.55500000000001</v>
      </c>
      <c r="O387" s="181">
        <f>K387*N387/J387</f>
        <v>4.7390888186746771</v>
      </c>
      <c r="P387" s="181">
        <f>M387*60*1000</f>
        <v>1376.6083082979383</v>
      </c>
      <c r="Q387" s="183">
        <f>O387*60</f>
        <v>284.34532912048064</v>
      </c>
    </row>
    <row r="388" spans="1:17" s="14" customFormat="1" ht="12.75" customHeight="1">
      <c r="A388" s="171"/>
      <c r="B388" s="179" t="s">
        <v>278</v>
      </c>
      <c r="C388" s="48" t="s">
        <v>270</v>
      </c>
      <c r="D388" s="17">
        <v>60</v>
      </c>
      <c r="E388" s="17" t="s">
        <v>42</v>
      </c>
      <c r="F388" s="213">
        <f>SUM(G388:I388)</f>
        <v>70.790000000000006</v>
      </c>
      <c r="G388" s="213">
        <v>5.56</v>
      </c>
      <c r="H388" s="213">
        <v>9.7799999999999994</v>
      </c>
      <c r="I388" s="213">
        <v>55.45</v>
      </c>
      <c r="J388" s="181">
        <v>2404.54</v>
      </c>
      <c r="K388" s="201">
        <v>55.45</v>
      </c>
      <c r="L388" s="181">
        <v>2404.54</v>
      </c>
      <c r="M388" s="200">
        <f>K388/L388</f>
        <v>2.3060543804636232E-2</v>
      </c>
      <c r="N388" s="201">
        <v>207.8</v>
      </c>
      <c r="O388" s="202">
        <f>M388*N388</f>
        <v>4.7919810026034089</v>
      </c>
      <c r="P388" s="202">
        <f>M388*60*1000</f>
        <v>1383.6326282781738</v>
      </c>
      <c r="Q388" s="203">
        <f>P388*N388/1000</f>
        <v>287.51886015620454</v>
      </c>
    </row>
    <row r="389" spans="1:17" s="14" customFormat="1" ht="12.75" customHeight="1">
      <c r="A389" s="171"/>
      <c r="B389" s="172" t="s">
        <v>980</v>
      </c>
      <c r="C389" s="48" t="s">
        <v>954</v>
      </c>
      <c r="D389" s="17">
        <v>24</v>
      </c>
      <c r="E389" s="17">
        <v>2011</v>
      </c>
      <c r="F389" s="180">
        <v>30.952000000000002</v>
      </c>
      <c r="G389" s="180">
        <v>3.0950000000000002</v>
      </c>
      <c r="H389" s="180">
        <v>1.92</v>
      </c>
      <c r="I389" s="180">
        <v>25.937000000000001</v>
      </c>
      <c r="J389" s="181">
        <v>1123.75</v>
      </c>
      <c r="K389" s="181">
        <v>25.937000000000001</v>
      </c>
      <c r="L389" s="181">
        <v>1123.75</v>
      </c>
      <c r="M389" s="182">
        <f>K389/L389</f>
        <v>2.3080756395995553E-2</v>
      </c>
      <c r="N389" s="181">
        <v>275.22500000000002</v>
      </c>
      <c r="O389" s="181">
        <f>M389*N389</f>
        <v>6.3524011790878765</v>
      </c>
      <c r="P389" s="181">
        <f>M389*60*1000</f>
        <v>1384.8453837597333</v>
      </c>
      <c r="Q389" s="183">
        <f>P389*N389/1000</f>
        <v>381.14407074527264</v>
      </c>
    </row>
    <row r="390" spans="1:17" s="14" customFormat="1" ht="12.75" customHeight="1">
      <c r="A390" s="171"/>
      <c r="B390" s="172" t="s">
        <v>743</v>
      </c>
      <c r="C390" s="48" t="s">
        <v>721</v>
      </c>
      <c r="D390" s="17">
        <v>80</v>
      </c>
      <c r="E390" s="17">
        <v>1991</v>
      </c>
      <c r="F390" s="180">
        <v>146.58279999999999</v>
      </c>
      <c r="G390" s="180">
        <v>17.792000000000002</v>
      </c>
      <c r="H390" s="180">
        <v>11.16</v>
      </c>
      <c r="I390" s="180">
        <v>117.63079999999999</v>
      </c>
      <c r="J390" s="181">
        <v>5084</v>
      </c>
      <c r="K390" s="181">
        <v>117.6307</v>
      </c>
      <c r="L390" s="181">
        <v>5084</v>
      </c>
      <c r="M390" s="182">
        <f>K390/L390</f>
        <v>2.3137431156569632E-2</v>
      </c>
      <c r="N390" s="181">
        <v>249.16499999999999</v>
      </c>
      <c r="O390" s="181">
        <f>M390*N390</f>
        <v>5.7650380341266718</v>
      </c>
      <c r="P390" s="181">
        <f>M390*60*1000</f>
        <v>1388.245869394178</v>
      </c>
      <c r="Q390" s="183">
        <f>P390*N390/1000</f>
        <v>345.90228204760035</v>
      </c>
    </row>
    <row r="391" spans="1:17" s="14" customFormat="1" ht="12.75" customHeight="1">
      <c r="A391" s="171"/>
      <c r="B391" s="179" t="s">
        <v>300</v>
      </c>
      <c r="C391" s="48" t="s">
        <v>676</v>
      </c>
      <c r="D391" s="17">
        <v>23</v>
      </c>
      <c r="E391" s="17" t="s">
        <v>42</v>
      </c>
      <c r="F391" s="180">
        <f>G391+H391+I391</f>
        <v>34.099999999999994</v>
      </c>
      <c r="G391" s="180">
        <v>2.5106999999999999</v>
      </c>
      <c r="H391" s="180">
        <v>3.52</v>
      </c>
      <c r="I391" s="180">
        <v>28.069299999999998</v>
      </c>
      <c r="J391" s="181">
        <v>1210.94</v>
      </c>
      <c r="K391" s="181">
        <f>I391</f>
        <v>28.069299999999998</v>
      </c>
      <c r="L391" s="181">
        <f>J391</f>
        <v>1210.94</v>
      </c>
      <c r="M391" s="182">
        <f>K391/L391</f>
        <v>2.3179761177267246E-2</v>
      </c>
      <c r="N391" s="181">
        <v>174.6</v>
      </c>
      <c r="O391" s="181">
        <f>M391*N391</f>
        <v>4.0471863015508607</v>
      </c>
      <c r="P391" s="181">
        <f>M391*60*1000</f>
        <v>1390.7856706360349</v>
      </c>
      <c r="Q391" s="183">
        <f>P391*N391/1000</f>
        <v>242.83117809305168</v>
      </c>
    </row>
    <row r="392" spans="1:17" s="14" customFormat="1" ht="12.75" customHeight="1">
      <c r="A392" s="171"/>
      <c r="B392" s="179" t="s">
        <v>278</v>
      </c>
      <c r="C392" s="48" t="s">
        <v>268</v>
      </c>
      <c r="D392" s="17">
        <v>85</v>
      </c>
      <c r="E392" s="17" t="s">
        <v>42</v>
      </c>
      <c r="F392" s="180">
        <f>SUM(G392:I392)</f>
        <v>110.1</v>
      </c>
      <c r="G392" s="180">
        <v>5.91</v>
      </c>
      <c r="H392" s="180">
        <v>13.86</v>
      </c>
      <c r="I392" s="180">
        <v>90.33</v>
      </c>
      <c r="J392" s="181">
        <v>3854.08</v>
      </c>
      <c r="K392" s="181">
        <v>89.49</v>
      </c>
      <c r="L392" s="181">
        <v>3854.08</v>
      </c>
      <c r="M392" s="200">
        <f>K392/L392</f>
        <v>2.3219549153105281E-2</v>
      </c>
      <c r="N392" s="201">
        <v>207.8</v>
      </c>
      <c r="O392" s="202">
        <f>M392*N392</f>
        <v>4.8250223140152775</v>
      </c>
      <c r="P392" s="202">
        <f>M392*60*1000</f>
        <v>1393.1729491863171</v>
      </c>
      <c r="Q392" s="203">
        <f>P392*N392/1000</f>
        <v>289.50133884091667</v>
      </c>
    </row>
    <row r="393" spans="1:17" s="14" customFormat="1" ht="12.75" customHeight="1">
      <c r="A393" s="171"/>
      <c r="B393" s="172" t="s">
        <v>383</v>
      </c>
      <c r="C393" s="173" t="s">
        <v>351</v>
      </c>
      <c r="D393" s="174">
        <v>40</v>
      </c>
      <c r="E393" s="174">
        <v>1983</v>
      </c>
      <c r="F393" s="175">
        <v>62.718000000000004</v>
      </c>
      <c r="G393" s="175">
        <v>5.345561</v>
      </c>
      <c r="H393" s="175">
        <v>6.4</v>
      </c>
      <c r="I393" s="175">
        <v>50.972438000000004</v>
      </c>
      <c r="J393" s="176">
        <v>2186.7199999999998</v>
      </c>
      <c r="K393" s="176">
        <v>50.972438000000004</v>
      </c>
      <c r="L393" s="176">
        <v>2186.7199999999998</v>
      </c>
      <c r="M393" s="177">
        <v>2.3309997622009224E-2</v>
      </c>
      <c r="N393" s="176">
        <v>265.41500000000002</v>
      </c>
      <c r="O393" s="176">
        <v>6.1868230188455788</v>
      </c>
      <c r="P393" s="176">
        <v>1398.5998573205534</v>
      </c>
      <c r="Q393" s="178">
        <v>371.2093811307347</v>
      </c>
    </row>
    <row r="394" spans="1:17" s="14" customFormat="1" ht="12.75" customHeight="1">
      <c r="A394" s="171"/>
      <c r="B394" s="179" t="s">
        <v>151</v>
      </c>
      <c r="C394" s="48" t="s">
        <v>136</v>
      </c>
      <c r="D394" s="17">
        <v>24</v>
      </c>
      <c r="E394" s="17">
        <v>1993</v>
      </c>
      <c r="F394" s="180">
        <f>G394+H394+I394</f>
        <v>37.651000000000003</v>
      </c>
      <c r="G394" s="180">
        <v>0</v>
      </c>
      <c r="H394" s="180">
        <v>0</v>
      </c>
      <c r="I394" s="180">
        <v>37.651000000000003</v>
      </c>
      <c r="J394" s="181">
        <v>1614.06</v>
      </c>
      <c r="K394" s="181">
        <v>37.651000000000003</v>
      </c>
      <c r="L394" s="181">
        <v>1614.06</v>
      </c>
      <c r="M394" s="182">
        <f>K394/L394</f>
        <v>2.3326889954524619E-2</v>
      </c>
      <c r="N394" s="181">
        <v>216</v>
      </c>
      <c r="O394" s="181">
        <f>M394*N394*1.09</f>
        <v>5.4920829708932768</v>
      </c>
      <c r="P394" s="181">
        <f>M394*60*1000</f>
        <v>1399.613397271477</v>
      </c>
      <c r="Q394" s="183">
        <f>P394*N394/1000</f>
        <v>302.31649381063903</v>
      </c>
    </row>
    <row r="395" spans="1:17" s="14" customFormat="1" ht="12.75" customHeight="1">
      <c r="A395" s="171"/>
      <c r="B395" s="172" t="s">
        <v>383</v>
      </c>
      <c r="C395" s="173" t="s">
        <v>352</v>
      </c>
      <c r="D395" s="174">
        <v>36</v>
      </c>
      <c r="E395" s="174">
        <v>1986</v>
      </c>
      <c r="F395" s="175">
        <v>58.061</v>
      </c>
      <c r="G395" s="175">
        <v>5.8089829999999996</v>
      </c>
      <c r="H395" s="175">
        <v>5.76</v>
      </c>
      <c r="I395" s="175">
        <v>46.492016</v>
      </c>
      <c r="J395" s="176">
        <v>1988.92</v>
      </c>
      <c r="K395" s="176">
        <v>46.492016</v>
      </c>
      <c r="L395" s="176">
        <v>1988.92</v>
      </c>
      <c r="M395" s="177">
        <v>2.3375508316071034E-2</v>
      </c>
      <c r="N395" s="176">
        <v>265.41500000000002</v>
      </c>
      <c r="O395" s="176">
        <v>6.2042105397099938</v>
      </c>
      <c r="P395" s="176">
        <v>1402.5304989642621</v>
      </c>
      <c r="Q395" s="178">
        <v>372.25263238259964</v>
      </c>
    </row>
    <row r="396" spans="1:17" s="14" customFormat="1" ht="12.75" customHeight="1">
      <c r="A396" s="171"/>
      <c r="B396" s="172" t="s">
        <v>213</v>
      </c>
      <c r="C396" s="48" t="s">
        <v>177</v>
      </c>
      <c r="D396" s="17">
        <v>45</v>
      </c>
      <c r="E396" s="17">
        <v>1992</v>
      </c>
      <c r="F396" s="180">
        <v>78.86</v>
      </c>
      <c r="G396" s="180">
        <v>5.1286350000000001</v>
      </c>
      <c r="H396" s="180">
        <v>7.2</v>
      </c>
      <c r="I396" s="180">
        <v>66.531369999999995</v>
      </c>
      <c r="J396" s="181">
        <v>2843.99</v>
      </c>
      <c r="K396" s="181">
        <v>66.531369999999995</v>
      </c>
      <c r="L396" s="181">
        <v>2843.99</v>
      </c>
      <c r="M396" s="182">
        <f>K396/L396</f>
        <v>2.339367227029631E-2</v>
      </c>
      <c r="N396" s="181">
        <v>206.55500000000001</v>
      </c>
      <c r="O396" s="181">
        <f>K396*N396/J396</f>
        <v>4.8320799757910544</v>
      </c>
      <c r="P396" s="181">
        <f>M396*60*1000</f>
        <v>1403.6203362177787</v>
      </c>
      <c r="Q396" s="183">
        <f>O396*60</f>
        <v>289.92479854746324</v>
      </c>
    </row>
    <row r="397" spans="1:17" s="14" customFormat="1" ht="12.75" customHeight="1">
      <c r="A397" s="171"/>
      <c r="B397" s="172" t="s">
        <v>743</v>
      </c>
      <c r="C397" s="48" t="s">
        <v>722</v>
      </c>
      <c r="D397" s="17">
        <v>40</v>
      </c>
      <c r="E397" s="17">
        <v>1965</v>
      </c>
      <c r="F397" s="180">
        <v>46.872199999999999</v>
      </c>
      <c r="G397" s="180">
        <v>4.4785000000000004</v>
      </c>
      <c r="H397" s="180">
        <v>0.4</v>
      </c>
      <c r="I397" s="180">
        <v>41.993699999999997</v>
      </c>
      <c r="J397" s="181">
        <v>1785.92</v>
      </c>
      <c r="K397" s="181">
        <v>41.993600000000001</v>
      </c>
      <c r="L397" s="181">
        <v>1785.92</v>
      </c>
      <c r="M397" s="182">
        <f>K397/L397</f>
        <v>2.3513707220928149E-2</v>
      </c>
      <c r="N397" s="181">
        <v>249.16499999999999</v>
      </c>
      <c r="O397" s="181">
        <f>M397*N397</f>
        <v>5.8587928597025618</v>
      </c>
      <c r="P397" s="181">
        <f>M397*60*1000</f>
        <v>1410.8224332556888</v>
      </c>
      <c r="Q397" s="183">
        <f>P397*N397/1000</f>
        <v>351.52757158215366</v>
      </c>
    </row>
    <row r="398" spans="1:17" s="14" customFormat="1" ht="12.75" customHeight="1">
      <c r="A398" s="171"/>
      <c r="B398" s="172" t="s">
        <v>518</v>
      </c>
      <c r="C398" s="48" t="s">
        <v>497</v>
      </c>
      <c r="D398" s="17">
        <v>19</v>
      </c>
      <c r="E398" s="17">
        <v>1978</v>
      </c>
      <c r="F398" s="180">
        <f>SUM(G398:I398)</f>
        <v>22.88</v>
      </c>
      <c r="G398" s="180">
        <v>0</v>
      </c>
      <c r="H398" s="180">
        <v>0</v>
      </c>
      <c r="I398" s="180">
        <v>22.88</v>
      </c>
      <c r="J398" s="181">
        <v>961.74</v>
      </c>
      <c r="K398" s="181">
        <v>22.88</v>
      </c>
      <c r="L398" s="181">
        <v>961.74</v>
      </c>
      <c r="M398" s="182">
        <f>K398/L398</f>
        <v>2.3790213571235466E-2</v>
      </c>
      <c r="N398" s="181">
        <v>290.2</v>
      </c>
      <c r="O398" s="181">
        <f>M398*N398</f>
        <v>6.9039199783725325</v>
      </c>
      <c r="P398" s="181">
        <f>M398*60*1000</f>
        <v>1427.4128142741281</v>
      </c>
      <c r="Q398" s="183">
        <f>P398*N398/1000</f>
        <v>414.23519870235197</v>
      </c>
    </row>
    <row r="399" spans="1:17" s="14" customFormat="1" ht="12.75" customHeight="1">
      <c r="A399" s="171"/>
      <c r="B399" s="172" t="s">
        <v>383</v>
      </c>
      <c r="C399" s="173" t="s">
        <v>350</v>
      </c>
      <c r="D399" s="174">
        <v>20</v>
      </c>
      <c r="E399" s="174">
        <v>1991</v>
      </c>
      <c r="F399" s="175">
        <v>32.036999999999999</v>
      </c>
      <c r="G399" s="175">
        <v>3.2417910000000001</v>
      </c>
      <c r="H399" s="175">
        <v>3.2</v>
      </c>
      <c r="I399" s="175">
        <v>25.595213000000001</v>
      </c>
      <c r="J399" s="176">
        <v>1071.33</v>
      </c>
      <c r="K399" s="176">
        <v>25.595213000000001</v>
      </c>
      <c r="L399" s="176">
        <v>1071.33</v>
      </c>
      <c r="M399" s="177">
        <v>2.3891063444503563E-2</v>
      </c>
      <c r="N399" s="176">
        <v>265.41500000000002</v>
      </c>
      <c r="O399" s="176">
        <v>6.3410466041229139</v>
      </c>
      <c r="P399" s="176">
        <v>1433.4638066702139</v>
      </c>
      <c r="Q399" s="178">
        <v>380.46279624737485</v>
      </c>
    </row>
    <row r="400" spans="1:17" s="14" customFormat="1" ht="12.75" customHeight="1">
      <c r="A400" s="171"/>
      <c r="B400" s="179" t="s">
        <v>300</v>
      </c>
      <c r="C400" s="48" t="s">
        <v>677</v>
      </c>
      <c r="D400" s="17">
        <v>34</v>
      </c>
      <c r="E400" s="17">
        <v>1993</v>
      </c>
      <c r="F400" s="180">
        <f>G400+H400+I400</f>
        <v>53.983000000000004</v>
      </c>
      <c r="G400" s="180">
        <v>3.8424</v>
      </c>
      <c r="H400" s="180">
        <v>5.44</v>
      </c>
      <c r="I400" s="180">
        <v>44.700600000000001</v>
      </c>
      <c r="J400" s="181">
        <v>1867.26</v>
      </c>
      <c r="K400" s="181">
        <f>I400</f>
        <v>44.700600000000001</v>
      </c>
      <c r="L400" s="181">
        <f>J400</f>
        <v>1867.26</v>
      </c>
      <c r="M400" s="182">
        <f>K400/L400</f>
        <v>2.3939140773111406E-2</v>
      </c>
      <c r="N400" s="181">
        <v>174.6</v>
      </c>
      <c r="O400" s="181">
        <f>M400*N400</f>
        <v>4.179773978985251</v>
      </c>
      <c r="P400" s="181">
        <f>M400*60*1000</f>
        <v>1436.3484463866841</v>
      </c>
      <c r="Q400" s="183">
        <f>P400*N400/1000</f>
        <v>250.78643873911506</v>
      </c>
    </row>
    <row r="401" spans="1:17" s="14" customFormat="1" ht="12.75" customHeight="1">
      <c r="A401" s="171"/>
      <c r="B401" s="179" t="s">
        <v>797</v>
      </c>
      <c r="C401" s="173" t="s">
        <v>776</v>
      </c>
      <c r="D401" s="174">
        <v>37</v>
      </c>
      <c r="E401" s="174">
        <v>1983</v>
      </c>
      <c r="F401" s="175">
        <v>60.32</v>
      </c>
      <c r="G401" s="175">
        <v>3.8271820000000001</v>
      </c>
      <c r="H401" s="175">
        <v>5.76</v>
      </c>
      <c r="I401" s="175">
        <v>50.732824000000001</v>
      </c>
      <c r="J401" s="176">
        <v>2108.85</v>
      </c>
      <c r="K401" s="176">
        <v>50.732824000000001</v>
      </c>
      <c r="L401" s="176">
        <v>2108.85</v>
      </c>
      <c r="M401" s="177">
        <v>2.4057104108874506E-2</v>
      </c>
      <c r="N401" s="176">
        <v>295.49900000000002</v>
      </c>
      <c r="O401" s="176">
        <v>7.1088502070683086</v>
      </c>
      <c r="P401" s="176">
        <v>1443.4262465324703</v>
      </c>
      <c r="Q401" s="178">
        <v>426.53101242409844</v>
      </c>
    </row>
    <row r="402" spans="1:17" s="14" customFormat="1" ht="12.75" customHeight="1">
      <c r="A402" s="171"/>
      <c r="B402" s="179" t="s">
        <v>300</v>
      </c>
      <c r="C402" s="48" t="s">
        <v>678</v>
      </c>
      <c r="D402" s="17">
        <v>9</v>
      </c>
      <c r="E402" s="17">
        <v>1993</v>
      </c>
      <c r="F402" s="180">
        <f>G402+H402+I402</f>
        <v>13.3</v>
      </c>
      <c r="G402" s="180">
        <v>0.87329999999999997</v>
      </c>
      <c r="H402" s="180">
        <v>1.44</v>
      </c>
      <c r="I402" s="180">
        <v>10.986700000000001</v>
      </c>
      <c r="J402" s="181">
        <v>456.28</v>
      </c>
      <c r="K402" s="181">
        <f>I402</f>
        <v>10.986700000000001</v>
      </c>
      <c r="L402" s="181">
        <f>J402</f>
        <v>456.28</v>
      </c>
      <c r="M402" s="182">
        <f>K402/L402</f>
        <v>2.4078855088980455E-2</v>
      </c>
      <c r="N402" s="181">
        <v>174.6</v>
      </c>
      <c r="O402" s="181">
        <f>M402*N402</f>
        <v>4.2041680985359875</v>
      </c>
      <c r="P402" s="181">
        <f>M402*60*1000</f>
        <v>1444.7313053388273</v>
      </c>
      <c r="Q402" s="183">
        <f>P402*N402/1000</f>
        <v>252.25008591215925</v>
      </c>
    </row>
    <row r="403" spans="1:17" s="14" customFormat="1" ht="12.75" customHeight="1">
      <c r="A403" s="171"/>
      <c r="B403" s="179" t="s">
        <v>797</v>
      </c>
      <c r="C403" s="173" t="s">
        <v>777</v>
      </c>
      <c r="D403" s="174">
        <v>52</v>
      </c>
      <c r="E403" s="174">
        <v>1985</v>
      </c>
      <c r="F403" s="175">
        <v>79.584000000000003</v>
      </c>
      <c r="G403" s="175">
        <v>4.8821500000000002</v>
      </c>
      <c r="H403" s="175">
        <v>7.6783999999999999</v>
      </c>
      <c r="I403" s="175">
        <v>67.023447000000004</v>
      </c>
      <c r="J403" s="176">
        <v>2741.26</v>
      </c>
      <c r="K403" s="176">
        <v>67.023447000000004</v>
      </c>
      <c r="L403" s="176">
        <v>2741.26</v>
      </c>
      <c r="M403" s="177">
        <v>2.444986867352969E-2</v>
      </c>
      <c r="N403" s="176">
        <v>295.49900000000002</v>
      </c>
      <c r="O403" s="176">
        <v>7.2249117431593506</v>
      </c>
      <c r="P403" s="176">
        <v>1466.9921204117813</v>
      </c>
      <c r="Q403" s="178">
        <v>433.49470458956102</v>
      </c>
    </row>
    <row r="404" spans="1:17" s="14" customFormat="1" ht="12.75" customHeight="1">
      <c r="A404" s="171"/>
      <c r="B404" s="179" t="s">
        <v>797</v>
      </c>
      <c r="C404" s="173" t="s">
        <v>778</v>
      </c>
      <c r="D404" s="174">
        <v>15</v>
      </c>
      <c r="E404" s="174">
        <v>1979</v>
      </c>
      <c r="F404" s="175">
        <v>21.401</v>
      </c>
      <c r="G404" s="175">
        <v>2.0387</v>
      </c>
      <c r="H404" s="175">
        <v>1.93</v>
      </c>
      <c r="I404" s="175">
        <v>17.432300999999999</v>
      </c>
      <c r="J404" s="176">
        <v>706.88</v>
      </c>
      <c r="K404" s="176">
        <v>17.432300999999999</v>
      </c>
      <c r="L404" s="176">
        <v>706.88</v>
      </c>
      <c r="M404" s="177">
        <v>2.4660905669986417E-2</v>
      </c>
      <c r="N404" s="176">
        <v>295.49900000000002</v>
      </c>
      <c r="O404" s="176">
        <v>7.2872729645753171</v>
      </c>
      <c r="P404" s="176">
        <v>1479.6543401991851</v>
      </c>
      <c r="Q404" s="178">
        <v>437.23637787451901</v>
      </c>
    </row>
    <row r="405" spans="1:17" s="14" customFormat="1" ht="12.75" customHeight="1">
      <c r="A405" s="171"/>
      <c r="B405" s="172" t="s">
        <v>126</v>
      </c>
      <c r="C405" s="48" t="s">
        <v>101</v>
      </c>
      <c r="D405" s="17">
        <v>41</v>
      </c>
      <c r="E405" s="17">
        <v>1987</v>
      </c>
      <c r="F405" s="180">
        <v>66.81</v>
      </c>
      <c r="G405" s="180">
        <v>3.49</v>
      </c>
      <c r="H405" s="180">
        <v>6.08</v>
      </c>
      <c r="I405" s="180">
        <f>F405-G405-H405</f>
        <v>57.24</v>
      </c>
      <c r="J405" s="181">
        <v>2317.37</v>
      </c>
      <c r="K405" s="181">
        <f>I405/J405*L405</f>
        <v>40.807802120507304</v>
      </c>
      <c r="L405" s="181">
        <v>1652.11</v>
      </c>
      <c r="M405" s="182">
        <f>K405/L405</f>
        <v>2.4700414694243909E-2</v>
      </c>
      <c r="N405" s="181">
        <v>281.32900000000001</v>
      </c>
      <c r="O405" s="181">
        <f>M405*N405</f>
        <v>6.9489429655169452</v>
      </c>
      <c r="P405" s="181">
        <f>M405*60*1000</f>
        <v>1482.0248816546346</v>
      </c>
      <c r="Q405" s="183">
        <f>P405*N405/1000</f>
        <v>416.9365779310167</v>
      </c>
    </row>
    <row r="406" spans="1:17" s="14" customFormat="1" ht="13.5" customHeight="1" thickBot="1">
      <c r="A406" s="214"/>
      <c r="B406" s="215" t="s">
        <v>213</v>
      </c>
      <c r="C406" s="216" t="s">
        <v>182</v>
      </c>
      <c r="D406" s="26">
        <v>26</v>
      </c>
      <c r="E406" s="26">
        <v>1998</v>
      </c>
      <c r="F406" s="217">
        <v>53.92</v>
      </c>
      <c r="G406" s="217">
        <v>2.4934799999999999</v>
      </c>
      <c r="H406" s="217">
        <v>4.16</v>
      </c>
      <c r="I406" s="217">
        <v>47.26652</v>
      </c>
      <c r="J406" s="218">
        <v>1900.6</v>
      </c>
      <c r="K406" s="218">
        <v>47.26652</v>
      </c>
      <c r="L406" s="218">
        <v>1900.6</v>
      </c>
      <c r="M406" s="219">
        <f>K406/L406</f>
        <v>2.4869262338208988E-2</v>
      </c>
      <c r="N406" s="218">
        <v>206.55500000000001</v>
      </c>
      <c r="O406" s="218">
        <f>K406*N406/J406</f>
        <v>5.1368704822687574</v>
      </c>
      <c r="P406" s="218">
        <f>M406*60*1000</f>
        <v>1492.1557402925393</v>
      </c>
      <c r="Q406" s="220">
        <f>O406*60</f>
        <v>308.21222893612543</v>
      </c>
    </row>
    <row r="407" spans="1:17" s="14" customFormat="1" ht="12.75" customHeight="1">
      <c r="A407" s="112" t="s">
        <v>989</v>
      </c>
      <c r="B407" s="113" t="s">
        <v>774</v>
      </c>
      <c r="C407" s="23" t="s">
        <v>754</v>
      </c>
      <c r="D407" s="24">
        <v>22</v>
      </c>
      <c r="E407" s="24">
        <v>1983</v>
      </c>
      <c r="F407" s="114">
        <v>31</v>
      </c>
      <c r="G407" s="114">
        <v>2.13</v>
      </c>
      <c r="H407" s="114">
        <v>3.36</v>
      </c>
      <c r="I407" s="114">
        <v>25.49</v>
      </c>
      <c r="J407" s="115">
        <v>1216.04</v>
      </c>
      <c r="K407" s="115">
        <v>25.49</v>
      </c>
      <c r="L407" s="115">
        <v>1216.04</v>
      </c>
      <c r="M407" s="116">
        <f>K407/L407</f>
        <v>2.0961481530212822E-2</v>
      </c>
      <c r="N407" s="115">
        <v>308.60000000000002</v>
      </c>
      <c r="O407" s="115">
        <f>M407*N407</f>
        <v>6.4687132002236778</v>
      </c>
      <c r="P407" s="115">
        <f>M407*60*1000</f>
        <v>1257.6888918127693</v>
      </c>
      <c r="Q407" s="117">
        <f>P407*N407/1000</f>
        <v>388.12279201342062</v>
      </c>
    </row>
    <row r="408" spans="1:17" s="14" customFormat="1">
      <c r="A408" s="118"/>
      <c r="B408" s="119" t="s">
        <v>241</v>
      </c>
      <c r="C408" s="20" t="s">
        <v>248</v>
      </c>
      <c r="D408" s="18">
        <v>37</v>
      </c>
      <c r="E408" s="18">
        <v>1972</v>
      </c>
      <c r="F408" s="120">
        <v>49.786999999999999</v>
      </c>
      <c r="G408" s="120">
        <v>3.23</v>
      </c>
      <c r="H408" s="120">
        <v>5.96</v>
      </c>
      <c r="I408" s="120">
        <v>40.637</v>
      </c>
      <c r="J408" s="121">
        <v>1935.1</v>
      </c>
      <c r="K408" s="121">
        <v>40.6</v>
      </c>
      <c r="L408" s="121">
        <v>1935.1</v>
      </c>
      <c r="M408" s="122">
        <f>K408/L408</f>
        <v>2.0980827864193068E-2</v>
      </c>
      <c r="N408" s="121">
        <v>309.887</v>
      </c>
      <c r="O408" s="121">
        <f>M408*N408</f>
        <v>6.5016858043511974</v>
      </c>
      <c r="P408" s="121">
        <f>M408*60*1000</f>
        <v>1258.8496718515839</v>
      </c>
      <c r="Q408" s="123">
        <f>P408*N408/1000</f>
        <v>390.10114826107178</v>
      </c>
    </row>
    <row r="409" spans="1:17" s="14" customFormat="1">
      <c r="A409" s="118"/>
      <c r="B409" s="119" t="s">
        <v>841</v>
      </c>
      <c r="C409" s="49" t="s">
        <v>831</v>
      </c>
      <c r="D409" s="27">
        <v>20</v>
      </c>
      <c r="E409" s="27">
        <v>1987</v>
      </c>
      <c r="F409" s="124">
        <v>28.847799999999999</v>
      </c>
      <c r="G409" s="124">
        <v>2.4184670000000001</v>
      </c>
      <c r="H409" s="124">
        <v>3.2</v>
      </c>
      <c r="I409" s="124">
        <v>23.229334999999999</v>
      </c>
      <c r="J409" s="125">
        <v>1104.7</v>
      </c>
      <c r="K409" s="125">
        <v>23.229334999999999</v>
      </c>
      <c r="L409" s="125">
        <v>1104.7</v>
      </c>
      <c r="M409" s="126">
        <v>2.1027731510817414E-2</v>
      </c>
      <c r="N409" s="125">
        <v>285.03500000000003</v>
      </c>
      <c r="O409" s="125">
        <v>5.9936394511858424</v>
      </c>
      <c r="P409" s="125">
        <v>1261.6638906490448</v>
      </c>
      <c r="Q409" s="127">
        <v>359.61836707115049</v>
      </c>
    </row>
    <row r="410" spans="1:17" s="14" customFormat="1">
      <c r="A410" s="118"/>
      <c r="B410" s="119" t="s">
        <v>28</v>
      </c>
      <c r="C410" s="20" t="s">
        <v>407</v>
      </c>
      <c r="D410" s="18">
        <v>45</v>
      </c>
      <c r="E410" s="18" t="s">
        <v>42</v>
      </c>
      <c r="F410" s="120">
        <f>+G410+H410+I410</f>
        <v>59.100006</v>
      </c>
      <c r="G410" s="120">
        <v>3.3770359999999999</v>
      </c>
      <c r="H410" s="120">
        <v>6.64</v>
      </c>
      <c r="I410" s="120">
        <v>49.082970000000003</v>
      </c>
      <c r="J410" s="121">
        <v>2333.42</v>
      </c>
      <c r="K410" s="121">
        <v>49.082970000000003</v>
      </c>
      <c r="L410" s="121">
        <v>2333.42</v>
      </c>
      <c r="M410" s="122">
        <f>K410/L410</f>
        <v>2.1034777279701041E-2</v>
      </c>
      <c r="N410" s="121">
        <v>249.71899999999999</v>
      </c>
      <c r="O410" s="121">
        <f>M410*N410</f>
        <v>5.2527835475096643</v>
      </c>
      <c r="P410" s="121">
        <f>M410*60*1000</f>
        <v>1262.0866367820624</v>
      </c>
      <c r="Q410" s="123">
        <f>P410*N410/1000</f>
        <v>315.16701285057985</v>
      </c>
    </row>
    <row r="411" spans="1:17" s="14" customFormat="1">
      <c r="A411" s="118"/>
      <c r="B411" s="119" t="s">
        <v>172</v>
      </c>
      <c r="C411" s="128" t="s">
        <v>558</v>
      </c>
      <c r="D411" s="129">
        <v>76</v>
      </c>
      <c r="E411" s="130" t="s">
        <v>42</v>
      </c>
      <c r="F411" s="131">
        <v>46.67</v>
      </c>
      <c r="G411" s="131">
        <v>5.09</v>
      </c>
      <c r="H411" s="132">
        <v>0.76</v>
      </c>
      <c r="I411" s="131">
        <v>40.82</v>
      </c>
      <c r="J411" s="133">
        <v>1931.61</v>
      </c>
      <c r="K411" s="134">
        <v>40.82</v>
      </c>
      <c r="L411" s="133">
        <v>1931.61</v>
      </c>
      <c r="M411" s="135">
        <f>K411/L411</f>
        <v>2.1132630292864503E-2</v>
      </c>
      <c r="N411" s="136">
        <v>223.3</v>
      </c>
      <c r="O411" s="136">
        <f>M411*N411</f>
        <v>4.7189163443966438</v>
      </c>
      <c r="P411" s="136">
        <f>M411*60*1000</f>
        <v>1267.9578175718702</v>
      </c>
      <c r="Q411" s="137">
        <f>P411*N411/1000</f>
        <v>283.13498066379861</v>
      </c>
    </row>
    <row r="412" spans="1:17" s="14" customFormat="1">
      <c r="A412" s="118"/>
      <c r="B412" s="119" t="s">
        <v>36</v>
      </c>
      <c r="C412" s="20" t="s">
        <v>30</v>
      </c>
      <c r="D412" s="138">
        <v>30</v>
      </c>
      <c r="E412" s="18">
        <v>1990</v>
      </c>
      <c r="F412" s="120">
        <v>41.604003999999996</v>
      </c>
      <c r="G412" s="120">
        <v>2.5006349999999999</v>
      </c>
      <c r="H412" s="120">
        <v>5.0999999999999996</v>
      </c>
      <c r="I412" s="120">
        <v>34.003368999999999</v>
      </c>
      <c r="J412" s="121">
        <v>1607</v>
      </c>
      <c r="K412" s="121">
        <v>34.003368999999999</v>
      </c>
      <c r="L412" s="121">
        <v>1607</v>
      </c>
      <c r="M412" s="122">
        <v>2.1159532669570626E-2</v>
      </c>
      <c r="N412" s="121">
        <v>305.64</v>
      </c>
      <c r="O412" s="121">
        <v>6.467199565127566</v>
      </c>
      <c r="P412" s="121">
        <v>1269.5719601742376</v>
      </c>
      <c r="Q412" s="123">
        <v>388.03197390765393</v>
      </c>
    </row>
    <row r="413" spans="1:17" s="14" customFormat="1">
      <c r="A413" s="118"/>
      <c r="B413" s="139" t="s">
        <v>775</v>
      </c>
      <c r="C413" s="20" t="s">
        <v>755</v>
      </c>
      <c r="D413" s="18">
        <v>70</v>
      </c>
      <c r="E413" s="18">
        <v>1977</v>
      </c>
      <c r="F413" s="120">
        <v>89</v>
      </c>
      <c r="G413" s="120">
        <v>6.29</v>
      </c>
      <c r="H413" s="120">
        <v>11.2</v>
      </c>
      <c r="I413" s="120">
        <v>71.5</v>
      </c>
      <c r="J413" s="121">
        <v>3364.42</v>
      </c>
      <c r="K413" s="121">
        <v>71.5</v>
      </c>
      <c r="L413" s="121">
        <v>3364.42</v>
      </c>
      <c r="M413" s="122">
        <f>K413/L413</f>
        <v>2.1251805660411006E-2</v>
      </c>
      <c r="N413" s="121">
        <v>308.60000000000002</v>
      </c>
      <c r="O413" s="121">
        <f>M413*N413</f>
        <v>6.5583072268028371</v>
      </c>
      <c r="P413" s="121">
        <f>M413*60*1000</f>
        <v>1275.1083396246604</v>
      </c>
      <c r="Q413" s="123">
        <f>P413*N413/1000</f>
        <v>393.49843360817027</v>
      </c>
    </row>
    <row r="414" spans="1:17" s="14" customFormat="1">
      <c r="A414" s="118"/>
      <c r="B414" s="139" t="s">
        <v>775</v>
      </c>
      <c r="C414" s="20" t="s">
        <v>756</v>
      </c>
      <c r="D414" s="18">
        <v>133</v>
      </c>
      <c r="E414" s="18">
        <v>1977</v>
      </c>
      <c r="F414" s="120">
        <v>102</v>
      </c>
      <c r="G414" s="120">
        <v>7.3</v>
      </c>
      <c r="H414" s="120">
        <v>1.04</v>
      </c>
      <c r="I414" s="120">
        <v>93.61</v>
      </c>
      <c r="J414" s="121">
        <v>4393.08</v>
      </c>
      <c r="K414" s="121">
        <v>93.6</v>
      </c>
      <c r="L414" s="121">
        <v>4393.08</v>
      </c>
      <c r="M414" s="122">
        <f>K414/L414</f>
        <v>2.1306236171433252E-2</v>
      </c>
      <c r="N414" s="121">
        <v>308.60000000000002</v>
      </c>
      <c r="O414" s="121">
        <f>M414*N414</f>
        <v>6.5751044825043019</v>
      </c>
      <c r="P414" s="121">
        <f>M414*60*1000</f>
        <v>1278.3741702859952</v>
      </c>
      <c r="Q414" s="123">
        <f>P414*N414/1000</f>
        <v>394.50626895025817</v>
      </c>
    </row>
    <row r="415" spans="1:17" s="14" customFormat="1">
      <c r="A415" s="118"/>
      <c r="B415" s="119" t="s">
        <v>808</v>
      </c>
      <c r="C415" s="49" t="s">
        <v>805</v>
      </c>
      <c r="D415" s="27">
        <v>32</v>
      </c>
      <c r="E415" s="27">
        <v>1965</v>
      </c>
      <c r="F415" s="124">
        <v>40.299999999999997</v>
      </c>
      <c r="G415" s="124">
        <v>0</v>
      </c>
      <c r="H415" s="124">
        <v>0</v>
      </c>
      <c r="I415" s="124">
        <v>40.299999</v>
      </c>
      <c r="J415" s="125">
        <v>1419.59</v>
      </c>
      <c r="K415" s="125">
        <v>40.299999</v>
      </c>
      <c r="L415" s="125">
        <v>1879.63</v>
      </c>
      <c r="M415" s="126">
        <v>2.1440389331942988E-2</v>
      </c>
      <c r="N415" s="125">
        <v>286.452</v>
      </c>
      <c r="O415" s="125">
        <v>6.1416424049137328</v>
      </c>
      <c r="P415" s="125">
        <v>1286.4233599165793</v>
      </c>
      <c r="Q415" s="127">
        <v>368.498544294824</v>
      </c>
    </row>
    <row r="416" spans="1:17" s="14" customFormat="1">
      <c r="A416" s="118"/>
      <c r="B416" s="119" t="s">
        <v>28</v>
      </c>
      <c r="C416" s="20" t="s">
        <v>408</v>
      </c>
      <c r="D416" s="18">
        <v>75</v>
      </c>
      <c r="E416" s="18" t="s">
        <v>42</v>
      </c>
      <c r="F416" s="120">
        <f>+G416+H416+I416</f>
        <v>103.743876</v>
      </c>
      <c r="G416" s="120">
        <v>6.4986959999999998</v>
      </c>
      <c r="H416" s="120">
        <v>10.88</v>
      </c>
      <c r="I416" s="120">
        <v>86.365179999999995</v>
      </c>
      <c r="J416" s="121">
        <v>3993.03</v>
      </c>
      <c r="K416" s="121">
        <v>86.365179999999995</v>
      </c>
      <c r="L416" s="121">
        <v>3993.03</v>
      </c>
      <c r="M416" s="122">
        <f>K416/L416</f>
        <v>2.1628983503755292E-2</v>
      </c>
      <c r="N416" s="121">
        <v>249.71899999999999</v>
      </c>
      <c r="O416" s="121">
        <f>M416*N416</f>
        <v>5.4011681315742672</v>
      </c>
      <c r="P416" s="121">
        <f>M416*60*1000</f>
        <v>1297.7390102253175</v>
      </c>
      <c r="Q416" s="123">
        <f>P416*N416/1000</f>
        <v>324.07008789445604</v>
      </c>
    </row>
    <row r="417" spans="1:17" s="14" customFormat="1">
      <c r="A417" s="118"/>
      <c r="B417" s="119" t="s">
        <v>240</v>
      </c>
      <c r="C417" s="20" t="s">
        <v>226</v>
      </c>
      <c r="D417" s="18">
        <v>50</v>
      </c>
      <c r="E417" s="18">
        <v>1978</v>
      </c>
      <c r="F417" s="120">
        <f>SUM(G417+H417+I417)</f>
        <v>68.2</v>
      </c>
      <c r="G417" s="120">
        <v>3.7</v>
      </c>
      <c r="H417" s="120">
        <v>8</v>
      </c>
      <c r="I417" s="120">
        <v>56.5</v>
      </c>
      <c r="J417" s="121">
        <v>2609.15</v>
      </c>
      <c r="K417" s="121">
        <v>55</v>
      </c>
      <c r="L417" s="121">
        <v>2537.29</v>
      </c>
      <c r="M417" s="122">
        <f>SUM(K417/L417)</f>
        <v>2.1676670778665426E-2</v>
      </c>
      <c r="N417" s="121">
        <v>231.3</v>
      </c>
      <c r="O417" s="121">
        <f>SUM(M417*N417)</f>
        <v>5.0138139511053135</v>
      </c>
      <c r="P417" s="121">
        <f>SUM(M417*60*1000)</f>
        <v>1300.6002467199255</v>
      </c>
      <c r="Q417" s="123">
        <f>SUM(O417*60)</f>
        <v>300.82883706631878</v>
      </c>
    </row>
    <row r="418" spans="1:17" s="14" customFormat="1">
      <c r="A418" s="118"/>
      <c r="B418" s="119" t="s">
        <v>36</v>
      </c>
      <c r="C418" s="20" t="s">
        <v>420</v>
      </c>
      <c r="D418" s="138">
        <v>44</v>
      </c>
      <c r="E418" s="18">
        <v>1970</v>
      </c>
      <c r="F418" s="120">
        <v>60.559014000000005</v>
      </c>
      <c r="G418" s="120">
        <v>3.3923960000000002</v>
      </c>
      <c r="H418" s="120">
        <v>7.04</v>
      </c>
      <c r="I418" s="120">
        <v>50.126618000000001</v>
      </c>
      <c r="J418" s="121">
        <v>2310.6999999999998</v>
      </c>
      <c r="K418" s="121">
        <v>50.126618000000001</v>
      </c>
      <c r="L418" s="121">
        <v>2310.6999999999998</v>
      </c>
      <c r="M418" s="122">
        <v>2.169326091660536E-2</v>
      </c>
      <c r="N418" s="121">
        <v>305.64</v>
      </c>
      <c r="O418" s="121">
        <v>6.6303282665512615</v>
      </c>
      <c r="P418" s="121">
        <v>1301.5956549963216</v>
      </c>
      <c r="Q418" s="123">
        <v>397.81969599307575</v>
      </c>
    </row>
    <row r="419" spans="1:17" s="14" customFormat="1">
      <c r="A419" s="118"/>
      <c r="B419" s="119" t="s">
        <v>241</v>
      </c>
      <c r="C419" s="20" t="s">
        <v>637</v>
      </c>
      <c r="D419" s="18">
        <v>30</v>
      </c>
      <c r="E419" s="18">
        <v>1980</v>
      </c>
      <c r="F419" s="120">
        <v>42.69</v>
      </c>
      <c r="G419" s="120">
        <v>8.14</v>
      </c>
      <c r="H419" s="120">
        <v>1.6</v>
      </c>
      <c r="I419" s="120">
        <v>32.950000000000003</v>
      </c>
      <c r="J419" s="121">
        <v>1516.48</v>
      </c>
      <c r="K419" s="121">
        <v>32.950000000000003</v>
      </c>
      <c r="L419" s="121">
        <v>1516.48</v>
      </c>
      <c r="M419" s="122">
        <f>K419/L419</f>
        <v>2.1727948934374342E-2</v>
      </c>
      <c r="N419" s="121">
        <v>309.887</v>
      </c>
      <c r="O419" s="121">
        <f>M419*N419</f>
        <v>6.7332089114264617</v>
      </c>
      <c r="P419" s="121">
        <f>M419*60*1000</f>
        <v>1303.6769360624605</v>
      </c>
      <c r="Q419" s="123">
        <f>P419*N419/1000</f>
        <v>403.99253468558766</v>
      </c>
    </row>
    <row r="420" spans="1:17" s="14" customFormat="1">
      <c r="A420" s="118"/>
      <c r="B420" s="139" t="s">
        <v>775</v>
      </c>
      <c r="C420" s="20" t="s">
        <v>758</v>
      </c>
      <c r="D420" s="18">
        <v>20</v>
      </c>
      <c r="E420" s="18">
        <v>1995</v>
      </c>
      <c r="F420" s="120">
        <v>28.8</v>
      </c>
      <c r="G420" s="120">
        <v>1.48</v>
      </c>
      <c r="H420" s="120">
        <v>3.2</v>
      </c>
      <c r="I420" s="120">
        <v>24.11</v>
      </c>
      <c r="J420" s="121">
        <v>1108.2</v>
      </c>
      <c r="K420" s="121">
        <v>24.11</v>
      </c>
      <c r="L420" s="121">
        <v>1108.2</v>
      </c>
      <c r="M420" s="122">
        <f>K420/L420</f>
        <v>2.1756000721891353E-2</v>
      </c>
      <c r="N420" s="121">
        <v>308.60000000000002</v>
      </c>
      <c r="O420" s="121">
        <f>M420*N420</f>
        <v>6.7139018227756724</v>
      </c>
      <c r="P420" s="121">
        <f>M420*60*1000</f>
        <v>1305.3600433134811</v>
      </c>
      <c r="Q420" s="123">
        <f>P420*N420/1000</f>
        <v>402.8341093665403</v>
      </c>
    </row>
    <row r="421" spans="1:17" s="14" customFormat="1">
      <c r="A421" s="118"/>
      <c r="B421" s="139" t="s">
        <v>774</v>
      </c>
      <c r="C421" s="20" t="s">
        <v>759</v>
      </c>
      <c r="D421" s="18">
        <v>20</v>
      </c>
      <c r="E421" s="18">
        <v>1975</v>
      </c>
      <c r="F421" s="120">
        <v>28.46</v>
      </c>
      <c r="G421" s="120">
        <v>2.48</v>
      </c>
      <c r="H421" s="120">
        <v>3.04</v>
      </c>
      <c r="I421" s="120">
        <v>22.93</v>
      </c>
      <c r="J421" s="121">
        <v>1053.8699999999999</v>
      </c>
      <c r="K421" s="121">
        <v>22.936</v>
      </c>
      <c r="L421" s="121">
        <v>1053.8699999999999</v>
      </c>
      <c r="M421" s="122">
        <f>K421/L421</f>
        <v>2.1763595130329171E-2</v>
      </c>
      <c r="N421" s="121">
        <v>308.60000000000002</v>
      </c>
      <c r="O421" s="121">
        <f>M421*N421</f>
        <v>6.7162454572195829</v>
      </c>
      <c r="P421" s="121">
        <f>M421*60*1000</f>
        <v>1305.8157078197503</v>
      </c>
      <c r="Q421" s="123">
        <f>P421*N421/1000</f>
        <v>402.97472743317496</v>
      </c>
    </row>
    <row r="422" spans="1:17" s="14" customFormat="1">
      <c r="A422" s="118"/>
      <c r="B422" s="139" t="s">
        <v>775</v>
      </c>
      <c r="C422" s="20" t="s">
        <v>760</v>
      </c>
      <c r="D422" s="18">
        <v>40</v>
      </c>
      <c r="E422" s="18">
        <v>1991</v>
      </c>
      <c r="F422" s="120">
        <v>60.4</v>
      </c>
      <c r="G422" s="120">
        <v>4.38</v>
      </c>
      <c r="H422" s="120">
        <v>6.25</v>
      </c>
      <c r="I422" s="120">
        <v>49.76</v>
      </c>
      <c r="J422" s="121">
        <v>2273.96</v>
      </c>
      <c r="K422" s="121">
        <v>49.76</v>
      </c>
      <c r="L422" s="121">
        <v>2273.96</v>
      </c>
      <c r="M422" s="122">
        <f>K422/L422</f>
        <v>2.1882530915231579E-2</v>
      </c>
      <c r="N422" s="121">
        <v>308.60000000000002</v>
      </c>
      <c r="O422" s="121">
        <f>M422*N422</f>
        <v>6.7529490404404653</v>
      </c>
      <c r="P422" s="121">
        <f>M422*60*1000</f>
        <v>1312.9518549138947</v>
      </c>
      <c r="Q422" s="123">
        <f>P422*N422/1000</f>
        <v>405.17694242642796</v>
      </c>
    </row>
    <row r="423" spans="1:17" s="14" customFormat="1">
      <c r="A423" s="118"/>
      <c r="B423" s="119" t="s">
        <v>241</v>
      </c>
      <c r="C423" s="20" t="s">
        <v>633</v>
      </c>
      <c r="D423" s="18">
        <v>30</v>
      </c>
      <c r="E423" s="18">
        <v>1989</v>
      </c>
      <c r="F423" s="120">
        <v>43.289000000000001</v>
      </c>
      <c r="G423" s="120">
        <v>3.4</v>
      </c>
      <c r="H423" s="120">
        <v>4.79</v>
      </c>
      <c r="I423" s="120">
        <v>35.088000000000001</v>
      </c>
      <c r="J423" s="121">
        <v>1601.5</v>
      </c>
      <c r="K423" s="121">
        <v>35.1</v>
      </c>
      <c r="L423" s="121">
        <v>1601.5</v>
      </c>
      <c r="M423" s="122">
        <f>K423/L423</f>
        <v>2.1916952856696849E-2</v>
      </c>
      <c r="N423" s="140">
        <v>309.887</v>
      </c>
      <c r="O423" s="121">
        <f>M423*N423</f>
        <v>6.7917787699032166</v>
      </c>
      <c r="P423" s="121">
        <f>M423*60*1000</f>
        <v>1315.0171714018109</v>
      </c>
      <c r="Q423" s="123">
        <f>P423*N423/1000</f>
        <v>407.50672619419294</v>
      </c>
    </row>
    <row r="424" spans="1:17" s="14" customFormat="1">
      <c r="A424" s="118"/>
      <c r="B424" s="139" t="s">
        <v>775</v>
      </c>
      <c r="C424" s="20" t="s">
        <v>762</v>
      </c>
      <c r="D424" s="18">
        <v>40</v>
      </c>
      <c r="E424" s="18">
        <v>1974</v>
      </c>
      <c r="F424" s="120">
        <v>60</v>
      </c>
      <c r="G424" s="120">
        <v>4.41</v>
      </c>
      <c r="H424" s="120">
        <v>5.94</v>
      </c>
      <c r="I424" s="120">
        <v>49.64</v>
      </c>
      <c r="J424" s="121">
        <v>2255.44</v>
      </c>
      <c r="K424" s="121">
        <v>49.64</v>
      </c>
      <c r="L424" s="121">
        <v>2255.44</v>
      </c>
      <c r="M424" s="122">
        <f>K424/L424</f>
        <v>2.2009009328556733E-2</v>
      </c>
      <c r="N424" s="121">
        <v>308.60000000000002</v>
      </c>
      <c r="O424" s="121">
        <f>M424*N424</f>
        <v>6.7919802787926082</v>
      </c>
      <c r="P424" s="121">
        <f>M424*60*1000</f>
        <v>1320.5405597134038</v>
      </c>
      <c r="Q424" s="123">
        <f>P424*N424/1000</f>
        <v>407.51881672755644</v>
      </c>
    </row>
    <row r="425" spans="1:17">
      <c r="A425" s="118"/>
      <c r="B425" s="139" t="s">
        <v>213</v>
      </c>
      <c r="C425" s="20" t="s">
        <v>194</v>
      </c>
      <c r="D425" s="18">
        <v>30</v>
      </c>
      <c r="E425" s="18">
        <v>1992</v>
      </c>
      <c r="F425" s="120">
        <v>43.17</v>
      </c>
      <c r="G425" s="120">
        <v>3.6268799999999999</v>
      </c>
      <c r="H425" s="120">
        <v>4.8</v>
      </c>
      <c r="I425" s="120">
        <v>34.743119999999998</v>
      </c>
      <c r="J425" s="121">
        <v>1576.72</v>
      </c>
      <c r="K425" s="121">
        <v>34.743119999999998</v>
      </c>
      <c r="L425" s="121">
        <v>1576.72</v>
      </c>
      <c r="M425" s="122">
        <f>K425/L425</f>
        <v>2.2035060124816073E-2</v>
      </c>
      <c r="N425" s="121">
        <v>206.55500000000001</v>
      </c>
      <c r="O425" s="121">
        <f>K425*N425/J425</f>
        <v>4.5514518440813845</v>
      </c>
      <c r="P425" s="121">
        <f>M425*60*1000</f>
        <v>1322.1036074889644</v>
      </c>
      <c r="Q425" s="123">
        <f>O425*60</f>
        <v>273.08711064488307</v>
      </c>
    </row>
    <row r="426" spans="1:17">
      <c r="A426" s="118"/>
      <c r="B426" s="119" t="s">
        <v>151</v>
      </c>
      <c r="C426" s="20" t="s">
        <v>137</v>
      </c>
      <c r="D426" s="18">
        <v>39</v>
      </c>
      <c r="E426" s="18">
        <v>1982</v>
      </c>
      <c r="F426" s="120">
        <f>G426+H426+I426</f>
        <v>55.66</v>
      </c>
      <c r="G426" s="120">
        <v>2.9420000000000002</v>
      </c>
      <c r="H426" s="120">
        <v>6.08</v>
      </c>
      <c r="I426" s="120">
        <v>46.637999999999998</v>
      </c>
      <c r="J426" s="121">
        <v>2093.63</v>
      </c>
      <c r="K426" s="121">
        <v>46.637999999999998</v>
      </c>
      <c r="L426" s="121">
        <v>2093.63</v>
      </c>
      <c r="M426" s="122">
        <f>K426/L426</f>
        <v>2.2276142393832719E-2</v>
      </c>
      <c r="N426" s="121">
        <v>216</v>
      </c>
      <c r="O426" s="121">
        <f>M426*N426*1.09</f>
        <v>5.2446949652039763</v>
      </c>
      <c r="P426" s="121">
        <f>M426*60*1000</f>
        <v>1336.568543629963</v>
      </c>
      <c r="Q426" s="123">
        <f>P426*N426/1000</f>
        <v>288.69880542407202</v>
      </c>
    </row>
    <row r="427" spans="1:17">
      <c r="A427" s="118"/>
      <c r="B427" s="119" t="s">
        <v>28</v>
      </c>
      <c r="C427" s="20" t="s">
        <v>409</v>
      </c>
      <c r="D427" s="18">
        <v>25</v>
      </c>
      <c r="E427" s="18" t="s">
        <v>42</v>
      </c>
      <c r="F427" s="120">
        <f>+G427+H427+I427</f>
        <v>35.100003999999998</v>
      </c>
      <c r="G427" s="120">
        <v>1.586104</v>
      </c>
      <c r="H427" s="120">
        <v>4</v>
      </c>
      <c r="I427" s="120">
        <v>29.5139</v>
      </c>
      <c r="J427" s="121">
        <v>1322.87</v>
      </c>
      <c r="K427" s="121">
        <v>29.5139</v>
      </c>
      <c r="L427" s="121">
        <v>1322.87</v>
      </c>
      <c r="M427" s="122">
        <f>K427/L427</f>
        <v>2.2310506701338759E-2</v>
      </c>
      <c r="N427" s="121">
        <v>249.71899999999999</v>
      </c>
      <c r="O427" s="121">
        <f>M427*N427</f>
        <v>5.5713574229516132</v>
      </c>
      <c r="P427" s="121">
        <f>M427*60*1000</f>
        <v>1338.6304020803254</v>
      </c>
      <c r="Q427" s="123">
        <f>P427*N427/1000</f>
        <v>334.28144537709676</v>
      </c>
    </row>
    <row r="428" spans="1:17">
      <c r="A428" s="118"/>
      <c r="B428" s="139" t="s">
        <v>775</v>
      </c>
      <c r="C428" s="20" t="s">
        <v>763</v>
      </c>
      <c r="D428" s="18">
        <v>40</v>
      </c>
      <c r="E428" s="18">
        <v>1976</v>
      </c>
      <c r="F428" s="120">
        <v>60.4</v>
      </c>
      <c r="G428" s="120">
        <v>3.18</v>
      </c>
      <c r="H428" s="120">
        <v>6.4</v>
      </c>
      <c r="I428" s="120">
        <v>50.81</v>
      </c>
      <c r="J428" s="121">
        <v>2272.19</v>
      </c>
      <c r="K428" s="121">
        <v>50.81</v>
      </c>
      <c r="L428" s="121">
        <v>2272.19</v>
      </c>
      <c r="M428" s="122">
        <f>K428/L428</f>
        <v>2.2361686302641945E-2</v>
      </c>
      <c r="N428" s="121">
        <v>308.60000000000002</v>
      </c>
      <c r="O428" s="121">
        <f>M428*N428</f>
        <v>6.9008163929953046</v>
      </c>
      <c r="P428" s="121">
        <f>M428*60*1000</f>
        <v>1341.7011781585165</v>
      </c>
      <c r="Q428" s="123">
        <f>P428*N428/1000</f>
        <v>414.0489835797182</v>
      </c>
    </row>
    <row r="429" spans="1:17">
      <c r="A429" s="118"/>
      <c r="B429" s="139" t="s">
        <v>775</v>
      </c>
      <c r="C429" s="20" t="s">
        <v>757</v>
      </c>
      <c r="D429" s="18">
        <v>40</v>
      </c>
      <c r="E429" s="18">
        <v>1994</v>
      </c>
      <c r="F429" s="120">
        <v>58.3</v>
      </c>
      <c r="G429" s="120">
        <v>3.72</v>
      </c>
      <c r="H429" s="120">
        <v>6.4</v>
      </c>
      <c r="I429" s="120">
        <v>48.17</v>
      </c>
      <c r="J429" s="121">
        <v>2151.86</v>
      </c>
      <c r="K429" s="121">
        <v>48.17</v>
      </c>
      <c r="L429" s="121">
        <v>2151.86</v>
      </c>
      <c r="M429" s="122">
        <f>K429/L429</f>
        <v>2.2385285288076363E-2</v>
      </c>
      <c r="N429" s="121">
        <v>308.60000000000002</v>
      </c>
      <c r="O429" s="121">
        <f>M429*N429</f>
        <v>6.9080990399003657</v>
      </c>
      <c r="P429" s="121">
        <f>M429*60*1000</f>
        <v>1343.1171172845818</v>
      </c>
      <c r="Q429" s="123">
        <f>P429*N429/1000</f>
        <v>414.48594239402195</v>
      </c>
    </row>
    <row r="430" spans="1:17">
      <c r="A430" s="118"/>
      <c r="B430" s="119" t="s">
        <v>28</v>
      </c>
      <c r="C430" s="20" t="s">
        <v>410</v>
      </c>
      <c r="D430" s="18">
        <v>75</v>
      </c>
      <c r="E430" s="18" t="s">
        <v>42</v>
      </c>
      <c r="F430" s="120">
        <f>+G430+H430+I430</f>
        <v>106.000005</v>
      </c>
      <c r="G430" s="120">
        <v>5.4620899999999999</v>
      </c>
      <c r="H430" s="120">
        <v>10.8</v>
      </c>
      <c r="I430" s="120">
        <v>89.737915000000001</v>
      </c>
      <c r="J430" s="121">
        <v>3983.3</v>
      </c>
      <c r="K430" s="121">
        <v>89.737915000000001</v>
      </c>
      <c r="L430" s="121">
        <v>3983.3</v>
      </c>
      <c r="M430" s="122">
        <f>K430/L430</f>
        <v>2.2528535385233348E-2</v>
      </c>
      <c r="N430" s="121">
        <v>249.71899999999999</v>
      </c>
      <c r="O430" s="121">
        <f>M430*N430</f>
        <v>5.6258033278650865</v>
      </c>
      <c r="P430" s="121">
        <f>M430*60*1000</f>
        <v>1351.7121231140009</v>
      </c>
      <c r="Q430" s="123">
        <f>P430*N430/1000</f>
        <v>337.54819967190519</v>
      </c>
    </row>
    <row r="431" spans="1:17">
      <c r="A431" s="118"/>
      <c r="B431" s="139" t="s">
        <v>916</v>
      </c>
      <c r="C431" s="49" t="s">
        <v>898</v>
      </c>
      <c r="D431" s="27">
        <v>26</v>
      </c>
      <c r="E431" s="27">
        <v>1985</v>
      </c>
      <c r="F431" s="124">
        <v>31.905000000000001</v>
      </c>
      <c r="G431" s="124">
        <v>0</v>
      </c>
      <c r="H431" s="124">
        <v>0</v>
      </c>
      <c r="I431" s="124">
        <v>31.905004999999999</v>
      </c>
      <c r="J431" s="125">
        <v>1415.92</v>
      </c>
      <c r="K431" s="125">
        <v>31.905004999999999</v>
      </c>
      <c r="L431" s="125">
        <v>1415.92</v>
      </c>
      <c r="M431" s="126">
        <v>2.2533056246115599E-2</v>
      </c>
      <c r="N431" s="125">
        <v>301.27600000000001</v>
      </c>
      <c r="O431" s="125">
        <v>6.7886690536047238</v>
      </c>
      <c r="P431" s="125">
        <v>1351.9833747669359</v>
      </c>
      <c r="Q431" s="127">
        <v>407.32014321628338</v>
      </c>
    </row>
    <row r="432" spans="1:17">
      <c r="A432" s="118"/>
      <c r="B432" s="119" t="s">
        <v>28</v>
      </c>
      <c r="C432" s="20" t="s">
        <v>411</v>
      </c>
      <c r="D432" s="18">
        <v>12</v>
      </c>
      <c r="E432" s="18" t="s">
        <v>42</v>
      </c>
      <c r="F432" s="120">
        <f>+G432+H432+I432</f>
        <v>12.073999000000001</v>
      </c>
      <c r="G432" s="120">
        <v>0</v>
      </c>
      <c r="H432" s="120">
        <v>0</v>
      </c>
      <c r="I432" s="120">
        <v>12.073999000000001</v>
      </c>
      <c r="J432" s="121">
        <v>534.97</v>
      </c>
      <c r="K432" s="121">
        <v>12.074</v>
      </c>
      <c r="L432" s="121">
        <v>534.97</v>
      </c>
      <c r="M432" s="122">
        <f>K432/L432</f>
        <v>2.2569489877937079E-2</v>
      </c>
      <c r="N432" s="121">
        <v>249.71899999999999</v>
      </c>
      <c r="O432" s="121">
        <f>M432*N432</f>
        <v>5.6360304428285692</v>
      </c>
      <c r="P432" s="121">
        <f>M432*60*1000</f>
        <v>1354.1693926762248</v>
      </c>
      <c r="Q432" s="123">
        <f>P432*N432/1000</f>
        <v>338.16182656971415</v>
      </c>
    </row>
    <row r="433" spans="1:17">
      <c r="A433" s="118"/>
      <c r="B433" s="139" t="s">
        <v>394</v>
      </c>
      <c r="C433" s="20" t="s">
        <v>612</v>
      </c>
      <c r="D433" s="18">
        <v>45</v>
      </c>
      <c r="E433" s="18">
        <v>1970</v>
      </c>
      <c r="F433" s="120">
        <f>SUM(G433:I433)</f>
        <v>54.189999</v>
      </c>
      <c r="G433" s="120">
        <v>3.4831940000000001</v>
      </c>
      <c r="H433" s="120">
        <v>7.2</v>
      </c>
      <c r="I433" s="120">
        <v>43.506805</v>
      </c>
      <c r="J433" s="121">
        <v>1924.65</v>
      </c>
      <c r="K433" s="121">
        <f>I433</f>
        <v>43.506805</v>
      </c>
      <c r="L433" s="121">
        <f>J433</f>
        <v>1924.65</v>
      </c>
      <c r="M433" s="122">
        <f>K433/L433</f>
        <v>2.2605047671005116E-2</v>
      </c>
      <c r="N433" s="121">
        <v>220.94300000000001</v>
      </c>
      <c r="O433" s="121">
        <f>M433*N433</f>
        <v>4.9944270475748835</v>
      </c>
      <c r="P433" s="121">
        <f>M433*60*1000</f>
        <v>1356.3028602603069</v>
      </c>
      <c r="Q433" s="123">
        <f>P433*N433/1000</f>
        <v>299.66562285449305</v>
      </c>
    </row>
    <row r="434" spans="1:17">
      <c r="A434" s="118"/>
      <c r="B434" s="139" t="s">
        <v>774</v>
      </c>
      <c r="C434" s="20" t="s">
        <v>761</v>
      </c>
      <c r="D434" s="18">
        <v>12</v>
      </c>
      <c r="E434" s="18">
        <v>1969</v>
      </c>
      <c r="F434" s="120">
        <v>19.559999999999999</v>
      </c>
      <c r="G434" s="120">
        <v>1.97</v>
      </c>
      <c r="H434" s="120">
        <v>1.92</v>
      </c>
      <c r="I434" s="120">
        <v>15.66</v>
      </c>
      <c r="J434" s="121">
        <v>690.91</v>
      </c>
      <c r="K434" s="121">
        <v>15.66</v>
      </c>
      <c r="L434" s="121">
        <v>690.91</v>
      </c>
      <c r="M434" s="122">
        <f>K434/L434</f>
        <v>2.2665759650316249E-2</v>
      </c>
      <c r="N434" s="121">
        <v>308.60000000000002</v>
      </c>
      <c r="O434" s="121">
        <f>M434*N434</f>
        <v>6.9946534280875952</v>
      </c>
      <c r="P434" s="121">
        <f>M434*60*1000</f>
        <v>1359.945579018975</v>
      </c>
      <c r="Q434" s="123">
        <f>P434*N434/1000</f>
        <v>419.67920568525568</v>
      </c>
    </row>
    <row r="435" spans="1:17">
      <c r="A435" s="118"/>
      <c r="B435" s="139" t="s">
        <v>394</v>
      </c>
      <c r="C435" s="20" t="s">
        <v>613</v>
      </c>
      <c r="D435" s="18">
        <v>12</v>
      </c>
      <c r="E435" s="18">
        <v>1992</v>
      </c>
      <c r="F435" s="120">
        <f>SUM(G435:I435)</f>
        <v>19.475000000000001</v>
      </c>
      <c r="G435" s="120">
        <v>1.0460449999999999</v>
      </c>
      <c r="H435" s="120">
        <v>2.0129999999999999</v>
      </c>
      <c r="I435" s="120">
        <v>16.415955</v>
      </c>
      <c r="J435" s="121">
        <v>723.9</v>
      </c>
      <c r="K435" s="121">
        <f>I435</f>
        <v>16.415955</v>
      </c>
      <c r="L435" s="121">
        <f>J435</f>
        <v>723.9</v>
      </c>
      <c r="M435" s="122">
        <f>K435/L435</f>
        <v>2.267710319104849E-2</v>
      </c>
      <c r="N435" s="121">
        <v>220.94300000000001</v>
      </c>
      <c r="O435" s="121">
        <f>M435*N435</f>
        <v>5.0103472103398268</v>
      </c>
      <c r="P435" s="121">
        <f>M435*60*1000</f>
        <v>1360.6261914629094</v>
      </c>
      <c r="Q435" s="123">
        <f>P435*N435/1000</f>
        <v>300.62083262038965</v>
      </c>
    </row>
    <row r="436" spans="1:17">
      <c r="A436" s="118"/>
      <c r="B436" s="139" t="s">
        <v>78</v>
      </c>
      <c r="C436" s="20" t="s">
        <v>487</v>
      </c>
      <c r="D436" s="18">
        <v>10</v>
      </c>
      <c r="E436" s="18" t="s">
        <v>475</v>
      </c>
      <c r="F436" s="120">
        <f>SUM(G436,H436,I436)</f>
        <v>17.294</v>
      </c>
      <c r="G436" s="120">
        <v>0.88400000000000001</v>
      </c>
      <c r="H436" s="120">
        <f>1.7+0.157</f>
        <v>1.857</v>
      </c>
      <c r="I436" s="120">
        <v>14.553000000000001</v>
      </c>
      <c r="J436" s="121"/>
      <c r="K436" s="121">
        <f>I436</f>
        <v>14.553000000000001</v>
      </c>
      <c r="L436" s="121">
        <v>641.72</v>
      </c>
      <c r="M436" s="122">
        <f>K436/L436</f>
        <v>2.2678115065760767E-2</v>
      </c>
      <c r="N436" s="121">
        <v>243.07</v>
      </c>
      <c r="O436" s="121">
        <f>M436*N436</f>
        <v>5.5123694290344698</v>
      </c>
      <c r="P436" s="121">
        <f>M436*60*1000</f>
        <v>1360.686903945646</v>
      </c>
      <c r="Q436" s="123">
        <f>P436*N436/1000</f>
        <v>330.74216574206815</v>
      </c>
    </row>
    <row r="437" spans="1:17">
      <c r="A437" s="118"/>
      <c r="B437" s="139" t="s">
        <v>394</v>
      </c>
      <c r="C437" s="20" t="s">
        <v>614</v>
      </c>
      <c r="D437" s="18">
        <v>30</v>
      </c>
      <c r="E437" s="18">
        <v>1989</v>
      </c>
      <c r="F437" s="120">
        <f>SUM(G437:I437)</f>
        <v>44.262000999999998</v>
      </c>
      <c r="G437" s="120">
        <v>2.7061320000000002</v>
      </c>
      <c r="H437" s="120">
        <v>4.8</v>
      </c>
      <c r="I437" s="120">
        <v>36.755868999999997</v>
      </c>
      <c r="J437" s="121">
        <v>1616.71</v>
      </c>
      <c r="K437" s="121">
        <f>I437</f>
        <v>36.755868999999997</v>
      </c>
      <c r="L437" s="121">
        <f>J437</f>
        <v>1616.71</v>
      </c>
      <c r="M437" s="122">
        <f>K437/L437</f>
        <v>2.2734979680957002E-2</v>
      </c>
      <c r="N437" s="121">
        <v>220.94300000000001</v>
      </c>
      <c r="O437" s="121">
        <f>M437*N437</f>
        <v>5.023134615649683</v>
      </c>
      <c r="P437" s="121">
        <f>M437*60*1000</f>
        <v>1364.09878085742</v>
      </c>
      <c r="Q437" s="123">
        <f>P437*N437/1000</f>
        <v>301.38807693898093</v>
      </c>
    </row>
    <row r="438" spans="1:17">
      <c r="A438" s="118"/>
      <c r="B438" s="139" t="s">
        <v>394</v>
      </c>
      <c r="C438" s="20" t="s">
        <v>615</v>
      </c>
      <c r="D438" s="18">
        <v>34</v>
      </c>
      <c r="E438" s="18">
        <v>1993</v>
      </c>
      <c r="F438" s="120">
        <f>SUM(G438:I438)</f>
        <v>61.625999</v>
      </c>
      <c r="G438" s="120">
        <v>6.0643440000000002</v>
      </c>
      <c r="H438" s="120">
        <v>5.5330000000000004</v>
      </c>
      <c r="I438" s="120">
        <v>50.028655000000001</v>
      </c>
      <c r="J438" s="121">
        <v>2192.6</v>
      </c>
      <c r="K438" s="121">
        <f>I438</f>
        <v>50.028655000000001</v>
      </c>
      <c r="L438" s="121">
        <f>J438</f>
        <v>2192.6</v>
      </c>
      <c r="M438" s="122">
        <f>K438/L438</f>
        <v>2.2817045972817661E-2</v>
      </c>
      <c r="N438" s="121">
        <v>220.94300000000001</v>
      </c>
      <c r="O438" s="121">
        <f>M438*N438</f>
        <v>5.0412665883722525</v>
      </c>
      <c r="P438" s="121">
        <f>M438*60*1000</f>
        <v>1369.0227583690598</v>
      </c>
      <c r="Q438" s="123">
        <f>P438*N438/1000</f>
        <v>302.47599530233521</v>
      </c>
    </row>
    <row r="439" spans="1:17">
      <c r="A439" s="118"/>
      <c r="B439" s="139" t="s">
        <v>394</v>
      </c>
      <c r="C439" s="20" t="s">
        <v>616</v>
      </c>
      <c r="D439" s="18">
        <v>40</v>
      </c>
      <c r="E439" s="18">
        <v>1994</v>
      </c>
      <c r="F439" s="120">
        <f>SUM(G439:I439)</f>
        <v>63.289001999999996</v>
      </c>
      <c r="G439" s="120">
        <v>6.0752119999999996</v>
      </c>
      <c r="H439" s="120">
        <v>6.4</v>
      </c>
      <c r="I439" s="120">
        <v>50.813789999999997</v>
      </c>
      <c r="J439" s="121">
        <v>2224.9</v>
      </c>
      <c r="K439" s="121">
        <f>I439</f>
        <v>50.813789999999997</v>
      </c>
      <c r="L439" s="121">
        <f>J439</f>
        <v>2224.9</v>
      </c>
      <c r="M439" s="122">
        <f>K439/L439</f>
        <v>2.2838684884713918E-2</v>
      </c>
      <c r="N439" s="121">
        <v>220.94300000000001</v>
      </c>
      <c r="O439" s="121">
        <f>M439*N439</f>
        <v>5.0460475544833479</v>
      </c>
      <c r="P439" s="121">
        <f>M439*60*1000</f>
        <v>1370.3210930828352</v>
      </c>
      <c r="Q439" s="123">
        <f>P439*N439/1000</f>
        <v>302.76285326900091</v>
      </c>
    </row>
    <row r="440" spans="1:17">
      <c r="A440" s="118"/>
      <c r="B440" s="119" t="s">
        <v>241</v>
      </c>
      <c r="C440" s="20" t="s">
        <v>635</v>
      </c>
      <c r="D440" s="18">
        <v>45</v>
      </c>
      <c r="E440" s="18">
        <v>1980</v>
      </c>
      <c r="F440" s="120">
        <v>65.12</v>
      </c>
      <c r="G440" s="120">
        <v>5.38</v>
      </c>
      <c r="H440" s="120">
        <v>7.24</v>
      </c>
      <c r="I440" s="120">
        <v>52.536000000000001</v>
      </c>
      <c r="J440" s="121">
        <v>2298</v>
      </c>
      <c r="K440" s="121">
        <v>52.5</v>
      </c>
      <c r="L440" s="121">
        <v>2298</v>
      </c>
      <c r="M440" s="122">
        <f>K440/L440</f>
        <v>2.2845953002610966E-2</v>
      </c>
      <c r="N440" s="121">
        <v>309.887</v>
      </c>
      <c r="O440" s="121">
        <f>M440*N440</f>
        <v>7.079663838120104</v>
      </c>
      <c r="P440" s="121">
        <f>M440*60*1000</f>
        <v>1370.757180156658</v>
      </c>
      <c r="Q440" s="123">
        <f>P440*N440/1000</f>
        <v>424.77983028720627</v>
      </c>
    </row>
    <row r="441" spans="1:17">
      <c r="A441" s="118"/>
      <c r="B441" s="139" t="s">
        <v>213</v>
      </c>
      <c r="C441" s="20" t="s">
        <v>204</v>
      </c>
      <c r="D441" s="18">
        <v>60</v>
      </c>
      <c r="E441" s="18">
        <v>1981</v>
      </c>
      <c r="F441" s="120">
        <v>86.02</v>
      </c>
      <c r="G441" s="120">
        <v>4.9869599999999998</v>
      </c>
      <c r="H441" s="120">
        <v>9.6</v>
      </c>
      <c r="I441" s="120">
        <v>71.433040000000005</v>
      </c>
      <c r="J441" s="121">
        <v>3122.77</v>
      </c>
      <c r="K441" s="121">
        <v>71.433040000000005</v>
      </c>
      <c r="L441" s="121">
        <v>3122.77</v>
      </c>
      <c r="M441" s="122">
        <f>K441/L441</f>
        <v>2.2874896326018249E-2</v>
      </c>
      <c r="N441" s="121">
        <v>206.55500000000001</v>
      </c>
      <c r="O441" s="121">
        <f>K441*N441/J441</f>
        <v>4.7249242106206992</v>
      </c>
      <c r="P441" s="121">
        <f>M441*60*1000</f>
        <v>1372.4937795610949</v>
      </c>
      <c r="Q441" s="123">
        <f>O441*60</f>
        <v>283.49545263724195</v>
      </c>
    </row>
    <row r="442" spans="1:17">
      <c r="A442" s="118"/>
      <c r="B442" s="139" t="s">
        <v>394</v>
      </c>
      <c r="C442" s="20" t="s">
        <v>617</v>
      </c>
      <c r="D442" s="18">
        <v>25</v>
      </c>
      <c r="E442" s="18">
        <v>1982</v>
      </c>
      <c r="F442" s="120">
        <f>SUM(G442:I442)</f>
        <v>37.082999999999998</v>
      </c>
      <c r="G442" s="120">
        <v>3.0620590000000001</v>
      </c>
      <c r="H442" s="120">
        <v>4</v>
      </c>
      <c r="I442" s="120">
        <v>30.020941000000001</v>
      </c>
      <c r="J442" s="121">
        <v>1307.01</v>
      </c>
      <c r="K442" s="121">
        <f>I442</f>
        <v>30.020941000000001</v>
      </c>
      <c r="L442" s="121">
        <f>J442</f>
        <v>1307.01</v>
      </c>
      <c r="M442" s="122">
        <f>K442/L442</f>
        <v>2.2969174681142457E-2</v>
      </c>
      <c r="N442" s="121">
        <v>220.94300000000001</v>
      </c>
      <c r="O442" s="121">
        <f>M442*N442</f>
        <v>5.0748783615756583</v>
      </c>
      <c r="P442" s="121">
        <f>M442*60*1000</f>
        <v>1378.1504808685474</v>
      </c>
      <c r="Q442" s="123">
        <f>P442*N442/1000</f>
        <v>304.49270169453951</v>
      </c>
    </row>
    <row r="443" spans="1:17">
      <c r="A443" s="118"/>
      <c r="B443" s="139" t="s">
        <v>394</v>
      </c>
      <c r="C443" s="20" t="s">
        <v>618</v>
      </c>
      <c r="D443" s="18">
        <v>40</v>
      </c>
      <c r="E443" s="18">
        <v>1980</v>
      </c>
      <c r="F443" s="120">
        <f>SUM(G443:I443)</f>
        <v>61.918999999999997</v>
      </c>
      <c r="G443" s="120">
        <v>4.2385200000000003</v>
      </c>
      <c r="H443" s="120">
        <v>6.4</v>
      </c>
      <c r="I443" s="120">
        <v>51.280479999999997</v>
      </c>
      <c r="J443" s="121">
        <v>2230.94</v>
      </c>
      <c r="K443" s="121">
        <f>I443</f>
        <v>51.280479999999997</v>
      </c>
      <c r="L443" s="121">
        <f>J443</f>
        <v>2230.94</v>
      </c>
      <c r="M443" s="122">
        <f>K443/L443</f>
        <v>2.2986041758182647E-2</v>
      </c>
      <c r="N443" s="121">
        <v>220.94300000000001</v>
      </c>
      <c r="O443" s="121">
        <f>M443*N443</f>
        <v>5.0786050241781489</v>
      </c>
      <c r="P443" s="121">
        <f>M443*60*1000</f>
        <v>1379.1625054909589</v>
      </c>
      <c r="Q443" s="123">
        <f>P443*N443/1000</f>
        <v>304.716301450689</v>
      </c>
    </row>
    <row r="444" spans="1:17">
      <c r="A444" s="118"/>
      <c r="B444" s="119" t="s">
        <v>841</v>
      </c>
      <c r="C444" s="49" t="s">
        <v>832</v>
      </c>
      <c r="D444" s="27">
        <v>21</v>
      </c>
      <c r="E444" s="27">
        <v>1986</v>
      </c>
      <c r="F444" s="124">
        <v>30.050999999999998</v>
      </c>
      <c r="G444" s="124">
        <v>1.7180800000000001</v>
      </c>
      <c r="H444" s="124">
        <v>3.2</v>
      </c>
      <c r="I444" s="124">
        <v>25.132923999999999</v>
      </c>
      <c r="J444" s="125">
        <v>1090.6500000000001</v>
      </c>
      <c r="K444" s="125">
        <v>25.132923999999999</v>
      </c>
      <c r="L444" s="125">
        <v>1090.6500000000001</v>
      </c>
      <c r="M444" s="126">
        <v>2.3043986613487367E-2</v>
      </c>
      <c r="N444" s="125">
        <v>285.03500000000003</v>
      </c>
      <c r="O444" s="125">
        <v>6.5683427243753725</v>
      </c>
      <c r="P444" s="125">
        <v>1382.6391968092419</v>
      </c>
      <c r="Q444" s="127">
        <v>394.1005634625223</v>
      </c>
    </row>
    <row r="445" spans="1:17">
      <c r="A445" s="118"/>
      <c r="B445" s="139" t="s">
        <v>953</v>
      </c>
      <c r="C445" s="49" t="s">
        <v>936</v>
      </c>
      <c r="D445" s="27">
        <v>40</v>
      </c>
      <c r="E445" s="27">
        <v>1988</v>
      </c>
      <c r="F445" s="124">
        <v>56.884999999999998</v>
      </c>
      <c r="G445" s="124">
        <v>3.3660000000000001</v>
      </c>
      <c r="H445" s="124">
        <v>6.32</v>
      </c>
      <c r="I445" s="124">
        <v>47.199001000000003</v>
      </c>
      <c r="J445" s="125">
        <v>2040.9</v>
      </c>
      <c r="K445" s="125">
        <v>47.199001000000003</v>
      </c>
      <c r="L445" s="125">
        <v>2040.9</v>
      </c>
      <c r="M445" s="126">
        <v>2.3126562300945661E-2</v>
      </c>
      <c r="N445" s="125">
        <v>292.12</v>
      </c>
      <c r="O445" s="125">
        <v>6.7557313793522464</v>
      </c>
      <c r="P445" s="125">
        <v>1387.5937380567395</v>
      </c>
      <c r="Q445" s="127">
        <v>405.34388276113475</v>
      </c>
    </row>
    <row r="446" spans="1:17">
      <c r="A446" s="118"/>
      <c r="B446" s="139" t="s">
        <v>394</v>
      </c>
      <c r="C446" s="20" t="s">
        <v>619</v>
      </c>
      <c r="D446" s="18">
        <v>25</v>
      </c>
      <c r="E446" s="18">
        <v>1982</v>
      </c>
      <c r="F446" s="120">
        <f>SUM(G446:I446)</f>
        <v>36.321998000000001</v>
      </c>
      <c r="G446" s="120">
        <v>2.2551100000000002</v>
      </c>
      <c r="H446" s="120">
        <v>4</v>
      </c>
      <c r="I446" s="120">
        <v>30.066887999999999</v>
      </c>
      <c r="J446" s="121">
        <v>1297.3900000000001</v>
      </c>
      <c r="K446" s="121">
        <f>I446</f>
        <v>30.066887999999999</v>
      </c>
      <c r="L446" s="121">
        <f>J446</f>
        <v>1297.3900000000001</v>
      </c>
      <c r="M446" s="122">
        <f>K446/L446</f>
        <v>2.3174903460023582E-2</v>
      </c>
      <c r="N446" s="121">
        <v>220.94300000000001</v>
      </c>
      <c r="O446" s="121">
        <f>M446*N446</f>
        <v>5.1203326951679902</v>
      </c>
      <c r="P446" s="121">
        <f>M446*60*1000</f>
        <v>1390.4942076014149</v>
      </c>
      <c r="Q446" s="123">
        <f>P446*N446/1000</f>
        <v>307.21996171007947</v>
      </c>
    </row>
    <row r="447" spans="1:17">
      <c r="A447" s="118"/>
      <c r="B447" s="119" t="s">
        <v>808</v>
      </c>
      <c r="C447" s="49" t="s">
        <v>802</v>
      </c>
      <c r="D447" s="27">
        <v>32</v>
      </c>
      <c r="E447" s="27">
        <v>1967</v>
      </c>
      <c r="F447" s="124">
        <v>44.73</v>
      </c>
      <c r="G447" s="124">
        <v>0</v>
      </c>
      <c r="H447" s="124">
        <v>0</v>
      </c>
      <c r="I447" s="124">
        <v>44.73</v>
      </c>
      <c r="J447" s="125">
        <v>1535</v>
      </c>
      <c r="K447" s="125">
        <v>44.73</v>
      </c>
      <c r="L447" s="125">
        <v>1927.93</v>
      </c>
      <c r="M447" s="126">
        <v>2.3201049830647375E-2</v>
      </c>
      <c r="N447" s="125">
        <v>286.452</v>
      </c>
      <c r="O447" s="125">
        <v>6.6459871260886016</v>
      </c>
      <c r="P447" s="125">
        <v>1392.0629898388427</v>
      </c>
      <c r="Q447" s="127">
        <v>398.75922756531611</v>
      </c>
    </row>
    <row r="448" spans="1:17">
      <c r="A448" s="118"/>
      <c r="B448" s="139" t="s">
        <v>953</v>
      </c>
      <c r="C448" s="49" t="s">
        <v>933</v>
      </c>
      <c r="D448" s="27">
        <v>36</v>
      </c>
      <c r="E448" s="27">
        <v>1964</v>
      </c>
      <c r="F448" s="124">
        <v>42.192999999999998</v>
      </c>
      <c r="G448" s="124">
        <v>1.428204</v>
      </c>
      <c r="H448" s="124">
        <v>5.6</v>
      </c>
      <c r="I448" s="124">
        <v>35.164797</v>
      </c>
      <c r="J448" s="125">
        <v>1514.36</v>
      </c>
      <c r="K448" s="125">
        <v>35.164797</v>
      </c>
      <c r="L448" s="125">
        <v>1514.36</v>
      </c>
      <c r="M448" s="126">
        <v>2.3220896616392404E-2</v>
      </c>
      <c r="N448" s="125">
        <v>267.26799999999997</v>
      </c>
      <c r="O448" s="125">
        <v>6.2062025968699643</v>
      </c>
      <c r="P448" s="125">
        <v>1393.2537969835441</v>
      </c>
      <c r="Q448" s="127">
        <v>372.37215581219783</v>
      </c>
    </row>
    <row r="449" spans="1:17">
      <c r="A449" s="118"/>
      <c r="B449" s="139" t="s">
        <v>394</v>
      </c>
      <c r="C449" s="20" t="s">
        <v>620</v>
      </c>
      <c r="D449" s="18">
        <v>45</v>
      </c>
      <c r="E449" s="18">
        <v>1990</v>
      </c>
      <c r="F449" s="120">
        <f>SUM(G449:I449)</f>
        <v>65.512996000000001</v>
      </c>
      <c r="G449" s="120">
        <v>3.6924030000000001</v>
      </c>
      <c r="H449" s="120">
        <v>7.2</v>
      </c>
      <c r="I449" s="120">
        <v>54.620593</v>
      </c>
      <c r="J449" s="121">
        <v>2350.42</v>
      </c>
      <c r="K449" s="121">
        <f>I449</f>
        <v>54.620593</v>
      </c>
      <c r="L449" s="121">
        <f>J449</f>
        <v>2350.42</v>
      </c>
      <c r="M449" s="122">
        <f>K449/L449</f>
        <v>2.3238652240876099E-2</v>
      </c>
      <c r="N449" s="121">
        <v>220.94300000000001</v>
      </c>
      <c r="O449" s="121">
        <f>M449*N449</f>
        <v>5.1344175420558882</v>
      </c>
      <c r="P449" s="121">
        <f>M449*60*1000</f>
        <v>1394.3191344525658</v>
      </c>
      <c r="Q449" s="123">
        <f>P449*N449/1000</f>
        <v>308.06505252335324</v>
      </c>
    </row>
    <row r="450" spans="1:17">
      <c r="A450" s="118"/>
      <c r="B450" s="119" t="s">
        <v>841</v>
      </c>
      <c r="C450" s="49" t="s">
        <v>833</v>
      </c>
      <c r="D450" s="27">
        <v>20</v>
      </c>
      <c r="E450" s="27">
        <v>1983</v>
      </c>
      <c r="F450" s="124">
        <v>29.866</v>
      </c>
      <c r="G450" s="124">
        <v>2.448264</v>
      </c>
      <c r="H450" s="124">
        <v>3.2</v>
      </c>
      <c r="I450" s="124">
        <v>24.217735000000001</v>
      </c>
      <c r="J450" s="125">
        <v>1037.5</v>
      </c>
      <c r="K450" s="125">
        <v>24.217735000000001</v>
      </c>
      <c r="L450" s="125">
        <v>1037.5</v>
      </c>
      <c r="M450" s="126">
        <v>2.3342395180722893E-2</v>
      </c>
      <c r="N450" s="125">
        <v>285.03500000000003</v>
      </c>
      <c r="O450" s="125">
        <v>6.6533996103373507</v>
      </c>
      <c r="P450" s="125">
        <v>1400.5437108433737</v>
      </c>
      <c r="Q450" s="127">
        <v>399.20397662024106</v>
      </c>
    </row>
    <row r="451" spans="1:17">
      <c r="A451" s="118"/>
      <c r="B451" s="119" t="s">
        <v>77</v>
      </c>
      <c r="C451" s="20" t="s">
        <v>460</v>
      </c>
      <c r="D451" s="18">
        <v>18</v>
      </c>
      <c r="E451" s="18" t="s">
        <v>42</v>
      </c>
      <c r="F451" s="120">
        <f>SUM(G451:I451)</f>
        <v>29.783000000000001</v>
      </c>
      <c r="G451" s="120">
        <v>2.9463200000000001</v>
      </c>
      <c r="H451" s="120">
        <v>2.88</v>
      </c>
      <c r="I451" s="120">
        <v>23.956680000000002</v>
      </c>
      <c r="J451" s="121">
        <v>1026.2</v>
      </c>
      <c r="K451" s="121">
        <v>23.956680000000002</v>
      </c>
      <c r="L451" s="121">
        <v>1026.2</v>
      </c>
      <c r="M451" s="122">
        <f>K451/L451</f>
        <v>2.3345039953225493E-2</v>
      </c>
      <c r="N451" s="121">
        <v>241</v>
      </c>
      <c r="O451" s="121">
        <f>M451*N451</f>
        <v>5.6261546287273436</v>
      </c>
      <c r="P451" s="121">
        <f>M451*60*1000</f>
        <v>1400.7023971935296</v>
      </c>
      <c r="Q451" s="123">
        <f>P451*N451/1000</f>
        <v>337.5692777236406</v>
      </c>
    </row>
    <row r="452" spans="1:17">
      <c r="A452" s="118"/>
      <c r="B452" s="119" t="s">
        <v>77</v>
      </c>
      <c r="C452" s="20" t="s">
        <v>461</v>
      </c>
      <c r="D452" s="18">
        <v>45</v>
      </c>
      <c r="E452" s="18">
        <v>1976</v>
      </c>
      <c r="F452" s="120">
        <f>SUM(G452:I452)</f>
        <v>67.094000000000008</v>
      </c>
      <c r="G452" s="120">
        <v>5.0994000000000002</v>
      </c>
      <c r="H452" s="120">
        <v>7.2</v>
      </c>
      <c r="I452" s="120">
        <v>54.794600000000003</v>
      </c>
      <c r="J452" s="121">
        <v>2346.48</v>
      </c>
      <c r="K452" s="121">
        <v>54.794600000000003</v>
      </c>
      <c r="L452" s="121">
        <v>2346.48</v>
      </c>
      <c r="M452" s="122">
        <f>K452/L452</f>
        <v>2.3351829122771131E-2</v>
      </c>
      <c r="N452" s="121">
        <v>241</v>
      </c>
      <c r="O452" s="121">
        <f>M452*N452</f>
        <v>5.6277908185878429</v>
      </c>
      <c r="P452" s="121">
        <f>M452*60*1000</f>
        <v>1401.1097473662678</v>
      </c>
      <c r="Q452" s="123">
        <f>P452*N452/1000</f>
        <v>337.66744911527053</v>
      </c>
    </row>
    <row r="453" spans="1:17">
      <c r="A453" s="118"/>
      <c r="B453" s="119" t="s">
        <v>240</v>
      </c>
      <c r="C453" s="20" t="s">
        <v>228</v>
      </c>
      <c r="D453" s="18">
        <v>50</v>
      </c>
      <c r="E453" s="18">
        <v>1973</v>
      </c>
      <c r="F453" s="120">
        <f>SUM(G453+H453+I453)</f>
        <v>69.600000000000009</v>
      </c>
      <c r="G453" s="120">
        <v>3.1</v>
      </c>
      <c r="H453" s="120">
        <v>7.8</v>
      </c>
      <c r="I453" s="120">
        <v>58.7</v>
      </c>
      <c r="J453" s="121">
        <v>2510.2199999999998</v>
      </c>
      <c r="K453" s="121">
        <v>58.7</v>
      </c>
      <c r="L453" s="121">
        <v>2510.1999999999998</v>
      </c>
      <c r="M453" s="122">
        <f>SUM(K453/L453)</f>
        <v>2.3384590869253447E-2</v>
      </c>
      <c r="N453" s="121">
        <v>231.3</v>
      </c>
      <c r="O453" s="121">
        <f>SUM(M453*N453)</f>
        <v>5.408855868058323</v>
      </c>
      <c r="P453" s="121">
        <f>SUM(M453*60*1000)</f>
        <v>1403.0754521552069</v>
      </c>
      <c r="Q453" s="123">
        <f>SUM(O453*60)</f>
        <v>324.53135208349937</v>
      </c>
    </row>
    <row r="454" spans="1:17">
      <c r="A454" s="118"/>
      <c r="B454" s="139" t="s">
        <v>126</v>
      </c>
      <c r="C454" s="20" t="s">
        <v>108</v>
      </c>
      <c r="D454" s="18">
        <v>59</v>
      </c>
      <c r="E454" s="18">
        <v>1981</v>
      </c>
      <c r="F454" s="120">
        <v>98.93</v>
      </c>
      <c r="G454" s="120">
        <v>9.33</v>
      </c>
      <c r="H454" s="120">
        <v>9.6</v>
      </c>
      <c r="I454" s="120">
        <f>F454-G454-H454</f>
        <v>80.000000000000014</v>
      </c>
      <c r="J454" s="121">
        <v>3418.76</v>
      </c>
      <c r="K454" s="121">
        <f>I454/J454*L454</f>
        <v>78.537949431957799</v>
      </c>
      <c r="L454" s="121">
        <v>3356.28</v>
      </c>
      <c r="M454" s="122">
        <f>K454/L454</f>
        <v>2.3400297183774236E-2</v>
      </c>
      <c r="N454" s="121">
        <v>281.32900000000001</v>
      </c>
      <c r="O454" s="121">
        <f>M454*N454</f>
        <v>6.5831822064140217</v>
      </c>
      <c r="P454" s="121">
        <f>M454*60*1000</f>
        <v>1404.0178310264541</v>
      </c>
      <c r="Q454" s="123">
        <f>P454*N454/1000</f>
        <v>394.9909323848413</v>
      </c>
    </row>
    <row r="455" spans="1:17">
      <c r="A455" s="118"/>
      <c r="B455" s="119" t="s">
        <v>241</v>
      </c>
      <c r="C455" s="20" t="s">
        <v>253</v>
      </c>
      <c r="D455" s="18">
        <v>20</v>
      </c>
      <c r="E455" s="18">
        <v>1974</v>
      </c>
      <c r="F455" s="120">
        <v>28.274000000000001</v>
      </c>
      <c r="G455" s="120">
        <v>1.1599999999999999</v>
      </c>
      <c r="H455" s="120">
        <v>4.91</v>
      </c>
      <c r="I455" s="120">
        <v>22.151</v>
      </c>
      <c r="J455" s="121">
        <v>948.5</v>
      </c>
      <c r="K455" s="121">
        <v>22.2</v>
      </c>
      <c r="L455" s="121">
        <v>948.5</v>
      </c>
      <c r="M455" s="122">
        <f>K455/L455</f>
        <v>2.3405376910911966E-2</v>
      </c>
      <c r="N455" s="121">
        <v>309.887</v>
      </c>
      <c r="O455" s="121">
        <f>M455*N455</f>
        <v>7.2530220347917762</v>
      </c>
      <c r="P455" s="121">
        <f>M455*60*1000</f>
        <v>1404.3226146547179</v>
      </c>
      <c r="Q455" s="123">
        <f>P455*N455/1000</f>
        <v>435.1813220875066</v>
      </c>
    </row>
    <row r="456" spans="1:17">
      <c r="A456" s="118"/>
      <c r="B456" s="139" t="s">
        <v>394</v>
      </c>
      <c r="C456" s="20" t="s">
        <v>393</v>
      </c>
      <c r="D456" s="18">
        <v>32</v>
      </c>
      <c r="E456" s="18">
        <v>1965</v>
      </c>
      <c r="F456" s="120">
        <f>SUM(G456:I456)</f>
        <v>35.625999999999998</v>
      </c>
      <c r="G456" s="120">
        <v>1.918202</v>
      </c>
      <c r="H456" s="120">
        <v>5.12</v>
      </c>
      <c r="I456" s="120">
        <v>28.587797999999999</v>
      </c>
      <c r="J456" s="121">
        <v>1220.06</v>
      </c>
      <c r="K456" s="121">
        <f>I456</f>
        <v>28.587797999999999</v>
      </c>
      <c r="L456" s="121">
        <f>J456</f>
        <v>1220.06</v>
      </c>
      <c r="M456" s="122">
        <f>K456/L456</f>
        <v>2.343146894415029E-2</v>
      </c>
      <c r="N456" s="121">
        <v>220.94300000000001</v>
      </c>
      <c r="O456" s="121">
        <f>M456*N456</f>
        <v>5.1770190429273981</v>
      </c>
      <c r="P456" s="121">
        <f>M456*60*1000</f>
        <v>1405.8881366490175</v>
      </c>
      <c r="Q456" s="123">
        <f>P456*N456/1000</f>
        <v>310.62114257564389</v>
      </c>
    </row>
    <row r="457" spans="1:17">
      <c r="A457" s="118"/>
      <c r="B457" s="119" t="s">
        <v>77</v>
      </c>
      <c r="C457" s="20" t="s">
        <v>462</v>
      </c>
      <c r="D457" s="18">
        <v>45</v>
      </c>
      <c r="E457" s="18">
        <v>1986</v>
      </c>
      <c r="F457" s="120">
        <f>SUM(G457:I457)</f>
        <v>67.209000000000003</v>
      </c>
      <c r="G457" s="120">
        <v>5.4960199999999997</v>
      </c>
      <c r="H457" s="120">
        <v>7.2</v>
      </c>
      <c r="I457" s="120">
        <v>54.512979999999999</v>
      </c>
      <c r="J457" s="121">
        <v>2324.9</v>
      </c>
      <c r="K457" s="121">
        <v>54.512979999999999</v>
      </c>
      <c r="L457" s="121">
        <v>2324.9</v>
      </c>
      <c r="M457" s="122">
        <f>K457/L457</f>
        <v>2.3447451503290462E-2</v>
      </c>
      <c r="N457" s="121">
        <v>241</v>
      </c>
      <c r="O457" s="121">
        <f>M457*N457</f>
        <v>5.6508358122930016</v>
      </c>
      <c r="P457" s="121">
        <f>M457*60*1000</f>
        <v>1406.8470901974276</v>
      </c>
      <c r="Q457" s="123">
        <f>P457*N457/1000</f>
        <v>339.05014873758006</v>
      </c>
    </row>
    <row r="458" spans="1:17">
      <c r="A458" s="118"/>
      <c r="B458" s="119" t="s">
        <v>77</v>
      </c>
      <c r="C458" s="20" t="s">
        <v>463</v>
      </c>
      <c r="D458" s="18">
        <v>45</v>
      </c>
      <c r="E458" s="18">
        <v>1976</v>
      </c>
      <c r="F458" s="120">
        <f>SUM(G458:I458)</f>
        <v>67.587000000000003</v>
      </c>
      <c r="G458" s="120">
        <v>5.8024370000000003</v>
      </c>
      <c r="H458" s="120">
        <v>7.2</v>
      </c>
      <c r="I458" s="120">
        <v>54.584563000000003</v>
      </c>
      <c r="J458" s="121">
        <v>2326.7200000000003</v>
      </c>
      <c r="K458" s="121">
        <v>54.584563000000003</v>
      </c>
      <c r="L458" s="121">
        <v>2326.7200000000003</v>
      </c>
      <c r="M458" s="122">
        <f>K458/L458</f>
        <v>2.3459876134644477E-2</v>
      </c>
      <c r="N458" s="121">
        <v>241</v>
      </c>
      <c r="O458" s="121">
        <f>M458*N458</f>
        <v>5.6538301484493187</v>
      </c>
      <c r="P458" s="121">
        <f>M458*60*1000</f>
        <v>1407.5925680786688</v>
      </c>
      <c r="Q458" s="123">
        <f>P458*N458/1000</f>
        <v>339.22980890695919</v>
      </c>
    </row>
    <row r="459" spans="1:17">
      <c r="A459" s="118"/>
      <c r="B459" s="119" t="s">
        <v>77</v>
      </c>
      <c r="C459" s="20" t="s">
        <v>464</v>
      </c>
      <c r="D459" s="18">
        <v>24</v>
      </c>
      <c r="E459" s="18">
        <v>1997</v>
      </c>
      <c r="F459" s="120">
        <f>SUM(G459:I459)</f>
        <v>34.015000000000001</v>
      </c>
      <c r="G459" s="120">
        <v>2.6630200000000004</v>
      </c>
      <c r="H459" s="120">
        <v>3.52</v>
      </c>
      <c r="I459" s="120">
        <v>27.831979999999998</v>
      </c>
      <c r="J459" s="121">
        <v>1184.83</v>
      </c>
      <c r="K459" s="121">
        <v>27.831979999999998</v>
      </c>
      <c r="L459" s="121">
        <v>1184.83</v>
      </c>
      <c r="M459" s="122">
        <f>K459/L459</f>
        <v>2.3490272866149575E-2</v>
      </c>
      <c r="N459" s="121">
        <v>241</v>
      </c>
      <c r="O459" s="121">
        <f>M459*N459</f>
        <v>5.661155760742048</v>
      </c>
      <c r="P459" s="121">
        <f>M459*60*1000</f>
        <v>1409.4163719689745</v>
      </c>
      <c r="Q459" s="123">
        <f>P459*N459/1000</f>
        <v>339.66934564452288</v>
      </c>
    </row>
    <row r="460" spans="1:17">
      <c r="A460" s="118"/>
      <c r="B460" s="119" t="s">
        <v>77</v>
      </c>
      <c r="C460" s="20" t="s">
        <v>465</v>
      </c>
      <c r="D460" s="18">
        <v>30</v>
      </c>
      <c r="E460" s="18" t="s">
        <v>42</v>
      </c>
      <c r="F460" s="120">
        <f>SUM(G460:I460)</f>
        <v>44.344999999999999</v>
      </c>
      <c r="G460" s="120">
        <v>3.9095400000000002</v>
      </c>
      <c r="H460" s="120">
        <v>4.72</v>
      </c>
      <c r="I460" s="120">
        <v>35.71546</v>
      </c>
      <c r="J460" s="121">
        <v>1511.29</v>
      </c>
      <c r="K460" s="121">
        <v>35.71546</v>
      </c>
      <c r="L460" s="121">
        <v>1511.29</v>
      </c>
      <c r="M460" s="122">
        <f>K460/L460</f>
        <v>2.3632433219302716E-2</v>
      </c>
      <c r="N460" s="121">
        <v>241</v>
      </c>
      <c r="O460" s="121">
        <f>M460*N460</f>
        <v>5.6954164058519545</v>
      </c>
      <c r="P460" s="121">
        <f>M460*60*1000</f>
        <v>1417.945993158163</v>
      </c>
      <c r="Q460" s="123">
        <f>P460*N460/1000</f>
        <v>341.72498435111726</v>
      </c>
    </row>
    <row r="461" spans="1:17">
      <c r="A461" s="118"/>
      <c r="B461" s="119" t="s">
        <v>36</v>
      </c>
      <c r="C461" s="20" t="s">
        <v>419</v>
      </c>
      <c r="D461" s="138">
        <v>50</v>
      </c>
      <c r="E461" s="18">
        <v>1972</v>
      </c>
      <c r="F461" s="120">
        <v>71.440010000000001</v>
      </c>
      <c r="G461" s="120">
        <v>2.9428869999999998</v>
      </c>
      <c r="H461" s="120">
        <v>7.84</v>
      </c>
      <c r="I461" s="120">
        <v>60.657122999999999</v>
      </c>
      <c r="J461" s="121">
        <v>2563.1</v>
      </c>
      <c r="K461" s="121">
        <v>60.657122999999999</v>
      </c>
      <c r="L461" s="121">
        <v>2563.1</v>
      </c>
      <c r="M461" s="122">
        <v>2.3665531192696345E-2</v>
      </c>
      <c r="N461" s="121">
        <v>305.64</v>
      </c>
      <c r="O461" s="121">
        <v>7.2331329537357103</v>
      </c>
      <c r="P461" s="121">
        <v>1419.9318715617808</v>
      </c>
      <c r="Q461" s="123">
        <v>433.98797722414264</v>
      </c>
    </row>
    <row r="462" spans="1:17">
      <c r="A462" s="118"/>
      <c r="B462" s="119" t="s">
        <v>77</v>
      </c>
      <c r="C462" s="20" t="s">
        <v>466</v>
      </c>
      <c r="D462" s="18">
        <v>45</v>
      </c>
      <c r="E462" s="18">
        <v>1990</v>
      </c>
      <c r="F462" s="120">
        <f>SUM(G462:I462)</f>
        <v>68.489000000000004</v>
      </c>
      <c r="G462" s="120">
        <v>5.7793200000000002</v>
      </c>
      <c r="H462" s="120">
        <v>7.2</v>
      </c>
      <c r="I462" s="120">
        <v>55.509680000000003</v>
      </c>
      <c r="J462" s="121">
        <v>2345.0500000000002</v>
      </c>
      <c r="K462" s="121">
        <v>55.509680000000003</v>
      </c>
      <c r="L462" s="121">
        <v>2345.0500000000002</v>
      </c>
      <c r="M462" s="122">
        <f>K462/L462</f>
        <v>2.3671000618323702E-2</v>
      </c>
      <c r="N462" s="121">
        <v>241</v>
      </c>
      <c r="O462" s="121">
        <f>M462*N462</f>
        <v>5.7047111490160125</v>
      </c>
      <c r="P462" s="121">
        <f>M462*60*1000</f>
        <v>1420.2600370994221</v>
      </c>
      <c r="Q462" s="123">
        <f>P462*N462/1000</f>
        <v>342.28266894096072</v>
      </c>
    </row>
    <row r="463" spans="1:17">
      <c r="A463" s="118"/>
      <c r="B463" s="119" t="s">
        <v>77</v>
      </c>
      <c r="C463" s="20" t="s">
        <v>467</v>
      </c>
      <c r="D463" s="18">
        <v>65</v>
      </c>
      <c r="E463" s="18">
        <v>1984</v>
      </c>
      <c r="F463" s="120">
        <f>SUM(G463:I463)</f>
        <v>70.122</v>
      </c>
      <c r="G463" s="120">
        <v>4.47614</v>
      </c>
      <c r="H463" s="120">
        <v>10.4</v>
      </c>
      <c r="I463" s="120">
        <v>55.24586</v>
      </c>
      <c r="J463" s="121">
        <v>2333.4700000000003</v>
      </c>
      <c r="K463" s="121">
        <v>55.24586</v>
      </c>
      <c r="L463" s="121">
        <v>2333.4700000000003</v>
      </c>
      <c r="M463" s="122">
        <f>K463/L463</f>
        <v>2.3675410440245639E-2</v>
      </c>
      <c r="N463" s="121">
        <v>241</v>
      </c>
      <c r="O463" s="121">
        <f>M463*N463</f>
        <v>5.7057739160991989</v>
      </c>
      <c r="P463" s="121">
        <f>M463*60*1000</f>
        <v>1420.5246264147383</v>
      </c>
      <c r="Q463" s="123">
        <f>P463*N463/1000</f>
        <v>342.34643496595197</v>
      </c>
    </row>
    <row r="464" spans="1:17">
      <c r="A464" s="118"/>
      <c r="B464" s="139" t="s">
        <v>79</v>
      </c>
      <c r="C464" s="20" t="s">
        <v>81</v>
      </c>
      <c r="D464" s="18">
        <v>38</v>
      </c>
      <c r="E464" s="18" t="s">
        <v>475</v>
      </c>
      <c r="F464" s="120">
        <f>SUM(G464,H464,I464)</f>
        <v>36.134999999999998</v>
      </c>
      <c r="G464" s="120">
        <v>0.94599999999999995</v>
      </c>
      <c r="H464" s="120">
        <v>0.18</v>
      </c>
      <c r="I464" s="120">
        <v>35.009</v>
      </c>
      <c r="J464" s="121"/>
      <c r="K464" s="121">
        <f>I464</f>
        <v>35.009</v>
      </c>
      <c r="L464" s="121">
        <v>1477.51</v>
      </c>
      <c r="M464" s="122">
        <f>K464/L464</f>
        <v>2.3694594283625831E-2</v>
      </c>
      <c r="N464" s="121">
        <v>243.07</v>
      </c>
      <c r="O464" s="121">
        <f>M464*N464</f>
        <v>5.7594450325209303</v>
      </c>
      <c r="P464" s="121">
        <f>M464*60*1000</f>
        <v>1421.6756570175496</v>
      </c>
      <c r="Q464" s="123">
        <f>P464*N464/1000</f>
        <v>345.56670195125577</v>
      </c>
    </row>
    <row r="465" spans="1:17">
      <c r="A465" s="118"/>
      <c r="B465" s="119" t="s">
        <v>40</v>
      </c>
      <c r="C465" s="20" t="s">
        <v>422</v>
      </c>
      <c r="D465" s="138">
        <v>13</v>
      </c>
      <c r="E465" s="18">
        <v>2003</v>
      </c>
      <c r="F465" s="120">
        <v>18.600000000000001</v>
      </c>
      <c r="G465" s="120">
        <v>0.71399999999999997</v>
      </c>
      <c r="H465" s="120">
        <v>2.1</v>
      </c>
      <c r="I465" s="120">
        <v>15.786</v>
      </c>
      <c r="J465" s="121">
        <v>666</v>
      </c>
      <c r="K465" s="121">
        <v>15.786</v>
      </c>
      <c r="L465" s="121">
        <v>666</v>
      </c>
      <c r="M465" s="122">
        <v>2.3702702702702701E-2</v>
      </c>
      <c r="N465" s="121">
        <v>228.9</v>
      </c>
      <c r="O465" s="121">
        <v>5.4255486486486486</v>
      </c>
      <c r="P465" s="121">
        <v>1422.1621621621621</v>
      </c>
      <c r="Q465" s="123">
        <v>325.53291891891894</v>
      </c>
    </row>
    <row r="466" spans="1:17">
      <c r="A466" s="118"/>
      <c r="B466" s="119" t="s">
        <v>40</v>
      </c>
      <c r="C466" s="20" t="s">
        <v>422</v>
      </c>
      <c r="D466" s="138">
        <v>13</v>
      </c>
      <c r="E466" s="18">
        <v>2003</v>
      </c>
      <c r="F466" s="120">
        <v>18.600000000000001</v>
      </c>
      <c r="G466" s="120">
        <v>0.71399999999999997</v>
      </c>
      <c r="H466" s="120">
        <v>2.1</v>
      </c>
      <c r="I466" s="120">
        <v>15.786</v>
      </c>
      <c r="J466" s="121">
        <v>666</v>
      </c>
      <c r="K466" s="121">
        <v>15.786</v>
      </c>
      <c r="L466" s="121">
        <v>666</v>
      </c>
      <c r="M466" s="122">
        <v>2.3702702702702701E-2</v>
      </c>
      <c r="N466" s="121">
        <v>228.9</v>
      </c>
      <c r="O466" s="121">
        <v>5.4255486486486486</v>
      </c>
      <c r="P466" s="121">
        <v>1422.1621621621621</v>
      </c>
      <c r="Q466" s="123">
        <v>325.53291891891894</v>
      </c>
    </row>
    <row r="467" spans="1:17">
      <c r="A467" s="118"/>
      <c r="B467" s="119" t="s">
        <v>240</v>
      </c>
      <c r="C467" s="20" t="s">
        <v>224</v>
      </c>
      <c r="D467" s="18">
        <v>50</v>
      </c>
      <c r="E467" s="18">
        <v>1969</v>
      </c>
      <c r="F467" s="120">
        <f>SUM(G467+H467+I467)</f>
        <v>73.599999999999994</v>
      </c>
      <c r="G467" s="120">
        <v>4.7</v>
      </c>
      <c r="H467" s="120">
        <v>7.9</v>
      </c>
      <c r="I467" s="120">
        <v>61</v>
      </c>
      <c r="J467" s="121">
        <v>2573.06</v>
      </c>
      <c r="K467" s="121">
        <v>61</v>
      </c>
      <c r="L467" s="121">
        <v>2573.1</v>
      </c>
      <c r="M467" s="122">
        <f>SUM(K467/L467)</f>
        <v>2.3706812793906185E-2</v>
      </c>
      <c r="N467" s="121">
        <v>231.3</v>
      </c>
      <c r="O467" s="121">
        <f>SUM(M467*N467)</f>
        <v>5.4833857992305006</v>
      </c>
      <c r="P467" s="121">
        <f>SUM(M467*60*1000)</f>
        <v>1422.4087676343711</v>
      </c>
      <c r="Q467" s="123">
        <f>SUM(O467*60)</f>
        <v>329.00314795383002</v>
      </c>
    </row>
    <row r="468" spans="1:17">
      <c r="A468" s="118"/>
      <c r="B468" s="119" t="s">
        <v>77</v>
      </c>
      <c r="C468" s="20" t="s">
        <v>73</v>
      </c>
      <c r="D468" s="18">
        <v>54</v>
      </c>
      <c r="E468" s="18">
        <v>1986</v>
      </c>
      <c r="F468" s="120">
        <f>SUM(G468:I468)</f>
        <v>86.128</v>
      </c>
      <c r="G468" s="120">
        <v>6.4025800000000004</v>
      </c>
      <c r="H468" s="120">
        <v>8.64</v>
      </c>
      <c r="I468" s="120">
        <v>71.085419999999999</v>
      </c>
      <c r="J468" s="121">
        <v>2994.4</v>
      </c>
      <c r="K468" s="121">
        <v>71.085419999999999</v>
      </c>
      <c r="L468" s="121">
        <v>2994.4</v>
      </c>
      <c r="M468" s="122">
        <f>K468/L468</f>
        <v>2.3739453646807372E-2</v>
      </c>
      <c r="N468" s="121">
        <v>241</v>
      </c>
      <c r="O468" s="121">
        <f>M468*N468</f>
        <v>5.7212083288805768</v>
      </c>
      <c r="P468" s="121">
        <f>M468*60*1000</f>
        <v>1424.3672188084424</v>
      </c>
      <c r="Q468" s="123">
        <f>P468*N468/1000</f>
        <v>343.27249973283466</v>
      </c>
    </row>
    <row r="469" spans="1:17">
      <c r="A469" s="118"/>
      <c r="B469" s="119" t="s">
        <v>77</v>
      </c>
      <c r="C469" s="20" t="s">
        <v>468</v>
      </c>
      <c r="D469" s="18">
        <v>28</v>
      </c>
      <c r="E469" s="18">
        <v>1987</v>
      </c>
      <c r="F469" s="120">
        <f>SUM(G469:I469)</f>
        <v>43.160000000000004</v>
      </c>
      <c r="G469" s="120">
        <v>2.6462490000000005</v>
      </c>
      <c r="H469" s="120">
        <v>4.6399999999999997</v>
      </c>
      <c r="I469" s="120">
        <v>35.873751000000006</v>
      </c>
      <c r="J469" s="121">
        <v>1509.29</v>
      </c>
      <c r="K469" s="121">
        <v>35.873751000000006</v>
      </c>
      <c r="L469" s="121">
        <v>1509.29</v>
      </c>
      <c r="M469" s="122">
        <f>K469/L469</f>
        <v>2.3768626970297295E-2</v>
      </c>
      <c r="N469" s="121">
        <v>241</v>
      </c>
      <c r="O469" s="121">
        <f>M469*N469</f>
        <v>5.7282390998416481</v>
      </c>
      <c r="P469" s="121">
        <f>M469*60*1000</f>
        <v>1426.1176182178376</v>
      </c>
      <c r="Q469" s="123">
        <f>P469*N469/1000</f>
        <v>343.69434599049885</v>
      </c>
    </row>
    <row r="470" spans="1:17">
      <c r="A470" s="118"/>
      <c r="B470" s="139" t="s">
        <v>743</v>
      </c>
      <c r="C470" s="20" t="s">
        <v>723</v>
      </c>
      <c r="D470" s="18">
        <v>121</v>
      </c>
      <c r="E470" s="18">
        <v>1960</v>
      </c>
      <c r="F470" s="120">
        <v>93.114000000000004</v>
      </c>
      <c r="G470" s="120">
        <v>8.8460999999999999</v>
      </c>
      <c r="H470" s="120"/>
      <c r="I470" s="120">
        <v>84.267899999999997</v>
      </c>
      <c r="J470" s="121">
        <v>3541.1</v>
      </c>
      <c r="K470" s="121">
        <v>84.267899999999997</v>
      </c>
      <c r="L470" s="121">
        <v>3541.1</v>
      </c>
      <c r="M470" s="122">
        <f>K470/L470</f>
        <v>2.3797096947276272E-2</v>
      </c>
      <c r="N470" s="121">
        <v>249.16499999999999</v>
      </c>
      <c r="O470" s="121">
        <f>M470*N470</f>
        <v>5.9294036608680916</v>
      </c>
      <c r="P470" s="121">
        <f>M470*60*1000</f>
        <v>1427.8258168365762</v>
      </c>
      <c r="Q470" s="123">
        <f>P470*N470/1000</f>
        <v>355.7642196520855</v>
      </c>
    </row>
    <row r="471" spans="1:17">
      <c r="A471" s="118"/>
      <c r="B471" s="139" t="s">
        <v>953</v>
      </c>
      <c r="C471" s="49" t="s">
        <v>935</v>
      </c>
      <c r="D471" s="27">
        <v>8</v>
      </c>
      <c r="E471" s="27">
        <v>1975</v>
      </c>
      <c r="F471" s="124">
        <v>7.3689999999999998</v>
      </c>
      <c r="G471" s="124">
        <v>0</v>
      </c>
      <c r="H471" s="124">
        <v>0</v>
      </c>
      <c r="I471" s="124">
        <v>7.3690009999999999</v>
      </c>
      <c r="J471" s="125">
        <v>309.07</v>
      </c>
      <c r="K471" s="125">
        <v>7.3690009999999999</v>
      </c>
      <c r="L471" s="125">
        <v>309.07</v>
      </c>
      <c r="M471" s="126">
        <v>2.3842498463131329E-2</v>
      </c>
      <c r="N471" s="125">
        <v>281.32900000000001</v>
      </c>
      <c r="O471" s="125">
        <v>6.7075862501342733</v>
      </c>
      <c r="P471" s="125">
        <v>1430.5499077878796</v>
      </c>
      <c r="Q471" s="127">
        <v>402.45517500805641</v>
      </c>
    </row>
    <row r="472" spans="1:17">
      <c r="A472" s="118"/>
      <c r="B472" s="119" t="s">
        <v>40</v>
      </c>
      <c r="C472" s="20" t="s">
        <v>424</v>
      </c>
      <c r="D472" s="138">
        <v>27</v>
      </c>
      <c r="E472" s="18">
        <v>1988</v>
      </c>
      <c r="F472" s="120">
        <v>41.29</v>
      </c>
      <c r="G472" s="120">
        <v>2.3460000000000001</v>
      </c>
      <c r="H472" s="120">
        <v>4.32</v>
      </c>
      <c r="I472" s="120">
        <v>34.624000000000002</v>
      </c>
      <c r="J472" s="121">
        <v>1452</v>
      </c>
      <c r="K472" s="121">
        <v>34.619999999999997</v>
      </c>
      <c r="L472" s="121">
        <v>1452</v>
      </c>
      <c r="M472" s="122">
        <v>2.3845730027548209E-2</v>
      </c>
      <c r="N472" s="121">
        <v>228.9</v>
      </c>
      <c r="O472" s="121">
        <v>5.4582876033057852</v>
      </c>
      <c r="P472" s="121">
        <v>1430.7438016528927</v>
      </c>
      <c r="Q472" s="123">
        <v>327.49725619834709</v>
      </c>
    </row>
    <row r="473" spans="1:17">
      <c r="A473" s="118"/>
      <c r="B473" s="119" t="s">
        <v>36</v>
      </c>
      <c r="C473" s="20" t="s">
        <v>418</v>
      </c>
      <c r="D473" s="138">
        <v>20</v>
      </c>
      <c r="E473" s="18">
        <v>1990</v>
      </c>
      <c r="F473" s="120">
        <v>29.824003999999999</v>
      </c>
      <c r="G473" s="120">
        <v>1.3773120000000001</v>
      </c>
      <c r="H473" s="120">
        <v>3.4255</v>
      </c>
      <c r="I473" s="120">
        <v>25.021191999999999</v>
      </c>
      <c r="J473" s="121">
        <v>1048.7</v>
      </c>
      <c r="K473" s="121">
        <v>25.021191999999999</v>
      </c>
      <c r="L473" s="121">
        <v>1048.7</v>
      </c>
      <c r="M473" s="122">
        <v>2.3859246686373604E-2</v>
      </c>
      <c r="N473" s="121">
        <v>305.64</v>
      </c>
      <c r="O473" s="121">
        <v>7.2923401572232285</v>
      </c>
      <c r="P473" s="121">
        <v>1431.5548011824162</v>
      </c>
      <c r="Q473" s="123">
        <v>437.54040943339368</v>
      </c>
    </row>
    <row r="474" spans="1:17">
      <c r="A474" s="118"/>
      <c r="B474" s="139" t="s">
        <v>126</v>
      </c>
      <c r="C474" s="20" t="s">
        <v>114</v>
      </c>
      <c r="D474" s="18">
        <v>38</v>
      </c>
      <c r="E474" s="18">
        <v>1990</v>
      </c>
      <c r="F474" s="120">
        <v>61.36</v>
      </c>
      <c r="G474" s="120">
        <v>4.79</v>
      </c>
      <c r="H474" s="120">
        <v>5.84</v>
      </c>
      <c r="I474" s="120">
        <f>F474-G474-H474</f>
        <v>50.730000000000004</v>
      </c>
      <c r="J474" s="121">
        <v>2118.5700000000002</v>
      </c>
      <c r="K474" s="121">
        <f>I474/J474*L474</f>
        <v>50.730000000000004</v>
      </c>
      <c r="L474" s="121">
        <v>2118.5700000000002</v>
      </c>
      <c r="M474" s="122">
        <f>K474/L474</f>
        <v>2.3945397131083703E-2</v>
      </c>
      <c r="N474" s="121">
        <v>281.32900000000001</v>
      </c>
      <c r="O474" s="121">
        <f>M474*N474</f>
        <v>6.736534629490647</v>
      </c>
      <c r="P474" s="121">
        <f>M474*60*1000</f>
        <v>1436.7238278650223</v>
      </c>
      <c r="Q474" s="123">
        <f>P474*N474/1000</f>
        <v>404.19207776943887</v>
      </c>
    </row>
    <row r="475" spans="1:17">
      <c r="A475" s="118"/>
      <c r="B475" s="119" t="s">
        <v>841</v>
      </c>
      <c r="C475" s="49" t="s">
        <v>834</v>
      </c>
      <c r="D475" s="27">
        <v>20</v>
      </c>
      <c r="E475" s="27">
        <v>1985</v>
      </c>
      <c r="F475" s="124">
        <v>31.050999999999998</v>
      </c>
      <c r="G475" s="124">
        <v>2.7552099999999999</v>
      </c>
      <c r="H475" s="124">
        <v>3.2</v>
      </c>
      <c r="I475" s="124">
        <v>25.095794000000001</v>
      </c>
      <c r="J475" s="125">
        <v>1045.6199999999999</v>
      </c>
      <c r="K475" s="125">
        <v>25.095794000000001</v>
      </c>
      <c r="L475" s="125">
        <v>1045.6199999999999</v>
      </c>
      <c r="M475" s="126">
        <v>2.4000874122530179E-2</v>
      </c>
      <c r="N475" s="125">
        <v>285.03500000000003</v>
      </c>
      <c r="O475" s="125">
        <v>6.8410891555153901</v>
      </c>
      <c r="P475" s="125">
        <v>1440.0524473518108</v>
      </c>
      <c r="Q475" s="127">
        <v>410.4653493309234</v>
      </c>
    </row>
    <row r="476" spans="1:17">
      <c r="A476" s="118"/>
      <c r="B476" s="139" t="s">
        <v>743</v>
      </c>
      <c r="C476" s="20" t="s">
        <v>724</v>
      </c>
      <c r="D476" s="18">
        <v>32</v>
      </c>
      <c r="E476" s="18">
        <v>1962</v>
      </c>
      <c r="F476" s="120">
        <v>42.478200000000001</v>
      </c>
      <c r="G476" s="120">
        <v>4.6382000000000003</v>
      </c>
      <c r="H476" s="120">
        <v>0.32</v>
      </c>
      <c r="I476" s="120">
        <v>37.520000000000003</v>
      </c>
      <c r="J476" s="121">
        <v>1562.48</v>
      </c>
      <c r="K476" s="121">
        <v>37.520000000000003</v>
      </c>
      <c r="L476" s="121">
        <v>1562.48</v>
      </c>
      <c r="M476" s="122">
        <f>K476/L476</f>
        <v>2.401310736777431E-2</v>
      </c>
      <c r="N476" s="121">
        <v>249.16499999999999</v>
      </c>
      <c r="O476" s="121">
        <f>M476*N476</f>
        <v>5.9832258972914856</v>
      </c>
      <c r="P476" s="121">
        <f>M476*60*1000</f>
        <v>1440.7864420664587</v>
      </c>
      <c r="Q476" s="123">
        <f>P476*N476/1000</f>
        <v>358.99355383748917</v>
      </c>
    </row>
    <row r="477" spans="1:17">
      <c r="A477" s="118"/>
      <c r="B477" s="119" t="s">
        <v>841</v>
      </c>
      <c r="C477" s="49" t="s">
        <v>835</v>
      </c>
      <c r="D477" s="27">
        <v>20</v>
      </c>
      <c r="E477" s="27">
        <v>1981</v>
      </c>
      <c r="F477" s="124">
        <v>31.312799999999999</v>
      </c>
      <c r="G477" s="124">
        <v>3.1639520000000001</v>
      </c>
      <c r="H477" s="124">
        <v>3.2</v>
      </c>
      <c r="I477" s="124">
        <v>24.948847000000001</v>
      </c>
      <c r="J477" s="125">
        <v>1031.73</v>
      </c>
      <c r="K477" s="125">
        <v>24.948847000000001</v>
      </c>
      <c r="L477" s="125">
        <v>1031.73</v>
      </c>
      <c r="M477" s="126">
        <v>2.4181565913562658E-2</v>
      </c>
      <c r="N477" s="125">
        <v>285.03500000000003</v>
      </c>
      <c r="O477" s="125">
        <v>6.8925926401723325</v>
      </c>
      <c r="P477" s="125">
        <v>1450.8939548137594</v>
      </c>
      <c r="Q477" s="127">
        <v>413.55555841033993</v>
      </c>
    </row>
    <row r="478" spans="1:17">
      <c r="A478" s="118"/>
      <c r="B478" s="119" t="s">
        <v>172</v>
      </c>
      <c r="C478" s="128" t="s">
        <v>559</v>
      </c>
      <c r="D478" s="129">
        <v>33</v>
      </c>
      <c r="E478" s="130" t="s">
        <v>42</v>
      </c>
      <c r="F478" s="131">
        <v>41.75</v>
      </c>
      <c r="G478" s="131">
        <v>2.12</v>
      </c>
      <c r="H478" s="132">
        <v>5.12</v>
      </c>
      <c r="I478" s="131">
        <v>34.51</v>
      </c>
      <c r="J478" s="133">
        <v>1419.26</v>
      </c>
      <c r="K478" s="134">
        <v>34.51</v>
      </c>
      <c r="L478" s="133">
        <v>1419.26</v>
      </c>
      <c r="M478" s="135">
        <f>K478/L478</f>
        <v>2.4315488353085408E-2</v>
      </c>
      <c r="N478" s="136">
        <v>223.3</v>
      </c>
      <c r="O478" s="136">
        <f>M478*N478</f>
        <v>5.4296485492439714</v>
      </c>
      <c r="P478" s="136">
        <f>M478*60*1000</f>
        <v>1458.9293011851246</v>
      </c>
      <c r="Q478" s="137">
        <f>P478*N478/1000</f>
        <v>325.77891295463837</v>
      </c>
    </row>
    <row r="479" spans="1:17">
      <c r="A479" s="118"/>
      <c r="B479" s="139" t="s">
        <v>743</v>
      </c>
      <c r="C479" s="20" t="s">
        <v>725</v>
      </c>
      <c r="D479" s="18">
        <v>55</v>
      </c>
      <c r="E479" s="18">
        <v>1965</v>
      </c>
      <c r="F479" s="120">
        <v>73.227400000000003</v>
      </c>
      <c r="G479" s="120">
        <v>5.4120999999999997</v>
      </c>
      <c r="H479" s="120">
        <v>5.5</v>
      </c>
      <c r="I479" s="120">
        <v>62.315300000000001</v>
      </c>
      <c r="J479" s="121">
        <v>2553.7199999999998</v>
      </c>
      <c r="K479" s="121">
        <v>62.315300000000001</v>
      </c>
      <c r="L479" s="121">
        <v>2553.7199999999998</v>
      </c>
      <c r="M479" s="122">
        <f>K479/L479</f>
        <v>2.4401774665977479E-2</v>
      </c>
      <c r="N479" s="121">
        <v>249.16499999999999</v>
      </c>
      <c r="O479" s="121">
        <f>M479*N479</f>
        <v>6.0800681846482787</v>
      </c>
      <c r="P479" s="121">
        <f>M479*60*1000</f>
        <v>1464.1064799586488</v>
      </c>
      <c r="Q479" s="123">
        <f>P479*N479/1000</f>
        <v>364.8040910788967</v>
      </c>
    </row>
    <row r="480" spans="1:17">
      <c r="A480" s="118"/>
      <c r="B480" s="139" t="s">
        <v>916</v>
      </c>
      <c r="C480" s="49" t="s">
        <v>899</v>
      </c>
      <c r="D480" s="27">
        <v>24</v>
      </c>
      <c r="E480" s="27">
        <v>1969</v>
      </c>
      <c r="F480" s="124">
        <v>29.742999999999999</v>
      </c>
      <c r="G480" s="124">
        <v>0.96899999999999997</v>
      </c>
      <c r="H480" s="124">
        <v>3.84</v>
      </c>
      <c r="I480" s="124">
        <v>24.933999</v>
      </c>
      <c r="J480" s="125">
        <v>1020.69</v>
      </c>
      <c r="K480" s="125">
        <v>24.933999</v>
      </c>
      <c r="L480" s="125">
        <v>1020.69</v>
      </c>
      <c r="M480" s="126">
        <v>2.4428571848455455E-2</v>
      </c>
      <c r="N480" s="125">
        <v>305.63600000000002</v>
      </c>
      <c r="O480" s="125">
        <v>7.4662509854745318</v>
      </c>
      <c r="P480" s="125">
        <v>1465.7143109073272</v>
      </c>
      <c r="Q480" s="127">
        <v>447.97505912847186</v>
      </c>
    </row>
    <row r="481" spans="1:17">
      <c r="A481" s="118"/>
      <c r="B481" s="119" t="s">
        <v>841</v>
      </c>
      <c r="C481" s="49" t="s">
        <v>836</v>
      </c>
      <c r="D481" s="27">
        <v>20</v>
      </c>
      <c r="E481" s="27">
        <v>1985</v>
      </c>
      <c r="F481" s="124">
        <v>32.771999999999998</v>
      </c>
      <c r="G481" s="124">
        <v>3.0534680000000001</v>
      </c>
      <c r="H481" s="124">
        <v>3.1913999999999998</v>
      </c>
      <c r="I481" s="124">
        <v>26.527132000000002</v>
      </c>
      <c r="J481" s="125">
        <v>1084.74</v>
      </c>
      <c r="K481" s="125">
        <v>26.527132000000002</v>
      </c>
      <c r="L481" s="125">
        <v>1084.74</v>
      </c>
      <c r="M481" s="126">
        <v>2.4454829728782934E-2</v>
      </c>
      <c r="N481" s="125">
        <v>285.03500000000003</v>
      </c>
      <c r="O481" s="125">
        <v>6.9704823917436443</v>
      </c>
      <c r="P481" s="125">
        <v>1467.2897837269761</v>
      </c>
      <c r="Q481" s="127">
        <v>418.22894350461866</v>
      </c>
    </row>
    <row r="482" spans="1:17">
      <c r="A482" s="118"/>
      <c r="B482" s="119" t="s">
        <v>242</v>
      </c>
      <c r="C482" s="20" t="s">
        <v>631</v>
      </c>
      <c r="D482" s="18">
        <v>45</v>
      </c>
      <c r="E482" s="18">
        <v>1985</v>
      </c>
      <c r="F482" s="120">
        <v>19.8</v>
      </c>
      <c r="G482" s="120">
        <v>1.36</v>
      </c>
      <c r="H482" s="120">
        <v>1.92</v>
      </c>
      <c r="I482" s="120">
        <v>16.52</v>
      </c>
      <c r="J482" s="121">
        <v>672.3</v>
      </c>
      <c r="K482" s="121">
        <v>16.5</v>
      </c>
      <c r="L482" s="121">
        <v>672.3</v>
      </c>
      <c r="M482" s="122">
        <f>K482/L482</f>
        <v>2.4542614904060688E-2</v>
      </c>
      <c r="N482" s="121">
        <v>309.887</v>
      </c>
      <c r="O482" s="121">
        <f>M482*N482</f>
        <v>7.6054373047746546</v>
      </c>
      <c r="P482" s="121">
        <f>M482*60*1000</f>
        <v>1472.5568942436414</v>
      </c>
      <c r="Q482" s="123">
        <f>P482*N482/1000</f>
        <v>456.32623828647934</v>
      </c>
    </row>
    <row r="483" spans="1:17">
      <c r="A483" s="118"/>
      <c r="B483" s="139" t="s">
        <v>916</v>
      </c>
      <c r="C483" s="49" t="s">
        <v>902</v>
      </c>
      <c r="D483" s="27">
        <v>40</v>
      </c>
      <c r="E483" s="27">
        <v>1985</v>
      </c>
      <c r="F483" s="124">
        <v>67.281000000000006</v>
      </c>
      <c r="G483" s="124">
        <v>4.7883389999999997</v>
      </c>
      <c r="H483" s="124">
        <v>6.4</v>
      </c>
      <c r="I483" s="124">
        <v>56.092661999999997</v>
      </c>
      <c r="J483" s="125">
        <v>2285.42</v>
      </c>
      <c r="K483" s="125">
        <v>56.092661999999997</v>
      </c>
      <c r="L483" s="125">
        <v>2285.42</v>
      </c>
      <c r="M483" s="126">
        <v>2.4543699626326888E-2</v>
      </c>
      <c r="N483" s="125">
        <v>311.95800000000003</v>
      </c>
      <c r="O483" s="125">
        <v>7.6566034480296841</v>
      </c>
      <c r="P483" s="125">
        <v>1472.6219775796133</v>
      </c>
      <c r="Q483" s="127">
        <v>459.39620688178104</v>
      </c>
    </row>
    <row r="484" spans="1:17">
      <c r="A484" s="118"/>
      <c r="B484" s="139" t="s">
        <v>79</v>
      </c>
      <c r="C484" s="20" t="s">
        <v>84</v>
      </c>
      <c r="D484" s="18">
        <v>18</v>
      </c>
      <c r="E484" s="18" t="s">
        <v>475</v>
      </c>
      <c r="F484" s="120">
        <f>SUM(G484,H484,I484)</f>
        <v>31.373999999999999</v>
      </c>
      <c r="G484" s="120">
        <v>0.97499999999999998</v>
      </c>
      <c r="H484" s="120">
        <v>2.88</v>
      </c>
      <c r="I484" s="120">
        <v>27.518999999999998</v>
      </c>
      <c r="J484" s="121"/>
      <c r="K484" s="121">
        <f>I484</f>
        <v>27.518999999999998</v>
      </c>
      <c r="L484" s="121">
        <v>1120.9000000000001</v>
      </c>
      <c r="M484" s="122">
        <f>K484/L484</f>
        <v>2.4550807386921222E-2</v>
      </c>
      <c r="N484" s="121">
        <v>243.07</v>
      </c>
      <c r="O484" s="121">
        <f>M484*N484</f>
        <v>5.9675647515389416</v>
      </c>
      <c r="P484" s="121">
        <f>M484*60*1000</f>
        <v>1473.0484432152732</v>
      </c>
      <c r="Q484" s="123">
        <f>P484*N484/1000</f>
        <v>358.05388509233643</v>
      </c>
    </row>
    <row r="485" spans="1:17">
      <c r="A485" s="118"/>
      <c r="B485" s="139" t="s">
        <v>916</v>
      </c>
      <c r="C485" s="49" t="s">
        <v>903</v>
      </c>
      <c r="D485" s="27">
        <v>40</v>
      </c>
      <c r="E485" s="27">
        <v>1982</v>
      </c>
      <c r="F485" s="124">
        <v>58.942999999999998</v>
      </c>
      <c r="G485" s="124">
        <v>4.6152959999999998</v>
      </c>
      <c r="H485" s="124">
        <v>6.4</v>
      </c>
      <c r="I485" s="124">
        <v>47.927705000000003</v>
      </c>
      <c r="J485" s="125">
        <v>1944.42</v>
      </c>
      <c r="K485" s="125">
        <v>47.927705000000003</v>
      </c>
      <c r="L485" s="125">
        <v>1944.42</v>
      </c>
      <c r="M485" s="126">
        <v>2.4648843871180097E-2</v>
      </c>
      <c r="N485" s="125">
        <v>311.95800000000003</v>
      </c>
      <c r="O485" s="125">
        <v>7.6894040363656018</v>
      </c>
      <c r="P485" s="125">
        <v>1478.9306322708057</v>
      </c>
      <c r="Q485" s="127">
        <v>461.36424218193605</v>
      </c>
    </row>
    <row r="486" spans="1:17">
      <c r="A486" s="118"/>
      <c r="B486" s="139" t="s">
        <v>887</v>
      </c>
      <c r="C486" s="141" t="s">
        <v>868</v>
      </c>
      <c r="D486" s="142">
        <v>31</v>
      </c>
      <c r="E486" s="142">
        <v>1991</v>
      </c>
      <c r="F486" s="143">
        <v>44.238999999999997</v>
      </c>
      <c r="G486" s="143">
        <v>2.3032110000000001</v>
      </c>
      <c r="H486" s="143">
        <v>4.8</v>
      </c>
      <c r="I486" s="143">
        <v>37.135778000000002</v>
      </c>
      <c r="J486" s="144">
        <v>1504.89</v>
      </c>
      <c r="K486" s="144">
        <v>37.135778000000002</v>
      </c>
      <c r="L486" s="144">
        <v>1504.89</v>
      </c>
      <c r="M486" s="145">
        <v>2.4676739163659801E-2</v>
      </c>
      <c r="N486" s="144">
        <v>243.39700000000002</v>
      </c>
      <c r="O486" s="144">
        <v>6.0062442822173052</v>
      </c>
      <c r="P486" s="144">
        <v>1480.6043498195879</v>
      </c>
      <c r="Q486" s="146">
        <v>360.37465693303824</v>
      </c>
    </row>
    <row r="487" spans="1:17">
      <c r="A487" s="118"/>
      <c r="B487" s="139" t="s">
        <v>743</v>
      </c>
      <c r="C487" s="20" t="s">
        <v>726</v>
      </c>
      <c r="D487" s="18">
        <v>45</v>
      </c>
      <c r="E487" s="18">
        <v>1983</v>
      </c>
      <c r="F487" s="120">
        <v>85.6</v>
      </c>
      <c r="G487" s="120">
        <v>7.9309000000000003</v>
      </c>
      <c r="H487" s="120">
        <v>4.5</v>
      </c>
      <c r="I487" s="120">
        <v>73.1691</v>
      </c>
      <c r="J487" s="121">
        <v>2963.74</v>
      </c>
      <c r="K487" s="121">
        <v>73.1691</v>
      </c>
      <c r="L487" s="121">
        <v>2963.74</v>
      </c>
      <c r="M487" s="122">
        <f>K487/L487</f>
        <v>2.468809679661509E-2</v>
      </c>
      <c r="N487" s="121">
        <v>249.16499999999999</v>
      </c>
      <c r="O487" s="121">
        <f>M487*N487</f>
        <v>6.151409638328599</v>
      </c>
      <c r="P487" s="121">
        <f>M487*60*1000</f>
        <v>1481.2858077969054</v>
      </c>
      <c r="Q487" s="123">
        <f>P487*N487/1000</f>
        <v>369.08457829971593</v>
      </c>
    </row>
    <row r="488" spans="1:17">
      <c r="A488" s="118"/>
      <c r="B488" s="139" t="s">
        <v>916</v>
      </c>
      <c r="C488" s="49" t="s">
        <v>900</v>
      </c>
      <c r="D488" s="27">
        <v>16</v>
      </c>
      <c r="E488" s="27">
        <v>1989</v>
      </c>
      <c r="F488" s="124">
        <v>26.591000000000001</v>
      </c>
      <c r="G488" s="124">
        <v>0</v>
      </c>
      <c r="H488" s="124">
        <v>0</v>
      </c>
      <c r="I488" s="124">
        <v>26.590999</v>
      </c>
      <c r="J488" s="125">
        <v>1072.46</v>
      </c>
      <c r="K488" s="125">
        <v>26.590999</v>
      </c>
      <c r="L488" s="125">
        <v>1072.46</v>
      </c>
      <c r="M488" s="126">
        <v>2.4794396993827274E-2</v>
      </c>
      <c r="N488" s="125">
        <v>301.27600000000001</v>
      </c>
      <c r="O488" s="125">
        <v>7.4699567487123062</v>
      </c>
      <c r="P488" s="125">
        <v>1487.6638196296362</v>
      </c>
      <c r="Q488" s="127">
        <v>448.19740492273831</v>
      </c>
    </row>
    <row r="489" spans="1:17">
      <c r="A489" s="118"/>
      <c r="B489" s="139" t="s">
        <v>887</v>
      </c>
      <c r="C489" s="141" t="s">
        <v>869</v>
      </c>
      <c r="D489" s="142">
        <v>20</v>
      </c>
      <c r="E489" s="142">
        <v>1978</v>
      </c>
      <c r="F489" s="143">
        <v>31.181000000000001</v>
      </c>
      <c r="G489" s="143">
        <v>1.7643450000000001</v>
      </c>
      <c r="H489" s="143">
        <v>3.2</v>
      </c>
      <c r="I489" s="143">
        <v>26.216653999999998</v>
      </c>
      <c r="J489" s="144">
        <v>1050.01</v>
      </c>
      <c r="K489" s="144">
        <v>26.216653999999998</v>
      </c>
      <c r="L489" s="144">
        <v>1050.01</v>
      </c>
      <c r="M489" s="145">
        <v>2.4968004114246531E-2</v>
      </c>
      <c r="N489" s="144">
        <v>243.39700000000002</v>
      </c>
      <c r="O489" s="144">
        <v>6.0771372973952635</v>
      </c>
      <c r="P489" s="144">
        <v>1498.0802468547918</v>
      </c>
      <c r="Q489" s="146">
        <v>364.62823784371574</v>
      </c>
    </row>
    <row r="490" spans="1:17">
      <c r="A490" s="118"/>
      <c r="B490" s="119" t="s">
        <v>240</v>
      </c>
      <c r="C490" s="20" t="s">
        <v>225</v>
      </c>
      <c r="D490" s="18">
        <v>40</v>
      </c>
      <c r="E490" s="18">
        <v>1980</v>
      </c>
      <c r="F490" s="120">
        <f>SUM(G490+H490+I490)</f>
        <v>65.300000000000011</v>
      </c>
      <c r="G490" s="120">
        <v>3.7</v>
      </c>
      <c r="H490" s="120">
        <v>6.4</v>
      </c>
      <c r="I490" s="120">
        <v>55.2</v>
      </c>
      <c r="J490" s="121">
        <v>2208.7600000000002</v>
      </c>
      <c r="K490" s="121">
        <v>55.2</v>
      </c>
      <c r="L490" s="121">
        <v>2208.8000000000002</v>
      </c>
      <c r="M490" s="122">
        <f>SUM(K490/L490)</f>
        <v>2.4990945309670408E-2</v>
      </c>
      <c r="N490" s="121">
        <v>231.3</v>
      </c>
      <c r="O490" s="121">
        <f>SUM(M490*N490)</f>
        <v>5.7804056501267658</v>
      </c>
      <c r="P490" s="121">
        <f>SUM(M490*60*1000)</f>
        <v>1499.4567185802246</v>
      </c>
      <c r="Q490" s="123">
        <f>SUM(O490*60)</f>
        <v>346.82433900760594</v>
      </c>
    </row>
    <row r="491" spans="1:17">
      <c r="A491" s="118"/>
      <c r="B491" s="139" t="s">
        <v>953</v>
      </c>
      <c r="C491" s="49" t="s">
        <v>939</v>
      </c>
      <c r="D491" s="27">
        <v>41</v>
      </c>
      <c r="E491" s="27">
        <v>1981</v>
      </c>
      <c r="F491" s="124">
        <v>65.3</v>
      </c>
      <c r="G491" s="124">
        <v>2.78417</v>
      </c>
      <c r="H491" s="124">
        <v>6.4</v>
      </c>
      <c r="I491" s="124">
        <v>56.115834999999997</v>
      </c>
      <c r="J491" s="125">
        <v>2245.19</v>
      </c>
      <c r="K491" s="125">
        <v>56.115834999999997</v>
      </c>
      <c r="L491" s="125">
        <v>2245.19</v>
      </c>
      <c r="M491" s="126">
        <v>2.4993802306263611E-2</v>
      </c>
      <c r="N491" s="125">
        <v>298.33300000000003</v>
      </c>
      <c r="O491" s="125">
        <v>7.4564760234345426</v>
      </c>
      <c r="P491" s="125">
        <v>1499.6281383758164</v>
      </c>
      <c r="Q491" s="127">
        <v>447.38856140607248</v>
      </c>
    </row>
    <row r="492" spans="1:17">
      <c r="A492" s="118"/>
      <c r="B492" s="119" t="s">
        <v>40</v>
      </c>
      <c r="C492" s="20" t="s">
        <v>37</v>
      </c>
      <c r="D492" s="138">
        <v>40</v>
      </c>
      <c r="E492" s="18">
        <v>1976</v>
      </c>
      <c r="F492" s="120">
        <v>56.8</v>
      </c>
      <c r="G492" s="120">
        <v>2.7029999999999998</v>
      </c>
      <c r="H492" s="120">
        <v>6.4</v>
      </c>
      <c r="I492" s="120">
        <v>47.7</v>
      </c>
      <c r="J492" s="121">
        <v>1908</v>
      </c>
      <c r="K492" s="121">
        <v>47.7</v>
      </c>
      <c r="L492" s="121">
        <v>1908</v>
      </c>
      <c r="M492" s="122">
        <v>2.5000000000000001E-2</v>
      </c>
      <c r="N492" s="121">
        <v>228.9</v>
      </c>
      <c r="O492" s="121">
        <v>5.7225000000000001</v>
      </c>
      <c r="P492" s="121">
        <v>1500</v>
      </c>
      <c r="Q492" s="123">
        <v>343.35</v>
      </c>
    </row>
    <row r="493" spans="1:17">
      <c r="A493" s="118"/>
      <c r="B493" s="119" t="s">
        <v>797</v>
      </c>
      <c r="C493" s="49" t="s">
        <v>779</v>
      </c>
      <c r="D493" s="27">
        <v>14</v>
      </c>
      <c r="E493" s="27">
        <v>1981</v>
      </c>
      <c r="F493" s="124">
        <v>23.006</v>
      </c>
      <c r="G493" s="124">
        <v>1.44855</v>
      </c>
      <c r="H493" s="124">
        <v>2.08</v>
      </c>
      <c r="I493" s="124">
        <v>19.477450000000001</v>
      </c>
      <c r="J493" s="125">
        <v>779.03</v>
      </c>
      <c r="K493" s="125">
        <v>19.477450000000001</v>
      </c>
      <c r="L493" s="125">
        <v>779.03</v>
      </c>
      <c r="M493" s="126">
        <v>2.5002182200942198E-2</v>
      </c>
      <c r="N493" s="125">
        <v>295.49900000000002</v>
      </c>
      <c r="O493" s="125">
        <v>7.3881198381962196</v>
      </c>
      <c r="P493" s="125">
        <v>1500.1309320565319</v>
      </c>
      <c r="Q493" s="127">
        <v>443.28719029177319</v>
      </c>
    </row>
    <row r="494" spans="1:17">
      <c r="A494" s="118"/>
      <c r="B494" s="139" t="s">
        <v>743</v>
      </c>
      <c r="C494" s="20" t="s">
        <v>727</v>
      </c>
      <c r="D494" s="18">
        <v>60</v>
      </c>
      <c r="E494" s="18">
        <v>1983</v>
      </c>
      <c r="F494" s="120">
        <v>95.394400000000005</v>
      </c>
      <c r="G494" s="120">
        <v>10.1236</v>
      </c>
      <c r="H494" s="120">
        <v>6</v>
      </c>
      <c r="I494" s="120">
        <v>79.270799999999994</v>
      </c>
      <c r="J494" s="121">
        <v>3169.79</v>
      </c>
      <c r="K494" s="121">
        <v>79.270799999999994</v>
      </c>
      <c r="L494" s="121">
        <v>3169.79</v>
      </c>
      <c r="M494" s="122">
        <f>K494/L494</f>
        <v>2.5008218210039148E-2</v>
      </c>
      <c r="N494" s="121">
        <v>249.16499999999999</v>
      </c>
      <c r="O494" s="121">
        <f>M494*N494</f>
        <v>6.2311726903044038</v>
      </c>
      <c r="P494" s="121">
        <f>M494*60*1000</f>
        <v>1500.493092602349</v>
      </c>
      <c r="Q494" s="123">
        <f>P494*N494/1000</f>
        <v>373.87036141826428</v>
      </c>
    </row>
    <row r="495" spans="1:17">
      <c r="A495" s="118"/>
      <c r="B495" s="139" t="s">
        <v>213</v>
      </c>
      <c r="C495" s="20" t="s">
        <v>179</v>
      </c>
      <c r="D495" s="18">
        <v>45</v>
      </c>
      <c r="E495" s="18">
        <v>1993</v>
      </c>
      <c r="F495" s="120">
        <v>86.1</v>
      </c>
      <c r="G495" s="120">
        <v>6.1203599999999998</v>
      </c>
      <c r="H495" s="120">
        <v>7.04</v>
      </c>
      <c r="I495" s="120">
        <v>72.939639999999997</v>
      </c>
      <c r="J495" s="121">
        <v>2913.8</v>
      </c>
      <c r="K495" s="121">
        <v>72.939639999999997</v>
      </c>
      <c r="L495" s="121">
        <v>2913.8</v>
      </c>
      <c r="M495" s="122">
        <f>K495/L495</f>
        <v>2.5032479923124441E-2</v>
      </c>
      <c r="N495" s="121">
        <v>206.55500000000001</v>
      </c>
      <c r="O495" s="121">
        <f>K495*N495/J495</f>
        <v>5.1705838905209687</v>
      </c>
      <c r="P495" s="121">
        <f>M495*60*1000</f>
        <v>1501.9487953874664</v>
      </c>
      <c r="Q495" s="123">
        <f>O495*60</f>
        <v>310.2350334312581</v>
      </c>
    </row>
    <row r="496" spans="1:17">
      <c r="A496" s="118"/>
      <c r="B496" s="119" t="s">
        <v>240</v>
      </c>
      <c r="C496" s="20" t="s">
        <v>222</v>
      </c>
      <c r="D496" s="18">
        <v>10</v>
      </c>
      <c r="E496" s="18">
        <v>1968</v>
      </c>
      <c r="F496" s="120">
        <f>SUM(G496+H496+I496)</f>
        <v>19.2</v>
      </c>
      <c r="G496" s="120">
        <v>0.9</v>
      </c>
      <c r="H496" s="120">
        <v>1.6</v>
      </c>
      <c r="I496" s="120">
        <v>16.7</v>
      </c>
      <c r="J496" s="121">
        <v>665.8</v>
      </c>
      <c r="K496" s="121">
        <v>16.7</v>
      </c>
      <c r="L496" s="121">
        <v>665.81</v>
      </c>
      <c r="M496" s="122">
        <f>SUM(K496/L496)</f>
        <v>2.5082230666406333E-2</v>
      </c>
      <c r="N496" s="121">
        <v>231.3</v>
      </c>
      <c r="O496" s="121">
        <f>SUM(M496*N496)</f>
        <v>5.8015199531397856</v>
      </c>
      <c r="P496" s="121">
        <f>SUM(M496*60*1000)</f>
        <v>1504.9338399843798</v>
      </c>
      <c r="Q496" s="123">
        <f>SUM(O496*60)</f>
        <v>348.09119718838713</v>
      </c>
    </row>
    <row r="497" spans="1:17">
      <c r="A497" s="118"/>
      <c r="B497" s="139" t="s">
        <v>953</v>
      </c>
      <c r="C497" s="49" t="s">
        <v>934</v>
      </c>
      <c r="D497" s="27">
        <v>20</v>
      </c>
      <c r="E497" s="27">
        <v>1985</v>
      </c>
      <c r="F497" s="124">
        <v>30.756</v>
      </c>
      <c r="G497" s="124">
        <v>1.2749999999999999</v>
      </c>
      <c r="H497" s="124">
        <v>3.2</v>
      </c>
      <c r="I497" s="124">
        <v>26.281001</v>
      </c>
      <c r="J497" s="125">
        <v>1047.19</v>
      </c>
      <c r="K497" s="125">
        <v>26.281001</v>
      </c>
      <c r="L497" s="125">
        <v>1047.19</v>
      </c>
      <c r="M497" s="126">
        <v>2.5096688280063787E-2</v>
      </c>
      <c r="N497" s="125">
        <v>267.26799999999997</v>
      </c>
      <c r="O497" s="125">
        <v>6.7075416832360872</v>
      </c>
      <c r="P497" s="125">
        <v>1505.8012968038272</v>
      </c>
      <c r="Q497" s="127">
        <v>402.45250099416523</v>
      </c>
    </row>
    <row r="498" spans="1:17">
      <c r="A498" s="118"/>
      <c r="B498" s="139" t="s">
        <v>79</v>
      </c>
      <c r="C498" s="20" t="s">
        <v>490</v>
      </c>
      <c r="D498" s="18">
        <v>20</v>
      </c>
      <c r="E498" s="18" t="s">
        <v>475</v>
      </c>
      <c r="F498" s="120">
        <f>SUM(G498,H498,I498)</f>
        <v>30.984000000000002</v>
      </c>
      <c r="G498" s="120">
        <v>1.1100000000000001</v>
      </c>
      <c r="H498" s="120">
        <v>3.2</v>
      </c>
      <c r="I498" s="120">
        <v>26.673999999999999</v>
      </c>
      <c r="J498" s="121"/>
      <c r="K498" s="121">
        <f>I498</f>
        <v>26.673999999999999</v>
      </c>
      <c r="L498" s="121">
        <v>1061.6199999999999</v>
      </c>
      <c r="M498" s="122">
        <f>K498/L498</f>
        <v>2.5125751210414275E-2</v>
      </c>
      <c r="N498" s="121">
        <v>243.07</v>
      </c>
      <c r="O498" s="121">
        <f>M498*N498</f>
        <v>6.1073163467153977</v>
      </c>
      <c r="P498" s="121">
        <f>M498*60*1000</f>
        <v>1507.5450726248564</v>
      </c>
      <c r="Q498" s="123">
        <f>P498*N498/1000</f>
        <v>366.43898080292382</v>
      </c>
    </row>
    <row r="499" spans="1:17">
      <c r="A499" s="118"/>
      <c r="B499" s="139" t="s">
        <v>213</v>
      </c>
      <c r="C499" s="20" t="s">
        <v>195</v>
      </c>
      <c r="D499" s="18">
        <v>30</v>
      </c>
      <c r="E499" s="18">
        <v>1992</v>
      </c>
      <c r="F499" s="120">
        <v>46.48</v>
      </c>
      <c r="G499" s="120">
        <v>3.3888660000000002</v>
      </c>
      <c r="H499" s="120">
        <v>4.6399999999999997</v>
      </c>
      <c r="I499" s="120">
        <v>38.451129999999999</v>
      </c>
      <c r="J499" s="121">
        <v>1521.17</v>
      </c>
      <c r="K499" s="121">
        <v>38.451129999999999</v>
      </c>
      <c r="L499" s="121">
        <v>1521.17</v>
      </c>
      <c r="M499" s="122">
        <f>K499/L499</f>
        <v>2.5277339153414805E-2</v>
      </c>
      <c r="N499" s="121">
        <v>206.55500000000001</v>
      </c>
      <c r="O499" s="121">
        <f>K499*N499/J499</f>
        <v>5.2211607888335951</v>
      </c>
      <c r="P499" s="121">
        <f>M499*60*1000</f>
        <v>1516.6403492048883</v>
      </c>
      <c r="Q499" s="123">
        <f>O499*60</f>
        <v>313.26964733001569</v>
      </c>
    </row>
    <row r="500" spans="1:17">
      <c r="A500" s="118"/>
      <c r="B500" s="119" t="s">
        <v>866</v>
      </c>
      <c r="C500" s="141" t="s">
        <v>846</v>
      </c>
      <c r="D500" s="142">
        <v>37</v>
      </c>
      <c r="E500" s="142">
        <v>1986</v>
      </c>
      <c r="F500" s="143">
        <v>66.090999999999994</v>
      </c>
      <c r="G500" s="143">
        <v>3.3456000000000001</v>
      </c>
      <c r="H500" s="143">
        <v>5.92</v>
      </c>
      <c r="I500" s="143">
        <v>56.825395999999998</v>
      </c>
      <c r="J500" s="144">
        <v>2244.37</v>
      </c>
      <c r="K500" s="144">
        <v>56.825395999999998</v>
      </c>
      <c r="L500" s="144">
        <v>2244.37</v>
      </c>
      <c r="M500" s="145">
        <v>2.5319085534025138E-2</v>
      </c>
      <c r="N500" s="144">
        <v>306.39900000000006</v>
      </c>
      <c r="O500" s="144">
        <v>7.7577424885397699</v>
      </c>
      <c r="P500" s="144">
        <v>1519.1451320415083</v>
      </c>
      <c r="Q500" s="146">
        <v>465.46454931238617</v>
      </c>
    </row>
    <row r="501" spans="1:17">
      <c r="A501" s="118"/>
      <c r="B501" s="139" t="s">
        <v>887</v>
      </c>
      <c r="C501" s="141" t="s">
        <v>870</v>
      </c>
      <c r="D501" s="142">
        <v>40</v>
      </c>
      <c r="E501" s="142">
        <v>1984</v>
      </c>
      <c r="F501" s="143">
        <v>67.415999999999997</v>
      </c>
      <c r="G501" s="143">
        <v>3.3538109999999999</v>
      </c>
      <c r="H501" s="143">
        <v>6.4</v>
      </c>
      <c r="I501" s="143">
        <v>57.662190000000002</v>
      </c>
      <c r="J501" s="144">
        <v>2262.7800000000002</v>
      </c>
      <c r="K501" s="144">
        <v>57.662190000000002</v>
      </c>
      <c r="L501" s="144">
        <v>2262.7800000000002</v>
      </c>
      <c r="M501" s="145">
        <v>2.5482897144220824E-2</v>
      </c>
      <c r="N501" s="144">
        <v>243.39700000000002</v>
      </c>
      <c r="O501" s="144">
        <v>6.2024607162119167</v>
      </c>
      <c r="P501" s="144">
        <v>1528.9738286532495</v>
      </c>
      <c r="Q501" s="146">
        <v>372.14764297271495</v>
      </c>
    </row>
    <row r="502" spans="1:17">
      <c r="A502" s="118"/>
      <c r="B502" s="119" t="s">
        <v>841</v>
      </c>
      <c r="C502" s="49" t="s">
        <v>837</v>
      </c>
      <c r="D502" s="27">
        <v>20</v>
      </c>
      <c r="E502" s="27">
        <v>1985</v>
      </c>
      <c r="F502" s="124">
        <v>33.430999999999997</v>
      </c>
      <c r="G502" s="124">
        <v>2.174445</v>
      </c>
      <c r="H502" s="124">
        <v>3.1913999999999998</v>
      </c>
      <c r="I502" s="124">
        <v>28.065158</v>
      </c>
      <c r="J502" s="125">
        <v>1099.8</v>
      </c>
      <c r="K502" s="125">
        <v>28.065158</v>
      </c>
      <c r="L502" s="125">
        <v>1099.8</v>
      </c>
      <c r="M502" s="126">
        <v>2.5518419712675034E-2</v>
      </c>
      <c r="N502" s="125">
        <v>285.03500000000003</v>
      </c>
      <c r="O502" s="125">
        <v>7.2736427628023286</v>
      </c>
      <c r="P502" s="125">
        <v>1531.105182760502</v>
      </c>
      <c r="Q502" s="127">
        <v>436.41856576813973</v>
      </c>
    </row>
    <row r="503" spans="1:17">
      <c r="A503" s="118"/>
      <c r="B503" s="139" t="s">
        <v>383</v>
      </c>
      <c r="C503" s="49" t="s">
        <v>356</v>
      </c>
      <c r="D503" s="27">
        <v>71</v>
      </c>
      <c r="E503" s="27">
        <v>1985</v>
      </c>
      <c r="F503" s="124">
        <v>139.202</v>
      </c>
      <c r="G503" s="124">
        <v>11.502767</v>
      </c>
      <c r="H503" s="124">
        <v>17.28</v>
      </c>
      <c r="I503" s="124">
        <v>110.419218</v>
      </c>
      <c r="J503" s="125">
        <v>4324.5</v>
      </c>
      <c r="K503" s="125">
        <v>110.419218</v>
      </c>
      <c r="L503" s="125">
        <v>4324.5</v>
      </c>
      <c r="M503" s="126">
        <v>2.5533406867845995E-2</v>
      </c>
      <c r="N503" s="125">
        <v>265.41500000000002</v>
      </c>
      <c r="O503" s="125">
        <v>6.7769491838293447</v>
      </c>
      <c r="P503" s="125">
        <v>1532.0044120707596</v>
      </c>
      <c r="Q503" s="127">
        <v>406.61695102976068</v>
      </c>
    </row>
    <row r="504" spans="1:17">
      <c r="A504" s="118"/>
      <c r="B504" s="139" t="s">
        <v>518</v>
      </c>
      <c r="C504" s="20" t="s">
        <v>502</v>
      </c>
      <c r="D504" s="18">
        <v>50</v>
      </c>
      <c r="E504" s="18">
        <v>1973</v>
      </c>
      <c r="F504" s="120">
        <f>SUM(G504:I504)</f>
        <v>67.009999999999991</v>
      </c>
      <c r="G504" s="120">
        <v>1.3260000000000001</v>
      </c>
      <c r="H504" s="120">
        <v>0.5</v>
      </c>
      <c r="I504" s="120">
        <v>65.183999999999997</v>
      </c>
      <c r="J504" s="121">
        <v>2549.69</v>
      </c>
      <c r="K504" s="121">
        <v>65.183999999999997</v>
      </c>
      <c r="L504" s="121">
        <v>2549.69</v>
      </c>
      <c r="M504" s="122">
        <f>K504/L504</f>
        <v>2.5565460899168134E-2</v>
      </c>
      <c r="N504" s="121">
        <v>290.2</v>
      </c>
      <c r="O504" s="121">
        <f>M504*N504</f>
        <v>7.4190967529385921</v>
      </c>
      <c r="P504" s="121">
        <f>M504*60*1000</f>
        <v>1533.9276539500881</v>
      </c>
      <c r="Q504" s="123">
        <f>P504*N504/1000</f>
        <v>445.14580517631555</v>
      </c>
    </row>
    <row r="505" spans="1:17">
      <c r="A505" s="118"/>
      <c r="B505" s="139" t="s">
        <v>916</v>
      </c>
      <c r="C505" s="49" t="s">
        <v>904</v>
      </c>
      <c r="D505" s="27">
        <v>45</v>
      </c>
      <c r="E505" s="27">
        <v>1978</v>
      </c>
      <c r="F505" s="124">
        <v>66.73</v>
      </c>
      <c r="G505" s="124">
        <v>2.9815619999999998</v>
      </c>
      <c r="H505" s="124">
        <v>7.2</v>
      </c>
      <c r="I505" s="124">
        <v>56.548442000000001</v>
      </c>
      <c r="J505" s="125">
        <v>2206.29</v>
      </c>
      <c r="K505" s="125">
        <v>56.548442000000001</v>
      </c>
      <c r="L505" s="125">
        <v>2206.29</v>
      </c>
      <c r="M505" s="126">
        <v>2.5630557179699861E-2</v>
      </c>
      <c r="N505" s="125">
        <v>311.95800000000003</v>
      </c>
      <c r="O505" s="125">
        <v>7.9956573566648101</v>
      </c>
      <c r="P505" s="125">
        <v>1537.8334307819916</v>
      </c>
      <c r="Q505" s="127">
        <v>479.73944139988862</v>
      </c>
    </row>
    <row r="506" spans="1:17">
      <c r="A506" s="118"/>
      <c r="B506" s="139" t="s">
        <v>126</v>
      </c>
      <c r="C506" s="20" t="s">
        <v>113</v>
      </c>
      <c r="D506" s="18">
        <v>47</v>
      </c>
      <c r="E506" s="18">
        <v>1979</v>
      </c>
      <c r="F506" s="120">
        <v>92.32</v>
      </c>
      <c r="G506" s="120">
        <v>8.25</v>
      </c>
      <c r="H506" s="120">
        <v>7.78</v>
      </c>
      <c r="I506" s="120">
        <f>F506-G506-H506</f>
        <v>76.289999999999992</v>
      </c>
      <c r="J506" s="121">
        <v>2974.8700000000003</v>
      </c>
      <c r="K506" s="121">
        <f>I506/J506*L506</f>
        <v>74.838246847761397</v>
      </c>
      <c r="L506" s="121">
        <v>2918.26</v>
      </c>
      <c r="M506" s="122">
        <f>K506/L506</f>
        <v>2.5644818092891444E-2</v>
      </c>
      <c r="N506" s="121">
        <v>281.32900000000001</v>
      </c>
      <c r="O506" s="121">
        <f>M506*N506</f>
        <v>7.2146310292550577</v>
      </c>
      <c r="P506" s="121">
        <f>M506*60*1000</f>
        <v>1538.6890855734866</v>
      </c>
      <c r="Q506" s="123">
        <f>P506*N506/1000</f>
        <v>432.87786175530346</v>
      </c>
    </row>
    <row r="507" spans="1:17">
      <c r="A507" s="118"/>
      <c r="B507" s="119" t="s">
        <v>36</v>
      </c>
      <c r="C507" s="20" t="s">
        <v>33</v>
      </c>
      <c r="D507" s="138">
        <v>44</v>
      </c>
      <c r="E507" s="18">
        <v>1968</v>
      </c>
      <c r="F507" s="120">
        <v>57.311009999999996</v>
      </c>
      <c r="G507" s="120">
        <v>2.8238089999999998</v>
      </c>
      <c r="H507" s="120">
        <v>7.04</v>
      </c>
      <c r="I507" s="120">
        <v>47.447201</v>
      </c>
      <c r="J507" s="121">
        <v>1849.2</v>
      </c>
      <c r="K507" s="121">
        <v>47.447201</v>
      </c>
      <c r="L507" s="121">
        <v>1849.2</v>
      </c>
      <c r="M507" s="122">
        <v>2.5658231126973827E-2</v>
      </c>
      <c r="N507" s="121">
        <v>305.64</v>
      </c>
      <c r="O507" s="121">
        <v>7.8421817616482805</v>
      </c>
      <c r="P507" s="121">
        <v>1539.4938676184295</v>
      </c>
      <c r="Q507" s="123">
        <v>470.53090569889679</v>
      </c>
    </row>
    <row r="508" spans="1:17">
      <c r="A508" s="118"/>
      <c r="B508" s="119" t="s">
        <v>65</v>
      </c>
      <c r="C508" s="147" t="s">
        <v>444</v>
      </c>
      <c r="D508" s="148">
        <v>20</v>
      </c>
      <c r="E508" s="149">
        <v>1981</v>
      </c>
      <c r="F508" s="150">
        <v>99.274000000000001</v>
      </c>
      <c r="G508" s="150">
        <v>7.343</v>
      </c>
      <c r="H508" s="150">
        <v>9.44</v>
      </c>
      <c r="I508" s="150">
        <v>82.491</v>
      </c>
      <c r="J508" s="151">
        <v>3213.36</v>
      </c>
      <c r="K508" s="151">
        <v>82.491</v>
      </c>
      <c r="L508" s="151">
        <v>3213.36</v>
      </c>
      <c r="M508" s="152">
        <v>2.5671259989543654E-2</v>
      </c>
      <c r="N508" s="151">
        <v>246.2</v>
      </c>
      <c r="O508" s="151">
        <v>6.3202642094256474</v>
      </c>
      <c r="P508" s="151">
        <v>1540.2755993726191</v>
      </c>
      <c r="Q508" s="153">
        <v>379.21585256553885</v>
      </c>
    </row>
    <row r="509" spans="1:17">
      <c r="A509" s="118"/>
      <c r="B509" s="139" t="s">
        <v>887</v>
      </c>
      <c r="C509" s="141" t="s">
        <v>871</v>
      </c>
      <c r="D509" s="142">
        <v>40</v>
      </c>
      <c r="E509" s="142">
        <v>1986</v>
      </c>
      <c r="F509" s="143">
        <v>67.058999999999997</v>
      </c>
      <c r="G509" s="143">
        <v>3.1184970000000001</v>
      </c>
      <c r="H509" s="143">
        <v>6.4</v>
      </c>
      <c r="I509" s="143">
        <v>57.540500000000002</v>
      </c>
      <c r="J509" s="144">
        <v>2240.67</v>
      </c>
      <c r="K509" s="144">
        <v>57.540500000000002</v>
      </c>
      <c r="L509" s="144">
        <v>2240.67</v>
      </c>
      <c r="M509" s="145">
        <v>2.5680042130255681E-2</v>
      </c>
      <c r="N509" s="144">
        <v>243.39700000000002</v>
      </c>
      <c r="O509" s="144">
        <v>6.2504452143778426</v>
      </c>
      <c r="P509" s="144">
        <v>1540.8025278153409</v>
      </c>
      <c r="Q509" s="146">
        <v>375.02671286267054</v>
      </c>
    </row>
    <row r="510" spans="1:17">
      <c r="A510" s="118"/>
      <c r="B510" s="139" t="s">
        <v>79</v>
      </c>
      <c r="C510" s="20" t="s">
        <v>491</v>
      </c>
      <c r="D510" s="18">
        <v>18</v>
      </c>
      <c r="E510" s="18" t="s">
        <v>475</v>
      </c>
      <c r="F510" s="120">
        <f>SUM(G510,H510,I510)</f>
        <v>28.288</v>
      </c>
      <c r="G510" s="120">
        <v>0.42399999999999999</v>
      </c>
      <c r="H510" s="120">
        <v>3.04</v>
      </c>
      <c r="I510" s="120">
        <v>24.824000000000002</v>
      </c>
      <c r="J510" s="121"/>
      <c r="K510" s="121">
        <f>I510</f>
        <v>24.824000000000002</v>
      </c>
      <c r="L510" s="121">
        <v>966.6</v>
      </c>
      <c r="M510" s="122">
        <f>K510/L510</f>
        <v>2.5681771156631492E-2</v>
      </c>
      <c r="N510" s="121">
        <v>243.07</v>
      </c>
      <c r="O510" s="121">
        <f>M510*N510</f>
        <v>6.2424681150424162</v>
      </c>
      <c r="P510" s="121">
        <f>M510*60*1000</f>
        <v>1540.9062693978894</v>
      </c>
      <c r="Q510" s="123">
        <f>P510*N510/1000</f>
        <v>374.54808690254492</v>
      </c>
    </row>
    <row r="511" spans="1:17">
      <c r="A511" s="118"/>
      <c r="B511" s="139" t="s">
        <v>383</v>
      </c>
      <c r="C511" s="49" t="s">
        <v>353</v>
      </c>
      <c r="D511" s="27">
        <v>60</v>
      </c>
      <c r="E511" s="27">
        <v>1980</v>
      </c>
      <c r="F511" s="124">
        <v>100.68</v>
      </c>
      <c r="G511" s="124">
        <v>7.4990959999999998</v>
      </c>
      <c r="H511" s="124">
        <v>9.6</v>
      </c>
      <c r="I511" s="124">
        <v>83.580899000000002</v>
      </c>
      <c r="J511" s="125">
        <v>3250.97</v>
      </c>
      <c r="K511" s="125">
        <v>83.580899000000002</v>
      </c>
      <c r="L511" s="125">
        <v>3250.97</v>
      </c>
      <c r="M511" s="126">
        <v>2.5709526387508962E-2</v>
      </c>
      <c r="N511" s="125">
        <v>265.41500000000002</v>
      </c>
      <c r="O511" s="125">
        <v>6.8236939461406916</v>
      </c>
      <c r="P511" s="125">
        <v>1542.5715832505377</v>
      </c>
      <c r="Q511" s="127">
        <v>409.42163676844154</v>
      </c>
    </row>
    <row r="512" spans="1:17">
      <c r="A512" s="118"/>
      <c r="B512" s="139" t="s">
        <v>917</v>
      </c>
      <c r="C512" s="49" t="s">
        <v>901</v>
      </c>
      <c r="D512" s="27">
        <v>37</v>
      </c>
      <c r="E512" s="27">
        <v>1970</v>
      </c>
      <c r="F512" s="124">
        <v>50.774000000000001</v>
      </c>
      <c r="G512" s="124">
        <v>4.3962510000000004</v>
      </c>
      <c r="H512" s="124">
        <v>5.76</v>
      </c>
      <c r="I512" s="124">
        <v>40.617749000000003</v>
      </c>
      <c r="J512" s="125">
        <v>1579.46</v>
      </c>
      <c r="K512" s="125">
        <v>40.617749000000003</v>
      </c>
      <c r="L512" s="125">
        <v>1579.46</v>
      </c>
      <c r="M512" s="126">
        <v>2.5716225165562916E-2</v>
      </c>
      <c r="N512" s="125">
        <v>294.95400000000006</v>
      </c>
      <c r="O512" s="125">
        <v>7.5851034774834458</v>
      </c>
      <c r="P512" s="125">
        <v>1542.9735099337749</v>
      </c>
      <c r="Q512" s="127">
        <v>455.1062086490067</v>
      </c>
    </row>
    <row r="513" spans="1:17">
      <c r="A513" s="118"/>
      <c r="B513" s="119" t="s">
        <v>241</v>
      </c>
      <c r="C513" s="20" t="s">
        <v>252</v>
      </c>
      <c r="D513" s="18">
        <v>20</v>
      </c>
      <c r="E513" s="18">
        <v>1985</v>
      </c>
      <c r="F513" s="120">
        <v>31.803999999999998</v>
      </c>
      <c r="G513" s="120">
        <v>1.42</v>
      </c>
      <c r="H513" s="120">
        <v>3.2</v>
      </c>
      <c r="I513" s="120">
        <v>27.187000000000001</v>
      </c>
      <c r="J513" s="121">
        <v>1056.3</v>
      </c>
      <c r="K513" s="121">
        <v>27.2</v>
      </c>
      <c r="L513" s="121">
        <v>1056.3</v>
      </c>
      <c r="M513" s="122">
        <f>K513/L513</f>
        <v>2.575026034270567E-2</v>
      </c>
      <c r="N513" s="121">
        <v>309.887</v>
      </c>
      <c r="O513" s="121">
        <f>M513*N513</f>
        <v>7.9796709268200319</v>
      </c>
      <c r="P513" s="121">
        <f>M513*60*1000</f>
        <v>1545.0156205623402</v>
      </c>
      <c r="Q513" s="123">
        <f>P513*N513/1000</f>
        <v>478.7802556092019</v>
      </c>
    </row>
    <row r="514" spans="1:17">
      <c r="A514" s="118"/>
      <c r="B514" s="119" t="s">
        <v>797</v>
      </c>
      <c r="C514" s="49" t="s">
        <v>786</v>
      </c>
      <c r="D514" s="27">
        <v>14</v>
      </c>
      <c r="E514" s="27">
        <v>1983</v>
      </c>
      <c r="F514" s="124">
        <v>24.114999999999998</v>
      </c>
      <c r="G514" s="124">
        <v>1.7704500000000001</v>
      </c>
      <c r="H514" s="124">
        <v>2.08</v>
      </c>
      <c r="I514" s="124">
        <v>20.264548999999999</v>
      </c>
      <c r="J514" s="125">
        <v>786.5</v>
      </c>
      <c r="K514" s="125">
        <v>20.264548999999999</v>
      </c>
      <c r="L514" s="125">
        <v>786.5</v>
      </c>
      <c r="M514" s="126">
        <v>2.5765478703115064E-2</v>
      </c>
      <c r="N514" s="125">
        <v>295.49900000000002</v>
      </c>
      <c r="O514" s="125">
        <v>7.6136731912917988</v>
      </c>
      <c r="P514" s="125">
        <v>1545.9287221869038</v>
      </c>
      <c r="Q514" s="127">
        <v>456.82039147750788</v>
      </c>
    </row>
    <row r="515" spans="1:17">
      <c r="A515" s="118"/>
      <c r="B515" s="119" t="s">
        <v>841</v>
      </c>
      <c r="C515" s="49" t="s">
        <v>838</v>
      </c>
      <c r="D515" s="27">
        <v>21</v>
      </c>
      <c r="E515" s="27">
        <v>1992</v>
      </c>
      <c r="F515" s="124">
        <v>32.851799999999997</v>
      </c>
      <c r="G515" s="124">
        <v>1.8791500000000001</v>
      </c>
      <c r="H515" s="124">
        <v>3.2</v>
      </c>
      <c r="I515" s="124">
        <v>27.772646000000002</v>
      </c>
      <c r="J515" s="125">
        <v>1077.7</v>
      </c>
      <c r="K515" s="125">
        <v>27.772646000000002</v>
      </c>
      <c r="L515" s="125">
        <v>1077.7</v>
      </c>
      <c r="M515" s="126">
        <v>2.5770294144938297E-2</v>
      </c>
      <c r="N515" s="125">
        <v>285.03500000000003</v>
      </c>
      <c r="O515" s="125">
        <v>7.3454357916024877</v>
      </c>
      <c r="P515" s="125">
        <v>1546.2176486962978</v>
      </c>
      <c r="Q515" s="127">
        <v>440.72614749614928</v>
      </c>
    </row>
    <row r="516" spans="1:17">
      <c r="A516" s="118"/>
      <c r="B516" s="119" t="s">
        <v>300</v>
      </c>
      <c r="C516" s="20" t="s">
        <v>679</v>
      </c>
      <c r="D516" s="18">
        <v>12</v>
      </c>
      <c r="E516" s="18" t="s">
        <v>42</v>
      </c>
      <c r="F516" s="120">
        <f>G516+H516+I516</f>
        <v>21.82</v>
      </c>
      <c r="G516" s="120">
        <v>1.6919999999999999</v>
      </c>
      <c r="H516" s="120">
        <v>1.92</v>
      </c>
      <c r="I516" s="120">
        <v>18.207999999999998</v>
      </c>
      <c r="J516" s="121">
        <v>706.43</v>
      </c>
      <c r="K516" s="121">
        <f>I516</f>
        <v>18.207999999999998</v>
      </c>
      <c r="L516" s="121">
        <f>J516</f>
        <v>706.43</v>
      </c>
      <c r="M516" s="122">
        <f>K516/L516</f>
        <v>2.5774669818665684E-2</v>
      </c>
      <c r="N516" s="121">
        <v>174.6</v>
      </c>
      <c r="O516" s="121">
        <f>M516*N516</f>
        <v>4.5002573503390284</v>
      </c>
      <c r="P516" s="121">
        <f>M516*60*1000</f>
        <v>1546.4801891199411</v>
      </c>
      <c r="Q516" s="123">
        <f>P516*N516/1000</f>
        <v>270.01544102034171</v>
      </c>
    </row>
    <row r="517" spans="1:17">
      <c r="A517" s="118"/>
      <c r="B517" s="119" t="s">
        <v>172</v>
      </c>
      <c r="C517" s="128" t="s">
        <v>560</v>
      </c>
      <c r="D517" s="129">
        <v>59</v>
      </c>
      <c r="E517" s="130" t="s">
        <v>42</v>
      </c>
      <c r="F517" s="131">
        <v>68.849999999999994</v>
      </c>
      <c r="G517" s="131">
        <v>5.0999999999999996</v>
      </c>
      <c r="H517" s="132">
        <v>0.6</v>
      </c>
      <c r="I517" s="131">
        <v>63.148000000000003</v>
      </c>
      <c r="J517" s="133">
        <v>2449.7199999999998</v>
      </c>
      <c r="K517" s="134">
        <v>61.95</v>
      </c>
      <c r="L517" s="133">
        <v>2403.11</v>
      </c>
      <c r="M517" s="135">
        <f>K517/L517</f>
        <v>2.5779094589927221E-2</v>
      </c>
      <c r="N517" s="136">
        <v>223.3</v>
      </c>
      <c r="O517" s="136">
        <f>M517*N517</f>
        <v>5.7564718219307487</v>
      </c>
      <c r="P517" s="136">
        <f>M517*60*1000</f>
        <v>1546.7456753956333</v>
      </c>
      <c r="Q517" s="137">
        <f>P517*N517/1000</f>
        <v>345.38830931584488</v>
      </c>
    </row>
    <row r="518" spans="1:17">
      <c r="A518" s="118"/>
      <c r="B518" s="119" t="s">
        <v>866</v>
      </c>
      <c r="C518" s="141" t="s">
        <v>847</v>
      </c>
      <c r="D518" s="142">
        <v>73</v>
      </c>
      <c r="E518" s="142">
        <v>1966</v>
      </c>
      <c r="F518" s="143">
        <v>59.680999999999997</v>
      </c>
      <c r="G518" s="143">
        <v>5.0307959999999996</v>
      </c>
      <c r="H518" s="143">
        <v>0.76</v>
      </c>
      <c r="I518" s="143">
        <v>53.890198999999996</v>
      </c>
      <c r="J518" s="144">
        <v>2087.0500000000002</v>
      </c>
      <c r="K518" s="144">
        <v>53.890198999999996</v>
      </c>
      <c r="L518" s="144">
        <v>2087.0500000000002</v>
      </c>
      <c r="M518" s="145">
        <v>2.5821230444886319E-2</v>
      </c>
      <c r="N518" s="144">
        <v>306.39900000000006</v>
      </c>
      <c r="O518" s="144">
        <v>7.9115991870827251</v>
      </c>
      <c r="P518" s="144">
        <v>1549.2738266931792</v>
      </c>
      <c r="Q518" s="146">
        <v>474.69595122496355</v>
      </c>
    </row>
    <row r="519" spans="1:17">
      <c r="A519" s="118"/>
      <c r="B519" s="119" t="s">
        <v>240</v>
      </c>
      <c r="C519" s="20" t="s">
        <v>223</v>
      </c>
      <c r="D519" s="18">
        <v>40</v>
      </c>
      <c r="E519" s="18">
        <v>1975</v>
      </c>
      <c r="F519" s="120">
        <f>SUM(G519+H519+I519)</f>
        <v>67.2</v>
      </c>
      <c r="G519" s="120">
        <v>2.2999999999999998</v>
      </c>
      <c r="H519" s="120">
        <v>6.4</v>
      </c>
      <c r="I519" s="120">
        <v>58.5</v>
      </c>
      <c r="J519" s="121">
        <v>2260.9299999999998</v>
      </c>
      <c r="K519" s="121">
        <v>58.5</v>
      </c>
      <c r="L519" s="121">
        <v>2260.9</v>
      </c>
      <c r="M519" s="122">
        <f>SUM(K519/L519)</f>
        <v>2.587465168738113E-2</v>
      </c>
      <c r="N519" s="121">
        <v>231.3</v>
      </c>
      <c r="O519" s="121">
        <f>SUM(M519*N519)</f>
        <v>5.9848069352912558</v>
      </c>
      <c r="P519" s="121">
        <f>SUM(M519*60*1000)</f>
        <v>1552.4791012428677</v>
      </c>
      <c r="Q519" s="123">
        <f>SUM(O519*60)</f>
        <v>359.08841611747533</v>
      </c>
    </row>
    <row r="520" spans="1:17">
      <c r="A520" s="118"/>
      <c r="B520" s="139" t="s">
        <v>743</v>
      </c>
      <c r="C520" s="20" t="s">
        <v>728</v>
      </c>
      <c r="D520" s="18">
        <v>60</v>
      </c>
      <c r="E520" s="18">
        <v>1964</v>
      </c>
      <c r="F520" s="120">
        <v>68.052300000000002</v>
      </c>
      <c r="G520" s="120">
        <v>5.5841000000000003</v>
      </c>
      <c r="H520" s="120">
        <v>0.6</v>
      </c>
      <c r="I520" s="120">
        <v>61.868200000000002</v>
      </c>
      <c r="J520" s="121">
        <v>2389.7199999999998</v>
      </c>
      <c r="K520" s="121">
        <v>61.868200000000002</v>
      </c>
      <c r="L520" s="121">
        <v>2389.7199999999998</v>
      </c>
      <c r="M520" s="122">
        <f>K520/L520</f>
        <v>2.5889309207773298E-2</v>
      </c>
      <c r="N520" s="121">
        <v>249.16499999999999</v>
      </c>
      <c r="O520" s="121">
        <f>M520*N520</f>
        <v>6.4507097287548332</v>
      </c>
      <c r="P520" s="121">
        <f>M520*60*1000</f>
        <v>1553.3585524663977</v>
      </c>
      <c r="Q520" s="123">
        <f>P520*N520/1000</f>
        <v>387.04258372528994</v>
      </c>
    </row>
    <row r="521" spans="1:17">
      <c r="A521" s="118"/>
      <c r="B521" s="119" t="s">
        <v>797</v>
      </c>
      <c r="C521" s="49" t="s">
        <v>780</v>
      </c>
      <c r="D521" s="27">
        <v>37</v>
      </c>
      <c r="E521" s="27">
        <v>1987</v>
      </c>
      <c r="F521" s="124">
        <v>54.511000000000003</v>
      </c>
      <c r="G521" s="124">
        <v>2.172825</v>
      </c>
      <c r="H521" s="124">
        <v>4.84</v>
      </c>
      <c r="I521" s="124">
        <v>47.498175000000003</v>
      </c>
      <c r="J521" s="125">
        <v>1832.06</v>
      </c>
      <c r="K521" s="125">
        <v>47.498175000000003</v>
      </c>
      <c r="L521" s="125">
        <v>1832.06</v>
      </c>
      <c r="M521" s="126">
        <v>2.5926102311059684E-2</v>
      </c>
      <c r="N521" s="125">
        <v>295.49900000000002</v>
      </c>
      <c r="O521" s="125">
        <v>7.6611373068158262</v>
      </c>
      <c r="P521" s="125">
        <v>1555.5661386635811</v>
      </c>
      <c r="Q521" s="127">
        <v>459.66823840894955</v>
      </c>
    </row>
    <row r="522" spans="1:17">
      <c r="A522" s="118"/>
      <c r="B522" s="119" t="s">
        <v>797</v>
      </c>
      <c r="C522" s="49" t="s">
        <v>781</v>
      </c>
      <c r="D522" s="27">
        <v>25</v>
      </c>
      <c r="E522" s="27">
        <v>1982</v>
      </c>
      <c r="F522" s="124">
        <v>40.936</v>
      </c>
      <c r="G522" s="124">
        <v>1.98505</v>
      </c>
      <c r="H522" s="124">
        <v>3.84</v>
      </c>
      <c r="I522" s="124">
        <v>35.110953000000002</v>
      </c>
      <c r="J522" s="125">
        <v>1353.96</v>
      </c>
      <c r="K522" s="125">
        <v>35.110953000000002</v>
      </c>
      <c r="L522" s="125">
        <v>1353.96</v>
      </c>
      <c r="M522" s="126">
        <v>2.5932045998404679E-2</v>
      </c>
      <c r="N522" s="125">
        <v>295.49900000000002</v>
      </c>
      <c r="O522" s="125">
        <v>7.6628936604825846</v>
      </c>
      <c r="P522" s="125">
        <v>1555.9227599042806</v>
      </c>
      <c r="Q522" s="127">
        <v>459.77361962895503</v>
      </c>
    </row>
    <row r="523" spans="1:17">
      <c r="A523" s="118"/>
      <c r="B523" s="119" t="s">
        <v>866</v>
      </c>
      <c r="C523" s="141" t="s">
        <v>848</v>
      </c>
      <c r="D523" s="142">
        <v>50</v>
      </c>
      <c r="E523" s="142">
        <v>1985</v>
      </c>
      <c r="F523" s="143">
        <v>97.677999999999997</v>
      </c>
      <c r="G523" s="143">
        <v>5.4059999999999997</v>
      </c>
      <c r="H523" s="143">
        <v>8</v>
      </c>
      <c r="I523" s="143">
        <v>84.272000000000006</v>
      </c>
      <c r="J523" s="144">
        <v>3248.27</v>
      </c>
      <c r="K523" s="144">
        <v>84.272000000000006</v>
      </c>
      <c r="L523" s="144">
        <v>3248.27</v>
      </c>
      <c r="M523" s="145">
        <v>2.5943656161587555E-2</v>
      </c>
      <c r="N523" s="144">
        <v>306.39900000000006</v>
      </c>
      <c r="O523" s="144">
        <v>7.9491103042542663</v>
      </c>
      <c r="P523" s="144">
        <v>1556.6193696952532</v>
      </c>
      <c r="Q523" s="146">
        <v>476.946618255256</v>
      </c>
    </row>
    <row r="524" spans="1:17">
      <c r="A524" s="118"/>
      <c r="B524" s="139" t="s">
        <v>383</v>
      </c>
      <c r="C524" s="49" t="s">
        <v>357</v>
      </c>
      <c r="D524" s="27">
        <v>40</v>
      </c>
      <c r="E524" s="27">
        <v>1987</v>
      </c>
      <c r="F524" s="124">
        <v>67.338999999999999</v>
      </c>
      <c r="G524" s="124">
        <v>4.9011979999999999</v>
      </c>
      <c r="H524" s="124">
        <v>6.4</v>
      </c>
      <c r="I524" s="124">
        <v>56.037798000000002</v>
      </c>
      <c r="J524" s="125">
        <v>2155.0100000000002</v>
      </c>
      <c r="K524" s="125">
        <v>56.037798000000002</v>
      </c>
      <c r="L524" s="125">
        <v>2155.0100000000002</v>
      </c>
      <c r="M524" s="126">
        <v>2.6003497895601409E-2</v>
      </c>
      <c r="N524" s="125">
        <v>265.41500000000002</v>
      </c>
      <c r="O524" s="125">
        <v>6.9017183939610485</v>
      </c>
      <c r="P524" s="125">
        <v>1560.2098737360845</v>
      </c>
      <c r="Q524" s="127">
        <v>414.10310363766291</v>
      </c>
    </row>
    <row r="525" spans="1:17">
      <c r="A525" s="118"/>
      <c r="B525" s="119" t="s">
        <v>241</v>
      </c>
      <c r="C525" s="20" t="s">
        <v>249</v>
      </c>
      <c r="D525" s="18">
        <v>20</v>
      </c>
      <c r="E525" s="18">
        <v>1975</v>
      </c>
      <c r="F525" s="120">
        <v>33.000999999999998</v>
      </c>
      <c r="G525" s="120">
        <v>2.92</v>
      </c>
      <c r="H525" s="120">
        <v>3.2</v>
      </c>
      <c r="I525" s="120">
        <v>26.870999999999999</v>
      </c>
      <c r="J525" s="121">
        <v>1032.3</v>
      </c>
      <c r="K525" s="121">
        <v>26.870999999999999</v>
      </c>
      <c r="L525" s="121">
        <v>1032.3</v>
      </c>
      <c r="M525" s="122">
        <f>K525/L525</f>
        <v>2.6030223772159255E-2</v>
      </c>
      <c r="N525" s="140">
        <v>309.887</v>
      </c>
      <c r="O525" s="121">
        <f>M525*N525</f>
        <v>8.0664279540831156</v>
      </c>
      <c r="P525" s="121">
        <f>M525*60*1000</f>
        <v>1561.8134263295553</v>
      </c>
      <c r="Q525" s="123">
        <f>P525*N525/1000</f>
        <v>483.98567724498696</v>
      </c>
    </row>
    <row r="526" spans="1:17">
      <c r="A526" s="118"/>
      <c r="B526" s="119" t="s">
        <v>172</v>
      </c>
      <c r="C526" s="128" t="s">
        <v>561</v>
      </c>
      <c r="D526" s="129">
        <v>107</v>
      </c>
      <c r="E526" s="130" t="s">
        <v>42</v>
      </c>
      <c r="F526" s="131">
        <v>91.58</v>
      </c>
      <c r="G526" s="131">
        <v>5.62</v>
      </c>
      <c r="H526" s="132">
        <v>17.28</v>
      </c>
      <c r="I526" s="131">
        <v>68.680000000000007</v>
      </c>
      <c r="J526" s="133">
        <v>2632.02</v>
      </c>
      <c r="K526" s="134">
        <v>68.14</v>
      </c>
      <c r="L526" s="133">
        <v>2611.6799999999998</v>
      </c>
      <c r="M526" s="135">
        <f>K526/L526</f>
        <v>2.6090485817558049E-2</v>
      </c>
      <c r="N526" s="136">
        <v>223.3</v>
      </c>
      <c r="O526" s="136">
        <f>M526*N526</f>
        <v>5.8260054830607126</v>
      </c>
      <c r="P526" s="136">
        <f>M526*60*1000</f>
        <v>1565.4291490534829</v>
      </c>
      <c r="Q526" s="137">
        <f>P526*N526/1000</f>
        <v>349.56032898364276</v>
      </c>
    </row>
    <row r="527" spans="1:17">
      <c r="A527" s="118"/>
      <c r="B527" s="139" t="s">
        <v>518</v>
      </c>
      <c r="C527" s="20" t="s">
        <v>498</v>
      </c>
      <c r="D527" s="18">
        <v>47</v>
      </c>
      <c r="E527" s="18">
        <v>1964</v>
      </c>
      <c r="F527" s="120">
        <f>SUM(G527:I527)</f>
        <v>55.042000000000002</v>
      </c>
      <c r="G527" s="120">
        <v>2.04</v>
      </c>
      <c r="H527" s="120">
        <v>0.48</v>
      </c>
      <c r="I527" s="120">
        <v>52.521999999999998</v>
      </c>
      <c r="J527" s="121">
        <v>2011.69</v>
      </c>
      <c r="K527" s="121">
        <v>52.521999999999998</v>
      </c>
      <c r="L527" s="121">
        <v>2011.69</v>
      </c>
      <c r="M527" s="122">
        <f>K527/L527</f>
        <v>2.61083964229081E-2</v>
      </c>
      <c r="N527" s="121">
        <v>290.2</v>
      </c>
      <c r="O527" s="121">
        <f>M527*N527</f>
        <v>7.5766566419279302</v>
      </c>
      <c r="P527" s="121">
        <f>M527*60*1000</f>
        <v>1566.5037853744861</v>
      </c>
      <c r="Q527" s="123">
        <f>P527*N527/1000</f>
        <v>454.59939851567583</v>
      </c>
    </row>
    <row r="528" spans="1:17">
      <c r="A528" s="118"/>
      <c r="B528" s="119" t="s">
        <v>36</v>
      </c>
      <c r="C528" s="20" t="s">
        <v>32</v>
      </c>
      <c r="D528" s="138">
        <v>44</v>
      </c>
      <c r="E528" s="18">
        <v>1968</v>
      </c>
      <c r="F528" s="120">
        <v>77.050007000000008</v>
      </c>
      <c r="G528" s="120">
        <v>3.3109899999999999</v>
      </c>
      <c r="H528" s="120">
        <v>8</v>
      </c>
      <c r="I528" s="120">
        <v>65.739017000000004</v>
      </c>
      <c r="J528" s="121">
        <v>2515.6999999999998</v>
      </c>
      <c r="K528" s="121">
        <v>65.739017000000004</v>
      </c>
      <c r="L528" s="121">
        <v>2515.6999999999998</v>
      </c>
      <c r="M528" s="122">
        <v>2.6131500973884014E-2</v>
      </c>
      <c r="N528" s="121">
        <v>305.64</v>
      </c>
      <c r="O528" s="121">
        <v>7.9868319576579099</v>
      </c>
      <c r="P528" s="121">
        <v>1567.8900584330408</v>
      </c>
      <c r="Q528" s="123">
        <v>479.20991745947458</v>
      </c>
    </row>
    <row r="529" spans="1:17">
      <c r="A529" s="118"/>
      <c r="B529" s="139" t="s">
        <v>126</v>
      </c>
      <c r="C529" s="20" t="s">
        <v>115</v>
      </c>
      <c r="D529" s="18">
        <v>47</v>
      </c>
      <c r="E529" s="18">
        <v>1981</v>
      </c>
      <c r="F529" s="120">
        <v>98.05</v>
      </c>
      <c r="G529" s="120">
        <v>6.56</v>
      </c>
      <c r="H529" s="120">
        <v>13.53</v>
      </c>
      <c r="I529" s="120">
        <v>77.959999999999994</v>
      </c>
      <c r="J529" s="121">
        <v>2980.63</v>
      </c>
      <c r="K529" s="121">
        <f>I529/J529*L529</f>
        <v>74.644784760268792</v>
      </c>
      <c r="L529" s="121">
        <v>2853.88</v>
      </c>
      <c r="M529" s="122">
        <f>K529/L529</f>
        <v>2.6155544297682028E-2</v>
      </c>
      <c r="N529" s="121">
        <v>281.32900000000001</v>
      </c>
      <c r="O529" s="121">
        <f>M529*N529</f>
        <v>7.3583131217225874</v>
      </c>
      <c r="P529" s="121">
        <f>M529*60*1000</f>
        <v>1569.3326578609217</v>
      </c>
      <c r="Q529" s="123">
        <f>P529*N529/1000</f>
        <v>441.49878730335524</v>
      </c>
    </row>
    <row r="530" spans="1:17">
      <c r="A530" s="118"/>
      <c r="B530" s="139" t="s">
        <v>213</v>
      </c>
      <c r="C530" s="20" t="s">
        <v>203</v>
      </c>
      <c r="D530" s="18">
        <v>85</v>
      </c>
      <c r="E530" s="18">
        <v>1970</v>
      </c>
      <c r="F530" s="120">
        <v>120.57</v>
      </c>
      <c r="G530" s="120">
        <v>6.5170500000000002</v>
      </c>
      <c r="H530" s="120">
        <v>13.6</v>
      </c>
      <c r="I530" s="120">
        <v>100.453</v>
      </c>
      <c r="J530" s="121">
        <v>3839.76</v>
      </c>
      <c r="K530" s="121">
        <v>100.453</v>
      </c>
      <c r="L530" s="121">
        <v>3839.76</v>
      </c>
      <c r="M530" s="122">
        <f>K530/L530</f>
        <v>2.6161270496072669E-2</v>
      </c>
      <c r="N530" s="121">
        <v>206.55500000000001</v>
      </c>
      <c r="O530" s="121">
        <f>K530*N530/J530</f>
        <v>5.4037412273162904</v>
      </c>
      <c r="P530" s="121">
        <f>M530*60*1000</f>
        <v>1569.6762297643602</v>
      </c>
      <c r="Q530" s="123">
        <f>O530*60</f>
        <v>324.22447363897743</v>
      </c>
    </row>
    <row r="531" spans="1:17">
      <c r="A531" s="118"/>
      <c r="B531" s="139" t="s">
        <v>887</v>
      </c>
      <c r="C531" s="141" t="s">
        <v>872</v>
      </c>
      <c r="D531" s="142">
        <v>21</v>
      </c>
      <c r="E531" s="142">
        <v>1988</v>
      </c>
      <c r="F531" s="143">
        <v>33.015000000000001</v>
      </c>
      <c r="G531" s="143">
        <v>1.7644470000000001</v>
      </c>
      <c r="H531" s="143">
        <v>3.2</v>
      </c>
      <c r="I531" s="143">
        <v>28.050554000000002</v>
      </c>
      <c r="J531" s="144">
        <v>1072.1099999999999</v>
      </c>
      <c r="K531" s="144">
        <v>28.050554000000002</v>
      </c>
      <c r="L531" s="144">
        <v>1072.1099999999999</v>
      </c>
      <c r="M531" s="145">
        <v>2.6163876840995796E-2</v>
      </c>
      <c r="N531" s="144">
        <v>243.39700000000002</v>
      </c>
      <c r="O531" s="144">
        <v>6.3682091314678546</v>
      </c>
      <c r="P531" s="144">
        <v>1569.8326104597477</v>
      </c>
      <c r="Q531" s="146">
        <v>382.09254788807124</v>
      </c>
    </row>
    <row r="532" spans="1:17">
      <c r="A532" s="118"/>
      <c r="B532" s="139" t="s">
        <v>916</v>
      </c>
      <c r="C532" s="49" t="s">
        <v>905</v>
      </c>
      <c r="D532" s="27">
        <v>36</v>
      </c>
      <c r="E532" s="27">
        <v>1972</v>
      </c>
      <c r="F532" s="124">
        <v>47.918999999999997</v>
      </c>
      <c r="G532" s="124">
        <v>2.6775000000000002</v>
      </c>
      <c r="H532" s="124">
        <v>5.76</v>
      </c>
      <c r="I532" s="124">
        <v>39.481498000000002</v>
      </c>
      <c r="J532" s="125">
        <v>1508.84</v>
      </c>
      <c r="K532" s="125">
        <v>39.481498000000002</v>
      </c>
      <c r="L532" s="125">
        <v>1508.84</v>
      </c>
      <c r="M532" s="126">
        <v>2.6166789056493733E-2</v>
      </c>
      <c r="N532" s="125">
        <v>305.63600000000002</v>
      </c>
      <c r="O532" s="125">
        <v>7.997512740070519</v>
      </c>
      <c r="P532" s="125">
        <v>1570.0073433896241</v>
      </c>
      <c r="Q532" s="127">
        <v>479.8507644042312</v>
      </c>
    </row>
    <row r="533" spans="1:17">
      <c r="A533" s="118"/>
      <c r="B533" s="119" t="s">
        <v>65</v>
      </c>
      <c r="C533" s="147" t="s">
        <v>437</v>
      </c>
      <c r="D533" s="148">
        <v>36</v>
      </c>
      <c r="E533" s="149">
        <v>1990</v>
      </c>
      <c r="F533" s="150">
        <v>74.707000000000008</v>
      </c>
      <c r="G533" s="150">
        <v>5.19</v>
      </c>
      <c r="H533" s="150">
        <v>8.64</v>
      </c>
      <c r="I533" s="150">
        <v>60.877000000000002</v>
      </c>
      <c r="J533" s="151">
        <v>2325.87</v>
      </c>
      <c r="K533" s="151">
        <v>60.877000000000002</v>
      </c>
      <c r="L533" s="151">
        <v>2325.87</v>
      </c>
      <c r="M533" s="152">
        <v>2.6173861823747674E-2</v>
      </c>
      <c r="N533" s="151">
        <v>246.2</v>
      </c>
      <c r="O533" s="151">
        <v>6.4440047810066767</v>
      </c>
      <c r="P533" s="151">
        <v>1570.4317094248604</v>
      </c>
      <c r="Q533" s="153">
        <v>386.64028686040064</v>
      </c>
    </row>
    <row r="534" spans="1:17">
      <c r="A534" s="118"/>
      <c r="B534" s="119" t="s">
        <v>841</v>
      </c>
      <c r="C534" s="49" t="s">
        <v>839</v>
      </c>
      <c r="D534" s="27">
        <v>20</v>
      </c>
      <c r="E534" s="27">
        <v>1986</v>
      </c>
      <c r="F534" s="124">
        <v>34.472999999999999</v>
      </c>
      <c r="G534" s="124">
        <v>2.6250089999999999</v>
      </c>
      <c r="H534" s="124">
        <v>3.2</v>
      </c>
      <c r="I534" s="124">
        <v>28.64799</v>
      </c>
      <c r="J534" s="125">
        <v>1094.49</v>
      </c>
      <c r="K534" s="125">
        <v>28.64799</v>
      </c>
      <c r="L534" s="125">
        <v>1094.49</v>
      </c>
      <c r="M534" s="126">
        <v>2.6174738919496753E-2</v>
      </c>
      <c r="N534" s="125">
        <v>285.03500000000003</v>
      </c>
      <c r="O534" s="125">
        <v>7.4607167079187571</v>
      </c>
      <c r="P534" s="125">
        <v>1570.4843351698053</v>
      </c>
      <c r="Q534" s="127">
        <v>447.64300247512546</v>
      </c>
    </row>
    <row r="535" spans="1:17">
      <c r="A535" s="118"/>
      <c r="B535" s="139" t="s">
        <v>213</v>
      </c>
      <c r="C535" s="20" t="s">
        <v>176</v>
      </c>
      <c r="D535" s="18">
        <v>35</v>
      </c>
      <c r="E535" s="18">
        <v>1993</v>
      </c>
      <c r="F535" s="120">
        <v>62.99</v>
      </c>
      <c r="G535" s="120">
        <v>3.8535599999999999</v>
      </c>
      <c r="H535" s="120">
        <v>5.44</v>
      </c>
      <c r="I535" s="120">
        <v>53.696440000000003</v>
      </c>
      <c r="J535" s="121">
        <v>2047.51</v>
      </c>
      <c r="K535" s="121">
        <v>53.696440000000003</v>
      </c>
      <c r="L535" s="121">
        <v>2047.51</v>
      </c>
      <c r="M535" s="122">
        <f>K535/L535</f>
        <v>2.6225239437170027E-2</v>
      </c>
      <c r="N535" s="121">
        <v>206.55500000000001</v>
      </c>
      <c r="O535" s="121">
        <f>K535*N535/J535</f>
        <v>5.4169543319446554</v>
      </c>
      <c r="P535" s="121">
        <f>M535*60*1000</f>
        <v>1573.5143662302016</v>
      </c>
      <c r="Q535" s="123">
        <f>O535*60</f>
        <v>325.01725991667934</v>
      </c>
    </row>
    <row r="536" spans="1:17">
      <c r="A536" s="118"/>
      <c r="B536" s="119" t="s">
        <v>65</v>
      </c>
      <c r="C536" s="147" t="s">
        <v>439</v>
      </c>
      <c r="D536" s="148">
        <v>35</v>
      </c>
      <c r="E536" s="149">
        <v>1988</v>
      </c>
      <c r="F536" s="150">
        <v>67.780999999999992</v>
      </c>
      <c r="G536" s="150">
        <v>4.968</v>
      </c>
      <c r="H536" s="150">
        <v>8.4</v>
      </c>
      <c r="I536" s="150">
        <v>54.412999999999997</v>
      </c>
      <c r="J536" s="151">
        <v>2071.39</v>
      </c>
      <c r="K536" s="151">
        <v>54.412999999999997</v>
      </c>
      <c r="L536" s="151">
        <v>2071.39</v>
      </c>
      <c r="M536" s="152">
        <v>2.6268833971391192E-2</v>
      </c>
      <c r="N536" s="151">
        <v>246.2</v>
      </c>
      <c r="O536" s="151">
        <v>6.4673869237565107</v>
      </c>
      <c r="P536" s="151">
        <v>1576.1300382834715</v>
      </c>
      <c r="Q536" s="153">
        <v>388.04321542539071</v>
      </c>
    </row>
    <row r="537" spans="1:17">
      <c r="A537" s="118"/>
      <c r="B537" s="139" t="s">
        <v>518</v>
      </c>
      <c r="C537" s="20" t="s">
        <v>504</v>
      </c>
      <c r="D537" s="18">
        <v>10</v>
      </c>
      <c r="E537" s="18">
        <v>1973</v>
      </c>
      <c r="F537" s="120">
        <f>SUM(G537:I537)</f>
        <v>21.140999999999998</v>
      </c>
      <c r="G537" s="120">
        <v>0</v>
      </c>
      <c r="H537" s="120">
        <v>0</v>
      </c>
      <c r="I537" s="120">
        <v>21.140999999999998</v>
      </c>
      <c r="J537" s="121">
        <v>804.68</v>
      </c>
      <c r="K537" s="121">
        <v>21.140999999999998</v>
      </c>
      <c r="L537" s="121">
        <v>804.68</v>
      </c>
      <c r="M537" s="122">
        <f>K537/L537</f>
        <v>2.6272555550032311E-2</v>
      </c>
      <c r="N537" s="121">
        <v>290.2</v>
      </c>
      <c r="O537" s="121">
        <f>M537*N537</f>
        <v>7.6242956206193764</v>
      </c>
      <c r="P537" s="121">
        <f>M537*60*1000</f>
        <v>1576.3533330019386</v>
      </c>
      <c r="Q537" s="123">
        <f>P537*N537/1000</f>
        <v>457.45773723716252</v>
      </c>
    </row>
    <row r="538" spans="1:17">
      <c r="A538" s="118"/>
      <c r="B538" s="119" t="s">
        <v>797</v>
      </c>
      <c r="C538" s="49" t="s">
        <v>782</v>
      </c>
      <c r="D538" s="27">
        <v>26</v>
      </c>
      <c r="E538" s="27">
        <v>1982</v>
      </c>
      <c r="F538" s="124">
        <v>41.540999999999997</v>
      </c>
      <c r="G538" s="124">
        <v>2.1852719999999999</v>
      </c>
      <c r="H538" s="124">
        <v>3.84</v>
      </c>
      <c r="I538" s="124">
        <v>35.515726000000001</v>
      </c>
      <c r="J538" s="125">
        <v>1351.11</v>
      </c>
      <c r="K538" s="125">
        <v>35.515726000000001</v>
      </c>
      <c r="L538" s="125">
        <v>1351.11</v>
      </c>
      <c r="M538" s="126">
        <v>2.6286331978891433E-2</v>
      </c>
      <c r="N538" s="125">
        <v>295.49900000000002</v>
      </c>
      <c r="O538" s="125">
        <v>7.7675848134304397</v>
      </c>
      <c r="P538" s="125">
        <v>1577.1799187334861</v>
      </c>
      <c r="Q538" s="127">
        <v>466.05508880582641</v>
      </c>
    </row>
    <row r="539" spans="1:17">
      <c r="A539" s="118"/>
      <c r="B539" s="119" t="s">
        <v>300</v>
      </c>
      <c r="C539" s="20" t="s">
        <v>680</v>
      </c>
      <c r="D539" s="18">
        <v>12</v>
      </c>
      <c r="E539" s="18" t="s">
        <v>42</v>
      </c>
      <c r="F539" s="120">
        <f>G539+H539+I539</f>
        <v>21.997</v>
      </c>
      <c r="G539" s="120">
        <v>1.5664</v>
      </c>
      <c r="H539" s="120">
        <v>1.92</v>
      </c>
      <c r="I539" s="120">
        <v>18.5106</v>
      </c>
      <c r="J539" s="121">
        <v>703.72</v>
      </c>
      <c r="K539" s="121">
        <f>I539</f>
        <v>18.5106</v>
      </c>
      <c r="L539" s="121">
        <f>J539</f>
        <v>703.72</v>
      </c>
      <c r="M539" s="122">
        <f>K539/L539</f>
        <v>2.6303927698516454E-2</v>
      </c>
      <c r="N539" s="121">
        <v>174.6</v>
      </c>
      <c r="O539" s="121">
        <f>M539*N539</f>
        <v>4.592665776160973</v>
      </c>
      <c r="P539" s="121">
        <f>M539*60*1000</f>
        <v>1578.2356619109871</v>
      </c>
      <c r="Q539" s="123">
        <f>P539*N539/1000</f>
        <v>275.55994656965834</v>
      </c>
    </row>
    <row r="540" spans="1:17">
      <c r="A540" s="118"/>
      <c r="B540" s="119" t="s">
        <v>172</v>
      </c>
      <c r="C540" s="128" t="s">
        <v>562</v>
      </c>
      <c r="D540" s="129">
        <v>32</v>
      </c>
      <c r="E540" s="130" t="s">
        <v>42</v>
      </c>
      <c r="F540" s="131">
        <v>36.14</v>
      </c>
      <c r="G540" s="131">
        <v>1.96</v>
      </c>
      <c r="H540" s="132">
        <v>0.31</v>
      </c>
      <c r="I540" s="131">
        <v>33.869999999999997</v>
      </c>
      <c r="J540" s="133">
        <v>1286.95</v>
      </c>
      <c r="K540" s="134">
        <v>30.76</v>
      </c>
      <c r="L540" s="133">
        <v>1168.72</v>
      </c>
      <c r="M540" s="135">
        <f>K540/L540</f>
        <v>2.6319392155520569E-2</v>
      </c>
      <c r="N540" s="136">
        <v>223.3</v>
      </c>
      <c r="O540" s="136">
        <f>M540*N540</f>
        <v>5.8771202683277437</v>
      </c>
      <c r="P540" s="136">
        <f>M540*60*1000</f>
        <v>1579.163529331234</v>
      </c>
      <c r="Q540" s="137">
        <f>P540*N540/1000</f>
        <v>352.62721609966457</v>
      </c>
    </row>
    <row r="541" spans="1:17">
      <c r="A541" s="118"/>
      <c r="B541" s="139" t="s">
        <v>518</v>
      </c>
      <c r="C541" s="20" t="s">
        <v>503</v>
      </c>
      <c r="D541" s="18">
        <v>85</v>
      </c>
      <c r="E541" s="18">
        <v>1969</v>
      </c>
      <c r="F541" s="120">
        <f>SUM(G541:I541)</f>
        <v>103.16800000000001</v>
      </c>
      <c r="G541" s="120">
        <v>0</v>
      </c>
      <c r="H541" s="120">
        <v>0</v>
      </c>
      <c r="I541" s="120">
        <v>103.16800000000001</v>
      </c>
      <c r="J541" s="121">
        <v>3919.55</v>
      </c>
      <c r="K541" s="121">
        <v>103.16800000000001</v>
      </c>
      <c r="L541" s="121">
        <v>3919.55</v>
      </c>
      <c r="M541" s="122">
        <f>K541/L541</f>
        <v>2.6321388934954268E-2</v>
      </c>
      <c r="N541" s="121">
        <v>290.2</v>
      </c>
      <c r="O541" s="121">
        <f>M541*N541</f>
        <v>7.6384670689237284</v>
      </c>
      <c r="P541" s="121">
        <f>M541*60*1000</f>
        <v>1579.2833360972561</v>
      </c>
      <c r="Q541" s="123">
        <f>P541*N541/1000</f>
        <v>458.30802413542369</v>
      </c>
    </row>
    <row r="542" spans="1:17">
      <c r="A542" s="118"/>
      <c r="B542" s="119" t="s">
        <v>169</v>
      </c>
      <c r="C542" s="20" t="s">
        <v>163</v>
      </c>
      <c r="D542" s="138">
        <v>10</v>
      </c>
      <c r="E542" s="18" t="s">
        <v>42</v>
      </c>
      <c r="F542" s="120">
        <f>G542+H542+I542</f>
        <v>10.637001000000001</v>
      </c>
      <c r="G542" s="120">
        <v>1.02</v>
      </c>
      <c r="H542" s="120">
        <v>0.1</v>
      </c>
      <c r="I542" s="120">
        <v>9.5170010000000005</v>
      </c>
      <c r="J542" s="121">
        <v>360.91</v>
      </c>
      <c r="K542" s="121">
        <v>9.5170010000000005</v>
      </c>
      <c r="L542" s="121">
        <v>360.91</v>
      </c>
      <c r="M542" s="122">
        <f>K542/L542</f>
        <v>2.6369457759552243E-2</v>
      </c>
      <c r="N542" s="121">
        <v>241.2</v>
      </c>
      <c r="O542" s="121">
        <f>M542*N542</f>
        <v>6.3603132116040006</v>
      </c>
      <c r="P542" s="121">
        <f>M542*60*1000</f>
        <v>1582.1674655731347</v>
      </c>
      <c r="Q542" s="123">
        <f>P542*N542/1000</f>
        <v>381.61879269624006</v>
      </c>
    </row>
    <row r="543" spans="1:17">
      <c r="A543" s="118"/>
      <c r="B543" s="119" t="s">
        <v>169</v>
      </c>
      <c r="C543" s="20" t="s">
        <v>155</v>
      </c>
      <c r="D543" s="138">
        <v>54</v>
      </c>
      <c r="E543" s="18" t="s">
        <v>42</v>
      </c>
      <c r="F543" s="120">
        <f>G543+H543+I543</f>
        <v>76.770452000000006</v>
      </c>
      <c r="G543" s="120">
        <v>4.7864519999999997</v>
      </c>
      <c r="H543" s="120">
        <v>8.4</v>
      </c>
      <c r="I543" s="120">
        <v>63.584000000000003</v>
      </c>
      <c r="J543" s="121">
        <v>2392.9700000000003</v>
      </c>
      <c r="K543" s="121">
        <v>63.124000000000002</v>
      </c>
      <c r="L543" s="121">
        <v>2392.9700000000003</v>
      </c>
      <c r="M543" s="122">
        <f>K543/L543</f>
        <v>2.6378934963664398E-2</v>
      </c>
      <c r="N543" s="121">
        <v>241.2</v>
      </c>
      <c r="O543" s="121">
        <f>M543*N543</f>
        <v>6.3625991132358521</v>
      </c>
      <c r="P543" s="121">
        <f>M543*60*1000</f>
        <v>1582.736097819864</v>
      </c>
      <c r="Q543" s="123">
        <f>P543*N543/1000</f>
        <v>381.75594679415116</v>
      </c>
    </row>
    <row r="544" spans="1:17">
      <c r="A544" s="118"/>
      <c r="B544" s="139" t="s">
        <v>213</v>
      </c>
      <c r="C544" s="20" t="s">
        <v>202</v>
      </c>
      <c r="D544" s="18">
        <v>85</v>
      </c>
      <c r="E544" s="18">
        <v>1970</v>
      </c>
      <c r="F544" s="120">
        <v>119.98</v>
      </c>
      <c r="G544" s="120">
        <v>6.4037100000000002</v>
      </c>
      <c r="H544" s="120">
        <v>13.6</v>
      </c>
      <c r="I544" s="120">
        <v>99.976290000000006</v>
      </c>
      <c r="J544" s="121">
        <v>3789.83</v>
      </c>
      <c r="K544" s="121">
        <v>99.976290000000006</v>
      </c>
      <c r="L544" s="121">
        <v>3789.83</v>
      </c>
      <c r="M544" s="122">
        <f>K544/L544</f>
        <v>2.6380151616299415E-2</v>
      </c>
      <c r="N544" s="121">
        <v>206.55500000000001</v>
      </c>
      <c r="O544" s="121">
        <f>K544*N544/J544</f>
        <v>5.4489522171047255</v>
      </c>
      <c r="P544" s="121">
        <f>M544*60*1000</f>
        <v>1582.8090969779648</v>
      </c>
      <c r="Q544" s="123">
        <f>O544*60</f>
        <v>326.9371330262835</v>
      </c>
    </row>
    <row r="545" spans="1:17">
      <c r="A545" s="118"/>
      <c r="B545" s="119" t="s">
        <v>151</v>
      </c>
      <c r="C545" s="20" t="s">
        <v>142</v>
      </c>
      <c r="D545" s="18">
        <v>20</v>
      </c>
      <c r="E545" s="18">
        <v>1985</v>
      </c>
      <c r="F545" s="120">
        <f>G545+H545+I545</f>
        <v>30.698999999999998</v>
      </c>
      <c r="G545" s="120">
        <v>1.8420000000000001</v>
      </c>
      <c r="H545" s="120">
        <v>3.04</v>
      </c>
      <c r="I545" s="120">
        <v>25.817</v>
      </c>
      <c r="J545" s="121">
        <v>978.64</v>
      </c>
      <c r="K545" s="121">
        <v>25.817</v>
      </c>
      <c r="L545" s="121">
        <v>978.64</v>
      </c>
      <c r="M545" s="122">
        <f>K545/L545</f>
        <v>2.6380487206735879E-2</v>
      </c>
      <c r="N545" s="121">
        <v>216</v>
      </c>
      <c r="O545" s="121">
        <f>M545*N545*1.09</f>
        <v>6.2110219079538966</v>
      </c>
      <c r="P545" s="121">
        <f>M545*60*1000</f>
        <v>1582.8292324041529</v>
      </c>
      <c r="Q545" s="123">
        <f>P545*N545/1000</f>
        <v>341.89111419929702</v>
      </c>
    </row>
    <row r="546" spans="1:17">
      <c r="A546" s="118"/>
      <c r="B546" s="119" t="s">
        <v>240</v>
      </c>
      <c r="C546" s="20" t="s">
        <v>229</v>
      </c>
      <c r="D546" s="18">
        <v>45</v>
      </c>
      <c r="E546" s="18">
        <v>1981</v>
      </c>
      <c r="F546" s="120">
        <f>SUM(G546+H546+I546)</f>
        <v>69.3</v>
      </c>
      <c r="G546" s="120">
        <v>2.7</v>
      </c>
      <c r="H546" s="120">
        <v>7.2</v>
      </c>
      <c r="I546" s="120">
        <v>59.4</v>
      </c>
      <c r="J546" s="121">
        <v>2250.5500000000002</v>
      </c>
      <c r="K546" s="121">
        <v>59.4</v>
      </c>
      <c r="L546" s="121">
        <v>2250.5500000000002</v>
      </c>
      <c r="M546" s="122">
        <f>SUM(K546/L546)</f>
        <v>2.6393548243762634E-2</v>
      </c>
      <c r="N546" s="121">
        <v>231.3</v>
      </c>
      <c r="O546" s="121">
        <f>SUM(M546*N546)</f>
        <v>6.104827708782298</v>
      </c>
      <c r="P546" s="121">
        <f>SUM(M546*60*1000)</f>
        <v>1583.6128946257581</v>
      </c>
      <c r="Q546" s="123">
        <f>SUM(O546*60)</f>
        <v>366.28966252693789</v>
      </c>
    </row>
    <row r="547" spans="1:17">
      <c r="A547" s="118"/>
      <c r="B547" s="119" t="s">
        <v>169</v>
      </c>
      <c r="C547" s="20" t="s">
        <v>538</v>
      </c>
      <c r="D547" s="138">
        <v>27</v>
      </c>
      <c r="E547" s="18" t="s">
        <v>42</v>
      </c>
      <c r="F547" s="120">
        <f>G547+H547+I547</f>
        <v>37.499998000000005</v>
      </c>
      <c r="G547" s="120">
        <v>1.1220000000000001</v>
      </c>
      <c r="H547" s="120">
        <v>0.27</v>
      </c>
      <c r="I547" s="120">
        <v>36.107998000000002</v>
      </c>
      <c r="J547" s="121">
        <v>1364.56</v>
      </c>
      <c r="K547" s="121">
        <v>36.107998000000002</v>
      </c>
      <c r="L547" s="121">
        <v>1364.56</v>
      </c>
      <c r="M547" s="122">
        <f>K547/L547</f>
        <v>2.646127542944246E-2</v>
      </c>
      <c r="N547" s="121">
        <v>241.2</v>
      </c>
      <c r="O547" s="121">
        <f>M547*N547</f>
        <v>6.3824596335815214</v>
      </c>
      <c r="P547" s="121">
        <f>M547*60*1000</f>
        <v>1587.6765257665477</v>
      </c>
      <c r="Q547" s="123">
        <f>P547*N547/1000</f>
        <v>382.94757801489129</v>
      </c>
    </row>
    <row r="548" spans="1:17">
      <c r="A548" s="118"/>
      <c r="B548" s="119" t="s">
        <v>797</v>
      </c>
      <c r="C548" s="49" t="s">
        <v>783</v>
      </c>
      <c r="D548" s="27">
        <v>30</v>
      </c>
      <c r="E548" s="27">
        <v>1980</v>
      </c>
      <c r="F548" s="124">
        <v>42.454999999999998</v>
      </c>
      <c r="G548" s="124">
        <v>2.4679000000000002</v>
      </c>
      <c r="H548" s="124">
        <v>3.84</v>
      </c>
      <c r="I548" s="124">
        <v>36.147099999999995</v>
      </c>
      <c r="J548" s="125">
        <v>1363.59</v>
      </c>
      <c r="K548" s="125">
        <v>36.147099999999995</v>
      </c>
      <c r="L548" s="125">
        <v>1363.59</v>
      </c>
      <c r="M548" s="126">
        <v>2.6508774631670808E-2</v>
      </c>
      <c r="N548" s="125">
        <v>295.49900000000002</v>
      </c>
      <c r="O548" s="125">
        <v>7.8333163948840925</v>
      </c>
      <c r="P548" s="125">
        <v>1590.5264779002487</v>
      </c>
      <c r="Q548" s="127">
        <v>469.9989836930456</v>
      </c>
    </row>
    <row r="549" spans="1:17">
      <c r="A549" s="118"/>
      <c r="B549" s="139" t="s">
        <v>743</v>
      </c>
      <c r="C549" s="20" t="s">
        <v>729</v>
      </c>
      <c r="D549" s="18">
        <v>54</v>
      </c>
      <c r="E549" s="18">
        <v>1982</v>
      </c>
      <c r="F549" s="120">
        <v>93.851399999999998</v>
      </c>
      <c r="G549" s="120">
        <v>8.6242000000000001</v>
      </c>
      <c r="H549" s="120">
        <v>5.3</v>
      </c>
      <c r="I549" s="120">
        <v>79.927199999999999</v>
      </c>
      <c r="J549" s="121">
        <v>3060.05</v>
      </c>
      <c r="K549" s="121">
        <v>79.927099999999996</v>
      </c>
      <c r="L549" s="121">
        <v>3013.07</v>
      </c>
      <c r="M549" s="122">
        <f>K549/L549</f>
        <v>2.6526798248962018E-2</v>
      </c>
      <c r="N549" s="121">
        <v>249.16499999999999</v>
      </c>
      <c r="O549" s="121">
        <f>M549*N549</f>
        <v>6.6095496857026212</v>
      </c>
      <c r="P549" s="121">
        <f>M549*60*1000</f>
        <v>1591.6078949377211</v>
      </c>
      <c r="Q549" s="123">
        <f>P549*N549/1000</f>
        <v>396.57298114215729</v>
      </c>
    </row>
    <row r="550" spans="1:17">
      <c r="A550" s="118"/>
      <c r="B550" s="119" t="s">
        <v>797</v>
      </c>
      <c r="C550" s="49" t="s">
        <v>787</v>
      </c>
      <c r="D550" s="27">
        <v>47</v>
      </c>
      <c r="E550" s="27">
        <v>1969</v>
      </c>
      <c r="F550" s="124">
        <v>50.353999999999999</v>
      </c>
      <c r="G550" s="124">
        <v>0</v>
      </c>
      <c r="H550" s="124">
        <v>0</v>
      </c>
      <c r="I550" s="124">
        <v>50.354002999999999</v>
      </c>
      <c r="J550" s="125">
        <v>1893.25</v>
      </c>
      <c r="K550" s="125">
        <v>50.354002999999999</v>
      </c>
      <c r="L550" s="125">
        <v>1893.25</v>
      </c>
      <c r="M550" s="126">
        <v>2.6596594744486994E-2</v>
      </c>
      <c r="N550" s="125">
        <v>295.49900000000002</v>
      </c>
      <c r="O550" s="125">
        <v>7.8592671504011626</v>
      </c>
      <c r="P550" s="125">
        <v>1595.7956846692196</v>
      </c>
      <c r="Q550" s="127">
        <v>471.55602902406974</v>
      </c>
    </row>
    <row r="551" spans="1:17">
      <c r="A551" s="118"/>
      <c r="B551" s="119" t="s">
        <v>169</v>
      </c>
      <c r="C551" s="20" t="s">
        <v>157</v>
      </c>
      <c r="D551" s="138">
        <v>20</v>
      </c>
      <c r="E551" s="18" t="s">
        <v>42</v>
      </c>
      <c r="F551" s="120">
        <f>G551+H551+I551</f>
        <v>36.369999</v>
      </c>
      <c r="G551" s="120">
        <v>2.7030000000000003</v>
      </c>
      <c r="H551" s="120">
        <v>3.2</v>
      </c>
      <c r="I551" s="120">
        <v>30.466999000000001</v>
      </c>
      <c r="J551" s="121">
        <v>1145.04</v>
      </c>
      <c r="K551" s="121">
        <v>30.466999000000001</v>
      </c>
      <c r="L551" s="121">
        <v>1145.04</v>
      </c>
      <c r="M551" s="122">
        <f>K551/L551</f>
        <v>2.6607803220848183E-2</v>
      </c>
      <c r="N551" s="121">
        <v>241.2</v>
      </c>
      <c r="O551" s="121">
        <f>M551*N551</f>
        <v>6.4178021368685814</v>
      </c>
      <c r="P551" s="121">
        <f>M551*60*1000</f>
        <v>1596.4681932508911</v>
      </c>
      <c r="Q551" s="123">
        <f>P551*N551/1000</f>
        <v>385.06812821211491</v>
      </c>
    </row>
    <row r="552" spans="1:17">
      <c r="A552" s="118"/>
      <c r="B552" s="139" t="s">
        <v>953</v>
      </c>
      <c r="C552" s="49" t="s">
        <v>937</v>
      </c>
      <c r="D552" s="27">
        <v>12</v>
      </c>
      <c r="E552" s="27">
        <v>1988</v>
      </c>
      <c r="F552" s="124">
        <v>20.833300000000001</v>
      </c>
      <c r="G552" s="124">
        <v>0.40799999999999997</v>
      </c>
      <c r="H552" s="124">
        <v>1.68</v>
      </c>
      <c r="I552" s="124">
        <v>18.745301000000001</v>
      </c>
      <c r="J552" s="125">
        <v>704.29</v>
      </c>
      <c r="K552" s="125">
        <v>18.745301000000001</v>
      </c>
      <c r="L552" s="125">
        <v>704.29</v>
      </c>
      <c r="M552" s="126">
        <v>2.661588408184129E-2</v>
      </c>
      <c r="N552" s="125">
        <v>267.26799999999997</v>
      </c>
      <c r="O552" s="125">
        <v>7.1135741067855571</v>
      </c>
      <c r="P552" s="125">
        <v>1596.9530449104775</v>
      </c>
      <c r="Q552" s="127">
        <v>426.81444640713346</v>
      </c>
    </row>
    <row r="553" spans="1:17">
      <c r="A553" s="118"/>
      <c r="B553" s="119" t="s">
        <v>866</v>
      </c>
      <c r="C553" s="141" t="s">
        <v>849</v>
      </c>
      <c r="D553" s="142">
        <v>38</v>
      </c>
      <c r="E553" s="142">
        <v>1987</v>
      </c>
      <c r="F553" s="143">
        <v>72.376000000000005</v>
      </c>
      <c r="G553" s="143">
        <v>4.1310000000000002</v>
      </c>
      <c r="H553" s="143">
        <v>7.36</v>
      </c>
      <c r="I553" s="143">
        <v>60.884999999999998</v>
      </c>
      <c r="J553" s="144">
        <v>2284.84</v>
      </c>
      <c r="K553" s="144">
        <v>60.884999999999998</v>
      </c>
      <c r="L553" s="144">
        <v>2284.84</v>
      </c>
      <c r="M553" s="145">
        <v>2.6647380122897007E-2</v>
      </c>
      <c r="N553" s="144">
        <v>313.92</v>
      </c>
      <c r="O553" s="144">
        <v>8.3651455681798286</v>
      </c>
      <c r="P553" s="144">
        <v>1598.8428073738203</v>
      </c>
      <c r="Q553" s="146">
        <v>501.90873409078966</v>
      </c>
    </row>
    <row r="554" spans="1:17">
      <c r="A554" s="118"/>
      <c r="B554" s="119" t="s">
        <v>866</v>
      </c>
      <c r="C554" s="141" t="s">
        <v>850</v>
      </c>
      <c r="D554" s="142">
        <v>10</v>
      </c>
      <c r="E554" s="142">
        <v>1977</v>
      </c>
      <c r="F554" s="143">
        <v>18.257400000000001</v>
      </c>
      <c r="G554" s="143">
        <v>1.173</v>
      </c>
      <c r="H554" s="143">
        <v>1.6</v>
      </c>
      <c r="I554" s="143">
        <v>15.484400000000001</v>
      </c>
      <c r="J554" s="144">
        <v>580.30999999999995</v>
      </c>
      <c r="K554" s="144">
        <v>15.484400000000001</v>
      </c>
      <c r="L554" s="144">
        <v>580.30999999999995</v>
      </c>
      <c r="M554" s="145">
        <v>2.6682979786665752E-2</v>
      </c>
      <c r="N554" s="144">
        <v>306.39900000000006</v>
      </c>
      <c r="O554" s="144">
        <v>8.1756383236546011</v>
      </c>
      <c r="P554" s="144">
        <v>1600.9787871999451</v>
      </c>
      <c r="Q554" s="146">
        <v>490.53829941927609</v>
      </c>
    </row>
    <row r="555" spans="1:17">
      <c r="A555" s="118"/>
      <c r="B555" s="139" t="s">
        <v>383</v>
      </c>
      <c r="C555" s="49" t="s">
        <v>355</v>
      </c>
      <c r="D555" s="27">
        <v>88</v>
      </c>
      <c r="E555" s="27">
        <v>1986</v>
      </c>
      <c r="F555" s="124">
        <v>173.46600000000001</v>
      </c>
      <c r="G555" s="124">
        <v>15.290372</v>
      </c>
      <c r="H555" s="124">
        <v>19.52</v>
      </c>
      <c r="I555" s="124">
        <v>138.65561600000001</v>
      </c>
      <c r="J555" s="125">
        <v>5195.53</v>
      </c>
      <c r="K555" s="125">
        <v>138.65561600000001</v>
      </c>
      <c r="L555" s="125">
        <v>5195.53</v>
      </c>
      <c r="M555" s="126">
        <v>2.6687482509002936E-2</v>
      </c>
      <c r="N555" s="125">
        <v>265.41500000000002</v>
      </c>
      <c r="O555" s="125">
        <v>7.0832581701270145</v>
      </c>
      <c r="P555" s="125">
        <v>1601.2489505401761</v>
      </c>
      <c r="Q555" s="127">
        <v>424.99549020762089</v>
      </c>
    </row>
    <row r="556" spans="1:17">
      <c r="A556" s="118"/>
      <c r="B556" s="139" t="s">
        <v>953</v>
      </c>
      <c r="C556" s="49" t="s">
        <v>943</v>
      </c>
      <c r="D556" s="27">
        <v>8</v>
      </c>
      <c r="E556" s="27">
        <v>1969</v>
      </c>
      <c r="F556" s="124">
        <v>11.132</v>
      </c>
      <c r="G556" s="124">
        <v>0</v>
      </c>
      <c r="H556" s="124">
        <v>0</v>
      </c>
      <c r="I556" s="124">
        <v>11.131999</v>
      </c>
      <c r="J556" s="125">
        <v>416.7</v>
      </c>
      <c r="K556" s="125">
        <v>11.131999</v>
      </c>
      <c r="L556" s="125">
        <v>416.7</v>
      </c>
      <c r="M556" s="126">
        <v>2.6714660427165828E-2</v>
      </c>
      <c r="N556" s="125">
        <v>292.12</v>
      </c>
      <c r="O556" s="125">
        <v>7.8038866039836821</v>
      </c>
      <c r="P556" s="125">
        <v>1602.8796256299497</v>
      </c>
      <c r="Q556" s="127">
        <v>468.23319623902091</v>
      </c>
    </row>
    <row r="557" spans="1:17">
      <c r="A557" s="118"/>
      <c r="B557" s="119" t="s">
        <v>866</v>
      </c>
      <c r="C557" s="141" t="s">
        <v>851</v>
      </c>
      <c r="D557" s="142">
        <v>19</v>
      </c>
      <c r="E557" s="142">
        <v>1969</v>
      </c>
      <c r="F557" s="143">
        <v>31.803999999999998</v>
      </c>
      <c r="G557" s="143">
        <v>1.071</v>
      </c>
      <c r="H557" s="143">
        <v>0</v>
      </c>
      <c r="I557" s="143">
        <v>30.732997999999998</v>
      </c>
      <c r="J557" s="144">
        <v>1148.45</v>
      </c>
      <c r="K557" s="144">
        <v>30.732997999999998</v>
      </c>
      <c r="L557" s="144">
        <v>1148.45</v>
      </c>
      <c r="M557" s="145">
        <v>2.6760414471679216E-2</v>
      </c>
      <c r="N557" s="144">
        <v>313.92</v>
      </c>
      <c r="O557" s="144">
        <v>8.4006293109495402</v>
      </c>
      <c r="P557" s="144">
        <v>1605.624868300753</v>
      </c>
      <c r="Q557" s="146">
        <v>504.03775865697236</v>
      </c>
    </row>
    <row r="558" spans="1:17">
      <c r="A558" s="118"/>
      <c r="B558" s="139" t="s">
        <v>518</v>
      </c>
      <c r="C558" s="20" t="s">
        <v>499</v>
      </c>
      <c r="D558" s="18">
        <v>8</v>
      </c>
      <c r="E558" s="18">
        <v>1970</v>
      </c>
      <c r="F558" s="120">
        <f>SUM(G558:I558)</f>
        <v>11.048</v>
      </c>
      <c r="G558" s="120">
        <v>0</v>
      </c>
      <c r="H558" s="120">
        <v>0</v>
      </c>
      <c r="I558" s="120">
        <v>11.048</v>
      </c>
      <c r="J558" s="121">
        <v>412.7</v>
      </c>
      <c r="K558" s="121">
        <v>11.048</v>
      </c>
      <c r="L558" s="121">
        <v>412.7</v>
      </c>
      <c r="M558" s="122">
        <f>K558/L558</f>
        <v>2.6770050884419676E-2</v>
      </c>
      <c r="N558" s="121">
        <v>290.2</v>
      </c>
      <c r="O558" s="121">
        <f>M558*N558</f>
        <v>7.7686687666585899</v>
      </c>
      <c r="P558" s="121">
        <f>M558*60*1000</f>
        <v>1606.2030530651805</v>
      </c>
      <c r="Q558" s="123">
        <f>P558*N558/1000</f>
        <v>466.12012599951538</v>
      </c>
    </row>
    <row r="559" spans="1:17">
      <c r="A559" s="118"/>
      <c r="B559" s="139" t="s">
        <v>518</v>
      </c>
      <c r="C559" s="20" t="s">
        <v>500</v>
      </c>
      <c r="D559" s="18">
        <v>55</v>
      </c>
      <c r="E559" s="18">
        <v>1966</v>
      </c>
      <c r="F559" s="120">
        <f>SUM(G559:I559)</f>
        <v>69.162999999999997</v>
      </c>
      <c r="G559" s="120">
        <v>0</v>
      </c>
      <c r="H559" s="120">
        <v>0</v>
      </c>
      <c r="I559" s="120">
        <v>69.162999999999997</v>
      </c>
      <c r="J559" s="121">
        <v>2582.66</v>
      </c>
      <c r="K559" s="121">
        <v>69.162999999999997</v>
      </c>
      <c r="L559" s="121">
        <v>2582.66</v>
      </c>
      <c r="M559" s="122">
        <f>K559/L559</f>
        <v>2.6779754206902959E-2</v>
      </c>
      <c r="N559" s="121">
        <v>290.2</v>
      </c>
      <c r="O559" s="121">
        <f>M559*N559</f>
        <v>7.7714846708432388</v>
      </c>
      <c r="P559" s="121">
        <f>M559*60*1000</f>
        <v>1606.7852524141774</v>
      </c>
      <c r="Q559" s="123">
        <f>P559*N559/1000</f>
        <v>466.28908025059422</v>
      </c>
    </row>
    <row r="560" spans="1:17">
      <c r="A560" s="118"/>
      <c r="B560" s="119" t="s">
        <v>36</v>
      </c>
      <c r="C560" s="20" t="s">
        <v>421</v>
      </c>
      <c r="D560" s="138">
        <v>22</v>
      </c>
      <c r="E560" s="18">
        <v>1985</v>
      </c>
      <c r="F560" s="120">
        <v>37.427998000000002</v>
      </c>
      <c r="G560" s="120">
        <v>3.52447</v>
      </c>
      <c r="H560" s="120">
        <v>3.74</v>
      </c>
      <c r="I560" s="120">
        <v>30.163527999999999</v>
      </c>
      <c r="J560" s="121">
        <v>1124.8</v>
      </c>
      <c r="K560" s="121">
        <v>30.163527999999999</v>
      </c>
      <c r="L560" s="121">
        <v>1124.8</v>
      </c>
      <c r="M560" s="122">
        <v>2.6816792318634423E-2</v>
      </c>
      <c r="N560" s="121">
        <v>305.64</v>
      </c>
      <c r="O560" s="121">
        <v>8.1962844042674252</v>
      </c>
      <c r="P560" s="121">
        <v>1609.0075391180653</v>
      </c>
      <c r="Q560" s="123">
        <v>491.77706425604543</v>
      </c>
    </row>
    <row r="561" spans="1:17">
      <c r="A561" s="118"/>
      <c r="B561" s="119" t="s">
        <v>866</v>
      </c>
      <c r="C561" s="141" t="s">
        <v>852</v>
      </c>
      <c r="D561" s="142">
        <v>11</v>
      </c>
      <c r="E561" s="142">
        <v>1976</v>
      </c>
      <c r="F561" s="143">
        <v>18.099699999999999</v>
      </c>
      <c r="G561" s="143">
        <v>1.224</v>
      </c>
      <c r="H561" s="143">
        <v>1.6</v>
      </c>
      <c r="I561" s="143">
        <v>15.275698999999999</v>
      </c>
      <c r="J561" s="144">
        <v>568.63</v>
      </c>
      <c r="K561" s="144">
        <v>15.275698999999999</v>
      </c>
      <c r="L561" s="144">
        <v>568.63</v>
      </c>
      <c r="M561" s="145">
        <v>2.6864039885338444E-2</v>
      </c>
      <c r="N561" s="144">
        <v>306.39900000000006</v>
      </c>
      <c r="O561" s="144">
        <v>8.231114956827815</v>
      </c>
      <c r="P561" s="144">
        <v>1611.8423931203067</v>
      </c>
      <c r="Q561" s="146">
        <v>493.86689740966892</v>
      </c>
    </row>
    <row r="562" spans="1:17">
      <c r="A562" s="118"/>
      <c r="B562" s="119" t="s">
        <v>300</v>
      </c>
      <c r="C562" s="20" t="s">
        <v>681</v>
      </c>
      <c r="D562" s="18">
        <v>40</v>
      </c>
      <c r="E562" s="18" t="s">
        <v>42</v>
      </c>
      <c r="F562" s="120">
        <f>G562+H562+I562</f>
        <v>54.290000000000006</v>
      </c>
      <c r="G562" s="120">
        <v>3.1656</v>
      </c>
      <c r="H562" s="120">
        <v>6.4</v>
      </c>
      <c r="I562" s="120">
        <v>44.724400000000003</v>
      </c>
      <c r="J562" s="121">
        <v>1664.79</v>
      </c>
      <c r="K562" s="121">
        <f>I562</f>
        <v>44.724400000000003</v>
      </c>
      <c r="L562" s="121">
        <f>J562</f>
        <v>1664.79</v>
      </c>
      <c r="M562" s="122">
        <f>K562/L562</f>
        <v>2.6864889865989106E-2</v>
      </c>
      <c r="N562" s="121">
        <v>174.6</v>
      </c>
      <c r="O562" s="121">
        <f>M562*N562</f>
        <v>4.6906097706016974</v>
      </c>
      <c r="P562" s="121">
        <f>M562*60*1000</f>
        <v>1611.8933919593464</v>
      </c>
      <c r="Q562" s="123">
        <f>P562*N562/1000</f>
        <v>281.43658623610185</v>
      </c>
    </row>
    <row r="563" spans="1:17">
      <c r="A563" s="118"/>
      <c r="B563" s="119" t="s">
        <v>797</v>
      </c>
      <c r="C563" s="49" t="s">
        <v>784</v>
      </c>
      <c r="D563" s="27">
        <v>26</v>
      </c>
      <c r="E563" s="27">
        <v>1984</v>
      </c>
      <c r="F563" s="124">
        <v>42.408000000000001</v>
      </c>
      <c r="G563" s="124">
        <v>2.1689099999999999</v>
      </c>
      <c r="H563" s="124">
        <v>3.76</v>
      </c>
      <c r="I563" s="124">
        <v>36.479089999999999</v>
      </c>
      <c r="J563" s="125">
        <v>1357.72</v>
      </c>
      <c r="K563" s="125">
        <v>36.479089999999999</v>
      </c>
      <c r="L563" s="125">
        <v>1357.72</v>
      </c>
      <c r="M563" s="126">
        <v>2.6867903544177001E-2</v>
      </c>
      <c r="N563" s="125">
        <v>295.49900000000002</v>
      </c>
      <c r="O563" s="125">
        <v>7.93943862940076</v>
      </c>
      <c r="P563" s="125">
        <v>1612.07421265062</v>
      </c>
      <c r="Q563" s="127">
        <v>476.36631776404562</v>
      </c>
    </row>
    <row r="564" spans="1:17">
      <c r="A564" s="118"/>
      <c r="B564" s="139" t="s">
        <v>518</v>
      </c>
      <c r="C564" s="20" t="s">
        <v>501</v>
      </c>
      <c r="D564" s="18">
        <v>46</v>
      </c>
      <c r="E564" s="18">
        <v>1960</v>
      </c>
      <c r="F564" s="120">
        <f>SUM(G564:I564)</f>
        <v>49.29</v>
      </c>
      <c r="G564" s="120">
        <v>0</v>
      </c>
      <c r="H564" s="120">
        <v>0</v>
      </c>
      <c r="I564" s="120">
        <v>49.29</v>
      </c>
      <c r="J564" s="121">
        <v>1833.82</v>
      </c>
      <c r="K564" s="121">
        <v>49.29</v>
      </c>
      <c r="L564" s="121">
        <v>1833.82</v>
      </c>
      <c r="M564" s="122">
        <f>K564/L564</f>
        <v>2.6878319573349619E-2</v>
      </c>
      <c r="N564" s="121">
        <v>290.2</v>
      </c>
      <c r="O564" s="121">
        <f>M564*N564</f>
        <v>7.8000883401860595</v>
      </c>
      <c r="P564" s="121">
        <f>M564*60*1000</f>
        <v>1612.6991744009772</v>
      </c>
      <c r="Q564" s="123">
        <f>P564*N564/1000</f>
        <v>468.00530041116355</v>
      </c>
    </row>
    <row r="565" spans="1:17">
      <c r="A565" s="118"/>
      <c r="B565" s="119" t="s">
        <v>241</v>
      </c>
      <c r="C565" s="20" t="s">
        <v>251</v>
      </c>
      <c r="D565" s="18">
        <v>9</v>
      </c>
      <c r="E565" s="18">
        <v>1990</v>
      </c>
      <c r="F565" s="120">
        <v>16.007000000000001</v>
      </c>
      <c r="G565" s="120">
        <v>0.74</v>
      </c>
      <c r="H565" s="120">
        <v>1.47</v>
      </c>
      <c r="I565" s="120">
        <v>13.83</v>
      </c>
      <c r="J565" s="121">
        <v>513.4</v>
      </c>
      <c r="K565" s="121">
        <v>13.8</v>
      </c>
      <c r="L565" s="121">
        <v>513.4</v>
      </c>
      <c r="M565" s="122">
        <f>K565/L565</f>
        <v>2.6879626022594472E-2</v>
      </c>
      <c r="N565" s="121">
        <v>309.887</v>
      </c>
      <c r="O565" s="121">
        <f>M565*N565</f>
        <v>8.3296466692637328</v>
      </c>
      <c r="P565" s="121">
        <f>M565*60*1000</f>
        <v>1612.7775613556682</v>
      </c>
      <c r="Q565" s="123">
        <f>P565*N565/1000</f>
        <v>499.778800155824</v>
      </c>
    </row>
    <row r="566" spans="1:17">
      <c r="A566" s="118"/>
      <c r="B566" s="119" t="s">
        <v>65</v>
      </c>
      <c r="C566" s="147" t="s">
        <v>438</v>
      </c>
      <c r="D566" s="148">
        <v>20</v>
      </c>
      <c r="E566" s="149">
        <v>1983</v>
      </c>
      <c r="F566" s="150">
        <v>33.819000000000003</v>
      </c>
      <c r="G566" s="150">
        <v>2.153</v>
      </c>
      <c r="H566" s="150">
        <v>3.2</v>
      </c>
      <c r="I566" s="150">
        <v>28.466000000000001</v>
      </c>
      <c r="J566" s="151">
        <v>1058.8499999999999</v>
      </c>
      <c r="K566" s="151">
        <v>28.466000000000001</v>
      </c>
      <c r="L566" s="151">
        <v>1058.8499999999999</v>
      </c>
      <c r="M566" s="152">
        <v>2.6883883458469097E-2</v>
      </c>
      <c r="N566" s="151">
        <v>246.2</v>
      </c>
      <c r="O566" s="151">
        <v>6.6188121074750912</v>
      </c>
      <c r="P566" s="151">
        <v>1613.0330075081458</v>
      </c>
      <c r="Q566" s="153">
        <v>397.12872644850546</v>
      </c>
    </row>
    <row r="567" spans="1:17">
      <c r="A567" s="118"/>
      <c r="B567" s="139" t="s">
        <v>126</v>
      </c>
      <c r="C567" s="20" t="s">
        <v>109</v>
      </c>
      <c r="D567" s="18">
        <v>57</v>
      </c>
      <c r="E567" s="18">
        <v>1982</v>
      </c>
      <c r="F567" s="120">
        <v>109.19</v>
      </c>
      <c r="G567" s="120">
        <v>6.72</v>
      </c>
      <c r="H567" s="120">
        <v>8.64</v>
      </c>
      <c r="I567" s="120">
        <f>F567-G567-H567</f>
        <v>93.83</v>
      </c>
      <c r="J567" s="121">
        <v>3486.09</v>
      </c>
      <c r="K567" s="121">
        <f>I567/J567*L567</f>
        <v>93.83</v>
      </c>
      <c r="L567" s="121">
        <v>3486.09</v>
      </c>
      <c r="M567" s="122">
        <f>K567/L567</f>
        <v>2.6915541480569922E-2</v>
      </c>
      <c r="N567" s="121">
        <v>281.32900000000001</v>
      </c>
      <c r="O567" s="121">
        <f>M567*N567</f>
        <v>7.5721223691872561</v>
      </c>
      <c r="P567" s="121">
        <f>M567*60*1000</f>
        <v>1614.9324888341953</v>
      </c>
      <c r="Q567" s="123">
        <f>P567*N567/1000</f>
        <v>454.32734215123531</v>
      </c>
    </row>
    <row r="568" spans="1:17">
      <c r="A568" s="118"/>
      <c r="B568" s="119" t="s">
        <v>866</v>
      </c>
      <c r="C568" s="141" t="s">
        <v>853</v>
      </c>
      <c r="D568" s="142">
        <v>52</v>
      </c>
      <c r="E568" s="142">
        <v>1994</v>
      </c>
      <c r="F568" s="143">
        <v>98.926000000000002</v>
      </c>
      <c r="G568" s="143">
        <v>9.6645000000000003</v>
      </c>
      <c r="H568" s="143">
        <v>8.32</v>
      </c>
      <c r="I568" s="143">
        <v>80.941506000000004</v>
      </c>
      <c r="J568" s="144">
        <v>3006.49</v>
      </c>
      <c r="K568" s="144">
        <v>80.941506000000004</v>
      </c>
      <c r="L568" s="144">
        <v>3006.49</v>
      </c>
      <c r="M568" s="145">
        <v>2.6922260177150104E-2</v>
      </c>
      <c r="N568" s="144">
        <v>306.39900000000006</v>
      </c>
      <c r="O568" s="144">
        <v>8.248953596018616</v>
      </c>
      <c r="P568" s="144">
        <v>1615.3356106290062</v>
      </c>
      <c r="Q568" s="146">
        <v>494.93721576111693</v>
      </c>
    </row>
    <row r="569" spans="1:17">
      <c r="A569" s="118"/>
      <c r="B569" s="139" t="s">
        <v>383</v>
      </c>
      <c r="C569" s="49" t="s">
        <v>359</v>
      </c>
      <c r="D569" s="27">
        <v>70</v>
      </c>
      <c r="E569" s="27" t="s">
        <v>42</v>
      </c>
      <c r="F569" s="124">
        <v>63.07</v>
      </c>
      <c r="G569" s="124">
        <v>6.7409730000000003</v>
      </c>
      <c r="H569" s="124">
        <v>0.48</v>
      </c>
      <c r="I569" s="124">
        <v>55.849024</v>
      </c>
      <c r="J569" s="125">
        <v>2072.2600000000002</v>
      </c>
      <c r="K569" s="125">
        <v>55.849024</v>
      </c>
      <c r="L569" s="125">
        <v>2072.2600000000002</v>
      </c>
      <c r="M569" s="126">
        <v>2.6950780307490371E-2</v>
      </c>
      <c r="N569" s="125">
        <v>265.41500000000002</v>
      </c>
      <c r="O569" s="125">
        <v>7.1531413553125569</v>
      </c>
      <c r="P569" s="125">
        <v>1617.0468184494223</v>
      </c>
      <c r="Q569" s="127">
        <v>429.18848131875342</v>
      </c>
    </row>
    <row r="570" spans="1:17">
      <c r="A570" s="118"/>
      <c r="B570" s="119" t="s">
        <v>866</v>
      </c>
      <c r="C570" s="141" t="s">
        <v>854</v>
      </c>
      <c r="D570" s="142">
        <v>38</v>
      </c>
      <c r="E570" s="142">
        <v>1978</v>
      </c>
      <c r="F570" s="143">
        <v>61.927999999999997</v>
      </c>
      <c r="G570" s="143">
        <v>3.8299979999999998</v>
      </c>
      <c r="H570" s="143">
        <v>5.92</v>
      </c>
      <c r="I570" s="143">
        <v>52.177999999999997</v>
      </c>
      <c r="J570" s="144">
        <v>1934.43</v>
      </c>
      <c r="K570" s="144">
        <v>52.177999999999997</v>
      </c>
      <c r="L570" s="144">
        <v>1934.43</v>
      </c>
      <c r="M570" s="145">
        <v>2.697332030624008E-2</v>
      </c>
      <c r="N570" s="144">
        <v>306.39900000000006</v>
      </c>
      <c r="O570" s="144">
        <v>8.2645983685116562</v>
      </c>
      <c r="P570" s="144">
        <v>1618.3992183744049</v>
      </c>
      <c r="Q570" s="146">
        <v>495.87590211069937</v>
      </c>
    </row>
    <row r="571" spans="1:17">
      <c r="A571" s="118"/>
      <c r="B571" s="139" t="s">
        <v>80</v>
      </c>
      <c r="C571" s="20" t="s">
        <v>85</v>
      </c>
      <c r="D571" s="18">
        <v>35</v>
      </c>
      <c r="E571" s="18" t="s">
        <v>475</v>
      </c>
      <c r="F571" s="120">
        <f>SUM(G571,H571,I571)</f>
        <v>33.18</v>
      </c>
      <c r="G571" s="120">
        <v>0</v>
      </c>
      <c r="H571" s="120">
        <v>0</v>
      </c>
      <c r="I571" s="120">
        <v>33.18</v>
      </c>
      <c r="J571" s="121"/>
      <c r="K571" s="121">
        <f>I571</f>
        <v>33.18</v>
      </c>
      <c r="L571" s="121">
        <v>1229.18</v>
      </c>
      <c r="M571" s="122">
        <f>K571/L571</f>
        <v>2.6993605493092956E-2</v>
      </c>
      <c r="N571" s="121">
        <v>243.07</v>
      </c>
      <c r="O571" s="121">
        <f>M571*N571</f>
        <v>6.5613356872061042</v>
      </c>
      <c r="P571" s="121">
        <f>M571*60*1000</f>
        <v>1619.6163295855774</v>
      </c>
      <c r="Q571" s="123">
        <f>P571*N571/1000</f>
        <v>393.68014123236634</v>
      </c>
    </row>
    <row r="572" spans="1:17">
      <c r="A572" s="118"/>
      <c r="B572" s="139" t="s">
        <v>213</v>
      </c>
      <c r="C572" s="20" t="s">
        <v>200</v>
      </c>
      <c r="D572" s="18">
        <v>50</v>
      </c>
      <c r="E572" s="18">
        <v>1988</v>
      </c>
      <c r="F572" s="120">
        <v>76.11</v>
      </c>
      <c r="G572" s="120">
        <v>3.6835499999999999</v>
      </c>
      <c r="H572" s="120">
        <v>7.84</v>
      </c>
      <c r="I572" s="120">
        <v>64.586449999999999</v>
      </c>
      <c r="J572" s="121">
        <v>2389.81</v>
      </c>
      <c r="K572" s="121">
        <v>64.586449999999999</v>
      </c>
      <c r="L572" s="121">
        <v>2389.81</v>
      </c>
      <c r="M572" s="122">
        <f>K572/L572</f>
        <v>2.7025767738857901E-2</v>
      </c>
      <c r="N572" s="121">
        <v>206.55500000000001</v>
      </c>
      <c r="O572" s="121">
        <f>K572*N572/J572</f>
        <v>5.5823074552997936</v>
      </c>
      <c r="P572" s="121">
        <f>M572*60*1000</f>
        <v>1621.5460643314741</v>
      </c>
      <c r="Q572" s="123">
        <f>O572*60</f>
        <v>334.9384473179876</v>
      </c>
    </row>
    <row r="573" spans="1:17">
      <c r="A573" s="118"/>
      <c r="B573" s="119" t="s">
        <v>65</v>
      </c>
      <c r="C573" s="147" t="s">
        <v>63</v>
      </c>
      <c r="D573" s="148">
        <v>20</v>
      </c>
      <c r="E573" s="149">
        <v>1984</v>
      </c>
      <c r="F573" s="150">
        <v>34.613999999999997</v>
      </c>
      <c r="G573" s="150">
        <v>2.7050000000000001</v>
      </c>
      <c r="H573" s="150">
        <v>3.2</v>
      </c>
      <c r="I573" s="150">
        <v>28.709</v>
      </c>
      <c r="J573" s="151">
        <v>1062.2</v>
      </c>
      <c r="K573" s="151">
        <v>28.709</v>
      </c>
      <c r="L573" s="151">
        <v>1062.2</v>
      </c>
      <c r="M573" s="152">
        <v>2.7027866691771794E-2</v>
      </c>
      <c r="N573" s="151">
        <v>246.2</v>
      </c>
      <c r="O573" s="151">
        <v>6.6542607795142157</v>
      </c>
      <c r="P573" s="151">
        <v>1621.6720015063074</v>
      </c>
      <c r="Q573" s="153">
        <v>399.25564677085288</v>
      </c>
    </row>
    <row r="574" spans="1:17">
      <c r="A574" s="118"/>
      <c r="B574" s="139" t="s">
        <v>953</v>
      </c>
      <c r="C574" s="49" t="s">
        <v>944</v>
      </c>
      <c r="D574" s="27">
        <v>7</v>
      </c>
      <c r="E574" s="27">
        <v>1956</v>
      </c>
      <c r="F574" s="124">
        <v>10.885</v>
      </c>
      <c r="G574" s="124">
        <v>0</v>
      </c>
      <c r="H574" s="124">
        <v>0</v>
      </c>
      <c r="I574" s="124">
        <v>10.885001000000001</v>
      </c>
      <c r="J574" s="125">
        <v>402.24</v>
      </c>
      <c r="K574" s="125">
        <v>10.885001000000001</v>
      </c>
      <c r="L574" s="125">
        <v>402.24</v>
      </c>
      <c r="M574" s="126">
        <v>2.7060961117740655E-2</v>
      </c>
      <c r="N574" s="125">
        <v>292.12</v>
      </c>
      <c r="O574" s="125">
        <v>7.9050479617144003</v>
      </c>
      <c r="P574" s="125">
        <v>1623.6576670644395</v>
      </c>
      <c r="Q574" s="127">
        <v>474.30287770286407</v>
      </c>
    </row>
    <row r="575" spans="1:17">
      <c r="A575" s="118"/>
      <c r="B575" s="139" t="s">
        <v>383</v>
      </c>
      <c r="C575" s="49" t="s">
        <v>354</v>
      </c>
      <c r="D575" s="27">
        <v>60</v>
      </c>
      <c r="E575" s="27">
        <v>1985</v>
      </c>
      <c r="F575" s="124">
        <v>102.598</v>
      </c>
      <c r="G575" s="124">
        <v>8.1947869999999998</v>
      </c>
      <c r="H575" s="124">
        <v>9.52</v>
      </c>
      <c r="I575" s="124">
        <v>84.883210000000005</v>
      </c>
      <c r="J575" s="125">
        <v>3133.55</v>
      </c>
      <c r="K575" s="125">
        <v>84.883210000000005</v>
      </c>
      <c r="L575" s="125">
        <v>3133.55</v>
      </c>
      <c r="M575" s="126">
        <v>2.7088513028354421E-2</v>
      </c>
      <c r="N575" s="125">
        <v>265.41500000000002</v>
      </c>
      <c r="O575" s="125">
        <v>7.1896976854206889</v>
      </c>
      <c r="P575" s="125">
        <v>1625.3107817012653</v>
      </c>
      <c r="Q575" s="127">
        <v>431.38186112524136</v>
      </c>
    </row>
    <row r="576" spans="1:17">
      <c r="A576" s="118"/>
      <c r="B576" s="119" t="s">
        <v>169</v>
      </c>
      <c r="C576" s="20" t="s">
        <v>156</v>
      </c>
      <c r="D576" s="138">
        <v>24</v>
      </c>
      <c r="E576" s="18" t="s">
        <v>42</v>
      </c>
      <c r="F576" s="120">
        <f>G576+H576+I576</f>
        <v>35.646999000000001</v>
      </c>
      <c r="G576" s="120">
        <v>1.224</v>
      </c>
      <c r="H576" s="120">
        <v>3.84</v>
      </c>
      <c r="I576" s="120">
        <v>30.582999000000001</v>
      </c>
      <c r="J576" s="121">
        <v>1127.22</v>
      </c>
      <c r="K576" s="121">
        <v>30.582999000000001</v>
      </c>
      <c r="L576" s="121">
        <v>1127.22</v>
      </c>
      <c r="M576" s="122">
        <f>K576/L576</f>
        <v>2.7131348805024751E-2</v>
      </c>
      <c r="N576" s="121">
        <v>241.2</v>
      </c>
      <c r="O576" s="121">
        <f>M576*N576</f>
        <v>6.5440813317719693</v>
      </c>
      <c r="P576" s="121">
        <f>M576*60*1000</f>
        <v>1627.880928301485</v>
      </c>
      <c r="Q576" s="123">
        <f>P576*N576/1000</f>
        <v>392.64487990631812</v>
      </c>
    </row>
    <row r="577" spans="1:17">
      <c r="A577" s="118"/>
      <c r="B577" s="139" t="s">
        <v>394</v>
      </c>
      <c r="C577" s="20" t="s">
        <v>621</v>
      </c>
      <c r="D577" s="18">
        <v>32</v>
      </c>
      <c r="E577" s="18">
        <v>1962</v>
      </c>
      <c r="F577" s="120">
        <f>SUM(G577:I577)</f>
        <v>39.261003000000002</v>
      </c>
      <c r="G577" s="120">
        <v>1.3182879999999999</v>
      </c>
      <c r="H577" s="120">
        <v>5.12</v>
      </c>
      <c r="I577" s="120">
        <v>32.822715000000002</v>
      </c>
      <c r="J577" s="121">
        <v>1209.0999999999999</v>
      </c>
      <c r="K577" s="121">
        <f>I577</f>
        <v>32.822715000000002</v>
      </c>
      <c r="L577" s="121">
        <f>J577</f>
        <v>1209.0999999999999</v>
      </c>
      <c r="M577" s="122">
        <f>K577/L577</f>
        <v>2.7146402282689608E-2</v>
      </c>
      <c r="N577" s="121">
        <v>220.94300000000001</v>
      </c>
      <c r="O577" s="121">
        <f>M577*N577</f>
        <v>5.9978075595442908</v>
      </c>
      <c r="P577" s="121">
        <f>M577*60*1000</f>
        <v>1628.7841369613764</v>
      </c>
      <c r="Q577" s="123">
        <f>P577*N577/1000</f>
        <v>359.86845357265742</v>
      </c>
    </row>
    <row r="578" spans="1:17">
      <c r="A578" s="118"/>
      <c r="B578" s="119" t="s">
        <v>172</v>
      </c>
      <c r="C578" s="128" t="s">
        <v>563</v>
      </c>
      <c r="D578" s="129">
        <v>48</v>
      </c>
      <c r="E578" s="130" t="s">
        <v>42</v>
      </c>
      <c r="F578" s="131">
        <v>63.21</v>
      </c>
      <c r="G578" s="131">
        <v>2.5299999999999998</v>
      </c>
      <c r="H578" s="132">
        <v>7.6</v>
      </c>
      <c r="I578" s="131">
        <v>53.08</v>
      </c>
      <c r="J578" s="133">
        <v>1955.1</v>
      </c>
      <c r="K578" s="134">
        <v>53.08</v>
      </c>
      <c r="L578" s="133">
        <v>1955.1</v>
      </c>
      <c r="M578" s="135">
        <f>K578/L578</f>
        <v>2.7149506419108998E-2</v>
      </c>
      <c r="N578" s="136">
        <v>223.3</v>
      </c>
      <c r="O578" s="136">
        <f>M578*N578</f>
        <v>6.0624847833870392</v>
      </c>
      <c r="P578" s="136">
        <f>M578*60*1000</f>
        <v>1628.9703851465399</v>
      </c>
      <c r="Q578" s="137">
        <f>P578*N578/1000</f>
        <v>363.74908700322237</v>
      </c>
    </row>
    <row r="579" spans="1:17">
      <c r="A579" s="118"/>
      <c r="B579" s="119" t="s">
        <v>797</v>
      </c>
      <c r="C579" s="49" t="s">
        <v>785</v>
      </c>
      <c r="D579" s="27">
        <v>12</v>
      </c>
      <c r="E579" s="27">
        <v>1981</v>
      </c>
      <c r="F579" s="124">
        <v>22.091999999999999</v>
      </c>
      <c r="G579" s="124">
        <v>0.80474999999999997</v>
      </c>
      <c r="H579" s="124">
        <v>1.84</v>
      </c>
      <c r="I579" s="124">
        <v>19.447248999999999</v>
      </c>
      <c r="J579" s="125">
        <v>716.05</v>
      </c>
      <c r="K579" s="125">
        <v>19.447248999999999</v>
      </c>
      <c r="L579" s="125">
        <v>716.05</v>
      </c>
      <c r="M579" s="126">
        <v>2.7159065707701976E-2</v>
      </c>
      <c r="N579" s="125">
        <v>295.49900000000002</v>
      </c>
      <c r="O579" s="125">
        <v>8.0254767575602273</v>
      </c>
      <c r="P579" s="125">
        <v>1629.5439424621186</v>
      </c>
      <c r="Q579" s="127">
        <v>481.52860545361364</v>
      </c>
    </row>
    <row r="580" spans="1:17">
      <c r="A580" s="118"/>
      <c r="B580" s="119" t="s">
        <v>240</v>
      </c>
      <c r="C580" s="20" t="s">
        <v>227</v>
      </c>
      <c r="D580" s="18">
        <v>20</v>
      </c>
      <c r="E580" s="18">
        <v>1979</v>
      </c>
      <c r="F580" s="120">
        <f>SUM(G580+H580+I580)</f>
        <v>34.1</v>
      </c>
      <c r="G580" s="120">
        <v>1.8</v>
      </c>
      <c r="H580" s="120">
        <v>3.1</v>
      </c>
      <c r="I580" s="120">
        <v>29.2</v>
      </c>
      <c r="J580" s="121">
        <v>1073.9100000000001</v>
      </c>
      <c r="K580" s="121">
        <v>29.2</v>
      </c>
      <c r="L580" s="121">
        <v>1073.9000000000001</v>
      </c>
      <c r="M580" s="122">
        <f>SUM(K580/L580)</f>
        <v>2.7190613651177947E-2</v>
      </c>
      <c r="N580" s="121">
        <v>231.3</v>
      </c>
      <c r="O580" s="121">
        <f>SUM(M580*N580)</f>
        <v>6.2891889375174594</v>
      </c>
      <c r="P580" s="121">
        <f>SUM(M580*60*1000)</f>
        <v>1631.4368190706768</v>
      </c>
      <c r="Q580" s="123">
        <f>SUM(O580*60)</f>
        <v>377.35133625104754</v>
      </c>
    </row>
    <row r="581" spans="1:17">
      <c r="A581" s="118"/>
      <c r="B581" s="119" t="s">
        <v>172</v>
      </c>
      <c r="C581" s="128" t="s">
        <v>557</v>
      </c>
      <c r="D581" s="129">
        <v>18</v>
      </c>
      <c r="E581" s="130" t="s">
        <v>42</v>
      </c>
      <c r="F581" s="131">
        <v>30.44</v>
      </c>
      <c r="G581" s="131">
        <v>1.82</v>
      </c>
      <c r="H581" s="131">
        <v>2.88</v>
      </c>
      <c r="I581" s="131">
        <v>25.741</v>
      </c>
      <c r="J581" s="133">
        <v>946.37</v>
      </c>
      <c r="K581" s="134">
        <v>25.741</v>
      </c>
      <c r="L581" s="133">
        <v>946.37</v>
      </c>
      <c r="M581" s="135">
        <f>K581/L581</f>
        <v>2.7199721039339791E-2</v>
      </c>
      <c r="N581" s="136">
        <v>223.3</v>
      </c>
      <c r="O581" s="136">
        <f>M581*N581</f>
        <v>6.073697708084576</v>
      </c>
      <c r="P581" s="136">
        <f>M581*60*1000</f>
        <v>1631.9832623603877</v>
      </c>
      <c r="Q581" s="137">
        <f>P581*N581/1000</f>
        <v>364.4218624850746</v>
      </c>
    </row>
    <row r="582" spans="1:17">
      <c r="A582" s="118"/>
      <c r="B582" s="119" t="s">
        <v>36</v>
      </c>
      <c r="C582" s="20" t="s">
        <v>35</v>
      </c>
      <c r="D582" s="138">
        <v>22</v>
      </c>
      <c r="E582" s="18">
        <v>1987</v>
      </c>
      <c r="F582" s="120">
        <v>34.960210000000004</v>
      </c>
      <c r="G582" s="120">
        <v>2.1110000000000002</v>
      </c>
      <c r="H582" s="120">
        <v>3.4</v>
      </c>
      <c r="I582" s="120">
        <v>29.449210000000001</v>
      </c>
      <c r="J582" s="121">
        <v>1082.5999999999999</v>
      </c>
      <c r="K582" s="121">
        <v>29.449210000000001</v>
      </c>
      <c r="L582" s="121">
        <v>1082.5999999999999</v>
      </c>
      <c r="M582" s="122">
        <v>2.7202300018474047E-2</v>
      </c>
      <c r="N582" s="121">
        <v>305.64</v>
      </c>
      <c r="O582" s="121">
        <v>8.3141109776464077</v>
      </c>
      <c r="P582" s="121">
        <v>1632.1380011084427</v>
      </c>
      <c r="Q582" s="123">
        <v>498.84665865878441</v>
      </c>
    </row>
    <row r="583" spans="1:17">
      <c r="A583" s="118"/>
      <c r="B583" s="119" t="s">
        <v>151</v>
      </c>
      <c r="C583" s="20" t="s">
        <v>138</v>
      </c>
      <c r="D583" s="18">
        <v>20</v>
      </c>
      <c r="E583" s="18">
        <v>1970</v>
      </c>
      <c r="F583" s="120">
        <f>G583+H583+I583</f>
        <v>30.399000000000001</v>
      </c>
      <c r="G583" s="120">
        <v>1.081</v>
      </c>
      <c r="H583" s="120">
        <v>3.2</v>
      </c>
      <c r="I583" s="120">
        <v>26.117999999999999</v>
      </c>
      <c r="J583" s="121">
        <v>957.46</v>
      </c>
      <c r="K583" s="121">
        <v>26.117999999999999</v>
      </c>
      <c r="L583" s="121">
        <v>957.46</v>
      </c>
      <c r="M583" s="122">
        <f>K583/L583</f>
        <v>2.7278424163933737E-2</v>
      </c>
      <c r="N583" s="121">
        <v>216</v>
      </c>
      <c r="O583" s="121">
        <f>M583*N583*1.09</f>
        <v>6.42243218515656</v>
      </c>
      <c r="P583" s="121">
        <f>M583*60*1000</f>
        <v>1636.7054498360242</v>
      </c>
      <c r="Q583" s="123">
        <f>P583*N583/1000</f>
        <v>353.52837716458123</v>
      </c>
    </row>
    <row r="584" spans="1:17">
      <c r="A584" s="118"/>
      <c r="B584" s="139" t="s">
        <v>394</v>
      </c>
      <c r="C584" s="20" t="s">
        <v>622</v>
      </c>
      <c r="D584" s="18">
        <v>20</v>
      </c>
      <c r="E584" s="18">
        <v>1983</v>
      </c>
      <c r="F584" s="120">
        <f>SUM(G584:I584)</f>
        <v>34.305000999999997</v>
      </c>
      <c r="G584" s="120">
        <v>2.7170000000000001</v>
      </c>
      <c r="H584" s="120">
        <v>3.2</v>
      </c>
      <c r="I584" s="120">
        <v>28.388000999999999</v>
      </c>
      <c r="J584" s="121">
        <v>1040.3900000000001</v>
      </c>
      <c r="K584" s="121">
        <f>I584</f>
        <v>28.388000999999999</v>
      </c>
      <c r="L584" s="121">
        <f>J584</f>
        <v>1040.3900000000001</v>
      </c>
      <c r="M584" s="122">
        <f>K584/L584</f>
        <v>2.7285922586722283E-2</v>
      </c>
      <c r="N584" s="121">
        <v>220.94300000000001</v>
      </c>
      <c r="O584" s="121">
        <f>M584*N584</f>
        <v>6.0286335940781814</v>
      </c>
      <c r="P584" s="121">
        <f>M584*60*1000</f>
        <v>1637.155355203337</v>
      </c>
      <c r="Q584" s="123">
        <f>P584*N584/1000</f>
        <v>361.71801564469092</v>
      </c>
    </row>
    <row r="585" spans="1:17">
      <c r="A585" s="118"/>
      <c r="B585" s="139" t="s">
        <v>43</v>
      </c>
      <c r="C585" s="20" t="s">
        <v>50</v>
      </c>
      <c r="D585" s="18">
        <v>32</v>
      </c>
      <c r="E585" s="18" t="s">
        <v>42</v>
      </c>
      <c r="F585" s="120">
        <f>G585+H585+I585</f>
        <v>57.177999999999997</v>
      </c>
      <c r="G585" s="120">
        <v>3.6429999999999998</v>
      </c>
      <c r="H585" s="120">
        <v>5.12</v>
      </c>
      <c r="I585" s="120">
        <v>48.414999999999999</v>
      </c>
      <c r="J585" s="121">
        <v>1774.12</v>
      </c>
      <c r="K585" s="121">
        <f>I585</f>
        <v>48.414999999999999</v>
      </c>
      <c r="L585" s="121">
        <f>J585</f>
        <v>1774.12</v>
      </c>
      <c r="M585" s="122">
        <f>K585/L585</f>
        <v>2.7289585822830476E-2</v>
      </c>
      <c r="N585" s="121">
        <v>328.42</v>
      </c>
      <c r="O585" s="121">
        <f>M585*N585</f>
        <v>8.9624457759339844</v>
      </c>
      <c r="P585" s="121">
        <f>M585*60*1000</f>
        <v>1637.3751493698285</v>
      </c>
      <c r="Q585" s="123">
        <f>P585*N585/1000</f>
        <v>537.74674655603906</v>
      </c>
    </row>
    <row r="586" spans="1:17">
      <c r="A586" s="118"/>
      <c r="B586" s="139" t="s">
        <v>43</v>
      </c>
      <c r="C586" s="20" t="s">
        <v>589</v>
      </c>
      <c r="D586" s="18">
        <v>40</v>
      </c>
      <c r="E586" s="18" t="s">
        <v>42</v>
      </c>
      <c r="F586" s="120">
        <f>G586+H586+I586</f>
        <v>63.653000000000006</v>
      </c>
      <c r="G586" s="120">
        <v>4.431</v>
      </c>
      <c r="H586" s="120">
        <v>6.4</v>
      </c>
      <c r="I586" s="120">
        <v>52.822000000000003</v>
      </c>
      <c r="J586" s="121">
        <v>1935.84</v>
      </c>
      <c r="K586" s="121">
        <v>51.082999999999998</v>
      </c>
      <c r="L586" s="121">
        <v>1871.86</v>
      </c>
      <c r="M586" s="122">
        <f>K586/L586</f>
        <v>2.7289968266857565E-2</v>
      </c>
      <c r="N586" s="121">
        <v>328.42</v>
      </c>
      <c r="O586" s="121">
        <f>M586*N586</f>
        <v>8.9625713782013623</v>
      </c>
      <c r="P586" s="121">
        <f>M586*60*1000</f>
        <v>1637.3980960114538</v>
      </c>
      <c r="Q586" s="123">
        <f>P586*N586/1000</f>
        <v>537.75428269208169</v>
      </c>
    </row>
    <row r="587" spans="1:17">
      <c r="A587" s="118"/>
      <c r="B587" s="119" t="s">
        <v>169</v>
      </c>
      <c r="C587" s="20" t="s">
        <v>539</v>
      </c>
      <c r="D587" s="138">
        <v>45</v>
      </c>
      <c r="E587" s="18" t="s">
        <v>42</v>
      </c>
      <c r="F587" s="120">
        <f>G587+H587+I587</f>
        <v>73.920000999999999</v>
      </c>
      <c r="G587" s="120">
        <v>3.2130000000000001</v>
      </c>
      <c r="H587" s="120">
        <v>7.2</v>
      </c>
      <c r="I587" s="120">
        <v>63.507001000000002</v>
      </c>
      <c r="J587" s="121">
        <v>2325.58</v>
      </c>
      <c r="K587" s="121">
        <v>63.507001000000002</v>
      </c>
      <c r="L587" s="121">
        <v>2325.58</v>
      </c>
      <c r="M587" s="122">
        <f>K587/L587</f>
        <v>2.7308026814816092E-2</v>
      </c>
      <c r="N587" s="121">
        <v>241.2</v>
      </c>
      <c r="O587" s="121">
        <f>M587*N587</f>
        <v>6.5866960677336408</v>
      </c>
      <c r="P587" s="121">
        <f>M587*60*1000</f>
        <v>1638.4816088889656</v>
      </c>
      <c r="Q587" s="123">
        <f>P587*N587/1000</f>
        <v>395.2017640640185</v>
      </c>
    </row>
    <row r="588" spans="1:17">
      <c r="A588" s="118"/>
      <c r="B588" s="119" t="s">
        <v>866</v>
      </c>
      <c r="C588" s="141" t="s">
        <v>856</v>
      </c>
      <c r="D588" s="142">
        <v>33</v>
      </c>
      <c r="E588" s="142">
        <v>1978</v>
      </c>
      <c r="F588" s="143">
        <v>32.646000000000001</v>
      </c>
      <c r="G588" s="143">
        <v>2.3969999999999998</v>
      </c>
      <c r="H588" s="143">
        <v>0.27</v>
      </c>
      <c r="I588" s="143">
        <v>29.978998000000001</v>
      </c>
      <c r="J588" s="144">
        <v>1095.47</v>
      </c>
      <c r="K588" s="144">
        <v>29.978998000000001</v>
      </c>
      <c r="L588" s="144">
        <v>1095.47</v>
      </c>
      <c r="M588" s="145">
        <v>2.7366334084913325E-2</v>
      </c>
      <c r="N588" s="144">
        <v>306.39900000000006</v>
      </c>
      <c r="O588" s="144">
        <v>8.3850173972833595</v>
      </c>
      <c r="P588" s="144">
        <v>1641.9800450947994</v>
      </c>
      <c r="Q588" s="146">
        <v>503.10104383700155</v>
      </c>
    </row>
    <row r="589" spans="1:17">
      <c r="A589" s="118"/>
      <c r="B589" s="119" t="s">
        <v>866</v>
      </c>
      <c r="C589" s="141" t="s">
        <v>855</v>
      </c>
      <c r="D589" s="142">
        <v>37</v>
      </c>
      <c r="E589" s="142">
        <v>1983</v>
      </c>
      <c r="F589" s="143">
        <v>65.67</v>
      </c>
      <c r="G589" s="143">
        <v>3.8759999999999999</v>
      </c>
      <c r="H589" s="143">
        <v>6.08</v>
      </c>
      <c r="I589" s="143">
        <v>55.714002999999998</v>
      </c>
      <c r="J589" s="144">
        <v>2034.47</v>
      </c>
      <c r="K589" s="144">
        <v>55.714002999999998</v>
      </c>
      <c r="L589" s="144">
        <v>2034.47</v>
      </c>
      <c r="M589" s="145">
        <v>2.7385020668773685E-2</v>
      </c>
      <c r="N589" s="144">
        <v>306.39900000000006</v>
      </c>
      <c r="O589" s="144">
        <v>8.3907429478915905</v>
      </c>
      <c r="P589" s="144">
        <v>1643.1012401264211</v>
      </c>
      <c r="Q589" s="146">
        <v>503.44457687349541</v>
      </c>
    </row>
    <row r="590" spans="1:17">
      <c r="A590" s="118"/>
      <c r="B590" s="139" t="s">
        <v>43</v>
      </c>
      <c r="C590" s="20" t="s">
        <v>590</v>
      </c>
      <c r="D590" s="18">
        <v>22</v>
      </c>
      <c r="E590" s="18" t="s">
        <v>42</v>
      </c>
      <c r="F590" s="120">
        <f>G590+H590+I590</f>
        <v>39.945999999999998</v>
      </c>
      <c r="G590" s="120">
        <v>3.1</v>
      </c>
      <c r="H590" s="120">
        <v>3.36</v>
      </c>
      <c r="I590" s="120">
        <v>33.485999999999997</v>
      </c>
      <c r="J590" s="121">
        <v>1222.74</v>
      </c>
      <c r="K590" s="121">
        <f>I590</f>
        <v>33.485999999999997</v>
      </c>
      <c r="L590" s="121">
        <f>J590</f>
        <v>1222.74</v>
      </c>
      <c r="M590" s="122">
        <f>K590/L590</f>
        <v>2.7386034643505568E-2</v>
      </c>
      <c r="N590" s="121">
        <v>328.42</v>
      </c>
      <c r="O590" s="121">
        <f>M590*N590</f>
        <v>8.9941214976200996</v>
      </c>
      <c r="P590" s="121">
        <f>M590*60*1000</f>
        <v>1643.162078610334</v>
      </c>
      <c r="Q590" s="123">
        <f>P590*N590/1000</f>
        <v>539.64728985720592</v>
      </c>
    </row>
    <row r="591" spans="1:17">
      <c r="A591" s="118"/>
      <c r="B591" s="139" t="s">
        <v>383</v>
      </c>
      <c r="C591" s="49" t="s">
        <v>358</v>
      </c>
      <c r="D591" s="27">
        <v>32</v>
      </c>
      <c r="E591" s="27">
        <v>1986</v>
      </c>
      <c r="F591" s="124">
        <v>66.283000000000001</v>
      </c>
      <c r="G591" s="124">
        <v>5.7913560000000004</v>
      </c>
      <c r="H591" s="124">
        <v>7.68</v>
      </c>
      <c r="I591" s="124">
        <v>52.811639999999997</v>
      </c>
      <c r="J591" s="125">
        <v>1927.93</v>
      </c>
      <c r="K591" s="125">
        <v>52.811639999999997</v>
      </c>
      <c r="L591" s="125">
        <v>1927.93</v>
      </c>
      <c r="M591" s="126">
        <v>2.7392924016950822E-2</v>
      </c>
      <c r="N591" s="125">
        <v>265.41500000000002</v>
      </c>
      <c r="O591" s="125">
        <v>7.2704929279590029</v>
      </c>
      <c r="P591" s="125">
        <v>1643.5754410170493</v>
      </c>
      <c r="Q591" s="127">
        <v>436.2295756775402</v>
      </c>
    </row>
    <row r="592" spans="1:17">
      <c r="A592" s="118"/>
      <c r="B592" s="119" t="s">
        <v>300</v>
      </c>
      <c r="C592" s="20" t="s">
        <v>682</v>
      </c>
      <c r="D592" s="18">
        <v>5</v>
      </c>
      <c r="E592" s="18" t="s">
        <v>42</v>
      </c>
      <c r="F592" s="120">
        <f>G592+H592+I592</f>
        <v>8</v>
      </c>
      <c r="G592" s="120">
        <v>0.3821</v>
      </c>
      <c r="H592" s="120">
        <v>0</v>
      </c>
      <c r="I592" s="120">
        <v>7.6178999999999997</v>
      </c>
      <c r="J592" s="121">
        <v>277.95999999999998</v>
      </c>
      <c r="K592" s="121">
        <f>I592</f>
        <v>7.6178999999999997</v>
      </c>
      <c r="L592" s="121">
        <f>J592</f>
        <v>277.95999999999998</v>
      </c>
      <c r="M592" s="122">
        <f>K592/L592</f>
        <v>2.7406461361346956E-2</v>
      </c>
      <c r="N592" s="121">
        <v>174.6</v>
      </c>
      <c r="O592" s="121">
        <f>M592*N592</f>
        <v>4.7851681536911785</v>
      </c>
      <c r="P592" s="121">
        <f>M592*60*1000</f>
        <v>1644.3876816808174</v>
      </c>
      <c r="Q592" s="123">
        <f>P592*N592/1000</f>
        <v>287.11008922147067</v>
      </c>
    </row>
    <row r="593" spans="1:17">
      <c r="A593" s="118"/>
      <c r="B593" s="139" t="s">
        <v>394</v>
      </c>
      <c r="C593" s="20" t="s">
        <v>623</v>
      </c>
      <c r="D593" s="18">
        <v>24</v>
      </c>
      <c r="E593" s="18">
        <v>1964</v>
      </c>
      <c r="F593" s="120">
        <f>SUM(G593:I593)</f>
        <v>32.121000000000002</v>
      </c>
      <c r="G593" s="120">
        <v>1.5269539999999999</v>
      </c>
      <c r="H593" s="120">
        <v>0.69</v>
      </c>
      <c r="I593" s="120">
        <v>29.904046000000001</v>
      </c>
      <c r="J593" s="121">
        <v>1088.51</v>
      </c>
      <c r="K593" s="121">
        <f>I593</f>
        <v>29.904046000000001</v>
      </c>
      <c r="L593" s="121">
        <f>J593</f>
        <v>1088.51</v>
      </c>
      <c r="M593" s="122">
        <f>K593/L593</f>
        <v>2.7472458682051611E-2</v>
      </c>
      <c r="N593" s="121">
        <v>220.94300000000001</v>
      </c>
      <c r="O593" s="121">
        <f>M593*N593</f>
        <v>6.0698474385885293</v>
      </c>
      <c r="P593" s="121">
        <f>M593*60*1000</f>
        <v>1648.3475209230967</v>
      </c>
      <c r="Q593" s="123">
        <f>P593*N593/1000</f>
        <v>364.19084631531177</v>
      </c>
    </row>
    <row r="594" spans="1:17">
      <c r="A594" s="118"/>
      <c r="B594" s="139" t="s">
        <v>394</v>
      </c>
      <c r="C594" s="20" t="s">
        <v>624</v>
      </c>
      <c r="D594" s="18">
        <v>12</v>
      </c>
      <c r="E594" s="18">
        <v>1995</v>
      </c>
      <c r="F594" s="120">
        <f>SUM(G594:I594)</f>
        <v>29.903000000000002</v>
      </c>
      <c r="G594" s="120">
        <v>1.30416</v>
      </c>
      <c r="H594" s="120">
        <v>1.853</v>
      </c>
      <c r="I594" s="120">
        <v>26.745840000000001</v>
      </c>
      <c r="J594" s="121">
        <v>972.64</v>
      </c>
      <c r="K594" s="121">
        <f>I594</f>
        <v>26.745840000000001</v>
      </c>
      <c r="L594" s="121">
        <f>J594</f>
        <v>972.64</v>
      </c>
      <c r="M594" s="122">
        <f>K594/L594</f>
        <v>2.7498190491857213E-2</v>
      </c>
      <c r="N594" s="121">
        <v>220.94300000000001</v>
      </c>
      <c r="O594" s="121">
        <f>M594*N594</f>
        <v>6.075532701842409</v>
      </c>
      <c r="P594" s="121">
        <f>M594*60*1000</f>
        <v>1649.8914295114328</v>
      </c>
      <c r="Q594" s="123">
        <f>P594*N594/1000</f>
        <v>364.5319621105445</v>
      </c>
    </row>
    <row r="595" spans="1:17">
      <c r="A595" s="118"/>
      <c r="B595" s="139" t="s">
        <v>213</v>
      </c>
      <c r="C595" s="20" t="s">
        <v>201</v>
      </c>
      <c r="D595" s="18">
        <v>60</v>
      </c>
      <c r="E595" s="18">
        <v>1985</v>
      </c>
      <c r="F595" s="120">
        <v>123.75</v>
      </c>
      <c r="G595" s="120">
        <v>6.4603799999999998</v>
      </c>
      <c r="H595" s="120">
        <v>9.36</v>
      </c>
      <c r="I595" s="120">
        <v>107.92959999999999</v>
      </c>
      <c r="J595" s="121">
        <v>3912.05</v>
      </c>
      <c r="K595" s="121">
        <v>107.92959999999999</v>
      </c>
      <c r="L595" s="121">
        <v>3912.05</v>
      </c>
      <c r="M595" s="122">
        <f>K595/L595</f>
        <v>2.7589013432854893E-2</v>
      </c>
      <c r="N595" s="121">
        <v>206.55500000000001</v>
      </c>
      <c r="O595" s="121">
        <f>K595*N595/J595</f>
        <v>5.698648669623342</v>
      </c>
      <c r="P595" s="121">
        <f>M595*60*1000</f>
        <v>1655.3408059712935</v>
      </c>
      <c r="Q595" s="123">
        <f>O595*60</f>
        <v>341.91892017740054</v>
      </c>
    </row>
    <row r="596" spans="1:17">
      <c r="A596" s="118"/>
      <c r="B596" s="139" t="s">
        <v>43</v>
      </c>
      <c r="C596" s="20" t="s">
        <v>591</v>
      </c>
      <c r="D596" s="18">
        <v>22</v>
      </c>
      <c r="E596" s="18" t="s">
        <v>42</v>
      </c>
      <c r="F596" s="120">
        <f>G596+H596+I596</f>
        <v>38.234999999999999</v>
      </c>
      <c r="G596" s="120">
        <v>2.0030000000000001</v>
      </c>
      <c r="H596" s="120">
        <v>3.52</v>
      </c>
      <c r="I596" s="120">
        <v>32.712000000000003</v>
      </c>
      <c r="J596" s="121">
        <v>1184.78</v>
      </c>
      <c r="K596" s="121">
        <f>I596</f>
        <v>32.712000000000003</v>
      </c>
      <c r="L596" s="121">
        <f>J596</f>
        <v>1184.78</v>
      </c>
      <c r="M596" s="122">
        <f>K596/L596</f>
        <v>2.7610189233444188E-2</v>
      </c>
      <c r="N596" s="121">
        <v>328.42</v>
      </c>
      <c r="O596" s="121">
        <f>M596*N596</f>
        <v>9.0677383480477403</v>
      </c>
      <c r="P596" s="121">
        <f>M596*60*1000</f>
        <v>1656.6113540066515</v>
      </c>
      <c r="Q596" s="123">
        <f>P596*N596/1000</f>
        <v>544.06430088286447</v>
      </c>
    </row>
    <row r="597" spans="1:17">
      <c r="A597" s="118"/>
      <c r="B597" s="139" t="s">
        <v>394</v>
      </c>
      <c r="C597" s="20" t="s">
        <v>625</v>
      </c>
      <c r="D597" s="18">
        <v>20</v>
      </c>
      <c r="E597" s="18">
        <v>1970</v>
      </c>
      <c r="F597" s="120">
        <f>SUM(G597:I597)</f>
        <v>31.151001000000001</v>
      </c>
      <c r="G597" s="120">
        <v>1.3236680000000001</v>
      </c>
      <c r="H597" s="120">
        <v>3.2</v>
      </c>
      <c r="I597" s="120">
        <v>26.627333</v>
      </c>
      <c r="J597" s="121">
        <v>964.02</v>
      </c>
      <c r="K597" s="121">
        <f>I597</f>
        <v>26.627333</v>
      </c>
      <c r="L597" s="121">
        <f>J597</f>
        <v>964.02</v>
      </c>
      <c r="M597" s="122">
        <f>K597/L597</f>
        <v>2.7621141677558556E-2</v>
      </c>
      <c r="N597" s="121">
        <v>220.94300000000001</v>
      </c>
      <c r="O597" s="121">
        <f>M597*N597</f>
        <v>6.1026979056648205</v>
      </c>
      <c r="P597" s="121">
        <f>M597*60*1000</f>
        <v>1657.2685006535132</v>
      </c>
      <c r="Q597" s="123">
        <f>P597*N597/1000</f>
        <v>366.16187433988921</v>
      </c>
    </row>
    <row r="598" spans="1:17">
      <c r="A598" s="118"/>
      <c r="B598" s="139" t="s">
        <v>43</v>
      </c>
      <c r="C598" s="20" t="s">
        <v>592</v>
      </c>
      <c r="D598" s="18">
        <v>22</v>
      </c>
      <c r="E598" s="18" t="s">
        <v>42</v>
      </c>
      <c r="F598" s="120">
        <f>G598+H598+I598</f>
        <v>39.736000000000004</v>
      </c>
      <c r="G598" s="120">
        <v>2.4140000000000001</v>
      </c>
      <c r="H598" s="120">
        <v>3.36</v>
      </c>
      <c r="I598" s="120">
        <v>33.962000000000003</v>
      </c>
      <c r="J598" s="121">
        <v>1229.0999999999999</v>
      </c>
      <c r="K598" s="121">
        <f>I598</f>
        <v>33.962000000000003</v>
      </c>
      <c r="L598" s="121">
        <f>J598</f>
        <v>1229.0999999999999</v>
      </c>
      <c r="M598" s="122">
        <f>K598/L598</f>
        <v>2.7631600357985522E-2</v>
      </c>
      <c r="N598" s="121">
        <v>328.42</v>
      </c>
      <c r="O598" s="121">
        <f>M598*N598</f>
        <v>9.0747701895696053</v>
      </c>
      <c r="P598" s="121">
        <f>M598*60*1000</f>
        <v>1657.8960214791314</v>
      </c>
      <c r="Q598" s="123">
        <f>P598*N598/1000</f>
        <v>544.48621137417626</v>
      </c>
    </row>
    <row r="599" spans="1:17">
      <c r="A599" s="118"/>
      <c r="B599" s="119" t="s">
        <v>300</v>
      </c>
      <c r="C599" s="20" t="s">
        <v>288</v>
      </c>
      <c r="D599" s="18">
        <v>10</v>
      </c>
      <c r="E599" s="18" t="s">
        <v>42</v>
      </c>
      <c r="F599" s="120">
        <f>G599+H599+I599</f>
        <v>20.279999999999998</v>
      </c>
      <c r="G599" s="120">
        <v>0.72050000000000003</v>
      </c>
      <c r="H599" s="120">
        <v>1.6</v>
      </c>
      <c r="I599" s="120">
        <v>17.959499999999998</v>
      </c>
      <c r="J599" s="121">
        <v>649.88</v>
      </c>
      <c r="K599" s="121">
        <f>I599</f>
        <v>17.959499999999998</v>
      </c>
      <c r="L599" s="121">
        <f>J599</f>
        <v>649.88</v>
      </c>
      <c r="M599" s="122">
        <f>K599/L599</f>
        <v>2.7635101864959682E-2</v>
      </c>
      <c r="N599" s="121">
        <v>174.6</v>
      </c>
      <c r="O599" s="121">
        <f>M599*N599</f>
        <v>4.8250887856219604</v>
      </c>
      <c r="P599" s="121">
        <f>M599*60*1000</f>
        <v>1658.1061118975811</v>
      </c>
      <c r="Q599" s="123">
        <f>P599*N599/1000</f>
        <v>289.50532713731764</v>
      </c>
    </row>
    <row r="600" spans="1:17">
      <c r="A600" s="118"/>
      <c r="B600" s="139" t="s">
        <v>43</v>
      </c>
      <c r="C600" s="20" t="s">
        <v>593</v>
      </c>
      <c r="D600" s="18">
        <v>22</v>
      </c>
      <c r="E600" s="18" t="s">
        <v>42</v>
      </c>
      <c r="F600" s="120">
        <f>G600+H600+I600</f>
        <v>37.9</v>
      </c>
      <c r="G600" s="120">
        <v>1.1060000000000001</v>
      </c>
      <c r="H600" s="120">
        <v>3.36</v>
      </c>
      <c r="I600" s="120">
        <v>33.433999999999997</v>
      </c>
      <c r="J600" s="121">
        <v>1209.73</v>
      </c>
      <c r="K600" s="121">
        <f>I600</f>
        <v>33.433999999999997</v>
      </c>
      <c r="L600" s="121">
        <f>J600</f>
        <v>1209.73</v>
      </c>
      <c r="M600" s="122">
        <f>K600/L600</f>
        <v>2.7637572020202852E-2</v>
      </c>
      <c r="N600" s="121">
        <v>328.42</v>
      </c>
      <c r="O600" s="121">
        <f>M600*N600</f>
        <v>9.076731402875021</v>
      </c>
      <c r="P600" s="121">
        <f>M600*60*1000</f>
        <v>1658.2543212121711</v>
      </c>
      <c r="Q600" s="123">
        <f>P600*N600/1000</f>
        <v>544.60388417250124</v>
      </c>
    </row>
    <row r="601" spans="1:17">
      <c r="A601" s="118"/>
      <c r="B601" s="119" t="s">
        <v>65</v>
      </c>
      <c r="C601" s="147" t="s">
        <v>440</v>
      </c>
      <c r="D601" s="148">
        <v>20</v>
      </c>
      <c r="E601" s="149">
        <v>1986</v>
      </c>
      <c r="F601" s="150">
        <v>34.384999999999998</v>
      </c>
      <c r="G601" s="150">
        <v>2.0419999999999998</v>
      </c>
      <c r="H601" s="150">
        <v>3.2</v>
      </c>
      <c r="I601" s="150">
        <v>29.143000000000001</v>
      </c>
      <c r="J601" s="151">
        <v>1054.27</v>
      </c>
      <c r="K601" s="151">
        <v>29.143000000000001</v>
      </c>
      <c r="L601" s="151">
        <v>1054.27</v>
      </c>
      <c r="M601" s="152">
        <v>2.764282394453034E-2</v>
      </c>
      <c r="N601" s="151">
        <v>246.2</v>
      </c>
      <c r="O601" s="151">
        <v>6.8056632551433696</v>
      </c>
      <c r="P601" s="151">
        <v>1658.5694366718205</v>
      </c>
      <c r="Q601" s="153">
        <v>408.33979530860222</v>
      </c>
    </row>
    <row r="602" spans="1:17">
      <c r="A602" s="118"/>
      <c r="B602" s="139" t="s">
        <v>953</v>
      </c>
      <c r="C602" s="49" t="s">
        <v>938</v>
      </c>
      <c r="D602" s="27">
        <v>12</v>
      </c>
      <c r="E602" s="27">
        <v>1991</v>
      </c>
      <c r="F602" s="124">
        <v>26.209</v>
      </c>
      <c r="G602" s="124">
        <v>1.5734520000000001</v>
      </c>
      <c r="H602" s="124">
        <v>2</v>
      </c>
      <c r="I602" s="124">
        <v>22.635546999999999</v>
      </c>
      <c r="J602" s="125">
        <v>818.44</v>
      </c>
      <c r="K602" s="125">
        <v>22.635546999999999</v>
      </c>
      <c r="L602" s="125">
        <v>818.44</v>
      </c>
      <c r="M602" s="126">
        <v>2.765694125409315E-2</v>
      </c>
      <c r="N602" s="125">
        <v>267.26799999999997</v>
      </c>
      <c r="O602" s="125">
        <v>7.3918153750989672</v>
      </c>
      <c r="P602" s="125">
        <v>1659.416475245589</v>
      </c>
      <c r="Q602" s="127">
        <v>443.50892250593802</v>
      </c>
    </row>
    <row r="603" spans="1:17">
      <c r="A603" s="118"/>
      <c r="B603" s="119" t="s">
        <v>300</v>
      </c>
      <c r="C603" s="20" t="s">
        <v>683</v>
      </c>
      <c r="D603" s="18">
        <v>48</v>
      </c>
      <c r="E603" s="18" t="s">
        <v>42</v>
      </c>
      <c r="F603" s="120">
        <f>G603+H603+I603</f>
        <v>64.679999999999993</v>
      </c>
      <c r="G603" s="120">
        <v>3.4962</v>
      </c>
      <c r="H603" s="120">
        <v>7.68</v>
      </c>
      <c r="I603" s="120">
        <v>53.503799999999998</v>
      </c>
      <c r="J603" s="121">
        <v>1934.15</v>
      </c>
      <c r="K603" s="121">
        <f>I603</f>
        <v>53.503799999999998</v>
      </c>
      <c r="L603" s="121">
        <f>J603</f>
        <v>1934.15</v>
      </c>
      <c r="M603" s="122">
        <f>K603/L603</f>
        <v>2.7662694206757488E-2</v>
      </c>
      <c r="N603" s="121">
        <v>174.6</v>
      </c>
      <c r="O603" s="121">
        <f>M603*N603</f>
        <v>4.8299064084998573</v>
      </c>
      <c r="P603" s="121">
        <f>M603*60*1000</f>
        <v>1659.7616524054492</v>
      </c>
      <c r="Q603" s="123">
        <f>P603*N603/1000</f>
        <v>289.79438450999146</v>
      </c>
    </row>
    <row r="604" spans="1:17">
      <c r="A604" s="118"/>
      <c r="B604" s="119" t="s">
        <v>77</v>
      </c>
      <c r="C604" s="20" t="s">
        <v>469</v>
      </c>
      <c r="D604" s="18">
        <v>18</v>
      </c>
      <c r="E604" s="18">
        <v>1974</v>
      </c>
      <c r="F604" s="120">
        <f>SUM(G604:I604)</f>
        <v>26.003</v>
      </c>
      <c r="G604" s="120">
        <v>1.3031800000000002</v>
      </c>
      <c r="H604" s="120">
        <v>2.6941860000000002</v>
      </c>
      <c r="I604" s="120">
        <v>22.005634000000001</v>
      </c>
      <c r="J604" s="121">
        <v>794.45</v>
      </c>
      <c r="K604" s="121">
        <v>22.005634000000001</v>
      </c>
      <c r="L604" s="121">
        <v>794.45</v>
      </c>
      <c r="M604" s="122">
        <f>K604/L604</f>
        <v>2.7699205739820001E-2</v>
      </c>
      <c r="N604" s="121">
        <v>241</v>
      </c>
      <c r="O604" s="121">
        <f>M604*N604</f>
        <v>6.6755085832966206</v>
      </c>
      <c r="P604" s="121">
        <f>M604*60*1000</f>
        <v>1661.9523443892001</v>
      </c>
      <c r="Q604" s="123">
        <f>P604*N604/1000</f>
        <v>400.53051499779718</v>
      </c>
    </row>
    <row r="605" spans="1:17">
      <c r="A605" s="118"/>
      <c r="B605" s="139" t="s">
        <v>394</v>
      </c>
      <c r="C605" s="20" t="s">
        <v>626</v>
      </c>
      <c r="D605" s="18">
        <v>27</v>
      </c>
      <c r="E605" s="18">
        <v>1963</v>
      </c>
      <c r="F605" s="120">
        <f>SUM(G605:I605)</f>
        <v>36.054001999999997</v>
      </c>
      <c r="G605" s="120">
        <v>1.87473</v>
      </c>
      <c r="H605" s="120">
        <v>0.25</v>
      </c>
      <c r="I605" s="120">
        <v>33.929271999999997</v>
      </c>
      <c r="J605" s="121">
        <v>1224.27</v>
      </c>
      <c r="K605" s="121">
        <f>I605</f>
        <v>33.929271999999997</v>
      </c>
      <c r="L605" s="121">
        <f>J605</f>
        <v>1224.27</v>
      </c>
      <c r="M605" s="122">
        <f>K605/L605</f>
        <v>2.7713880108146079E-2</v>
      </c>
      <c r="N605" s="121">
        <v>220.94300000000001</v>
      </c>
      <c r="O605" s="121">
        <f>M605*N605</f>
        <v>6.1231878127341197</v>
      </c>
      <c r="P605" s="121">
        <f>M605*60*1000</f>
        <v>1662.8328064887648</v>
      </c>
      <c r="Q605" s="123">
        <f>P605*N605/1000</f>
        <v>367.3912687640472</v>
      </c>
    </row>
    <row r="606" spans="1:17">
      <c r="A606" s="118"/>
      <c r="B606" s="139" t="s">
        <v>887</v>
      </c>
      <c r="C606" s="141" t="s">
        <v>873</v>
      </c>
      <c r="D606" s="142">
        <v>35</v>
      </c>
      <c r="E606" s="142">
        <v>1972</v>
      </c>
      <c r="F606" s="143">
        <v>50.472999999999999</v>
      </c>
      <c r="G606" s="143">
        <v>2.6713290000000001</v>
      </c>
      <c r="H606" s="143">
        <v>5.76</v>
      </c>
      <c r="I606" s="143">
        <v>42.041670000000003</v>
      </c>
      <c r="J606" s="144">
        <v>1516.82</v>
      </c>
      <c r="K606" s="144">
        <v>42.041670000000003</v>
      </c>
      <c r="L606" s="144">
        <v>1516.82</v>
      </c>
      <c r="M606" s="145">
        <v>2.7716980261336219E-2</v>
      </c>
      <c r="N606" s="144">
        <v>243.39700000000002</v>
      </c>
      <c r="O606" s="144">
        <v>6.7462298446684521</v>
      </c>
      <c r="P606" s="144">
        <v>1663.018815680173</v>
      </c>
      <c r="Q606" s="146">
        <v>404.77379068010708</v>
      </c>
    </row>
    <row r="607" spans="1:17">
      <c r="A607" s="118"/>
      <c r="B607" s="119" t="s">
        <v>169</v>
      </c>
      <c r="C607" s="20" t="s">
        <v>160</v>
      </c>
      <c r="D607" s="138">
        <v>28</v>
      </c>
      <c r="E607" s="18" t="s">
        <v>42</v>
      </c>
      <c r="F607" s="120">
        <f>G607+H607+I607</f>
        <v>41.999997999999998</v>
      </c>
      <c r="G607" s="120">
        <v>0</v>
      </c>
      <c r="H607" s="120">
        <v>0</v>
      </c>
      <c r="I607" s="120">
        <v>41.999997999999998</v>
      </c>
      <c r="J607" s="121">
        <v>1512.77</v>
      </c>
      <c r="K607" s="121">
        <v>41.999997999999998</v>
      </c>
      <c r="L607" s="121">
        <v>1512.77</v>
      </c>
      <c r="M607" s="122">
        <f>K607/L607</f>
        <v>2.7763637565525492E-2</v>
      </c>
      <c r="N607" s="121">
        <v>241.2</v>
      </c>
      <c r="O607" s="121">
        <f>M607*N607</f>
        <v>6.6965893808047481</v>
      </c>
      <c r="P607" s="121">
        <f>M607*60*1000</f>
        <v>1665.8182539315296</v>
      </c>
      <c r="Q607" s="123">
        <f>P607*N607/1000</f>
        <v>401.79536284828492</v>
      </c>
    </row>
    <row r="608" spans="1:17">
      <c r="A608" s="118"/>
      <c r="B608" s="139" t="s">
        <v>394</v>
      </c>
      <c r="C608" s="20" t="s">
        <v>627</v>
      </c>
      <c r="D608" s="18">
        <v>32</v>
      </c>
      <c r="E608" s="18">
        <v>1962</v>
      </c>
      <c r="F608" s="120">
        <f>SUM(G608:I608)</f>
        <v>40.806998999999998</v>
      </c>
      <c r="G608" s="120">
        <v>2.1464300000000001</v>
      </c>
      <c r="H608" s="120">
        <v>5.12</v>
      </c>
      <c r="I608" s="120">
        <v>33.540568999999998</v>
      </c>
      <c r="J608" s="121">
        <v>1208.05</v>
      </c>
      <c r="K608" s="121">
        <f>I608</f>
        <v>33.540568999999998</v>
      </c>
      <c r="L608" s="121">
        <f>J608</f>
        <v>1208.05</v>
      </c>
      <c r="M608" s="122">
        <f>K608/L608</f>
        <v>2.7764222507346548E-2</v>
      </c>
      <c r="N608" s="121">
        <v>220.94300000000001</v>
      </c>
      <c r="O608" s="121">
        <f>M608*N608</f>
        <v>6.1343106134406691</v>
      </c>
      <c r="P608" s="121">
        <f>M608*60*1000</f>
        <v>1665.8533504407928</v>
      </c>
      <c r="Q608" s="123">
        <f>P608*N608/1000</f>
        <v>368.05863680644012</v>
      </c>
    </row>
    <row r="609" spans="1:17">
      <c r="A609" s="118"/>
      <c r="B609" s="119" t="s">
        <v>65</v>
      </c>
      <c r="C609" s="147" t="s">
        <v>57</v>
      </c>
      <c r="D609" s="148">
        <v>20</v>
      </c>
      <c r="E609" s="149">
        <v>1984</v>
      </c>
      <c r="F609" s="150">
        <v>35.686999999999998</v>
      </c>
      <c r="G609" s="150">
        <v>2.8149999999999999</v>
      </c>
      <c r="H609" s="150">
        <v>3.2</v>
      </c>
      <c r="I609" s="150">
        <v>29.672000000000001</v>
      </c>
      <c r="J609" s="151">
        <v>1066.7</v>
      </c>
      <c r="K609" s="151">
        <v>29.672000000000001</v>
      </c>
      <c r="L609" s="151">
        <v>1066.7</v>
      </c>
      <c r="M609" s="152">
        <v>2.7816630730289678E-2</v>
      </c>
      <c r="N609" s="151">
        <v>246.2</v>
      </c>
      <c r="O609" s="151">
        <v>6.8484544857973182</v>
      </c>
      <c r="P609" s="151">
        <v>1668.9978438173807</v>
      </c>
      <c r="Q609" s="153">
        <v>410.90726914783909</v>
      </c>
    </row>
    <row r="610" spans="1:17">
      <c r="A610" s="118"/>
      <c r="B610" s="139" t="s">
        <v>917</v>
      </c>
      <c r="C610" s="49" t="s">
        <v>906</v>
      </c>
      <c r="D610" s="27">
        <v>20</v>
      </c>
      <c r="E610" s="27">
        <v>1990</v>
      </c>
      <c r="F610" s="124">
        <v>35.087000000000003</v>
      </c>
      <c r="G610" s="124">
        <v>1.9900199999999999</v>
      </c>
      <c r="H610" s="124">
        <v>3.2</v>
      </c>
      <c r="I610" s="124">
        <v>29.896979999999999</v>
      </c>
      <c r="J610" s="125">
        <v>1074.54</v>
      </c>
      <c r="K610" s="125">
        <v>29.896979999999999</v>
      </c>
      <c r="L610" s="125">
        <v>1074.54</v>
      </c>
      <c r="M610" s="126">
        <v>2.7823049863197277E-2</v>
      </c>
      <c r="N610" s="125">
        <v>294.95400000000006</v>
      </c>
      <c r="O610" s="125">
        <v>8.2065198493494922</v>
      </c>
      <c r="P610" s="125">
        <v>1669.3829917918365</v>
      </c>
      <c r="Q610" s="127">
        <v>492.39119096096942</v>
      </c>
    </row>
    <row r="611" spans="1:17">
      <c r="A611" s="118"/>
      <c r="B611" s="139" t="s">
        <v>887</v>
      </c>
      <c r="C611" s="141" t="s">
        <v>874</v>
      </c>
      <c r="D611" s="142">
        <v>21</v>
      </c>
      <c r="E611" s="142">
        <v>1978</v>
      </c>
      <c r="F611" s="143">
        <v>34.765999999999998</v>
      </c>
      <c r="G611" s="143">
        <v>1.905054</v>
      </c>
      <c r="H611" s="143">
        <v>3.2</v>
      </c>
      <c r="I611" s="143">
        <v>29.660945999999999</v>
      </c>
      <c r="J611" s="144">
        <v>1064.99</v>
      </c>
      <c r="K611" s="144">
        <v>29.660945999999999</v>
      </c>
      <c r="L611" s="144">
        <v>1064.99</v>
      </c>
      <c r="M611" s="145">
        <v>2.7850915032066027E-2</v>
      </c>
      <c r="N611" s="144">
        <v>243.39700000000002</v>
      </c>
      <c r="O611" s="144">
        <v>6.7788291660597757</v>
      </c>
      <c r="P611" s="144">
        <v>1671.0549019239616</v>
      </c>
      <c r="Q611" s="146">
        <v>406.72974996358653</v>
      </c>
    </row>
    <row r="612" spans="1:17">
      <c r="A612" s="118"/>
      <c r="B612" s="139" t="s">
        <v>47</v>
      </c>
      <c r="C612" s="20" t="s">
        <v>606</v>
      </c>
      <c r="D612" s="18">
        <v>8</v>
      </c>
      <c r="E612" s="18" t="s">
        <v>42</v>
      </c>
      <c r="F612" s="120">
        <f>G612+H612+I612</f>
        <v>13.686999999999999</v>
      </c>
      <c r="G612" s="120">
        <v>0</v>
      </c>
      <c r="H612" s="120">
        <v>0</v>
      </c>
      <c r="I612" s="120">
        <v>13.686999999999999</v>
      </c>
      <c r="J612" s="121">
        <v>491.34</v>
      </c>
      <c r="K612" s="121">
        <f>I612</f>
        <v>13.686999999999999</v>
      </c>
      <c r="L612" s="121">
        <f>J612</f>
        <v>491.34</v>
      </c>
      <c r="M612" s="122">
        <f>K612/L612</f>
        <v>2.7856474131965646E-2</v>
      </c>
      <c r="N612" s="121">
        <v>328.42</v>
      </c>
      <c r="O612" s="121">
        <f>M612*N612</f>
        <v>9.1486232344201586</v>
      </c>
      <c r="P612" s="121">
        <f>M612*60*1000</f>
        <v>1671.3884479179389</v>
      </c>
      <c r="Q612" s="123">
        <f>P612*N612/1000</f>
        <v>548.91739406520958</v>
      </c>
    </row>
    <row r="613" spans="1:17">
      <c r="A613" s="118"/>
      <c r="B613" s="139" t="s">
        <v>953</v>
      </c>
      <c r="C613" s="49" t="s">
        <v>946</v>
      </c>
      <c r="D613" s="27">
        <v>8</v>
      </c>
      <c r="E613" s="27">
        <v>1966</v>
      </c>
      <c r="F613" s="124">
        <v>10.984999999999999</v>
      </c>
      <c r="G613" s="124">
        <v>0</v>
      </c>
      <c r="H613" s="124">
        <v>0</v>
      </c>
      <c r="I613" s="124">
        <v>10.984999999999999</v>
      </c>
      <c r="J613" s="125">
        <v>393.89</v>
      </c>
      <c r="K613" s="125">
        <v>10.984999999999999</v>
      </c>
      <c r="L613" s="125">
        <v>393.89</v>
      </c>
      <c r="M613" s="126">
        <v>2.7888496788443472E-2</v>
      </c>
      <c r="N613" s="125">
        <v>292.12</v>
      </c>
      <c r="O613" s="125">
        <v>8.1467876818401077</v>
      </c>
      <c r="P613" s="125">
        <v>1673.3098073066085</v>
      </c>
      <c r="Q613" s="127">
        <v>488.80726091040646</v>
      </c>
    </row>
    <row r="614" spans="1:17">
      <c r="A614" s="118"/>
      <c r="B614" s="119" t="s">
        <v>65</v>
      </c>
      <c r="C614" s="147" t="s">
        <v>441</v>
      </c>
      <c r="D614" s="148">
        <v>36</v>
      </c>
      <c r="E614" s="149">
        <v>1984</v>
      </c>
      <c r="F614" s="150">
        <v>70.015000000000001</v>
      </c>
      <c r="G614" s="150">
        <v>2.9260000000000002</v>
      </c>
      <c r="H614" s="150">
        <v>8.64</v>
      </c>
      <c r="I614" s="150">
        <v>58.448999999999998</v>
      </c>
      <c r="J614" s="151">
        <v>2094.31</v>
      </c>
      <c r="K614" s="151">
        <v>58.448999999999998</v>
      </c>
      <c r="L614" s="151">
        <v>2094.31</v>
      </c>
      <c r="M614" s="152">
        <v>2.790847582258596E-2</v>
      </c>
      <c r="N614" s="151">
        <v>246.2</v>
      </c>
      <c r="O614" s="151">
        <v>6.871066747520663</v>
      </c>
      <c r="P614" s="151">
        <v>1674.5085493551576</v>
      </c>
      <c r="Q614" s="153">
        <v>412.2640048512398</v>
      </c>
    </row>
    <row r="615" spans="1:17">
      <c r="A615" s="118"/>
      <c r="B615" s="119" t="s">
        <v>40</v>
      </c>
      <c r="C615" s="20" t="s">
        <v>425</v>
      </c>
      <c r="D615" s="138">
        <v>6</v>
      </c>
      <c r="E615" s="18">
        <v>1979</v>
      </c>
      <c r="F615" s="120">
        <v>9.4</v>
      </c>
      <c r="G615" s="120">
        <v>0.76500000000000001</v>
      </c>
      <c r="H615" s="120">
        <v>0.96</v>
      </c>
      <c r="I615" s="120">
        <v>7.6749999999999998</v>
      </c>
      <c r="J615" s="121">
        <v>275</v>
      </c>
      <c r="K615" s="121">
        <v>7.6749999999999998</v>
      </c>
      <c r="L615" s="121">
        <v>275</v>
      </c>
      <c r="M615" s="122">
        <v>2.7909090909090908E-2</v>
      </c>
      <c r="N615" s="121">
        <v>228.9</v>
      </c>
      <c r="O615" s="121">
        <v>6.3883909090909086</v>
      </c>
      <c r="P615" s="121">
        <v>1674.5454545454545</v>
      </c>
      <c r="Q615" s="123">
        <v>383.30345454545454</v>
      </c>
    </row>
    <row r="616" spans="1:17">
      <c r="A616" s="118"/>
      <c r="B616" s="139" t="s">
        <v>743</v>
      </c>
      <c r="C616" s="20" t="s">
        <v>730</v>
      </c>
      <c r="D616" s="18">
        <v>55</v>
      </c>
      <c r="E616" s="18">
        <v>1974</v>
      </c>
      <c r="F616" s="120">
        <v>84.406000000000006</v>
      </c>
      <c r="G616" s="120">
        <v>7.6070000000000002</v>
      </c>
      <c r="H616" s="120">
        <v>5.47</v>
      </c>
      <c r="I616" s="120">
        <v>71.328999999999994</v>
      </c>
      <c r="J616" s="121">
        <v>2552.9699999999998</v>
      </c>
      <c r="K616" s="121">
        <v>71.328999999999994</v>
      </c>
      <c r="L616" s="121">
        <v>2552.9699999999998</v>
      </c>
      <c r="M616" s="122">
        <f>K616/L616</f>
        <v>2.7939615428305073E-2</v>
      </c>
      <c r="N616" s="121">
        <v>249.16499999999999</v>
      </c>
      <c r="O616" s="121">
        <f>M616*N616</f>
        <v>6.9615742781936332</v>
      </c>
      <c r="P616" s="121">
        <f>M616*60*1000</f>
        <v>1676.3769256983044</v>
      </c>
      <c r="Q616" s="123">
        <f>P616*N616/1000</f>
        <v>417.69445669161803</v>
      </c>
    </row>
    <row r="617" spans="1:17">
      <c r="A617" s="118"/>
      <c r="B617" s="139" t="s">
        <v>43</v>
      </c>
      <c r="C617" s="20" t="s">
        <v>594</v>
      </c>
      <c r="D617" s="18">
        <v>22</v>
      </c>
      <c r="E617" s="18" t="s">
        <v>42</v>
      </c>
      <c r="F617" s="120">
        <f>G617+H617+I617</f>
        <v>38.636000000000003</v>
      </c>
      <c r="G617" s="120">
        <v>2.879</v>
      </c>
      <c r="H617" s="120">
        <v>3.52</v>
      </c>
      <c r="I617" s="120">
        <v>32.237000000000002</v>
      </c>
      <c r="J617" s="121">
        <v>1153.5899999999999</v>
      </c>
      <c r="K617" s="121">
        <f>I617</f>
        <v>32.237000000000002</v>
      </c>
      <c r="L617" s="121">
        <f>J617</f>
        <v>1153.5899999999999</v>
      </c>
      <c r="M617" s="122">
        <f>K617/L617</f>
        <v>2.7944937109371619E-2</v>
      </c>
      <c r="N617" s="121">
        <v>328.42</v>
      </c>
      <c r="O617" s="121">
        <f>M617*N617</f>
        <v>9.1776762454598284</v>
      </c>
      <c r="P617" s="121">
        <f>M617*60*1000</f>
        <v>1676.6962265622972</v>
      </c>
      <c r="Q617" s="123">
        <f>P617*N617/1000</f>
        <v>550.66057472758962</v>
      </c>
    </row>
    <row r="618" spans="1:17">
      <c r="A618" s="118"/>
      <c r="B618" s="139" t="s">
        <v>213</v>
      </c>
      <c r="C618" s="20" t="s">
        <v>178</v>
      </c>
      <c r="D618" s="18">
        <v>20</v>
      </c>
      <c r="E618" s="18">
        <v>1994</v>
      </c>
      <c r="F618" s="120">
        <v>35.99</v>
      </c>
      <c r="G618" s="120">
        <v>1.7567699999999999</v>
      </c>
      <c r="H618" s="120">
        <v>2.72</v>
      </c>
      <c r="I618" s="120">
        <v>31.51323</v>
      </c>
      <c r="J618" s="121">
        <v>1127.46</v>
      </c>
      <c r="K618" s="121">
        <v>31.51323</v>
      </c>
      <c r="L618" s="121">
        <v>1127.46</v>
      </c>
      <c r="M618" s="122">
        <f>K618/L618</f>
        <v>2.7950641264435101E-2</v>
      </c>
      <c r="N618" s="121">
        <v>206.55500000000001</v>
      </c>
      <c r="O618" s="121">
        <f>K618*N618/J618</f>
        <v>5.7733447063753927</v>
      </c>
      <c r="P618" s="121">
        <f>M618*60*1000</f>
        <v>1677.0384758661062</v>
      </c>
      <c r="Q618" s="123">
        <f>O618*60</f>
        <v>346.40068238252354</v>
      </c>
    </row>
    <row r="619" spans="1:17">
      <c r="A619" s="118"/>
      <c r="B619" s="139" t="s">
        <v>43</v>
      </c>
      <c r="C619" s="20" t="s">
        <v>595</v>
      </c>
      <c r="D619" s="18">
        <v>22</v>
      </c>
      <c r="E619" s="18" t="s">
        <v>42</v>
      </c>
      <c r="F619" s="120">
        <f>G619+H619+I619</f>
        <v>39.736999999999995</v>
      </c>
      <c r="G619" s="120">
        <v>2.1789999999999998</v>
      </c>
      <c r="H619" s="120">
        <v>3.52</v>
      </c>
      <c r="I619" s="120">
        <v>34.037999999999997</v>
      </c>
      <c r="J619" s="121">
        <v>1217.03</v>
      </c>
      <c r="K619" s="121">
        <f>I619</f>
        <v>34.037999999999997</v>
      </c>
      <c r="L619" s="121">
        <f>J619</f>
        <v>1217.03</v>
      </c>
      <c r="M619" s="122">
        <f>K619/L619</f>
        <v>2.7968086242738468E-2</v>
      </c>
      <c r="N619" s="121">
        <v>328.42</v>
      </c>
      <c r="O619" s="121">
        <f>M619*N619</f>
        <v>9.1852788838401676</v>
      </c>
      <c r="P619" s="121">
        <f>M619*60*1000</f>
        <v>1678.0851745643081</v>
      </c>
      <c r="Q619" s="123">
        <f>P619*N619/1000</f>
        <v>551.11673303041016</v>
      </c>
    </row>
    <row r="620" spans="1:17">
      <c r="A620" s="118"/>
      <c r="B620" s="139" t="s">
        <v>953</v>
      </c>
      <c r="C620" s="49" t="s">
        <v>940</v>
      </c>
      <c r="D620" s="27">
        <v>5</v>
      </c>
      <c r="E620" s="27">
        <v>1951</v>
      </c>
      <c r="F620" s="124">
        <v>6.4588999999999999</v>
      </c>
      <c r="G620" s="124">
        <v>0.153</v>
      </c>
      <c r="H620" s="124">
        <v>0.05</v>
      </c>
      <c r="I620" s="124">
        <v>6.2559009999999997</v>
      </c>
      <c r="J620" s="125">
        <v>223.63</v>
      </c>
      <c r="K620" s="125">
        <v>6.2559009999999997</v>
      </c>
      <c r="L620" s="125">
        <v>223.63</v>
      </c>
      <c r="M620" s="126">
        <v>2.7974337074632205E-2</v>
      </c>
      <c r="N620" s="125">
        <v>267.26799999999997</v>
      </c>
      <c r="O620" s="125">
        <v>7.4766451212627993</v>
      </c>
      <c r="P620" s="125">
        <v>1678.4602244779323</v>
      </c>
      <c r="Q620" s="127">
        <v>448.59870727576799</v>
      </c>
    </row>
    <row r="621" spans="1:17">
      <c r="A621" s="118"/>
      <c r="B621" s="119" t="s">
        <v>169</v>
      </c>
      <c r="C621" s="20" t="s">
        <v>540</v>
      </c>
      <c r="D621" s="138">
        <v>93</v>
      </c>
      <c r="E621" s="18" t="s">
        <v>42</v>
      </c>
      <c r="F621" s="120">
        <f>G621+H621+I621</f>
        <v>95.78</v>
      </c>
      <c r="G621" s="120">
        <v>2.907</v>
      </c>
      <c r="H621" s="120">
        <v>0.83000000000000007</v>
      </c>
      <c r="I621" s="120">
        <v>92.043000000000006</v>
      </c>
      <c r="J621" s="121">
        <v>3285.55</v>
      </c>
      <c r="K621" s="121">
        <v>91.942999999999998</v>
      </c>
      <c r="L621" s="121">
        <v>3285.55</v>
      </c>
      <c r="M621" s="122">
        <f>K621/L621</f>
        <v>2.7984051376481866E-2</v>
      </c>
      <c r="N621" s="121">
        <v>241.2</v>
      </c>
      <c r="O621" s="121">
        <f>M621*N621</f>
        <v>6.7497531920074261</v>
      </c>
      <c r="P621" s="121">
        <f>M621*60*1000</f>
        <v>1679.0430825889121</v>
      </c>
      <c r="Q621" s="123">
        <f>P621*N621/1000</f>
        <v>404.9851915204456</v>
      </c>
    </row>
    <row r="622" spans="1:17">
      <c r="A622" s="118"/>
      <c r="B622" s="119" t="s">
        <v>242</v>
      </c>
      <c r="C622" s="20" t="s">
        <v>632</v>
      </c>
      <c r="D622" s="18">
        <v>20</v>
      </c>
      <c r="E622" s="18">
        <v>1985</v>
      </c>
      <c r="F622" s="120">
        <v>35.200000000000003</v>
      </c>
      <c r="G622" s="120">
        <v>1.98</v>
      </c>
      <c r="H622" s="120">
        <v>3.2</v>
      </c>
      <c r="I622" s="120">
        <v>30.02</v>
      </c>
      <c r="J622" s="121">
        <v>1072.5999999999999</v>
      </c>
      <c r="K622" s="121">
        <v>30.02</v>
      </c>
      <c r="L622" s="121">
        <v>1072.5999999999999</v>
      </c>
      <c r="M622" s="122">
        <f>K622/L622</f>
        <v>2.7988066380757039E-2</v>
      </c>
      <c r="N622" s="121">
        <v>309.887</v>
      </c>
      <c r="O622" s="121">
        <f>M622*N622</f>
        <v>8.6731379265336574</v>
      </c>
      <c r="P622" s="121">
        <f>M622*60*1000</f>
        <v>1679.2839828454225</v>
      </c>
      <c r="Q622" s="123">
        <f>P622*N622/1000</f>
        <v>520.38827559201945</v>
      </c>
    </row>
    <row r="623" spans="1:17">
      <c r="A623" s="118"/>
      <c r="B623" s="119" t="s">
        <v>169</v>
      </c>
      <c r="C623" s="20" t="s">
        <v>541</v>
      </c>
      <c r="D623" s="138">
        <v>24</v>
      </c>
      <c r="E623" s="18" t="s">
        <v>42</v>
      </c>
      <c r="F623" s="120">
        <f>G623+H623+I623</f>
        <v>32.799998000000002</v>
      </c>
      <c r="G623" s="120">
        <v>0.91800000000000004</v>
      </c>
      <c r="H623" s="120">
        <v>3.84</v>
      </c>
      <c r="I623" s="120">
        <v>28.041998</v>
      </c>
      <c r="J623" s="121">
        <v>1000.52</v>
      </c>
      <c r="K623" s="121">
        <v>28.041998</v>
      </c>
      <c r="L623" s="121">
        <v>1000.52</v>
      </c>
      <c r="M623" s="122">
        <f>K623/L623</f>
        <v>2.8027423739655378E-2</v>
      </c>
      <c r="N623" s="121">
        <v>241.2</v>
      </c>
      <c r="O623" s="121">
        <f>M623*N623</f>
        <v>6.7602146060048769</v>
      </c>
      <c r="P623" s="121">
        <f>M623*60*1000</f>
        <v>1681.6454243793225</v>
      </c>
      <c r="Q623" s="123">
        <f>P623*N623/1000</f>
        <v>405.6128763602926</v>
      </c>
    </row>
    <row r="624" spans="1:17">
      <c r="A624" s="118"/>
      <c r="B624" s="119" t="s">
        <v>77</v>
      </c>
      <c r="C624" s="20" t="s">
        <v>74</v>
      </c>
      <c r="D624" s="18">
        <v>36</v>
      </c>
      <c r="E624" s="18" t="s">
        <v>42</v>
      </c>
      <c r="F624" s="120">
        <f>SUM(G624:I624)</f>
        <v>66.388999999999996</v>
      </c>
      <c r="G624" s="120">
        <v>4.3061600000000002</v>
      </c>
      <c r="H624" s="120">
        <v>5.76</v>
      </c>
      <c r="I624" s="120">
        <v>56.322839999999999</v>
      </c>
      <c r="J624" s="121">
        <v>2009.0800000000002</v>
      </c>
      <c r="K624" s="121">
        <v>56.322839999999999</v>
      </c>
      <c r="L624" s="121">
        <v>2009.0800000000002</v>
      </c>
      <c r="M624" s="122">
        <f>K624/L624</f>
        <v>2.8034144981782704E-2</v>
      </c>
      <c r="N624" s="121">
        <v>241</v>
      </c>
      <c r="O624" s="121">
        <f>M624*N624</f>
        <v>6.7562289406096321</v>
      </c>
      <c r="P624" s="121">
        <f>M624*60*1000</f>
        <v>1682.0486989069623</v>
      </c>
      <c r="Q624" s="123">
        <f>P624*N624/1000</f>
        <v>405.37373643657793</v>
      </c>
    </row>
    <row r="625" spans="1:17">
      <c r="A625" s="118"/>
      <c r="B625" s="139" t="s">
        <v>43</v>
      </c>
      <c r="C625" s="20" t="s">
        <v>596</v>
      </c>
      <c r="D625" s="18">
        <v>22</v>
      </c>
      <c r="E625" s="18" t="s">
        <v>42</v>
      </c>
      <c r="F625" s="120">
        <f>G625+H625+I625</f>
        <v>37.161999999999999</v>
      </c>
      <c r="G625" s="120">
        <v>2.61</v>
      </c>
      <c r="H625" s="120">
        <v>3.04</v>
      </c>
      <c r="I625" s="120">
        <v>31.512</v>
      </c>
      <c r="J625" s="121">
        <v>1124.02</v>
      </c>
      <c r="K625" s="121">
        <f>I625</f>
        <v>31.512</v>
      </c>
      <c r="L625" s="121">
        <f>J625</f>
        <v>1124.02</v>
      </c>
      <c r="M625" s="122">
        <f>K625/L625</f>
        <v>2.8035088343623778E-2</v>
      </c>
      <c r="N625" s="121">
        <v>328.42</v>
      </c>
      <c r="O625" s="121">
        <f>M625*N625</f>
        <v>9.207283713812922</v>
      </c>
      <c r="P625" s="121">
        <f>M625*60*1000</f>
        <v>1682.1053006174268</v>
      </c>
      <c r="Q625" s="123">
        <f>P625*N625/1000</f>
        <v>552.4370228287753</v>
      </c>
    </row>
    <row r="626" spans="1:17">
      <c r="A626" s="118"/>
      <c r="B626" s="119" t="s">
        <v>841</v>
      </c>
      <c r="C626" s="49" t="s">
        <v>840</v>
      </c>
      <c r="D626" s="27">
        <v>21</v>
      </c>
      <c r="E626" s="27">
        <v>1984</v>
      </c>
      <c r="F626" s="124">
        <v>36.009</v>
      </c>
      <c r="G626" s="124">
        <v>1.7849999999999999</v>
      </c>
      <c r="H626" s="124">
        <v>3.2</v>
      </c>
      <c r="I626" s="124">
        <v>31.024000000000001</v>
      </c>
      <c r="J626" s="125">
        <v>1105.8499999999999</v>
      </c>
      <c r="K626" s="125">
        <v>31.024000000000001</v>
      </c>
      <c r="L626" s="125">
        <v>1105.8499999999999</v>
      </c>
      <c r="M626" s="126">
        <v>2.8054437762806892E-2</v>
      </c>
      <c r="N626" s="125">
        <v>285.03500000000003</v>
      </c>
      <c r="O626" s="125">
        <v>7.9964966677216633</v>
      </c>
      <c r="P626" s="125">
        <v>1683.2662657684134</v>
      </c>
      <c r="Q626" s="127">
        <v>479.78980006329977</v>
      </c>
    </row>
    <row r="627" spans="1:17">
      <c r="A627" s="118"/>
      <c r="B627" s="119" t="s">
        <v>65</v>
      </c>
      <c r="C627" s="147" t="s">
        <v>442</v>
      </c>
      <c r="D627" s="148">
        <v>20</v>
      </c>
      <c r="E627" s="149">
        <v>1981</v>
      </c>
      <c r="F627" s="150">
        <v>34.024999999999999</v>
      </c>
      <c r="G627" s="150">
        <v>1.546</v>
      </c>
      <c r="H627" s="150">
        <v>3.2</v>
      </c>
      <c r="I627" s="150">
        <v>29.279</v>
      </c>
      <c r="J627" s="151">
        <v>1042.6500000000001</v>
      </c>
      <c r="K627" s="151">
        <v>29.279</v>
      </c>
      <c r="L627" s="151">
        <v>1042.6500000000001</v>
      </c>
      <c r="M627" s="152">
        <v>2.8081331223325179E-2</v>
      </c>
      <c r="N627" s="151">
        <v>246.2</v>
      </c>
      <c r="O627" s="151">
        <v>6.9136237471826592</v>
      </c>
      <c r="P627" s="151">
        <v>1684.8798733995106</v>
      </c>
      <c r="Q627" s="153">
        <v>414.81742483095951</v>
      </c>
    </row>
    <row r="628" spans="1:17">
      <c r="A628" s="118"/>
      <c r="B628" s="139" t="s">
        <v>394</v>
      </c>
      <c r="C628" s="20" t="s">
        <v>628</v>
      </c>
      <c r="D628" s="18">
        <v>24</v>
      </c>
      <c r="E628" s="18">
        <v>1963</v>
      </c>
      <c r="F628" s="120">
        <f>SUM(G628:I628)</f>
        <v>33.514000000000003</v>
      </c>
      <c r="G628" s="120">
        <v>1.8633189999999999</v>
      </c>
      <c r="H628" s="120">
        <v>0.24</v>
      </c>
      <c r="I628" s="120">
        <v>31.410681</v>
      </c>
      <c r="J628" s="121">
        <v>1118.56</v>
      </c>
      <c r="K628" s="121">
        <f>I628</f>
        <v>31.410681</v>
      </c>
      <c r="L628" s="121">
        <f>J628</f>
        <v>1118.56</v>
      </c>
      <c r="M628" s="122">
        <f>K628/L628</f>
        <v>2.808135549277643E-2</v>
      </c>
      <c r="N628" s="121">
        <v>220.94300000000001</v>
      </c>
      <c r="O628" s="121">
        <f>M628*N628</f>
        <v>6.2043789266405032</v>
      </c>
      <c r="P628" s="121">
        <f>M628*60*1000</f>
        <v>1684.8813295665859</v>
      </c>
      <c r="Q628" s="123">
        <f>P628*N628/1000</f>
        <v>372.2627355984302</v>
      </c>
    </row>
    <row r="629" spans="1:17">
      <c r="A629" s="118"/>
      <c r="B629" s="139" t="s">
        <v>394</v>
      </c>
      <c r="C629" s="20" t="s">
        <v>629</v>
      </c>
      <c r="D629" s="18">
        <v>12</v>
      </c>
      <c r="E629" s="18">
        <v>1990</v>
      </c>
      <c r="F629" s="120">
        <f>SUM(G629:I629)</f>
        <v>23.228003999999999</v>
      </c>
      <c r="G629" s="120">
        <v>1.38567</v>
      </c>
      <c r="H629" s="120">
        <v>1.92</v>
      </c>
      <c r="I629" s="120">
        <v>19.922333999999999</v>
      </c>
      <c r="J629" s="121">
        <v>709.14</v>
      </c>
      <c r="K629" s="121">
        <f>I629</f>
        <v>19.922333999999999</v>
      </c>
      <c r="L629" s="121">
        <f>J629</f>
        <v>709.14</v>
      </c>
      <c r="M629" s="122">
        <f>K629/L629</f>
        <v>2.8093654285472544E-2</v>
      </c>
      <c r="N629" s="121">
        <v>220.94300000000001</v>
      </c>
      <c r="O629" s="121">
        <f>M629*N629</f>
        <v>6.2070962587951604</v>
      </c>
      <c r="P629" s="121">
        <f>M629*60*1000</f>
        <v>1685.6192571283525</v>
      </c>
      <c r="Q629" s="123">
        <f>P629*N629/1000</f>
        <v>372.42577552770962</v>
      </c>
    </row>
    <row r="630" spans="1:17">
      <c r="A630" s="118"/>
      <c r="B630" s="139" t="s">
        <v>394</v>
      </c>
      <c r="C630" s="20" t="s">
        <v>630</v>
      </c>
      <c r="D630" s="18">
        <v>10</v>
      </c>
      <c r="E630" s="18">
        <v>1958</v>
      </c>
      <c r="F630" s="120">
        <f>SUM(G630:I630)</f>
        <v>16.396999999999998</v>
      </c>
      <c r="G630" s="120">
        <v>0.53524899999999997</v>
      </c>
      <c r="H630" s="120">
        <v>1.083</v>
      </c>
      <c r="I630" s="120">
        <v>14.778751</v>
      </c>
      <c r="J630" s="121">
        <v>525.29999999999995</v>
      </c>
      <c r="K630" s="121">
        <f>I630</f>
        <v>14.778751</v>
      </c>
      <c r="L630" s="121">
        <f>J630</f>
        <v>525.29999999999995</v>
      </c>
      <c r="M630" s="122">
        <f>K630/L630</f>
        <v>2.8133925375975637E-2</v>
      </c>
      <c r="N630" s="121">
        <v>220.94300000000001</v>
      </c>
      <c r="O630" s="121">
        <f>M630*N630</f>
        <v>6.2159938743441856</v>
      </c>
      <c r="P630" s="121">
        <f>M630*60*1000</f>
        <v>1688.0355225585381</v>
      </c>
      <c r="Q630" s="123">
        <f>P630*N630/1000</f>
        <v>372.95963246065111</v>
      </c>
    </row>
    <row r="631" spans="1:17">
      <c r="A631" s="118"/>
      <c r="B631" s="119" t="s">
        <v>265</v>
      </c>
      <c r="C631" s="20" t="s">
        <v>649</v>
      </c>
      <c r="D631" s="18">
        <v>20</v>
      </c>
      <c r="E631" s="18">
        <v>1961</v>
      </c>
      <c r="F631" s="120">
        <v>27.376999999999999</v>
      </c>
      <c r="G631" s="120">
        <v>1.9570000000000001</v>
      </c>
      <c r="H631" s="120">
        <v>0.2</v>
      </c>
      <c r="I631" s="120">
        <f>F631-G631-H631</f>
        <v>25.22</v>
      </c>
      <c r="J631" s="121">
        <v>896.37</v>
      </c>
      <c r="K631" s="121">
        <v>25.2196</v>
      </c>
      <c r="L631" s="121">
        <v>896.37</v>
      </c>
      <c r="M631" s="122">
        <f>K631/L631</f>
        <v>2.8135256646250991E-2</v>
      </c>
      <c r="N631" s="121">
        <v>251.35</v>
      </c>
      <c r="O631" s="121">
        <f>M631*N631</f>
        <v>7.0717967580351866</v>
      </c>
      <c r="P631" s="121">
        <f>M631*60*1000</f>
        <v>1688.1153987750595</v>
      </c>
      <c r="Q631" s="123">
        <f>P631*N631/1000</f>
        <v>424.30780548211118</v>
      </c>
    </row>
    <row r="632" spans="1:17">
      <c r="A632" s="118"/>
      <c r="B632" s="119" t="s">
        <v>151</v>
      </c>
      <c r="C632" s="20" t="s">
        <v>140</v>
      </c>
      <c r="D632" s="18">
        <v>18</v>
      </c>
      <c r="E632" s="18">
        <v>1977</v>
      </c>
      <c r="F632" s="120">
        <f>G632+H632+I632</f>
        <v>26.169</v>
      </c>
      <c r="G632" s="120">
        <v>1.1120000000000001</v>
      </c>
      <c r="H632" s="120">
        <v>2.88</v>
      </c>
      <c r="I632" s="120">
        <v>22.177</v>
      </c>
      <c r="J632" s="121">
        <v>787</v>
      </c>
      <c r="K632" s="121">
        <v>22.177</v>
      </c>
      <c r="L632" s="121">
        <v>787</v>
      </c>
      <c r="M632" s="122">
        <f>K632/L632</f>
        <v>2.8179161372299873E-2</v>
      </c>
      <c r="N632" s="121">
        <v>216</v>
      </c>
      <c r="O632" s="121">
        <f>M632*N632*1.09</f>
        <v>6.6345017534942823</v>
      </c>
      <c r="P632" s="121">
        <f>M632*60*1000</f>
        <v>1690.7496823379925</v>
      </c>
      <c r="Q632" s="123">
        <f>P632*N632/1000</f>
        <v>365.20193138500633</v>
      </c>
    </row>
    <row r="633" spans="1:17">
      <c r="A633" s="118"/>
      <c r="B633" s="139" t="s">
        <v>383</v>
      </c>
      <c r="C633" s="49" t="s">
        <v>360</v>
      </c>
      <c r="D633" s="27">
        <v>59</v>
      </c>
      <c r="E633" s="27">
        <v>1964</v>
      </c>
      <c r="F633" s="124">
        <v>89.113</v>
      </c>
      <c r="G633" s="124">
        <v>5.5242459999999998</v>
      </c>
      <c r="H633" s="124">
        <v>9.1199999999999992</v>
      </c>
      <c r="I633" s="124">
        <v>74.468753000000007</v>
      </c>
      <c r="J633" s="125">
        <v>2642.27</v>
      </c>
      <c r="K633" s="125">
        <v>74.468753000000007</v>
      </c>
      <c r="L633" s="125">
        <v>2642.27</v>
      </c>
      <c r="M633" s="126">
        <v>2.818362733558645E-2</v>
      </c>
      <c r="N633" s="125">
        <v>265.41500000000002</v>
      </c>
      <c r="O633" s="125">
        <v>7.4803574492746785</v>
      </c>
      <c r="P633" s="125">
        <v>1691.0176401351871</v>
      </c>
      <c r="Q633" s="127">
        <v>448.82144695648071</v>
      </c>
    </row>
    <row r="634" spans="1:17">
      <c r="A634" s="118"/>
      <c r="B634" s="119" t="s">
        <v>172</v>
      </c>
      <c r="C634" s="128" t="s">
        <v>564</v>
      </c>
      <c r="D634" s="129">
        <v>105</v>
      </c>
      <c r="E634" s="154" t="s">
        <v>42</v>
      </c>
      <c r="F634" s="131">
        <v>97.29</v>
      </c>
      <c r="G634" s="131">
        <v>6.61</v>
      </c>
      <c r="H634" s="132">
        <v>17.13</v>
      </c>
      <c r="I634" s="131">
        <v>73.55</v>
      </c>
      <c r="J634" s="133">
        <v>2608.98</v>
      </c>
      <c r="K634" s="134">
        <v>71.599999999999994</v>
      </c>
      <c r="L634" s="133">
        <v>2539.69</v>
      </c>
      <c r="M634" s="135">
        <f>K634/L634</f>
        <v>2.8192417184774516E-2</v>
      </c>
      <c r="N634" s="136">
        <v>223.3</v>
      </c>
      <c r="O634" s="136">
        <f>M634*N634</f>
        <v>6.2953667573601502</v>
      </c>
      <c r="P634" s="136">
        <f>M634*60*1000</f>
        <v>1691.545031086471</v>
      </c>
      <c r="Q634" s="137">
        <f>P634*N634/1000</f>
        <v>377.72200544160899</v>
      </c>
    </row>
    <row r="635" spans="1:17">
      <c r="A635" s="118"/>
      <c r="B635" s="119" t="s">
        <v>169</v>
      </c>
      <c r="C635" s="20" t="s">
        <v>542</v>
      </c>
      <c r="D635" s="138">
        <v>22</v>
      </c>
      <c r="E635" s="18" t="s">
        <v>42</v>
      </c>
      <c r="F635" s="120">
        <f>G635+H635+I635</f>
        <v>39.261999000000003</v>
      </c>
      <c r="G635" s="120">
        <v>1.9890000000000001</v>
      </c>
      <c r="H635" s="120">
        <v>3.52</v>
      </c>
      <c r="I635" s="120">
        <v>33.752999000000003</v>
      </c>
      <c r="J635" s="121">
        <v>1197.18</v>
      </c>
      <c r="K635" s="121">
        <v>33.752999000000003</v>
      </c>
      <c r="L635" s="121">
        <v>1197.18</v>
      </c>
      <c r="M635" s="122">
        <f>K635/L635</f>
        <v>2.8193754489717504E-2</v>
      </c>
      <c r="N635" s="121">
        <v>241.2</v>
      </c>
      <c r="O635" s="121">
        <f>M635*N635</f>
        <v>6.8003335829198619</v>
      </c>
      <c r="P635" s="121">
        <f>M635*60*1000</f>
        <v>1691.6252693830502</v>
      </c>
      <c r="Q635" s="123">
        <f>P635*N635/1000</f>
        <v>408.02001497519166</v>
      </c>
    </row>
    <row r="636" spans="1:17">
      <c r="A636" s="118"/>
      <c r="B636" s="119" t="s">
        <v>172</v>
      </c>
      <c r="C636" s="128" t="s">
        <v>568</v>
      </c>
      <c r="D636" s="129">
        <v>24</v>
      </c>
      <c r="E636" s="154" t="s">
        <v>42</v>
      </c>
      <c r="F636" s="131">
        <v>42.67</v>
      </c>
      <c r="G636" s="131">
        <v>2.69</v>
      </c>
      <c r="H636" s="132">
        <v>2.95</v>
      </c>
      <c r="I636" s="131">
        <v>37.03</v>
      </c>
      <c r="J636" s="133">
        <v>1451.37</v>
      </c>
      <c r="K636" s="134">
        <v>34.06</v>
      </c>
      <c r="L636" s="133">
        <v>1207.1099999999999</v>
      </c>
      <c r="M636" s="135">
        <f>K636/L636</f>
        <v>2.8216152629006473E-2</v>
      </c>
      <c r="N636" s="136">
        <v>223.3</v>
      </c>
      <c r="O636" s="136">
        <f>M636*N636</f>
        <v>6.3006668820571461</v>
      </c>
      <c r="P636" s="136">
        <f>M636*60*1000</f>
        <v>1692.9691577403885</v>
      </c>
      <c r="Q636" s="137">
        <f>P636*N636/1000</f>
        <v>378.04001292342878</v>
      </c>
    </row>
    <row r="637" spans="1:17">
      <c r="A637" s="118"/>
      <c r="B637" s="139" t="s">
        <v>126</v>
      </c>
      <c r="C637" s="20" t="s">
        <v>110</v>
      </c>
      <c r="D637" s="18">
        <v>107</v>
      </c>
      <c r="E637" s="18">
        <v>1974</v>
      </c>
      <c r="F637" s="120">
        <v>99.98</v>
      </c>
      <c r="G637" s="120">
        <v>10.62</v>
      </c>
      <c r="H637" s="120">
        <v>17.04</v>
      </c>
      <c r="I637" s="120">
        <f>F637-G637-H637</f>
        <v>72.319999999999993</v>
      </c>
      <c r="J637" s="121">
        <v>2559.98</v>
      </c>
      <c r="K637" s="121">
        <f>I637/J637*L637</f>
        <v>70.712562441894065</v>
      </c>
      <c r="L637" s="121">
        <v>2503.08</v>
      </c>
      <c r="M637" s="122">
        <f>K637/L637</f>
        <v>2.8250220704849251E-2</v>
      </c>
      <c r="N637" s="121">
        <v>281.32900000000001</v>
      </c>
      <c r="O637" s="121">
        <f>M637*N637</f>
        <v>7.9476063406745352</v>
      </c>
      <c r="P637" s="121">
        <f>M637*60*1000</f>
        <v>1695.0132422909551</v>
      </c>
      <c r="Q637" s="123">
        <f>P637*N637/1000</f>
        <v>476.85638044047209</v>
      </c>
    </row>
    <row r="638" spans="1:17">
      <c r="A638" s="118"/>
      <c r="B638" s="119" t="s">
        <v>65</v>
      </c>
      <c r="C638" s="147" t="s">
        <v>443</v>
      </c>
      <c r="D638" s="148">
        <v>20</v>
      </c>
      <c r="E638" s="149">
        <v>1982</v>
      </c>
      <c r="F638" s="150">
        <v>54.856000000000002</v>
      </c>
      <c r="G638" s="150">
        <v>1.9870000000000001</v>
      </c>
      <c r="H638" s="150">
        <v>6.4</v>
      </c>
      <c r="I638" s="150">
        <v>46.469000000000001</v>
      </c>
      <c r="J638" s="151">
        <v>1644.35</v>
      </c>
      <c r="K638" s="151">
        <v>46.469000000000001</v>
      </c>
      <c r="L638" s="151">
        <v>1644.35</v>
      </c>
      <c r="M638" s="152">
        <v>2.8259798704655337E-2</v>
      </c>
      <c r="N638" s="151">
        <v>246.2</v>
      </c>
      <c r="O638" s="151">
        <v>6.9575624410861439</v>
      </c>
      <c r="P638" s="151">
        <v>1695.5879222793203</v>
      </c>
      <c r="Q638" s="153">
        <v>417.45374646516865</v>
      </c>
    </row>
    <row r="639" spans="1:17">
      <c r="A639" s="118"/>
      <c r="B639" s="119" t="s">
        <v>65</v>
      </c>
      <c r="C639" s="49" t="s">
        <v>443</v>
      </c>
      <c r="D639" s="155">
        <v>20</v>
      </c>
      <c r="E639" s="27">
        <v>1982</v>
      </c>
      <c r="F639" s="124">
        <v>54.856999999999999</v>
      </c>
      <c r="G639" s="124">
        <v>1.988</v>
      </c>
      <c r="H639" s="124">
        <v>6.4</v>
      </c>
      <c r="I639" s="124">
        <v>46.469000000000001</v>
      </c>
      <c r="J639" s="125">
        <v>1644.35</v>
      </c>
      <c r="K639" s="125">
        <v>46.469000000000001</v>
      </c>
      <c r="L639" s="125">
        <v>1644.35</v>
      </c>
      <c r="M639" s="126">
        <v>2.8259798704655337E-2</v>
      </c>
      <c r="N639" s="125">
        <v>246.2</v>
      </c>
      <c r="O639" s="125">
        <v>6.9575624410861439</v>
      </c>
      <c r="P639" s="125">
        <v>1695.5879222793203</v>
      </c>
      <c r="Q639" s="127">
        <v>417.45374646516865</v>
      </c>
    </row>
    <row r="640" spans="1:17">
      <c r="A640" s="118"/>
      <c r="B640" s="139" t="s">
        <v>518</v>
      </c>
      <c r="C640" s="20" t="s">
        <v>507</v>
      </c>
      <c r="D640" s="18">
        <v>19</v>
      </c>
      <c r="E640" s="18">
        <v>1986</v>
      </c>
      <c r="F640" s="120">
        <f>SUM(G640:I640)</f>
        <v>24.1</v>
      </c>
      <c r="G640" s="120">
        <v>0</v>
      </c>
      <c r="H640" s="120">
        <v>0</v>
      </c>
      <c r="I640" s="120">
        <v>24.1</v>
      </c>
      <c r="J640" s="121">
        <v>850.94</v>
      </c>
      <c r="K640" s="121">
        <v>24.1</v>
      </c>
      <c r="L640" s="121">
        <v>850.94</v>
      </c>
      <c r="M640" s="122">
        <f>K640/L640</f>
        <v>2.8321620795825793E-2</v>
      </c>
      <c r="N640" s="121">
        <v>290.2</v>
      </c>
      <c r="O640" s="121">
        <f>M640*N640</f>
        <v>8.2189343549486455</v>
      </c>
      <c r="P640" s="121">
        <f>M640*60*1000</f>
        <v>1699.2972477495475</v>
      </c>
      <c r="Q640" s="123">
        <f>P640*N640/1000</f>
        <v>493.13606129691868</v>
      </c>
    </row>
    <row r="641" spans="1:17">
      <c r="A641" s="118"/>
      <c r="B641" s="119" t="s">
        <v>240</v>
      </c>
      <c r="C641" s="20" t="s">
        <v>233</v>
      </c>
      <c r="D641" s="18">
        <v>12</v>
      </c>
      <c r="E641" s="18">
        <v>1962</v>
      </c>
      <c r="F641" s="120">
        <f>SUM(G641+H641+I641)</f>
        <v>17.600000000000001</v>
      </c>
      <c r="G641" s="120">
        <v>0.5</v>
      </c>
      <c r="H641" s="120">
        <v>1.8</v>
      </c>
      <c r="I641" s="120">
        <v>15.3</v>
      </c>
      <c r="J641" s="121">
        <v>538</v>
      </c>
      <c r="K641" s="121">
        <v>12.8</v>
      </c>
      <c r="L641" s="121">
        <v>451.7</v>
      </c>
      <c r="M641" s="122">
        <f>SUM(K641/L641)</f>
        <v>2.8337392074385657E-2</v>
      </c>
      <c r="N641" s="121">
        <v>231.3</v>
      </c>
      <c r="O641" s="121">
        <f>SUM(M641*N641)</f>
        <v>6.5544387868054024</v>
      </c>
      <c r="P641" s="121">
        <f>SUM(M641*60*1000)</f>
        <v>1700.2435244631392</v>
      </c>
      <c r="Q641" s="123">
        <f>SUM(O641*60)</f>
        <v>393.26632720832413</v>
      </c>
    </row>
    <row r="642" spans="1:17">
      <c r="A642" s="118"/>
      <c r="B642" s="119" t="s">
        <v>36</v>
      </c>
      <c r="C642" s="20" t="s">
        <v>31</v>
      </c>
      <c r="D642" s="138">
        <v>9</v>
      </c>
      <c r="E642" s="18">
        <v>1990</v>
      </c>
      <c r="F642" s="120">
        <v>15.484002</v>
      </c>
      <c r="G642" s="120">
        <v>0.88088500000000003</v>
      </c>
      <c r="H642" s="120">
        <v>1.44</v>
      </c>
      <c r="I642" s="120">
        <v>13.163117</v>
      </c>
      <c r="J642" s="121">
        <v>464.1</v>
      </c>
      <c r="K642" s="121">
        <v>13.163117</v>
      </c>
      <c r="L642" s="121">
        <v>464.1</v>
      </c>
      <c r="M642" s="122">
        <v>2.836267399267399E-2</v>
      </c>
      <c r="N642" s="121">
        <v>305.64</v>
      </c>
      <c r="O642" s="121">
        <v>8.6687676791208776</v>
      </c>
      <c r="P642" s="121">
        <v>1701.7604395604394</v>
      </c>
      <c r="Q642" s="123">
        <v>520.12606074725261</v>
      </c>
    </row>
    <row r="643" spans="1:17">
      <c r="A643" s="118"/>
      <c r="B643" s="119" t="s">
        <v>300</v>
      </c>
      <c r="C643" s="20" t="s">
        <v>684</v>
      </c>
      <c r="D643" s="18">
        <v>11</v>
      </c>
      <c r="E643" s="18" t="s">
        <v>42</v>
      </c>
      <c r="F643" s="120">
        <f>G643+H643+I643</f>
        <v>18.32</v>
      </c>
      <c r="G643" s="120">
        <v>0.98240000000000005</v>
      </c>
      <c r="H643" s="120">
        <v>1.6</v>
      </c>
      <c r="I643" s="120">
        <v>15.7376</v>
      </c>
      <c r="J643" s="121">
        <v>554.16999999999996</v>
      </c>
      <c r="K643" s="121">
        <f>I643</f>
        <v>15.7376</v>
      </c>
      <c r="L643" s="121">
        <f>J643</f>
        <v>554.16999999999996</v>
      </c>
      <c r="M643" s="122">
        <f>K643/L643</f>
        <v>2.8398505873648883E-2</v>
      </c>
      <c r="N643" s="121">
        <v>174.6</v>
      </c>
      <c r="O643" s="121">
        <f>M643*N643</f>
        <v>4.9583791255390945</v>
      </c>
      <c r="P643" s="121">
        <f>M643*60*1000</f>
        <v>1703.9103524189329</v>
      </c>
      <c r="Q643" s="123">
        <f>P643*N643/1000</f>
        <v>297.50274753234572</v>
      </c>
    </row>
    <row r="644" spans="1:17">
      <c r="A644" s="118"/>
      <c r="B644" s="139" t="s">
        <v>213</v>
      </c>
      <c r="C644" s="20" t="s">
        <v>181</v>
      </c>
      <c r="D644" s="18">
        <v>42</v>
      </c>
      <c r="E644" s="18">
        <v>1994</v>
      </c>
      <c r="F644" s="120">
        <v>60.27</v>
      </c>
      <c r="G644" s="120">
        <v>3.0601799999999999</v>
      </c>
      <c r="H644" s="120">
        <v>5.84</v>
      </c>
      <c r="I644" s="120">
        <v>51.369819999999997</v>
      </c>
      <c r="J644" s="121">
        <v>1808.75</v>
      </c>
      <c r="K644" s="121">
        <v>51.369819999999997</v>
      </c>
      <c r="L644" s="121">
        <v>1808.75</v>
      </c>
      <c r="M644" s="122">
        <f>K644/L644</f>
        <v>2.8400729785763648E-2</v>
      </c>
      <c r="N644" s="121">
        <v>206.55500000000001</v>
      </c>
      <c r="O644" s="121">
        <f>K644*N644/J644</f>
        <v>5.8663127408984099</v>
      </c>
      <c r="P644" s="121">
        <f>M644*60*1000</f>
        <v>1704.0437871458189</v>
      </c>
      <c r="Q644" s="123">
        <f>O644*60</f>
        <v>351.9787644539046</v>
      </c>
    </row>
    <row r="645" spans="1:17">
      <c r="A645" s="118"/>
      <c r="B645" s="119" t="s">
        <v>77</v>
      </c>
      <c r="C645" s="20" t="s">
        <v>470</v>
      </c>
      <c r="D645" s="18">
        <v>60</v>
      </c>
      <c r="E645" s="18">
        <v>1989</v>
      </c>
      <c r="F645" s="120">
        <f>SUM(G645:I645)</f>
        <v>81.395999999999987</v>
      </c>
      <c r="G645" s="120">
        <v>4.2495000000000003</v>
      </c>
      <c r="H645" s="120">
        <v>10.16</v>
      </c>
      <c r="I645" s="120">
        <v>66.986499999999992</v>
      </c>
      <c r="J645" s="121">
        <v>2358.4</v>
      </c>
      <c r="K645" s="121">
        <v>66.986499999999992</v>
      </c>
      <c r="L645" s="121">
        <v>2358.4</v>
      </c>
      <c r="M645" s="122">
        <f>K645/L645</f>
        <v>2.8403366689280864E-2</v>
      </c>
      <c r="N645" s="121">
        <v>241</v>
      </c>
      <c r="O645" s="121">
        <f>M645*N645</f>
        <v>6.8452113721166885</v>
      </c>
      <c r="P645" s="121">
        <f>M645*60*1000</f>
        <v>1704.202001356852</v>
      </c>
      <c r="Q645" s="123">
        <f>P645*N645/1000</f>
        <v>410.71268232700129</v>
      </c>
    </row>
    <row r="646" spans="1:17">
      <c r="A646" s="118"/>
      <c r="B646" s="139" t="s">
        <v>953</v>
      </c>
      <c r="C646" s="49" t="s">
        <v>941</v>
      </c>
      <c r="D646" s="27">
        <v>9</v>
      </c>
      <c r="E646" s="27">
        <v>1986</v>
      </c>
      <c r="F646" s="124">
        <v>17.088999999999999</v>
      </c>
      <c r="G646" s="124">
        <v>0.56100000000000005</v>
      </c>
      <c r="H646" s="124">
        <v>1.28</v>
      </c>
      <c r="I646" s="124">
        <v>15.248001</v>
      </c>
      <c r="J646" s="125">
        <v>536.30999999999995</v>
      </c>
      <c r="K646" s="125">
        <v>15.248001</v>
      </c>
      <c r="L646" s="125">
        <v>536.30999999999995</v>
      </c>
      <c r="M646" s="126">
        <v>2.8431319572635234E-2</v>
      </c>
      <c r="N646" s="125">
        <v>267.26799999999997</v>
      </c>
      <c r="O646" s="125">
        <v>7.5987819195390731</v>
      </c>
      <c r="P646" s="125">
        <v>1705.8791743581141</v>
      </c>
      <c r="Q646" s="127">
        <v>455.92691517234442</v>
      </c>
    </row>
    <row r="647" spans="1:17">
      <c r="A647" s="118"/>
      <c r="B647" s="119" t="s">
        <v>172</v>
      </c>
      <c r="C647" s="128" t="s">
        <v>565</v>
      </c>
      <c r="D647" s="129">
        <v>107</v>
      </c>
      <c r="E647" s="130" t="s">
        <v>42</v>
      </c>
      <c r="F647" s="131">
        <v>95.55</v>
      </c>
      <c r="G647" s="131">
        <v>5.36</v>
      </c>
      <c r="H647" s="132">
        <v>17.2</v>
      </c>
      <c r="I647" s="131">
        <v>72.989999999999995</v>
      </c>
      <c r="J647" s="133">
        <v>2563.58</v>
      </c>
      <c r="K647" s="134">
        <v>72.989999999999995</v>
      </c>
      <c r="L647" s="133">
        <v>2563.58</v>
      </c>
      <c r="M647" s="135">
        <f>K647/L647</f>
        <v>2.8471902573744528E-2</v>
      </c>
      <c r="N647" s="136">
        <v>223.3</v>
      </c>
      <c r="O647" s="136">
        <f>M647*N647</f>
        <v>6.3577758447171533</v>
      </c>
      <c r="P647" s="136">
        <f>M647*60*1000</f>
        <v>1708.3141544246716</v>
      </c>
      <c r="Q647" s="137">
        <f>P647*N647/1000</f>
        <v>381.4665506830292</v>
      </c>
    </row>
    <row r="648" spans="1:17">
      <c r="A648" s="118"/>
      <c r="B648" s="119" t="s">
        <v>172</v>
      </c>
      <c r="C648" s="128" t="s">
        <v>569</v>
      </c>
      <c r="D648" s="129">
        <v>6</v>
      </c>
      <c r="E648" s="154" t="s">
        <v>42</v>
      </c>
      <c r="F648" s="131">
        <v>9.91</v>
      </c>
      <c r="G648" s="131">
        <v>0.23</v>
      </c>
      <c r="H648" s="132">
        <v>0.96</v>
      </c>
      <c r="I648" s="131">
        <v>8.7200000000000006</v>
      </c>
      <c r="J648" s="133">
        <v>305.61</v>
      </c>
      <c r="K648" s="134">
        <v>8.7200000000000006</v>
      </c>
      <c r="L648" s="133">
        <v>305.61</v>
      </c>
      <c r="M648" s="135">
        <f>K648/L648</f>
        <v>2.8533097738948333E-2</v>
      </c>
      <c r="N648" s="136">
        <v>223.3</v>
      </c>
      <c r="O648" s="136">
        <f>M648*N648</f>
        <v>6.3714407251071634</v>
      </c>
      <c r="P648" s="136">
        <f>M648*60*1000</f>
        <v>1711.9858643369</v>
      </c>
      <c r="Q648" s="137">
        <f>P648*N648/1000</f>
        <v>382.2864435064298</v>
      </c>
    </row>
    <row r="649" spans="1:17">
      <c r="A649" s="118"/>
      <c r="B649" s="139" t="s">
        <v>126</v>
      </c>
      <c r="C649" s="20" t="s">
        <v>116</v>
      </c>
      <c r="D649" s="18">
        <v>92</v>
      </c>
      <c r="E649" s="18">
        <v>1991</v>
      </c>
      <c r="F649" s="120">
        <v>131.68</v>
      </c>
      <c r="G649" s="120">
        <v>10.35</v>
      </c>
      <c r="H649" s="120">
        <v>15.04</v>
      </c>
      <c r="I649" s="120">
        <f>F649-G649-H649</f>
        <v>106.29000000000002</v>
      </c>
      <c r="J649" s="121">
        <v>3722</v>
      </c>
      <c r="K649" s="121">
        <f>I649/J649*L649</f>
        <v>101.28905835572276</v>
      </c>
      <c r="L649" s="121">
        <v>3546.88</v>
      </c>
      <c r="M649" s="122">
        <f>K649/L649</f>
        <v>2.8557227297152075E-2</v>
      </c>
      <c r="N649" s="121">
        <v>281.32900000000001</v>
      </c>
      <c r="O649" s="121">
        <f>M649*N649</f>
        <v>8.0339761982804969</v>
      </c>
      <c r="P649" s="121">
        <f>M649*60*1000</f>
        <v>1713.4336378291243</v>
      </c>
      <c r="Q649" s="123">
        <f>P649*N649/1000</f>
        <v>482.03857189682975</v>
      </c>
    </row>
    <row r="650" spans="1:17">
      <c r="A650" s="118"/>
      <c r="B650" s="119" t="s">
        <v>77</v>
      </c>
      <c r="C650" s="20" t="s">
        <v>471</v>
      </c>
      <c r="D650" s="18">
        <v>22</v>
      </c>
      <c r="E650" s="18" t="s">
        <v>42</v>
      </c>
      <c r="F650" s="120">
        <f>SUM(G650:I650)</f>
        <v>40.338999999999999</v>
      </c>
      <c r="G650" s="120">
        <v>3.4562599999999999</v>
      </c>
      <c r="H650" s="120">
        <v>3.52</v>
      </c>
      <c r="I650" s="120">
        <v>33.362740000000002</v>
      </c>
      <c r="J650" s="121">
        <v>1167.58</v>
      </c>
      <c r="K650" s="121">
        <v>33.362740000000002</v>
      </c>
      <c r="L650" s="121">
        <v>1167.58</v>
      </c>
      <c r="M650" s="122">
        <f>K650/L650</f>
        <v>2.857426471847754E-2</v>
      </c>
      <c r="N650" s="121">
        <v>241</v>
      </c>
      <c r="O650" s="121">
        <f>M650*N650</f>
        <v>6.8863977971530872</v>
      </c>
      <c r="P650" s="121">
        <f>M650*60*1000</f>
        <v>1714.4558831086524</v>
      </c>
      <c r="Q650" s="123">
        <f>P650*N650/1000</f>
        <v>413.1838678291852</v>
      </c>
    </row>
    <row r="651" spans="1:17">
      <c r="A651" s="118"/>
      <c r="B651" s="119" t="s">
        <v>300</v>
      </c>
      <c r="C651" s="20" t="s">
        <v>685</v>
      </c>
      <c r="D651" s="18">
        <v>20</v>
      </c>
      <c r="E651" s="18" t="s">
        <v>42</v>
      </c>
      <c r="F651" s="120">
        <f>G651+H651+I651</f>
        <v>34.758000000000003</v>
      </c>
      <c r="G651" s="120">
        <v>1.8010999999999999</v>
      </c>
      <c r="H651" s="120">
        <v>3.2</v>
      </c>
      <c r="I651" s="120">
        <v>29.756900000000002</v>
      </c>
      <c r="J651" s="121">
        <v>1040.8800000000001</v>
      </c>
      <c r="K651" s="121">
        <f>I651</f>
        <v>29.756900000000002</v>
      </c>
      <c r="L651" s="121">
        <f>J651</f>
        <v>1040.8800000000001</v>
      </c>
      <c r="M651" s="122">
        <f>K651/L651</f>
        <v>2.8588213819076166E-2</v>
      </c>
      <c r="N651" s="121">
        <v>174.6</v>
      </c>
      <c r="O651" s="121">
        <f>M651*N651</f>
        <v>4.9915021328106981</v>
      </c>
      <c r="P651" s="121">
        <f>M651*60*1000</f>
        <v>1715.2928291445699</v>
      </c>
      <c r="Q651" s="123">
        <f>P651*N651/1000</f>
        <v>299.49012796864184</v>
      </c>
    </row>
    <row r="652" spans="1:17">
      <c r="A652" s="118"/>
      <c r="B652" s="119" t="s">
        <v>77</v>
      </c>
      <c r="C652" s="20" t="s">
        <v>472</v>
      </c>
      <c r="D652" s="18">
        <v>18</v>
      </c>
      <c r="E652" s="18">
        <v>1984</v>
      </c>
      <c r="F652" s="120">
        <f>SUM(G652:I652)</f>
        <v>32.941000000000003</v>
      </c>
      <c r="G652" s="120">
        <v>2.2664</v>
      </c>
      <c r="H652" s="120">
        <v>2.88</v>
      </c>
      <c r="I652" s="120">
        <v>27.794600000000003</v>
      </c>
      <c r="J652" s="121">
        <v>970.36</v>
      </c>
      <c r="K652" s="121">
        <v>27.794600000000003</v>
      </c>
      <c r="L652" s="121">
        <v>970.36</v>
      </c>
      <c r="M652" s="122">
        <f>K652/L652</f>
        <v>2.8643596191104334E-2</v>
      </c>
      <c r="N652" s="121">
        <v>241</v>
      </c>
      <c r="O652" s="121">
        <f>M652*N652</f>
        <v>6.9031066820561442</v>
      </c>
      <c r="P652" s="121">
        <f>M652*60*1000</f>
        <v>1718.61577146626</v>
      </c>
      <c r="Q652" s="123">
        <f>P652*N652/1000</f>
        <v>414.18640092336864</v>
      </c>
    </row>
    <row r="653" spans="1:17">
      <c r="A653" s="118"/>
      <c r="B653" s="139" t="s">
        <v>126</v>
      </c>
      <c r="C653" s="20" t="s">
        <v>111</v>
      </c>
      <c r="D653" s="18">
        <v>54</v>
      </c>
      <c r="E653" s="18">
        <v>1987</v>
      </c>
      <c r="F653" s="120">
        <v>76.069999999999993</v>
      </c>
      <c r="G653" s="120">
        <v>5.29</v>
      </c>
      <c r="H653" s="120">
        <v>8.4</v>
      </c>
      <c r="I653" s="120">
        <f>F653-G653-H653</f>
        <v>62.379999999999988</v>
      </c>
      <c r="J653" s="121">
        <v>2177.62</v>
      </c>
      <c r="K653" s="121">
        <f>I653/J653*L653</f>
        <v>62.379999999999988</v>
      </c>
      <c r="L653" s="121">
        <v>2177.62</v>
      </c>
      <c r="M653" s="122">
        <f>K653/L653</f>
        <v>2.8645952921078972E-2</v>
      </c>
      <c r="N653" s="121">
        <v>281.32900000000001</v>
      </c>
      <c r="O653" s="121">
        <f>M653*N653</f>
        <v>8.0589372893342262</v>
      </c>
      <c r="P653" s="121">
        <f>M653*60*1000</f>
        <v>1718.7571752647384</v>
      </c>
      <c r="Q653" s="123">
        <f>P653*N653/1000</f>
        <v>483.53623736005358</v>
      </c>
    </row>
    <row r="654" spans="1:17">
      <c r="A654" s="118"/>
      <c r="B654" s="139" t="s">
        <v>887</v>
      </c>
      <c r="C654" s="141" t="s">
        <v>875</v>
      </c>
      <c r="D654" s="142">
        <v>19</v>
      </c>
      <c r="E654" s="142">
        <v>1978</v>
      </c>
      <c r="F654" s="143">
        <v>34.834000000000003</v>
      </c>
      <c r="G654" s="143">
        <v>1.29183</v>
      </c>
      <c r="H654" s="143">
        <v>3.2</v>
      </c>
      <c r="I654" s="143">
        <v>30.342169999999999</v>
      </c>
      <c r="J654" s="144">
        <v>1059.1500000000001</v>
      </c>
      <c r="K654" s="144">
        <v>30.342169999999999</v>
      </c>
      <c r="L654" s="144">
        <v>1059.1500000000001</v>
      </c>
      <c r="M654" s="145">
        <v>2.8647660860123682E-2</v>
      </c>
      <c r="N654" s="144">
        <v>243.39700000000002</v>
      </c>
      <c r="O654" s="144">
        <v>6.9727547103715244</v>
      </c>
      <c r="P654" s="144">
        <v>1718.859651607421</v>
      </c>
      <c r="Q654" s="146">
        <v>418.36528262229149</v>
      </c>
    </row>
    <row r="655" spans="1:17">
      <c r="A655" s="118"/>
      <c r="B655" s="139" t="s">
        <v>80</v>
      </c>
      <c r="C655" s="20" t="s">
        <v>493</v>
      </c>
      <c r="D655" s="18">
        <v>42</v>
      </c>
      <c r="E655" s="18" t="s">
        <v>475</v>
      </c>
      <c r="F655" s="120">
        <f>SUM(G655,H655,I655)</f>
        <v>30.59</v>
      </c>
      <c r="G655" s="120">
        <v>0</v>
      </c>
      <c r="H655" s="120">
        <v>0</v>
      </c>
      <c r="I655" s="120">
        <v>30.59</v>
      </c>
      <c r="J655" s="121"/>
      <c r="K655" s="121">
        <f>I655</f>
        <v>30.59</v>
      </c>
      <c r="L655" s="121">
        <v>1067.17</v>
      </c>
      <c r="M655" s="122">
        <f>K655/L655</f>
        <v>2.8664598892397648E-2</v>
      </c>
      <c r="N655" s="121">
        <v>243.07</v>
      </c>
      <c r="O655" s="121">
        <f>M655*N655</f>
        <v>6.9675040527750962</v>
      </c>
      <c r="P655" s="121">
        <f>M655*60*1000</f>
        <v>1719.875933543859</v>
      </c>
      <c r="Q655" s="123">
        <f>P655*N655/1000</f>
        <v>418.05024316650577</v>
      </c>
    </row>
    <row r="656" spans="1:17">
      <c r="A656" s="118"/>
      <c r="B656" s="119" t="s">
        <v>866</v>
      </c>
      <c r="C656" s="141" t="s">
        <v>857</v>
      </c>
      <c r="D656" s="142">
        <v>8</v>
      </c>
      <c r="E656" s="142">
        <v>1980</v>
      </c>
      <c r="F656" s="143">
        <v>20.254000000000001</v>
      </c>
      <c r="G656" s="143">
        <v>0.96899999999999997</v>
      </c>
      <c r="H656" s="143">
        <v>1.28</v>
      </c>
      <c r="I656" s="143">
        <v>18.004999000000002</v>
      </c>
      <c r="J656" s="144">
        <v>627.78</v>
      </c>
      <c r="K656" s="144">
        <v>18.004999000000002</v>
      </c>
      <c r="L656" s="144">
        <v>627.78</v>
      </c>
      <c r="M656" s="145">
        <v>2.8680427856892544E-2</v>
      </c>
      <c r="N656" s="144">
        <v>306.39900000000006</v>
      </c>
      <c r="O656" s="144">
        <v>8.7876544149240203</v>
      </c>
      <c r="P656" s="144">
        <v>1720.8256714135525</v>
      </c>
      <c r="Q656" s="146">
        <v>527.25926489544111</v>
      </c>
    </row>
    <row r="657" spans="1:17">
      <c r="A657" s="118"/>
      <c r="B657" s="119" t="s">
        <v>169</v>
      </c>
      <c r="C657" s="20" t="s">
        <v>161</v>
      </c>
      <c r="D657" s="138">
        <v>29</v>
      </c>
      <c r="E657" s="18" t="s">
        <v>42</v>
      </c>
      <c r="F657" s="120">
        <f>G657+H657+I657</f>
        <v>37.9</v>
      </c>
      <c r="G657" s="120">
        <v>0.65545199999999992</v>
      </c>
      <c r="H657" s="120">
        <v>0.28000000000000003</v>
      </c>
      <c r="I657" s="120">
        <v>36.964548000000001</v>
      </c>
      <c r="J657" s="121">
        <v>1288.78</v>
      </c>
      <c r="K657" s="121">
        <v>36.964548000000001</v>
      </c>
      <c r="L657" s="121">
        <v>1288.78</v>
      </c>
      <c r="M657" s="122">
        <f>K657/L657</f>
        <v>2.8681813808407952E-2</v>
      </c>
      <c r="N657" s="121">
        <v>241.2</v>
      </c>
      <c r="O657" s="121">
        <f>M657*N657</f>
        <v>6.9180534905879973</v>
      </c>
      <c r="P657" s="121">
        <f>M657*60*1000</f>
        <v>1720.9088285044772</v>
      </c>
      <c r="Q657" s="123">
        <f>P657*N657/1000</f>
        <v>415.08320943527991</v>
      </c>
    </row>
    <row r="658" spans="1:17">
      <c r="A658" s="118"/>
      <c r="B658" s="139" t="s">
        <v>887</v>
      </c>
      <c r="C658" s="141" t="s">
        <v>876</v>
      </c>
      <c r="D658" s="142">
        <v>45</v>
      </c>
      <c r="E658" s="142">
        <v>1972</v>
      </c>
      <c r="F658" s="143">
        <v>63.125</v>
      </c>
      <c r="G658" s="143">
        <v>3.0855000000000001</v>
      </c>
      <c r="H658" s="143">
        <v>7.2</v>
      </c>
      <c r="I658" s="143">
        <v>52.839499000000004</v>
      </c>
      <c r="J658" s="144">
        <v>1840.92</v>
      </c>
      <c r="K658" s="144">
        <v>52.839499000000004</v>
      </c>
      <c r="L658" s="144">
        <v>1840.92</v>
      </c>
      <c r="M658" s="145">
        <v>2.8702767637920172E-2</v>
      </c>
      <c r="N658" s="144">
        <v>243.39700000000002</v>
      </c>
      <c r="O658" s="144">
        <v>6.9861675347668566</v>
      </c>
      <c r="P658" s="144">
        <v>1722.1660582752104</v>
      </c>
      <c r="Q658" s="146">
        <v>419.17005208601137</v>
      </c>
    </row>
    <row r="659" spans="1:17">
      <c r="A659" s="118"/>
      <c r="B659" s="139" t="s">
        <v>743</v>
      </c>
      <c r="C659" s="20" t="s">
        <v>731</v>
      </c>
      <c r="D659" s="18">
        <v>92</v>
      </c>
      <c r="E659" s="18">
        <v>1963</v>
      </c>
      <c r="F659" s="120">
        <v>83.4</v>
      </c>
      <c r="G659" s="120">
        <v>6.3392999999999997</v>
      </c>
      <c r="H659" s="120"/>
      <c r="I659" s="120">
        <v>77.060699999999997</v>
      </c>
      <c r="J659" s="121">
        <v>2683.87</v>
      </c>
      <c r="K659" s="121">
        <v>77.060699999999997</v>
      </c>
      <c r="L659" s="121">
        <v>2683.87</v>
      </c>
      <c r="M659" s="122">
        <f>K659/L659</f>
        <v>2.8712530785768312E-2</v>
      </c>
      <c r="N659" s="121">
        <v>249.16499999999999</v>
      </c>
      <c r="O659" s="121">
        <f>M659*N659</f>
        <v>7.1541577332359614</v>
      </c>
      <c r="P659" s="121">
        <f>M659*60*1000</f>
        <v>1722.7518471460987</v>
      </c>
      <c r="Q659" s="123">
        <f>P659*N659/1000</f>
        <v>429.24946399415768</v>
      </c>
    </row>
    <row r="660" spans="1:17">
      <c r="A660" s="118"/>
      <c r="B660" s="119" t="s">
        <v>808</v>
      </c>
      <c r="C660" s="49" t="s">
        <v>807</v>
      </c>
      <c r="D660" s="27">
        <v>7</v>
      </c>
      <c r="E660" s="27">
        <v>1973</v>
      </c>
      <c r="F660" s="124">
        <v>11.956</v>
      </c>
      <c r="G660" s="124">
        <v>0</v>
      </c>
      <c r="H660" s="124">
        <v>0</v>
      </c>
      <c r="I660" s="124">
        <v>11.955999</v>
      </c>
      <c r="J660" s="125">
        <v>246.04</v>
      </c>
      <c r="K660" s="125">
        <v>11.955999</v>
      </c>
      <c r="L660" s="125">
        <v>415.64</v>
      </c>
      <c r="M660" s="126">
        <v>2.8765275238186894E-2</v>
      </c>
      <c r="N660" s="125">
        <v>286.452</v>
      </c>
      <c r="O660" s="125">
        <v>8.2398706225291125</v>
      </c>
      <c r="P660" s="125">
        <v>1725.9165142912136</v>
      </c>
      <c r="Q660" s="127">
        <v>494.3922373517467</v>
      </c>
    </row>
    <row r="661" spans="1:17">
      <c r="A661" s="118"/>
      <c r="B661" s="119" t="s">
        <v>300</v>
      </c>
      <c r="C661" s="20" t="s">
        <v>290</v>
      </c>
      <c r="D661" s="18">
        <v>9</v>
      </c>
      <c r="E661" s="18" t="s">
        <v>42</v>
      </c>
      <c r="F661" s="120">
        <f>G661+H661+I661</f>
        <v>16</v>
      </c>
      <c r="G661" s="120">
        <v>1.4737</v>
      </c>
      <c r="H661" s="120">
        <v>1.44</v>
      </c>
      <c r="I661" s="120">
        <v>13.0863</v>
      </c>
      <c r="J661" s="121">
        <v>454.35</v>
      </c>
      <c r="K661" s="121">
        <f>I661</f>
        <v>13.0863</v>
      </c>
      <c r="L661" s="121">
        <f>J661</f>
        <v>454.35</v>
      </c>
      <c r="M661" s="122">
        <f>K661/L661</f>
        <v>2.8802244965335091E-2</v>
      </c>
      <c r="N661" s="121">
        <v>174.6</v>
      </c>
      <c r="O661" s="121">
        <f>M661*N661</f>
        <v>5.0288719709475069</v>
      </c>
      <c r="P661" s="121">
        <f>M661*60*1000</f>
        <v>1728.1346979201055</v>
      </c>
      <c r="Q661" s="123">
        <f>P661*N661/1000</f>
        <v>301.73231825685042</v>
      </c>
    </row>
    <row r="662" spans="1:17">
      <c r="A662" s="118"/>
      <c r="B662" s="119" t="s">
        <v>151</v>
      </c>
      <c r="C662" s="20" t="s">
        <v>139</v>
      </c>
      <c r="D662" s="18">
        <v>20</v>
      </c>
      <c r="E662" s="18">
        <v>1986</v>
      </c>
      <c r="F662" s="120">
        <f>G662+H662+I662</f>
        <v>35.798999999999999</v>
      </c>
      <c r="G662" s="120">
        <v>1.9750000000000001</v>
      </c>
      <c r="H662" s="120">
        <v>3.2</v>
      </c>
      <c r="I662" s="120">
        <v>30.623999999999999</v>
      </c>
      <c r="J662" s="121">
        <v>1062.4000000000001</v>
      </c>
      <c r="K662" s="121">
        <v>30.623999999999999</v>
      </c>
      <c r="L662" s="121">
        <v>1062.4000000000001</v>
      </c>
      <c r="M662" s="122">
        <f>K662/L662</f>
        <v>2.8825301204819274E-2</v>
      </c>
      <c r="N662" s="121">
        <v>216</v>
      </c>
      <c r="O662" s="121">
        <f>M662*N662*1.09</f>
        <v>6.78662891566265</v>
      </c>
      <c r="P662" s="121">
        <f>M662*60*1000</f>
        <v>1729.5180722891564</v>
      </c>
      <c r="Q662" s="123">
        <f>P662*N662/1000</f>
        <v>373.57590361445779</v>
      </c>
    </row>
    <row r="663" spans="1:17">
      <c r="A663" s="118"/>
      <c r="B663" s="119" t="s">
        <v>36</v>
      </c>
      <c r="C663" s="20" t="s">
        <v>34</v>
      </c>
      <c r="D663" s="138">
        <v>22</v>
      </c>
      <c r="E663" s="18">
        <v>1987</v>
      </c>
      <c r="F663" s="120">
        <v>40.815001000000002</v>
      </c>
      <c r="G663" s="120">
        <v>2.1747519999999998</v>
      </c>
      <c r="H663" s="120">
        <v>3.80579</v>
      </c>
      <c r="I663" s="120">
        <v>34.834459000000003</v>
      </c>
      <c r="J663" s="121">
        <v>1206.5</v>
      </c>
      <c r="K663" s="121">
        <v>34.834459000000003</v>
      </c>
      <c r="L663" s="121">
        <v>1206.5</v>
      </c>
      <c r="M663" s="122">
        <v>2.8872324077911314E-2</v>
      </c>
      <c r="N663" s="121">
        <v>305.64</v>
      </c>
      <c r="O663" s="121">
        <v>8.8245371311728142</v>
      </c>
      <c r="P663" s="121">
        <v>1732.3394446746788</v>
      </c>
      <c r="Q663" s="123">
        <v>529.4722278703689</v>
      </c>
    </row>
    <row r="664" spans="1:17">
      <c r="A664" s="118"/>
      <c r="B664" s="119" t="s">
        <v>300</v>
      </c>
      <c r="C664" s="20" t="s">
        <v>287</v>
      </c>
      <c r="D664" s="18">
        <v>58</v>
      </c>
      <c r="E664" s="18" t="s">
        <v>42</v>
      </c>
      <c r="F664" s="120">
        <f>G664+H664+I664</f>
        <v>85.5</v>
      </c>
      <c r="G664" s="120">
        <v>4.2572000000000001</v>
      </c>
      <c r="H664" s="120">
        <v>8.8000000000000007</v>
      </c>
      <c r="I664" s="120">
        <v>72.442800000000005</v>
      </c>
      <c r="J664" s="121">
        <v>2508.48</v>
      </c>
      <c r="K664" s="121">
        <f>I664</f>
        <v>72.442800000000005</v>
      </c>
      <c r="L664" s="121">
        <f>J664</f>
        <v>2508.48</v>
      </c>
      <c r="M664" s="122">
        <f>K664/L664</f>
        <v>2.8879161882893228E-2</v>
      </c>
      <c r="N664" s="121">
        <v>174.6</v>
      </c>
      <c r="O664" s="121">
        <f>M664*N664</f>
        <v>5.0423016647531576</v>
      </c>
      <c r="P664" s="121">
        <f>M664*60*1000</f>
        <v>1732.7497129735937</v>
      </c>
      <c r="Q664" s="123">
        <f>P664*N664/1000</f>
        <v>302.53809988518947</v>
      </c>
    </row>
    <row r="665" spans="1:17">
      <c r="A665" s="118"/>
      <c r="B665" s="119" t="s">
        <v>169</v>
      </c>
      <c r="C665" s="20" t="s">
        <v>158</v>
      </c>
      <c r="D665" s="138">
        <v>23</v>
      </c>
      <c r="E665" s="18" t="s">
        <v>42</v>
      </c>
      <c r="F665" s="120">
        <f>G665+H665+I665</f>
        <v>36</v>
      </c>
      <c r="G665" s="120">
        <v>1.173</v>
      </c>
      <c r="H665" s="120">
        <v>0.23</v>
      </c>
      <c r="I665" s="120">
        <v>34.597000000000001</v>
      </c>
      <c r="J665" s="121">
        <v>1195.58</v>
      </c>
      <c r="K665" s="121">
        <v>34.597000000000001</v>
      </c>
      <c r="L665" s="121">
        <v>1195.58</v>
      </c>
      <c r="M665" s="122">
        <f>K665/L665</f>
        <v>2.8937419495140438E-2</v>
      </c>
      <c r="N665" s="121">
        <v>241.2</v>
      </c>
      <c r="O665" s="121">
        <f>M665*N665</f>
        <v>6.9797055822278731</v>
      </c>
      <c r="P665" s="121">
        <f>M665*60*1000</f>
        <v>1736.2451697084261</v>
      </c>
      <c r="Q665" s="123">
        <f>P665*N665/1000</f>
        <v>418.78233493367242</v>
      </c>
    </row>
    <row r="666" spans="1:17">
      <c r="A666" s="118"/>
      <c r="B666" s="119" t="s">
        <v>866</v>
      </c>
      <c r="C666" s="141" t="s">
        <v>858</v>
      </c>
      <c r="D666" s="142">
        <v>12</v>
      </c>
      <c r="E666" s="142">
        <v>1972</v>
      </c>
      <c r="F666" s="143">
        <v>17.2666</v>
      </c>
      <c r="G666" s="143">
        <v>1.6830000000000001</v>
      </c>
      <c r="H666" s="143">
        <v>0</v>
      </c>
      <c r="I666" s="143">
        <v>15.583599</v>
      </c>
      <c r="J666" s="144">
        <v>538.39</v>
      </c>
      <c r="K666" s="144">
        <v>15.583599</v>
      </c>
      <c r="L666" s="144">
        <v>538.39</v>
      </c>
      <c r="M666" s="145">
        <v>2.8944815096862867E-2</v>
      </c>
      <c r="N666" s="144">
        <v>306.39900000000006</v>
      </c>
      <c r="O666" s="144">
        <v>8.8686624008636876</v>
      </c>
      <c r="P666" s="144">
        <v>1736.688905811772</v>
      </c>
      <c r="Q666" s="146">
        <v>532.11974405182116</v>
      </c>
    </row>
    <row r="667" spans="1:17">
      <c r="A667" s="118"/>
      <c r="B667" s="119" t="s">
        <v>151</v>
      </c>
      <c r="C667" s="20" t="s">
        <v>143</v>
      </c>
      <c r="D667" s="18">
        <v>33</v>
      </c>
      <c r="E667" s="18">
        <v>1968</v>
      </c>
      <c r="F667" s="120">
        <f>G667+H667+I667</f>
        <v>49.277000000000001</v>
      </c>
      <c r="G667" s="120">
        <v>2.0329999999999999</v>
      </c>
      <c r="H667" s="120">
        <v>5.44</v>
      </c>
      <c r="I667" s="120">
        <v>41.804000000000002</v>
      </c>
      <c r="J667" s="121">
        <v>1439.65</v>
      </c>
      <c r="K667" s="121">
        <v>41.804000000000002</v>
      </c>
      <c r="L667" s="121">
        <v>1439.65</v>
      </c>
      <c r="M667" s="122">
        <f>K667/L667</f>
        <v>2.903761330879033E-2</v>
      </c>
      <c r="N667" s="121">
        <v>216</v>
      </c>
      <c r="O667" s="121">
        <f>M667*N667*1.09</f>
        <v>6.8366156774215954</v>
      </c>
      <c r="P667" s="121">
        <f>M667*60*1000</f>
        <v>1742.2567985274197</v>
      </c>
      <c r="Q667" s="123">
        <f>P667*N667/1000</f>
        <v>376.32746848192266</v>
      </c>
    </row>
    <row r="668" spans="1:17">
      <c r="A668" s="118"/>
      <c r="B668" s="139" t="s">
        <v>980</v>
      </c>
      <c r="C668" s="20" t="s">
        <v>971</v>
      </c>
      <c r="D668" s="18">
        <v>12</v>
      </c>
      <c r="E668" s="18">
        <v>1965</v>
      </c>
      <c r="F668" s="120">
        <v>17.82</v>
      </c>
      <c r="G668" s="120">
        <v>2.0030000000000001</v>
      </c>
      <c r="H668" s="120">
        <v>0.192</v>
      </c>
      <c r="I668" s="120">
        <v>15.625</v>
      </c>
      <c r="J668" s="121">
        <v>537.54999999999995</v>
      </c>
      <c r="K668" s="121">
        <v>14.394</v>
      </c>
      <c r="L668" s="121">
        <v>495.2</v>
      </c>
      <c r="M668" s="122">
        <f>K668/L668</f>
        <v>2.9067043618739904E-2</v>
      </c>
      <c r="N668" s="121">
        <v>275.22500000000002</v>
      </c>
      <c r="O668" s="121">
        <f>M668*N668</f>
        <v>7.9999770799676906</v>
      </c>
      <c r="P668" s="121">
        <f>M668*60*1000</f>
        <v>1744.0226171243942</v>
      </c>
      <c r="Q668" s="123">
        <f>P668*N668/1000</f>
        <v>479.99862479806143</v>
      </c>
    </row>
    <row r="669" spans="1:17">
      <c r="A669" s="118"/>
      <c r="B669" s="139" t="s">
        <v>980</v>
      </c>
      <c r="C669" s="20" t="s">
        <v>41</v>
      </c>
      <c r="D669" s="18">
        <v>12</v>
      </c>
      <c r="E669" s="18">
        <v>1965</v>
      </c>
      <c r="F669" s="120">
        <v>16.722999999999999</v>
      </c>
      <c r="G669" s="120">
        <v>1.133</v>
      </c>
      <c r="H669" s="120">
        <v>0.192</v>
      </c>
      <c r="I669" s="120">
        <v>15.398</v>
      </c>
      <c r="J669" s="121">
        <v>529.58000000000004</v>
      </c>
      <c r="K669" s="121">
        <v>13.955</v>
      </c>
      <c r="L669" s="121">
        <v>479.98</v>
      </c>
      <c r="M669" s="122">
        <f>K669/L669</f>
        <v>2.907412808867036E-2</v>
      </c>
      <c r="N669" s="121">
        <v>275.22500000000002</v>
      </c>
      <c r="O669" s="121">
        <f>M669*N669</f>
        <v>8.0019269032042999</v>
      </c>
      <c r="P669" s="121">
        <f>M669*60*1000</f>
        <v>1744.4476853202216</v>
      </c>
      <c r="Q669" s="123">
        <f>P669*N669/1000</f>
        <v>480.11561419225802</v>
      </c>
    </row>
    <row r="670" spans="1:17">
      <c r="A670" s="118"/>
      <c r="B670" s="139" t="s">
        <v>126</v>
      </c>
      <c r="C670" s="20" t="s">
        <v>112</v>
      </c>
      <c r="D670" s="18">
        <v>118</v>
      </c>
      <c r="E670" s="18">
        <v>1961</v>
      </c>
      <c r="F670" s="120">
        <v>88.96</v>
      </c>
      <c r="G670" s="120">
        <v>12.76</v>
      </c>
      <c r="H670" s="120">
        <v>0</v>
      </c>
      <c r="I670" s="120">
        <f>F670-G670-H670</f>
        <v>76.199999999999989</v>
      </c>
      <c r="J670" s="121">
        <v>2620.23</v>
      </c>
      <c r="K670" s="121">
        <f>I670/J670*L670</f>
        <v>76.199999999999989</v>
      </c>
      <c r="L670" s="121">
        <v>2620.23</v>
      </c>
      <c r="M670" s="122">
        <f>K670/L670</f>
        <v>2.9081416516870653E-2</v>
      </c>
      <c r="N670" s="121">
        <v>281.32900000000001</v>
      </c>
      <c r="O670" s="121">
        <f>M670*N670</f>
        <v>8.1814458272747039</v>
      </c>
      <c r="P670" s="121">
        <f>M670*60*1000</f>
        <v>1744.8849910122392</v>
      </c>
      <c r="Q670" s="123">
        <f>P670*N670/1000</f>
        <v>490.88674963648225</v>
      </c>
    </row>
    <row r="671" spans="1:17">
      <c r="A671" s="118"/>
      <c r="B671" s="119" t="s">
        <v>241</v>
      </c>
      <c r="C671" s="20" t="s">
        <v>254</v>
      </c>
      <c r="D671" s="18">
        <v>20</v>
      </c>
      <c r="E671" s="18">
        <v>1978</v>
      </c>
      <c r="F671" s="120">
        <v>31.408999999999999</v>
      </c>
      <c r="G671" s="120">
        <v>1.7</v>
      </c>
      <c r="H671" s="120">
        <v>3.2</v>
      </c>
      <c r="I671" s="120">
        <v>26.509</v>
      </c>
      <c r="J671" s="121">
        <v>910.7</v>
      </c>
      <c r="K671" s="121">
        <v>26.5</v>
      </c>
      <c r="L671" s="121">
        <v>910.7</v>
      </c>
      <c r="M671" s="122">
        <f>K671/L671</f>
        <v>2.9098495662677061E-2</v>
      </c>
      <c r="N671" s="121">
        <v>309.887</v>
      </c>
      <c r="O671" s="121">
        <f>M671*N671</f>
        <v>9.017245525420007</v>
      </c>
      <c r="P671" s="121">
        <f>M671*60*1000</f>
        <v>1745.9097397606236</v>
      </c>
      <c r="Q671" s="123">
        <f>P671*N671/1000</f>
        <v>541.0347315252003</v>
      </c>
    </row>
    <row r="672" spans="1:17">
      <c r="A672" s="118"/>
      <c r="B672" s="119" t="s">
        <v>300</v>
      </c>
      <c r="C672" s="20" t="s">
        <v>686</v>
      </c>
      <c r="D672" s="18">
        <v>20</v>
      </c>
      <c r="E672" s="18" t="s">
        <v>42</v>
      </c>
      <c r="F672" s="120">
        <f>G672+H672+I672</f>
        <v>36.365000000000002</v>
      </c>
      <c r="G672" s="120">
        <v>2.86</v>
      </c>
      <c r="H672" s="120">
        <v>3.2</v>
      </c>
      <c r="I672" s="120">
        <v>30.305</v>
      </c>
      <c r="J672" s="121">
        <v>1041.05</v>
      </c>
      <c r="K672" s="121">
        <f>I672</f>
        <v>30.305</v>
      </c>
      <c r="L672" s="121">
        <f>J672</f>
        <v>1041.05</v>
      </c>
      <c r="M672" s="122">
        <f>K672/L672</f>
        <v>2.9110033139618654E-2</v>
      </c>
      <c r="N672" s="121">
        <v>174.6</v>
      </c>
      <c r="O672" s="121">
        <f>M672*N672</f>
        <v>5.0826117861774165</v>
      </c>
      <c r="P672" s="121">
        <f>M672*60*1000</f>
        <v>1746.6019883771194</v>
      </c>
      <c r="Q672" s="123">
        <f>P672*N672/1000</f>
        <v>304.95670717064502</v>
      </c>
    </row>
    <row r="673" spans="1:17">
      <c r="A673" s="118"/>
      <c r="B673" s="119" t="s">
        <v>797</v>
      </c>
      <c r="C673" s="49" t="s">
        <v>788</v>
      </c>
      <c r="D673" s="27">
        <v>14</v>
      </c>
      <c r="E673" s="27">
        <v>1984</v>
      </c>
      <c r="F673" s="124">
        <v>25.096</v>
      </c>
      <c r="G673" s="124">
        <v>1.326765</v>
      </c>
      <c r="H673" s="124">
        <v>2.0680000000000001</v>
      </c>
      <c r="I673" s="124">
        <v>21.701235</v>
      </c>
      <c r="J673" s="125">
        <v>744.57</v>
      </c>
      <c r="K673" s="125">
        <v>21.701235</v>
      </c>
      <c r="L673" s="125">
        <v>744.57</v>
      </c>
      <c r="M673" s="126">
        <v>2.9145997018413312E-2</v>
      </c>
      <c r="N673" s="125">
        <v>295.49900000000002</v>
      </c>
      <c r="O673" s="125">
        <v>8.6126129729441168</v>
      </c>
      <c r="P673" s="125">
        <v>1748.7598211047987</v>
      </c>
      <c r="Q673" s="127">
        <v>516.75677837664693</v>
      </c>
    </row>
    <row r="674" spans="1:17">
      <c r="A674" s="118"/>
      <c r="B674" s="119" t="s">
        <v>866</v>
      </c>
      <c r="C674" s="141" t="s">
        <v>859</v>
      </c>
      <c r="D674" s="142">
        <v>8</v>
      </c>
      <c r="E674" s="142">
        <v>1970</v>
      </c>
      <c r="F674" s="143">
        <v>12.765000000000001</v>
      </c>
      <c r="G674" s="143">
        <v>1.4127000000000001</v>
      </c>
      <c r="H674" s="143">
        <v>0</v>
      </c>
      <c r="I674" s="143">
        <v>11.3523</v>
      </c>
      <c r="J674" s="144">
        <v>389.07</v>
      </c>
      <c r="K674" s="144">
        <v>11.3523</v>
      </c>
      <c r="L674" s="144">
        <v>389.07</v>
      </c>
      <c r="M674" s="145">
        <v>2.9178039941398719E-2</v>
      </c>
      <c r="N674" s="144">
        <v>306.39900000000006</v>
      </c>
      <c r="O674" s="144">
        <v>8.9401222600046282</v>
      </c>
      <c r="P674" s="144">
        <v>1750.6823964839232</v>
      </c>
      <c r="Q674" s="146">
        <v>536.40733560027763</v>
      </c>
    </row>
    <row r="675" spans="1:17">
      <c r="A675" s="118"/>
      <c r="B675" s="119" t="s">
        <v>241</v>
      </c>
      <c r="C675" s="20" t="s">
        <v>255</v>
      </c>
      <c r="D675" s="18">
        <v>10</v>
      </c>
      <c r="E675" s="18">
        <v>1983</v>
      </c>
      <c r="F675" s="120">
        <v>22.602</v>
      </c>
      <c r="G675" s="120">
        <v>1.1299999999999999</v>
      </c>
      <c r="H675" s="120">
        <v>1.6</v>
      </c>
      <c r="I675" s="120">
        <v>19.869</v>
      </c>
      <c r="J675" s="121">
        <v>681.4</v>
      </c>
      <c r="K675" s="121">
        <v>19.899999999999999</v>
      </c>
      <c r="L675" s="121">
        <v>681.4</v>
      </c>
      <c r="M675" s="122">
        <f>K675/L675</f>
        <v>2.9204578808335779E-2</v>
      </c>
      <c r="N675" s="121">
        <v>309.887</v>
      </c>
      <c r="O675" s="121">
        <f>M675*N675</f>
        <v>9.0501193131787492</v>
      </c>
      <c r="P675" s="121">
        <f>M675*60*1000</f>
        <v>1752.2747285001467</v>
      </c>
      <c r="Q675" s="123">
        <f>P675*N675/1000</f>
        <v>543.00715879072493</v>
      </c>
    </row>
    <row r="676" spans="1:17">
      <c r="A676" s="118"/>
      <c r="B676" s="139" t="s">
        <v>383</v>
      </c>
      <c r="C676" s="49" t="s">
        <v>361</v>
      </c>
      <c r="D676" s="27">
        <v>20</v>
      </c>
      <c r="E676" s="27">
        <v>1985</v>
      </c>
      <c r="F676" s="124">
        <v>37.578000000000003</v>
      </c>
      <c r="G676" s="124">
        <v>2.1392549999999999</v>
      </c>
      <c r="H676" s="124">
        <v>3.2</v>
      </c>
      <c r="I676" s="124">
        <v>32.238745999999999</v>
      </c>
      <c r="J676" s="125">
        <v>1098.98</v>
      </c>
      <c r="K676" s="125">
        <v>32.238745999999999</v>
      </c>
      <c r="L676" s="125">
        <v>1098.98</v>
      </c>
      <c r="M676" s="126">
        <v>2.9335152596043603E-2</v>
      </c>
      <c r="N676" s="125">
        <v>265.41500000000002</v>
      </c>
      <c r="O676" s="125">
        <v>7.7859895262789136</v>
      </c>
      <c r="P676" s="125">
        <v>1760.1091557626162</v>
      </c>
      <c r="Q676" s="127">
        <v>467.15937157673483</v>
      </c>
    </row>
    <row r="677" spans="1:17">
      <c r="A677" s="118"/>
      <c r="B677" s="119" t="s">
        <v>265</v>
      </c>
      <c r="C677" s="20" t="s">
        <v>650</v>
      </c>
      <c r="D677" s="18">
        <v>15</v>
      </c>
      <c r="E677" s="18">
        <v>1941</v>
      </c>
      <c r="F677" s="120">
        <v>24.507999999999999</v>
      </c>
      <c r="G677" s="120"/>
      <c r="H677" s="120"/>
      <c r="I677" s="120">
        <f>F677-G677-H677</f>
        <v>24.507999999999999</v>
      </c>
      <c r="J677" s="121">
        <v>833.39</v>
      </c>
      <c r="K677" s="121">
        <v>24.507999999999999</v>
      </c>
      <c r="L677" s="121">
        <v>833.39</v>
      </c>
      <c r="M677" s="122">
        <f>K677/L677</f>
        <v>2.9407600283180742E-2</v>
      </c>
      <c r="N677" s="121">
        <v>251.35</v>
      </c>
      <c r="O677" s="121">
        <f>M677*N677</f>
        <v>7.3916003311774796</v>
      </c>
      <c r="P677" s="121">
        <f>M677*60*1000</f>
        <v>1764.4560169908445</v>
      </c>
      <c r="Q677" s="123">
        <f>P677*N677/1000</f>
        <v>443.49601987064875</v>
      </c>
    </row>
    <row r="678" spans="1:17">
      <c r="A678" s="118"/>
      <c r="B678" s="139" t="s">
        <v>980</v>
      </c>
      <c r="C678" s="20" t="s">
        <v>969</v>
      </c>
      <c r="D678" s="18">
        <v>5</v>
      </c>
      <c r="E678" s="18">
        <v>1948</v>
      </c>
      <c r="F678" s="120">
        <v>8.9920000000000009</v>
      </c>
      <c r="G678" s="120">
        <v>5.7000000000000002E-2</v>
      </c>
      <c r="H678" s="120">
        <v>0.8</v>
      </c>
      <c r="I678" s="120">
        <v>8.1349999999999998</v>
      </c>
      <c r="J678" s="121">
        <v>301.55</v>
      </c>
      <c r="K678" s="121">
        <v>7.3979999999999997</v>
      </c>
      <c r="L678" s="121">
        <v>250.99</v>
      </c>
      <c r="M678" s="122">
        <f>K678/L678</f>
        <v>2.9475277899517906E-2</v>
      </c>
      <c r="N678" s="121">
        <v>275.22500000000002</v>
      </c>
      <c r="O678" s="121">
        <f>M678*N678</f>
        <v>8.1123333598948157</v>
      </c>
      <c r="P678" s="121">
        <f>M678*60*1000</f>
        <v>1768.5166739710742</v>
      </c>
      <c r="Q678" s="123">
        <f>P678*N678/1000</f>
        <v>486.74000159368893</v>
      </c>
    </row>
    <row r="679" spans="1:17">
      <c r="A679" s="118"/>
      <c r="B679" s="119" t="s">
        <v>151</v>
      </c>
      <c r="C679" s="20" t="s">
        <v>144</v>
      </c>
      <c r="D679" s="18">
        <v>6</v>
      </c>
      <c r="E679" s="18">
        <v>1965</v>
      </c>
      <c r="F679" s="120">
        <f>G679+H679+I679</f>
        <v>11.539</v>
      </c>
      <c r="G679" s="120">
        <v>1.9079999999999999</v>
      </c>
      <c r="H679" s="120">
        <v>0</v>
      </c>
      <c r="I679" s="120">
        <v>9.6310000000000002</v>
      </c>
      <c r="J679" s="121">
        <v>326.74</v>
      </c>
      <c r="K679" s="121">
        <v>9.6310000000000002</v>
      </c>
      <c r="L679" s="121">
        <v>326.74</v>
      </c>
      <c r="M679" s="122">
        <f>K679/L679</f>
        <v>2.9476035991920183E-2</v>
      </c>
      <c r="N679" s="121">
        <v>216</v>
      </c>
      <c r="O679" s="121">
        <f>M679*N679*1.09</f>
        <v>6.939837913937688</v>
      </c>
      <c r="P679" s="121">
        <f>M679*60*1000</f>
        <v>1768.5621595152111</v>
      </c>
      <c r="Q679" s="123">
        <f>P679*N679/1000</f>
        <v>382.00942645528556</v>
      </c>
    </row>
    <row r="680" spans="1:17">
      <c r="A680" s="118"/>
      <c r="B680" s="119" t="s">
        <v>77</v>
      </c>
      <c r="C680" s="20" t="s">
        <v>76</v>
      </c>
      <c r="D680" s="18">
        <v>130</v>
      </c>
      <c r="E680" s="18">
        <v>1987</v>
      </c>
      <c r="F680" s="120">
        <f>SUM(G680:I680)</f>
        <v>125.614</v>
      </c>
      <c r="G680" s="120">
        <v>0</v>
      </c>
      <c r="H680" s="120">
        <v>0</v>
      </c>
      <c r="I680" s="120">
        <v>125.614</v>
      </c>
      <c r="J680" s="121">
        <v>4260.09</v>
      </c>
      <c r="K680" s="121">
        <v>125.614</v>
      </c>
      <c r="L680" s="121">
        <v>4260.09</v>
      </c>
      <c r="M680" s="122">
        <f>K680/L680</f>
        <v>2.9486231511540836E-2</v>
      </c>
      <c r="N680" s="121">
        <v>241</v>
      </c>
      <c r="O680" s="121">
        <f>M680*N680</f>
        <v>7.1061817942813414</v>
      </c>
      <c r="P680" s="121">
        <f>M680*60*1000</f>
        <v>1769.1738906924502</v>
      </c>
      <c r="Q680" s="123">
        <f>P680*N680/1000</f>
        <v>426.37090765688049</v>
      </c>
    </row>
    <row r="681" spans="1:17">
      <c r="A681" s="118"/>
      <c r="B681" s="139" t="s">
        <v>79</v>
      </c>
      <c r="C681" s="20" t="s">
        <v>86</v>
      </c>
      <c r="D681" s="18">
        <v>8</v>
      </c>
      <c r="E681" s="18" t="s">
        <v>475</v>
      </c>
      <c r="F681" s="120">
        <f>SUM(G681,H681,I681)</f>
        <v>11.188000000000001</v>
      </c>
      <c r="G681" s="120">
        <v>0</v>
      </c>
      <c r="H681" s="120">
        <v>0</v>
      </c>
      <c r="I681" s="120">
        <v>11.188000000000001</v>
      </c>
      <c r="J681" s="121"/>
      <c r="K681" s="121">
        <f>I681</f>
        <v>11.188000000000001</v>
      </c>
      <c r="L681" s="121">
        <v>378.95</v>
      </c>
      <c r="M681" s="122">
        <f>K681/L681</f>
        <v>2.9523683863306508E-2</v>
      </c>
      <c r="N681" s="121">
        <v>243.07</v>
      </c>
      <c r="O681" s="121">
        <f>M681*N681</f>
        <v>7.176321836653913</v>
      </c>
      <c r="P681" s="121">
        <f>M681*60*1000</f>
        <v>1771.4210317983905</v>
      </c>
      <c r="Q681" s="123">
        <f>P681*N681/1000</f>
        <v>430.57931019923473</v>
      </c>
    </row>
    <row r="682" spans="1:17">
      <c r="A682" s="118"/>
      <c r="B682" s="119" t="s">
        <v>797</v>
      </c>
      <c r="C682" s="49" t="s">
        <v>789</v>
      </c>
      <c r="D682" s="27">
        <v>17</v>
      </c>
      <c r="E682" s="27">
        <v>1980</v>
      </c>
      <c r="F682" s="124">
        <v>25.888000000000002</v>
      </c>
      <c r="G682" s="124">
        <v>1.44855</v>
      </c>
      <c r="H682" s="124">
        <v>2.08</v>
      </c>
      <c r="I682" s="124">
        <v>22.359449999999999</v>
      </c>
      <c r="J682" s="125">
        <v>757.14</v>
      </c>
      <c r="K682" s="125">
        <v>22.359449999999999</v>
      </c>
      <c r="L682" s="125">
        <v>757.14</v>
      </c>
      <c r="M682" s="126">
        <v>2.9531460496077341E-2</v>
      </c>
      <c r="N682" s="125">
        <v>295.49900000000002</v>
      </c>
      <c r="O682" s="125">
        <v>8.7265170451303593</v>
      </c>
      <c r="P682" s="125">
        <v>1771.8876297646405</v>
      </c>
      <c r="Q682" s="127">
        <v>523.59102270782148</v>
      </c>
    </row>
    <row r="683" spans="1:17">
      <c r="A683" s="118"/>
      <c r="B683" s="139" t="s">
        <v>518</v>
      </c>
      <c r="C683" s="20" t="s">
        <v>505</v>
      </c>
      <c r="D683" s="18">
        <v>8</v>
      </c>
      <c r="E683" s="18">
        <v>1975</v>
      </c>
      <c r="F683" s="120">
        <f>SUM(G683:I683)</f>
        <v>14.45</v>
      </c>
      <c r="G683" s="120">
        <v>0</v>
      </c>
      <c r="H683" s="120">
        <v>0</v>
      </c>
      <c r="I683" s="120">
        <v>14.45</v>
      </c>
      <c r="J683" s="121">
        <v>488.96</v>
      </c>
      <c r="K683" s="121">
        <v>14.45</v>
      </c>
      <c r="L683" s="121">
        <v>488.96</v>
      </c>
      <c r="M683" s="122">
        <f>K683/L683</f>
        <v>2.9552519633507853E-2</v>
      </c>
      <c r="N683" s="121">
        <v>290.2</v>
      </c>
      <c r="O683" s="121">
        <f>M683*N683</f>
        <v>8.5761411976439792</v>
      </c>
      <c r="P683" s="121">
        <f>M683*60*1000</f>
        <v>1773.1511780104711</v>
      </c>
      <c r="Q683" s="123">
        <f>P683*N683/1000</f>
        <v>514.56847185863865</v>
      </c>
    </row>
    <row r="684" spans="1:17">
      <c r="A684" s="118"/>
      <c r="B684" s="139" t="s">
        <v>383</v>
      </c>
      <c r="C684" s="49" t="s">
        <v>368</v>
      </c>
      <c r="D684" s="27">
        <v>24</v>
      </c>
      <c r="E684" s="27">
        <v>1959</v>
      </c>
      <c r="F684" s="124">
        <v>45.850999999999999</v>
      </c>
      <c r="G684" s="124">
        <v>6.7477900000000002</v>
      </c>
      <c r="H684" s="124">
        <v>0</v>
      </c>
      <c r="I684" s="124">
        <v>39.103208000000002</v>
      </c>
      <c r="J684" s="125">
        <v>1321.74</v>
      </c>
      <c r="K684" s="125">
        <v>39.103208000000002</v>
      </c>
      <c r="L684" s="125">
        <v>1321.74</v>
      </c>
      <c r="M684" s="126">
        <v>2.9584644483786525E-2</v>
      </c>
      <c r="N684" s="125">
        <v>265.41500000000002</v>
      </c>
      <c r="O684" s="125">
        <v>7.8522084156642009</v>
      </c>
      <c r="P684" s="125">
        <v>1775.0786690271916</v>
      </c>
      <c r="Q684" s="127">
        <v>471.13250493985208</v>
      </c>
    </row>
    <row r="685" spans="1:17">
      <c r="A685" s="118"/>
      <c r="B685" s="119" t="s">
        <v>300</v>
      </c>
      <c r="C685" s="20" t="s">
        <v>687</v>
      </c>
      <c r="D685" s="18">
        <v>20</v>
      </c>
      <c r="E685" s="18" t="s">
        <v>42</v>
      </c>
      <c r="F685" s="120">
        <f>G685+H685+I685</f>
        <v>37.975999999999999</v>
      </c>
      <c r="G685" s="120">
        <v>3.2421000000000002</v>
      </c>
      <c r="H685" s="120">
        <v>3.2</v>
      </c>
      <c r="I685" s="120">
        <v>31.533899999999999</v>
      </c>
      <c r="J685" s="121">
        <v>1064.93</v>
      </c>
      <c r="K685" s="121">
        <f>I685</f>
        <v>31.533899999999999</v>
      </c>
      <c r="L685" s="121">
        <f>J685</f>
        <v>1064.93</v>
      </c>
      <c r="M685" s="122">
        <f>K685/L685</f>
        <v>2.9611242053468302E-2</v>
      </c>
      <c r="N685" s="121">
        <v>174.6</v>
      </c>
      <c r="O685" s="121">
        <f>M685*N685</f>
        <v>5.1701228625355657</v>
      </c>
      <c r="P685" s="121">
        <f>M685*60*1000</f>
        <v>1776.674523208098</v>
      </c>
      <c r="Q685" s="123">
        <f>P685*N685/1000</f>
        <v>310.20737175213389</v>
      </c>
    </row>
    <row r="686" spans="1:17">
      <c r="A686" s="118"/>
      <c r="B686" s="139" t="s">
        <v>980</v>
      </c>
      <c r="C686" s="20" t="s">
        <v>967</v>
      </c>
      <c r="D686" s="18">
        <v>6</v>
      </c>
      <c r="E686" s="18">
        <v>1972</v>
      </c>
      <c r="F686" s="120">
        <v>6.1740000000000004</v>
      </c>
      <c r="G686" s="120">
        <v>0.77200000000000002</v>
      </c>
      <c r="H686" s="120">
        <v>0.08</v>
      </c>
      <c r="I686" s="120">
        <v>5.3220000000000001</v>
      </c>
      <c r="J686" s="121">
        <v>395.27</v>
      </c>
      <c r="K686" s="121">
        <v>4.6840000000000002</v>
      </c>
      <c r="L686" s="121">
        <v>158.16</v>
      </c>
      <c r="M686" s="122">
        <f>K686/L686</f>
        <v>2.9615579160343956E-2</v>
      </c>
      <c r="N686" s="121">
        <v>275.22500000000002</v>
      </c>
      <c r="O686" s="121">
        <f>M686*N686</f>
        <v>8.1509477744056653</v>
      </c>
      <c r="P686" s="121">
        <f>M686*60*1000</f>
        <v>1776.9347496206374</v>
      </c>
      <c r="Q686" s="123">
        <f>P686*N686/1000</f>
        <v>489.05686646433998</v>
      </c>
    </row>
    <row r="687" spans="1:17">
      <c r="A687" s="118"/>
      <c r="B687" s="119" t="s">
        <v>172</v>
      </c>
      <c r="C687" s="128" t="s">
        <v>566</v>
      </c>
      <c r="D687" s="129">
        <v>108</v>
      </c>
      <c r="E687" s="130" t="s">
        <v>42</v>
      </c>
      <c r="F687" s="131">
        <v>98.53</v>
      </c>
      <c r="G687" s="131">
        <v>5.37</v>
      </c>
      <c r="H687" s="132">
        <v>17.28</v>
      </c>
      <c r="I687" s="131">
        <v>75.88</v>
      </c>
      <c r="J687" s="133">
        <v>2561.06</v>
      </c>
      <c r="K687" s="134">
        <v>75.88</v>
      </c>
      <c r="L687" s="133">
        <v>2561.06</v>
      </c>
      <c r="M687" s="135">
        <f>K687/L687</f>
        <v>2.9628357008426198E-2</v>
      </c>
      <c r="N687" s="136">
        <v>223.3</v>
      </c>
      <c r="O687" s="136">
        <f>M687*N687</f>
        <v>6.61601211998157</v>
      </c>
      <c r="P687" s="136">
        <f>M687*60*1000</f>
        <v>1777.7014205055718</v>
      </c>
      <c r="Q687" s="137">
        <f>P687*N687/1000</f>
        <v>396.96072719889418</v>
      </c>
    </row>
    <row r="688" spans="1:17">
      <c r="A688" s="118"/>
      <c r="B688" s="119" t="s">
        <v>300</v>
      </c>
      <c r="C688" s="20" t="s">
        <v>289</v>
      </c>
      <c r="D688" s="18">
        <v>20</v>
      </c>
      <c r="E688" s="18" t="s">
        <v>42</v>
      </c>
      <c r="F688" s="120">
        <f>G688+H688+I688</f>
        <v>35.909999999999997</v>
      </c>
      <c r="G688" s="120">
        <v>2.4234</v>
      </c>
      <c r="H688" s="120">
        <v>3.2</v>
      </c>
      <c r="I688" s="120">
        <v>30.2866</v>
      </c>
      <c r="J688" s="121">
        <v>1022.18</v>
      </c>
      <c r="K688" s="121">
        <f>I688</f>
        <v>30.2866</v>
      </c>
      <c r="L688" s="121">
        <f>J688</f>
        <v>1022.18</v>
      </c>
      <c r="M688" s="122">
        <f>K688/L688</f>
        <v>2.9629419476021837E-2</v>
      </c>
      <c r="N688" s="121">
        <v>174.6</v>
      </c>
      <c r="O688" s="121">
        <f>M688*N688</f>
        <v>5.1732966405134126</v>
      </c>
      <c r="P688" s="121">
        <f>M688*60*1000</f>
        <v>1777.7651685613102</v>
      </c>
      <c r="Q688" s="123">
        <f>P688*N688/1000</f>
        <v>310.39779843080476</v>
      </c>
    </row>
    <row r="689" spans="1:17">
      <c r="A689" s="118"/>
      <c r="B689" s="119" t="s">
        <v>265</v>
      </c>
      <c r="C689" s="20" t="s">
        <v>651</v>
      </c>
      <c r="D689" s="18">
        <v>32</v>
      </c>
      <c r="E689" s="18">
        <v>1961</v>
      </c>
      <c r="F689" s="120">
        <v>44.64</v>
      </c>
      <c r="G689" s="120">
        <v>2.4249999999999998</v>
      </c>
      <c r="H689" s="120">
        <v>0.32</v>
      </c>
      <c r="I689" s="120">
        <f>F689-G689-H689</f>
        <v>41.895000000000003</v>
      </c>
      <c r="J689" s="121">
        <v>1412.83</v>
      </c>
      <c r="K689" s="121">
        <v>41.895000000000003</v>
      </c>
      <c r="L689" s="121">
        <v>1412.83</v>
      </c>
      <c r="M689" s="122">
        <f>K689/L689</f>
        <v>2.9653249152410414E-2</v>
      </c>
      <c r="N689" s="121">
        <v>251.35</v>
      </c>
      <c r="O689" s="121">
        <f>M689*N689</f>
        <v>7.4533441744583575</v>
      </c>
      <c r="P689" s="121">
        <f>M689*60*1000</f>
        <v>1779.1949491446248</v>
      </c>
      <c r="Q689" s="123">
        <f>P689*N689/1000</f>
        <v>447.20065046750142</v>
      </c>
    </row>
    <row r="690" spans="1:17">
      <c r="A690" s="118"/>
      <c r="B690" s="119" t="s">
        <v>77</v>
      </c>
      <c r="C690" s="20" t="s">
        <v>473</v>
      </c>
      <c r="D690" s="18">
        <v>72</v>
      </c>
      <c r="E690" s="18">
        <v>1980</v>
      </c>
      <c r="F690" s="120">
        <f>SUM(G690:I690)</f>
        <v>79.802999999999997</v>
      </c>
      <c r="G690" s="120">
        <v>5.4960199999999997</v>
      </c>
      <c r="H690" s="120">
        <v>11.52</v>
      </c>
      <c r="I690" s="120">
        <v>62.786980000000007</v>
      </c>
      <c r="J690" s="121">
        <v>2117.27</v>
      </c>
      <c r="K690" s="121">
        <v>62.786980000000007</v>
      </c>
      <c r="L690" s="121">
        <v>2117.27</v>
      </c>
      <c r="M690" s="122">
        <f>K690/L690</f>
        <v>2.9654687404062782E-2</v>
      </c>
      <c r="N690" s="121">
        <v>241</v>
      </c>
      <c r="O690" s="121">
        <f>M690*N690</f>
        <v>7.1467796643791308</v>
      </c>
      <c r="P690" s="121">
        <f>M690*60*1000</f>
        <v>1779.2812442437669</v>
      </c>
      <c r="Q690" s="123">
        <f>P690*N690/1000</f>
        <v>428.80677986274782</v>
      </c>
    </row>
    <row r="691" spans="1:17">
      <c r="A691" s="118"/>
      <c r="B691" s="139" t="s">
        <v>743</v>
      </c>
      <c r="C691" s="20" t="s">
        <v>732</v>
      </c>
      <c r="D691" s="18">
        <v>111</v>
      </c>
      <c r="E691" s="18">
        <v>1969</v>
      </c>
      <c r="F691" s="120">
        <v>108.8617</v>
      </c>
      <c r="G691" s="120">
        <v>11.5341</v>
      </c>
      <c r="H691" s="120">
        <v>10.84</v>
      </c>
      <c r="I691" s="120">
        <v>86.4876</v>
      </c>
      <c r="J691" s="121">
        <v>2914.16</v>
      </c>
      <c r="K691" s="121">
        <v>86.4876</v>
      </c>
      <c r="L691" s="121">
        <v>2914.16</v>
      </c>
      <c r="M691" s="122">
        <f>K691/L691</f>
        <v>2.9678397891673761E-2</v>
      </c>
      <c r="N691" s="121">
        <v>249.16499999999999</v>
      </c>
      <c r="O691" s="121">
        <f>M691*N691</f>
        <v>7.3948180106788923</v>
      </c>
      <c r="P691" s="121">
        <f>M691*60*1000</f>
        <v>1780.7038735004257</v>
      </c>
      <c r="Q691" s="123">
        <f>P691*N691/1000</f>
        <v>443.68908064073361</v>
      </c>
    </row>
    <row r="692" spans="1:17">
      <c r="A692" s="118"/>
      <c r="B692" s="119" t="s">
        <v>240</v>
      </c>
      <c r="C692" s="20" t="s">
        <v>239</v>
      </c>
      <c r="D692" s="18">
        <v>28</v>
      </c>
      <c r="E692" s="18">
        <v>1969</v>
      </c>
      <c r="F692" s="120">
        <f>SUM(G692+H692+I692)</f>
        <v>29.6</v>
      </c>
      <c r="G692" s="120">
        <v>2</v>
      </c>
      <c r="H692" s="120">
        <v>0.3</v>
      </c>
      <c r="I692" s="120">
        <v>27.3</v>
      </c>
      <c r="J692" s="121">
        <v>917.1</v>
      </c>
      <c r="K692" s="121">
        <v>27.3</v>
      </c>
      <c r="L692" s="121">
        <v>917.1</v>
      </c>
      <c r="M692" s="122">
        <f>SUM(K692/L692)</f>
        <v>2.9767746156362448E-2</v>
      </c>
      <c r="N692" s="121">
        <v>231.3</v>
      </c>
      <c r="O692" s="121">
        <f>SUM(M692*N692)</f>
        <v>6.8852796859666343</v>
      </c>
      <c r="P692" s="121">
        <f>SUM(M692*60*1000)</f>
        <v>1786.0647693817468</v>
      </c>
      <c r="Q692" s="123">
        <f>SUM(O692*60)</f>
        <v>413.11678115799805</v>
      </c>
    </row>
    <row r="693" spans="1:17">
      <c r="A693" s="118"/>
      <c r="B693" s="139" t="s">
        <v>743</v>
      </c>
      <c r="C693" s="20" t="s">
        <v>734</v>
      </c>
      <c r="D693" s="18">
        <v>32</v>
      </c>
      <c r="E693" s="18">
        <v>1962</v>
      </c>
      <c r="F693" s="120">
        <v>40.105899999999998</v>
      </c>
      <c r="G693" s="120">
        <v>3.2700999999999998</v>
      </c>
      <c r="H693" s="120">
        <v>0.32</v>
      </c>
      <c r="I693" s="120">
        <v>36.515799999999999</v>
      </c>
      <c r="J693" s="121">
        <v>1223.24</v>
      </c>
      <c r="K693" s="121">
        <v>36.515799999999999</v>
      </c>
      <c r="L693" s="121">
        <v>1223.24</v>
      </c>
      <c r="M693" s="122">
        <f>K693/L693</f>
        <v>2.9851705307216897E-2</v>
      </c>
      <c r="N693" s="121">
        <v>249.16499999999999</v>
      </c>
      <c r="O693" s="121">
        <f>M693*N693</f>
        <v>7.4380001528726982</v>
      </c>
      <c r="P693" s="121">
        <f>M693*60*1000</f>
        <v>1791.1023184330138</v>
      </c>
      <c r="Q693" s="123">
        <f>P693*N693/1000</f>
        <v>446.28000917236187</v>
      </c>
    </row>
    <row r="694" spans="1:17">
      <c r="A694" s="118"/>
      <c r="B694" s="139" t="s">
        <v>980</v>
      </c>
      <c r="C694" s="20" t="s">
        <v>968</v>
      </c>
      <c r="D694" s="18">
        <v>9</v>
      </c>
      <c r="E694" s="18">
        <v>1967</v>
      </c>
      <c r="F694" s="120">
        <v>13.212999999999999</v>
      </c>
      <c r="G694" s="120">
        <v>0.64</v>
      </c>
      <c r="H694" s="120">
        <v>0.14399999999999999</v>
      </c>
      <c r="I694" s="120">
        <v>12.429</v>
      </c>
      <c r="J694" s="121">
        <v>416.33</v>
      </c>
      <c r="K694" s="121">
        <v>12.429</v>
      </c>
      <c r="L694" s="121">
        <v>416.33</v>
      </c>
      <c r="M694" s="122">
        <f>K694/L694</f>
        <v>2.9853721807220235E-2</v>
      </c>
      <c r="N694" s="121">
        <v>275.22500000000002</v>
      </c>
      <c r="O694" s="121">
        <f>M694*N694</f>
        <v>8.21649058439219</v>
      </c>
      <c r="P694" s="121">
        <f>M694*60*1000</f>
        <v>1791.223308433214</v>
      </c>
      <c r="Q694" s="123">
        <f>P694*N694/1000</f>
        <v>492.9894350635314</v>
      </c>
    </row>
    <row r="695" spans="1:17">
      <c r="A695" s="118"/>
      <c r="B695" s="119" t="s">
        <v>241</v>
      </c>
      <c r="C695" s="20" t="s">
        <v>636</v>
      </c>
      <c r="D695" s="18">
        <v>20</v>
      </c>
      <c r="E695" s="18">
        <v>1985</v>
      </c>
      <c r="F695" s="120">
        <v>36.540999999999997</v>
      </c>
      <c r="G695" s="120">
        <v>1.9</v>
      </c>
      <c r="H695" s="120">
        <v>3.04</v>
      </c>
      <c r="I695" s="120">
        <v>31.603000000000002</v>
      </c>
      <c r="J695" s="121">
        <v>1056.2</v>
      </c>
      <c r="K695" s="121">
        <v>31.6</v>
      </c>
      <c r="L695" s="121">
        <v>1056.2</v>
      </c>
      <c r="M695" s="122">
        <f>K695/L695</f>
        <v>2.9918576027267562E-2</v>
      </c>
      <c r="N695" s="121">
        <v>309.887</v>
      </c>
      <c r="O695" s="121">
        <f>M695*N695</f>
        <v>9.2713777693618624</v>
      </c>
      <c r="P695" s="121">
        <f>M695*60*1000</f>
        <v>1795.1145616360538</v>
      </c>
      <c r="Q695" s="123">
        <f>P695*N695/1000</f>
        <v>556.28266616171175</v>
      </c>
    </row>
    <row r="696" spans="1:17">
      <c r="A696" s="118"/>
      <c r="B696" s="139" t="s">
        <v>518</v>
      </c>
      <c r="C696" s="20" t="s">
        <v>506</v>
      </c>
      <c r="D696" s="18">
        <v>48</v>
      </c>
      <c r="E696" s="18">
        <v>1962</v>
      </c>
      <c r="F696" s="120">
        <f>SUM(G696:I696)</f>
        <v>57.171999999999997</v>
      </c>
      <c r="G696" s="120">
        <v>0</v>
      </c>
      <c r="H696" s="120">
        <v>0</v>
      </c>
      <c r="I696" s="120">
        <v>57.171999999999997</v>
      </c>
      <c r="J696" s="121">
        <v>1908.69</v>
      </c>
      <c r="K696" s="121">
        <v>57.171999999999997</v>
      </c>
      <c r="L696" s="121">
        <v>1908.69</v>
      </c>
      <c r="M696" s="122">
        <f>K696/L696</f>
        <v>2.9953528336188692E-2</v>
      </c>
      <c r="N696" s="121">
        <v>290.2</v>
      </c>
      <c r="O696" s="121">
        <f>M696*N696</f>
        <v>8.6925139231619575</v>
      </c>
      <c r="P696" s="121">
        <f>M696*60*1000</f>
        <v>1797.2117001713216</v>
      </c>
      <c r="Q696" s="123">
        <f>P696*N696/1000</f>
        <v>521.55083538971746</v>
      </c>
    </row>
    <row r="697" spans="1:17">
      <c r="A697" s="118"/>
      <c r="B697" s="139" t="s">
        <v>980</v>
      </c>
      <c r="C697" s="20" t="s">
        <v>966</v>
      </c>
      <c r="D697" s="18">
        <v>6</v>
      </c>
      <c r="E697" s="18">
        <v>1929</v>
      </c>
      <c r="F697" s="120">
        <v>7.1319999999999997</v>
      </c>
      <c r="G697" s="120">
        <v>5.7000000000000002E-2</v>
      </c>
      <c r="H697" s="120">
        <v>6.4000000000000001E-2</v>
      </c>
      <c r="I697" s="120">
        <v>7.0110000000000001</v>
      </c>
      <c r="J697" s="121">
        <v>233.78</v>
      </c>
      <c r="K697" s="121">
        <v>2.5830000000000002</v>
      </c>
      <c r="L697" s="121">
        <v>86.11</v>
      </c>
      <c r="M697" s="122">
        <f>K697/L697</f>
        <v>2.9996516084078505E-2</v>
      </c>
      <c r="N697" s="121">
        <v>275.22500000000002</v>
      </c>
      <c r="O697" s="121">
        <f>M697*N697</f>
        <v>8.2557911392405074</v>
      </c>
      <c r="P697" s="121">
        <f>M697*60*1000</f>
        <v>1799.7909650447104</v>
      </c>
      <c r="Q697" s="123">
        <f>P697*N697/1000</f>
        <v>495.34746835443048</v>
      </c>
    </row>
    <row r="698" spans="1:17">
      <c r="A698" s="118"/>
      <c r="B698" s="119" t="s">
        <v>326</v>
      </c>
      <c r="C698" s="20" t="s">
        <v>696</v>
      </c>
      <c r="D698" s="18">
        <v>8</v>
      </c>
      <c r="E698" s="18">
        <v>1959</v>
      </c>
      <c r="F698" s="120">
        <f>SUM(I698+H698+G698)</f>
        <v>12.773999999999999</v>
      </c>
      <c r="G698" s="120">
        <v>0.56100000000000005</v>
      </c>
      <c r="H698" s="120">
        <v>1.2</v>
      </c>
      <c r="I698" s="120">
        <v>11.013</v>
      </c>
      <c r="J698" s="121">
        <v>366.96</v>
      </c>
      <c r="K698" s="121">
        <f>SUM(M698*L698)</f>
        <v>9.6950305999999991</v>
      </c>
      <c r="L698" s="121">
        <v>323.06</v>
      </c>
      <c r="M698" s="122">
        <v>3.0009999999999998E-2</v>
      </c>
      <c r="N698" s="121">
        <v>206.45</v>
      </c>
      <c r="O698" s="121">
        <f>M698*N698</f>
        <v>6.1955644999999997</v>
      </c>
      <c r="P698" s="121">
        <f>M698*60*1000</f>
        <v>1800.6</v>
      </c>
      <c r="Q698" s="123">
        <f>P698*N698/1000</f>
        <v>371.73386999999991</v>
      </c>
    </row>
    <row r="699" spans="1:17">
      <c r="A699" s="118"/>
      <c r="B699" s="119" t="s">
        <v>326</v>
      </c>
      <c r="C699" s="20" t="s">
        <v>321</v>
      </c>
      <c r="D699" s="18">
        <v>18</v>
      </c>
      <c r="E699" s="18"/>
      <c r="F699" s="120">
        <f>SUM(I699+H699+G699)</f>
        <v>20.266999999999999</v>
      </c>
      <c r="G699" s="120">
        <v>1.1220000000000001</v>
      </c>
      <c r="H699" s="120">
        <v>0.32</v>
      </c>
      <c r="I699" s="120">
        <v>18.824999999999999</v>
      </c>
      <c r="J699" s="121">
        <v>623.12</v>
      </c>
      <c r="K699" s="121">
        <v>18.824999999999999</v>
      </c>
      <c r="L699" s="121">
        <v>623.12</v>
      </c>
      <c r="M699" s="122">
        <f>K699/L699</f>
        <v>3.0210874309924252E-2</v>
      </c>
      <c r="N699" s="121">
        <v>206.45</v>
      </c>
      <c r="O699" s="121">
        <f>M699*N699</f>
        <v>6.2370350012838616</v>
      </c>
      <c r="P699" s="121">
        <f>M699*60*1000</f>
        <v>1812.6524585954551</v>
      </c>
      <c r="Q699" s="123">
        <f>P699*N699/1000</f>
        <v>374.22210007703171</v>
      </c>
    </row>
    <row r="700" spans="1:17">
      <c r="A700" s="118"/>
      <c r="B700" s="139" t="s">
        <v>383</v>
      </c>
      <c r="C700" s="49" t="s">
        <v>363</v>
      </c>
      <c r="D700" s="27">
        <v>47</v>
      </c>
      <c r="E700" s="27" t="s">
        <v>42</v>
      </c>
      <c r="F700" s="124">
        <v>63.073</v>
      </c>
      <c r="G700" s="124">
        <v>6.1631099999999996</v>
      </c>
      <c r="H700" s="124">
        <v>0</v>
      </c>
      <c r="I700" s="124">
        <v>56.909894999999999</v>
      </c>
      <c r="J700" s="125">
        <v>1879.63</v>
      </c>
      <c r="K700" s="125">
        <v>56.909894999999999</v>
      </c>
      <c r="L700" s="125">
        <v>1879.63</v>
      </c>
      <c r="M700" s="126">
        <v>3.0277179551294667E-2</v>
      </c>
      <c r="N700" s="125">
        <v>265.41500000000002</v>
      </c>
      <c r="O700" s="125">
        <v>8.0360176106068746</v>
      </c>
      <c r="P700" s="125">
        <v>1816.63077307768</v>
      </c>
      <c r="Q700" s="127">
        <v>482.16105663641252</v>
      </c>
    </row>
    <row r="701" spans="1:17">
      <c r="A701" s="118"/>
      <c r="B701" s="139" t="s">
        <v>383</v>
      </c>
      <c r="C701" s="49" t="s">
        <v>371</v>
      </c>
      <c r="D701" s="27">
        <v>25</v>
      </c>
      <c r="E701" s="27">
        <v>1940</v>
      </c>
      <c r="F701" s="124">
        <v>52.448999999999998</v>
      </c>
      <c r="G701" s="124">
        <v>2.1392549999999999</v>
      </c>
      <c r="H701" s="124">
        <v>3.52</v>
      </c>
      <c r="I701" s="124">
        <v>46.789745000000003</v>
      </c>
      <c r="J701" s="125">
        <v>1544.26</v>
      </c>
      <c r="K701" s="125">
        <v>46.789745000000003</v>
      </c>
      <c r="L701" s="125">
        <v>1544.26</v>
      </c>
      <c r="M701" s="126">
        <v>3.0299136803388034E-2</v>
      </c>
      <c r="N701" s="125">
        <v>265.41500000000002</v>
      </c>
      <c r="O701" s="125">
        <v>8.0418453946712365</v>
      </c>
      <c r="P701" s="125">
        <v>1817.9482082032821</v>
      </c>
      <c r="Q701" s="127">
        <v>482.51072368027417</v>
      </c>
    </row>
    <row r="702" spans="1:17">
      <c r="A702" s="118"/>
      <c r="B702" s="119" t="s">
        <v>326</v>
      </c>
      <c r="C702" s="20" t="s">
        <v>41</v>
      </c>
      <c r="D702" s="18">
        <v>9</v>
      </c>
      <c r="E702" s="18">
        <v>1973</v>
      </c>
      <c r="F702" s="120">
        <f>SUM(I702+H702+G702)</f>
        <v>16.254000000000001</v>
      </c>
      <c r="G702" s="120">
        <v>0.51</v>
      </c>
      <c r="H702" s="120">
        <v>1.44</v>
      </c>
      <c r="I702" s="120">
        <v>14.304</v>
      </c>
      <c r="J702" s="121">
        <v>471.43</v>
      </c>
      <c r="K702" s="121">
        <v>14.304</v>
      </c>
      <c r="L702" s="121">
        <v>471.43</v>
      </c>
      <c r="M702" s="122">
        <f>K702/L702</f>
        <v>3.0341726237193219E-2</v>
      </c>
      <c r="N702" s="121">
        <v>206.45</v>
      </c>
      <c r="O702" s="121">
        <f>M702*N702</f>
        <v>6.2640493816685394</v>
      </c>
      <c r="P702" s="121">
        <f>M702*60*1000</f>
        <v>1820.5035742315931</v>
      </c>
      <c r="Q702" s="123">
        <f>P702*N702/1000</f>
        <v>375.84296290011241</v>
      </c>
    </row>
    <row r="703" spans="1:17">
      <c r="A703" s="118"/>
      <c r="B703" s="119" t="s">
        <v>265</v>
      </c>
      <c r="C703" s="20" t="s">
        <v>652</v>
      </c>
      <c r="D703" s="18">
        <v>20</v>
      </c>
      <c r="E703" s="18">
        <v>1979</v>
      </c>
      <c r="F703" s="120">
        <v>37.770000000000003</v>
      </c>
      <c r="G703" s="120">
        <v>2.3460000000000001</v>
      </c>
      <c r="H703" s="120">
        <v>3.2</v>
      </c>
      <c r="I703" s="120">
        <f>F703-G703-H703</f>
        <v>32.224000000000004</v>
      </c>
      <c r="J703" s="121">
        <v>1061.48</v>
      </c>
      <c r="K703" s="121">
        <v>32.223999999999997</v>
      </c>
      <c r="L703" s="121">
        <v>1061.48</v>
      </c>
      <c r="M703" s="122">
        <f>K703/L703</f>
        <v>3.0357613897576963E-2</v>
      </c>
      <c r="N703" s="121">
        <v>251.35</v>
      </c>
      <c r="O703" s="121">
        <f>M703*N703</f>
        <v>7.6303862531559696</v>
      </c>
      <c r="P703" s="121">
        <f>M703*60*1000</f>
        <v>1821.4568338546178</v>
      </c>
      <c r="Q703" s="123">
        <f>P703*N703/1000</f>
        <v>457.82317518935821</v>
      </c>
    </row>
    <row r="704" spans="1:17">
      <c r="A704" s="118"/>
      <c r="B704" s="139" t="s">
        <v>953</v>
      </c>
      <c r="C704" s="49" t="s">
        <v>942</v>
      </c>
      <c r="D704" s="27">
        <v>8</v>
      </c>
      <c r="E704" s="27">
        <v>1976</v>
      </c>
      <c r="F704" s="124">
        <v>15.526</v>
      </c>
      <c r="G704" s="124">
        <v>1.6830000000000001</v>
      </c>
      <c r="H704" s="124">
        <v>0.67</v>
      </c>
      <c r="I704" s="124">
        <v>13.173</v>
      </c>
      <c r="J704" s="125">
        <v>432.82</v>
      </c>
      <c r="K704" s="125">
        <v>13.173</v>
      </c>
      <c r="L704" s="125">
        <v>432.82</v>
      </c>
      <c r="M704" s="126">
        <v>3.043528487592995E-2</v>
      </c>
      <c r="N704" s="125">
        <v>267.26799999999997</v>
      </c>
      <c r="O704" s="125">
        <v>8.1343777182200458</v>
      </c>
      <c r="P704" s="125">
        <v>1826.1170925557969</v>
      </c>
      <c r="Q704" s="127">
        <v>488.06266309320267</v>
      </c>
    </row>
    <row r="705" spans="1:17">
      <c r="A705" s="118"/>
      <c r="B705" s="139" t="s">
        <v>126</v>
      </c>
      <c r="C705" s="20" t="s">
        <v>107</v>
      </c>
      <c r="D705" s="18">
        <v>108</v>
      </c>
      <c r="E705" s="18">
        <v>1968</v>
      </c>
      <c r="F705" s="120">
        <v>102.17</v>
      </c>
      <c r="G705" s="120">
        <v>7.09</v>
      </c>
      <c r="H705" s="120">
        <v>17.2</v>
      </c>
      <c r="I705" s="120">
        <f>F705-G705-H705</f>
        <v>77.88</v>
      </c>
      <c r="J705" s="121">
        <v>2558.44</v>
      </c>
      <c r="K705" s="121">
        <f>I705/J705*L705</f>
        <v>77.88</v>
      </c>
      <c r="L705" s="121">
        <v>2558.44</v>
      </c>
      <c r="M705" s="122">
        <f>K705/L705</f>
        <v>3.0440424633761197E-2</v>
      </c>
      <c r="N705" s="121">
        <v>281.32900000000001</v>
      </c>
      <c r="O705" s="121">
        <f>M705*N705</f>
        <v>8.5637742217914035</v>
      </c>
      <c r="P705" s="121">
        <f>M705*60*1000</f>
        <v>1826.425478025672</v>
      </c>
      <c r="Q705" s="123">
        <f>P705*N705/1000</f>
        <v>513.82645330748426</v>
      </c>
    </row>
    <row r="706" spans="1:17">
      <c r="A706" s="118"/>
      <c r="B706" s="139" t="s">
        <v>383</v>
      </c>
      <c r="C706" s="49" t="s">
        <v>362</v>
      </c>
      <c r="D706" s="27">
        <v>22</v>
      </c>
      <c r="E706" s="27" t="s">
        <v>42</v>
      </c>
      <c r="F706" s="124">
        <v>42.003</v>
      </c>
      <c r="G706" s="124">
        <v>2.2568519999999999</v>
      </c>
      <c r="H706" s="124">
        <v>3.52</v>
      </c>
      <c r="I706" s="124">
        <v>36.226148000000002</v>
      </c>
      <c r="J706" s="125">
        <v>1186.6500000000001</v>
      </c>
      <c r="K706" s="125">
        <v>36.226148000000002</v>
      </c>
      <c r="L706" s="125">
        <v>1186.6500000000001</v>
      </c>
      <c r="M706" s="126">
        <v>3.0528081574179411E-2</v>
      </c>
      <c r="N706" s="125">
        <v>265.41500000000002</v>
      </c>
      <c r="O706" s="125">
        <v>8.1026107710108288</v>
      </c>
      <c r="P706" s="125">
        <v>1831.6848944507647</v>
      </c>
      <c r="Q706" s="127">
        <v>486.15664626064972</v>
      </c>
    </row>
    <row r="707" spans="1:17">
      <c r="A707" s="118"/>
      <c r="B707" s="119" t="s">
        <v>326</v>
      </c>
      <c r="C707" s="20" t="s">
        <v>317</v>
      </c>
      <c r="D707" s="18">
        <v>22</v>
      </c>
      <c r="E707" s="18">
        <v>1982</v>
      </c>
      <c r="F707" s="120">
        <f>SUM(I707+H707+G707)</f>
        <v>41.518000000000001</v>
      </c>
      <c r="G707" s="120">
        <v>2.7320000000000002</v>
      </c>
      <c r="H707" s="120">
        <v>3.52</v>
      </c>
      <c r="I707" s="120">
        <v>35.265999999999998</v>
      </c>
      <c r="J707" s="121">
        <v>1153.74</v>
      </c>
      <c r="K707" s="121">
        <v>35.265999999999998</v>
      </c>
      <c r="L707" s="121">
        <v>1153.74</v>
      </c>
      <c r="M707" s="122">
        <f>K707/L707</f>
        <v>3.0566678801116368E-2</v>
      </c>
      <c r="N707" s="121">
        <v>206.45</v>
      </c>
      <c r="O707" s="121">
        <f>M707*N707</f>
        <v>6.3104908384904741</v>
      </c>
      <c r="P707" s="121">
        <f>M707*60*1000</f>
        <v>1834.0007280669822</v>
      </c>
      <c r="Q707" s="123">
        <f>P707*N707/1000</f>
        <v>378.62945030942842</v>
      </c>
    </row>
    <row r="708" spans="1:17">
      <c r="A708" s="118"/>
      <c r="B708" s="119" t="s">
        <v>265</v>
      </c>
      <c r="C708" s="20" t="s">
        <v>653</v>
      </c>
      <c r="D708" s="18">
        <v>70</v>
      </c>
      <c r="E708" s="18">
        <v>1962</v>
      </c>
      <c r="F708" s="120">
        <v>99.918999999999997</v>
      </c>
      <c r="G708" s="120">
        <v>7.2969999999999997</v>
      </c>
      <c r="H708" s="120">
        <v>0.7</v>
      </c>
      <c r="I708" s="120">
        <f>F708-G708-H708</f>
        <v>91.921999999999997</v>
      </c>
      <c r="J708" s="121">
        <v>3002.09</v>
      </c>
      <c r="K708" s="121">
        <v>91.921999999999997</v>
      </c>
      <c r="L708" s="121">
        <v>3002.09</v>
      </c>
      <c r="M708" s="122">
        <f>K708/L708</f>
        <v>3.0619335196479785E-2</v>
      </c>
      <c r="N708" s="121">
        <v>251.35</v>
      </c>
      <c r="O708" s="121">
        <f>M708*N708</f>
        <v>7.6961699016351934</v>
      </c>
      <c r="P708" s="121">
        <f>M708*60*1000</f>
        <v>1837.1601117887869</v>
      </c>
      <c r="Q708" s="123">
        <f>P708*N708/1000</f>
        <v>461.77019409811157</v>
      </c>
    </row>
    <row r="709" spans="1:17">
      <c r="A709" s="118"/>
      <c r="B709" s="119" t="s">
        <v>326</v>
      </c>
      <c r="C709" s="20" t="s">
        <v>693</v>
      </c>
      <c r="D709" s="18">
        <v>10</v>
      </c>
      <c r="E709" s="18"/>
      <c r="F709" s="120">
        <f>SUM(I709+H709+G709)</f>
        <v>18.795999999999999</v>
      </c>
      <c r="G709" s="120">
        <v>0.81599999999999995</v>
      </c>
      <c r="H709" s="120">
        <v>1.6</v>
      </c>
      <c r="I709" s="120">
        <v>16.38</v>
      </c>
      <c r="J709" s="121">
        <v>534.19000000000005</v>
      </c>
      <c r="K709" s="121">
        <v>16.38</v>
      </c>
      <c r="L709" s="121">
        <v>534.19000000000005</v>
      </c>
      <c r="M709" s="122">
        <f>K709/L709</f>
        <v>3.0663247159250447E-2</v>
      </c>
      <c r="N709" s="121">
        <v>206.45</v>
      </c>
      <c r="O709" s="121">
        <f>M709*N709</f>
        <v>6.3304273760272549</v>
      </c>
      <c r="P709" s="121">
        <f>M709*60*1000</f>
        <v>1839.7948295550268</v>
      </c>
      <c r="Q709" s="123">
        <f>P709*N709/1000</f>
        <v>379.82564256163522</v>
      </c>
    </row>
    <row r="710" spans="1:17">
      <c r="A710" s="118"/>
      <c r="B710" s="119" t="s">
        <v>65</v>
      </c>
      <c r="C710" s="49" t="s">
        <v>447</v>
      </c>
      <c r="D710" s="155">
        <v>36</v>
      </c>
      <c r="E710" s="27">
        <v>1981</v>
      </c>
      <c r="F710" s="124">
        <v>76.807000000000002</v>
      </c>
      <c r="G710" s="124">
        <v>4.2510000000000003</v>
      </c>
      <c r="H710" s="124">
        <v>8.64</v>
      </c>
      <c r="I710" s="124">
        <v>63.915999999999997</v>
      </c>
      <c r="J710" s="125">
        <v>2072.96</v>
      </c>
      <c r="K710" s="125">
        <v>63.915999999999997</v>
      </c>
      <c r="L710" s="125">
        <v>2072.96</v>
      </c>
      <c r="M710" s="126">
        <v>3.0833204692806419E-2</v>
      </c>
      <c r="N710" s="125">
        <v>246.2</v>
      </c>
      <c r="O710" s="125">
        <v>7.5911349953689404</v>
      </c>
      <c r="P710" s="125">
        <v>1849.9922815683851</v>
      </c>
      <c r="Q710" s="127">
        <v>455.4680997221364</v>
      </c>
    </row>
    <row r="711" spans="1:17">
      <c r="A711" s="118"/>
      <c r="B711" s="119" t="s">
        <v>866</v>
      </c>
      <c r="C711" s="141" t="s">
        <v>860</v>
      </c>
      <c r="D711" s="142">
        <v>51</v>
      </c>
      <c r="E711" s="142">
        <v>1986</v>
      </c>
      <c r="F711" s="143">
        <v>68.048000000000002</v>
      </c>
      <c r="G711" s="143">
        <v>4.2839999999999998</v>
      </c>
      <c r="H711" s="143">
        <v>6.79</v>
      </c>
      <c r="I711" s="143">
        <v>56.973998999999999</v>
      </c>
      <c r="J711" s="144">
        <v>1842.82</v>
      </c>
      <c r="K711" s="144">
        <v>56.973998999999999</v>
      </c>
      <c r="L711" s="144">
        <v>1842.82</v>
      </c>
      <c r="M711" s="145">
        <v>3.0916746616598476E-2</v>
      </c>
      <c r="N711" s="144">
        <v>306.39900000000006</v>
      </c>
      <c r="O711" s="144">
        <v>9.4728602465791578</v>
      </c>
      <c r="P711" s="144">
        <v>1855.0047969959085</v>
      </c>
      <c r="Q711" s="146">
        <v>568.37161479474946</v>
      </c>
    </row>
    <row r="712" spans="1:17">
      <c r="A712" s="118"/>
      <c r="B712" s="119" t="s">
        <v>326</v>
      </c>
      <c r="C712" s="20" t="s">
        <v>318</v>
      </c>
      <c r="D712" s="18">
        <v>30</v>
      </c>
      <c r="E712" s="18">
        <v>1965</v>
      </c>
      <c r="F712" s="120">
        <f>SUM(I712+H712+G712)</f>
        <v>43.908000000000001</v>
      </c>
      <c r="G712" s="120">
        <v>2.649</v>
      </c>
      <c r="H712" s="120">
        <v>4.18</v>
      </c>
      <c r="I712" s="120">
        <v>37.079000000000001</v>
      </c>
      <c r="J712" s="121">
        <v>1199.28</v>
      </c>
      <c r="K712" s="121">
        <f>SUM(M712*L712)</f>
        <v>30.376735599999996</v>
      </c>
      <c r="L712" s="121">
        <v>982.43</v>
      </c>
      <c r="M712" s="122">
        <v>3.092E-2</v>
      </c>
      <c r="N712" s="121">
        <v>206.45</v>
      </c>
      <c r="O712" s="121">
        <f>M712*N712</f>
        <v>6.3834339999999994</v>
      </c>
      <c r="P712" s="121">
        <f>M712*60*1000</f>
        <v>1855.2</v>
      </c>
      <c r="Q712" s="123">
        <f>P712*N712/1000</f>
        <v>383.00603999999998</v>
      </c>
    </row>
    <row r="713" spans="1:17">
      <c r="A713" s="118"/>
      <c r="B713" s="119" t="s">
        <v>172</v>
      </c>
      <c r="C713" s="128" t="s">
        <v>567</v>
      </c>
      <c r="D713" s="129">
        <v>12</v>
      </c>
      <c r="E713" s="130" t="s">
        <v>42</v>
      </c>
      <c r="F713" s="131">
        <v>20.52</v>
      </c>
      <c r="G713" s="131">
        <v>1.52</v>
      </c>
      <c r="H713" s="132">
        <v>1.76</v>
      </c>
      <c r="I713" s="131">
        <v>17.239999999999998</v>
      </c>
      <c r="J713" s="133">
        <v>604.23</v>
      </c>
      <c r="K713" s="134">
        <v>17.100000000000001</v>
      </c>
      <c r="L713" s="133">
        <v>552.99</v>
      </c>
      <c r="M713" s="135">
        <f>K713/L713</f>
        <v>3.0922801497314602E-2</v>
      </c>
      <c r="N713" s="136">
        <v>223.3</v>
      </c>
      <c r="O713" s="136">
        <f>M713*N713</f>
        <v>6.9050615743503512</v>
      </c>
      <c r="P713" s="136">
        <f>M713*60*1000</f>
        <v>1855.3680898388761</v>
      </c>
      <c r="Q713" s="137">
        <f>P713*N713/1000</f>
        <v>414.30369446102105</v>
      </c>
    </row>
    <row r="714" spans="1:17">
      <c r="A714" s="118"/>
      <c r="B714" s="119" t="s">
        <v>326</v>
      </c>
      <c r="C714" s="20" t="s">
        <v>694</v>
      </c>
      <c r="D714" s="18">
        <v>10</v>
      </c>
      <c r="E714" s="18"/>
      <c r="F714" s="120">
        <f>SUM(I714+H714+G714)</f>
        <v>19.343</v>
      </c>
      <c r="G714" s="120">
        <v>0.91800000000000004</v>
      </c>
      <c r="H714" s="120">
        <v>1.6</v>
      </c>
      <c r="I714" s="120">
        <v>16.824999999999999</v>
      </c>
      <c r="J714" s="121">
        <v>541.41</v>
      </c>
      <c r="K714" s="121">
        <v>16.824999999999999</v>
      </c>
      <c r="L714" s="121">
        <v>541.41</v>
      </c>
      <c r="M714" s="122">
        <f>K714/L714</f>
        <v>3.1076263829630042E-2</v>
      </c>
      <c r="N714" s="121">
        <v>206.45</v>
      </c>
      <c r="O714" s="121">
        <f>M714*N714</f>
        <v>6.4156946676271218</v>
      </c>
      <c r="P714" s="121">
        <f>M714*60*1000</f>
        <v>1864.5758297778025</v>
      </c>
      <c r="Q714" s="123">
        <f>P714*N714/1000</f>
        <v>384.94168005762731</v>
      </c>
    </row>
    <row r="715" spans="1:17">
      <c r="A715" s="118"/>
      <c r="B715" s="139" t="s">
        <v>980</v>
      </c>
      <c r="C715" s="20" t="s">
        <v>965</v>
      </c>
      <c r="D715" s="18">
        <v>6</v>
      </c>
      <c r="E715" s="18">
        <v>1947</v>
      </c>
      <c r="F715" s="120">
        <v>6.6079999999999997</v>
      </c>
      <c r="G715" s="120">
        <v>0.34</v>
      </c>
      <c r="H715" s="120">
        <v>0.08</v>
      </c>
      <c r="I715" s="120">
        <v>6.1879999999999997</v>
      </c>
      <c r="J715" s="121">
        <v>198.86</v>
      </c>
      <c r="K715" s="121">
        <v>3.5870000000000002</v>
      </c>
      <c r="L715" s="121">
        <v>115.27</v>
      </c>
      <c r="M715" s="122">
        <f>K715/L715</f>
        <v>3.1118244122495014E-2</v>
      </c>
      <c r="N715" s="121">
        <v>275.22500000000002</v>
      </c>
      <c r="O715" s="121">
        <f>M715*N715</f>
        <v>8.5645187386136907</v>
      </c>
      <c r="P715" s="121">
        <f>M715*60*1000</f>
        <v>1867.0946473497008</v>
      </c>
      <c r="Q715" s="123">
        <f>P715*N715/1000</f>
        <v>513.87112431682147</v>
      </c>
    </row>
    <row r="716" spans="1:17">
      <c r="A716" s="118"/>
      <c r="B716" s="139" t="s">
        <v>980</v>
      </c>
      <c r="C716" s="20" t="s">
        <v>964</v>
      </c>
      <c r="D716" s="18">
        <v>12</v>
      </c>
      <c r="E716" s="18">
        <v>1960</v>
      </c>
      <c r="F716" s="120">
        <v>20.36</v>
      </c>
      <c r="G716" s="120">
        <v>0.876</v>
      </c>
      <c r="H716" s="120">
        <v>1.92</v>
      </c>
      <c r="I716" s="120">
        <v>17.564</v>
      </c>
      <c r="J716" s="121">
        <v>557.91</v>
      </c>
      <c r="K716" s="121">
        <v>13.298</v>
      </c>
      <c r="L716" s="121">
        <v>422.39</v>
      </c>
      <c r="M716" s="122">
        <f>K716/L716</f>
        <v>3.1482752906082059E-2</v>
      </c>
      <c r="N716" s="121">
        <v>275.22500000000002</v>
      </c>
      <c r="O716" s="121">
        <f>M716*N716</f>
        <v>8.664840668576435</v>
      </c>
      <c r="P716" s="121">
        <f>M716*60*1000</f>
        <v>1888.9651743649235</v>
      </c>
      <c r="Q716" s="123">
        <f>P716*N716/1000</f>
        <v>519.89044011458611</v>
      </c>
    </row>
    <row r="717" spans="1:17">
      <c r="A717" s="118"/>
      <c r="B717" s="119" t="s">
        <v>151</v>
      </c>
      <c r="C717" s="20" t="s">
        <v>141</v>
      </c>
      <c r="D717" s="18">
        <v>20</v>
      </c>
      <c r="E717" s="18">
        <v>1976</v>
      </c>
      <c r="F717" s="120">
        <f>G717+H717+I717</f>
        <v>26.818999999999999</v>
      </c>
      <c r="G717" s="120">
        <v>1.117</v>
      </c>
      <c r="H717" s="120">
        <v>3.2</v>
      </c>
      <c r="I717" s="120">
        <v>22.501999999999999</v>
      </c>
      <c r="J717" s="121">
        <v>712.6</v>
      </c>
      <c r="K717" s="121">
        <v>22.501999999999999</v>
      </c>
      <c r="L717" s="121">
        <v>712.6</v>
      </c>
      <c r="M717" s="122">
        <f>K717/L717</f>
        <v>3.1577322481055291E-2</v>
      </c>
      <c r="N717" s="121">
        <v>216</v>
      </c>
      <c r="O717" s="121">
        <f>M717*N717*1.09</f>
        <v>7.434564804939658</v>
      </c>
      <c r="P717" s="121">
        <f>M717*60*1000</f>
        <v>1894.6393488633175</v>
      </c>
      <c r="Q717" s="123">
        <f>P717*N717/1000</f>
        <v>409.24209935447664</v>
      </c>
    </row>
    <row r="718" spans="1:17">
      <c r="A718" s="118"/>
      <c r="B718" s="119" t="s">
        <v>797</v>
      </c>
      <c r="C718" s="49" t="s">
        <v>790</v>
      </c>
      <c r="D718" s="27">
        <v>16</v>
      </c>
      <c r="E718" s="27">
        <v>1988</v>
      </c>
      <c r="F718" s="124">
        <v>32.415999999999997</v>
      </c>
      <c r="G718" s="124">
        <v>0.37554999999999999</v>
      </c>
      <c r="H718" s="124">
        <v>2.4</v>
      </c>
      <c r="I718" s="124">
        <v>29.640452</v>
      </c>
      <c r="J718" s="125">
        <v>937.26</v>
      </c>
      <c r="K718" s="125">
        <v>29.640452</v>
      </c>
      <c r="L718" s="125">
        <v>937.26</v>
      </c>
      <c r="M718" s="126">
        <v>3.1624578025307812E-2</v>
      </c>
      <c r="N718" s="125">
        <v>295.49900000000002</v>
      </c>
      <c r="O718" s="125">
        <v>9.345031181900433</v>
      </c>
      <c r="P718" s="125">
        <v>1897.4746815184687</v>
      </c>
      <c r="Q718" s="127">
        <v>560.70187091402602</v>
      </c>
    </row>
    <row r="719" spans="1:17">
      <c r="A719" s="118"/>
      <c r="B719" s="139" t="s">
        <v>887</v>
      </c>
      <c r="C719" s="141" t="s">
        <v>877</v>
      </c>
      <c r="D719" s="142">
        <v>51</v>
      </c>
      <c r="E719" s="142">
        <v>1984</v>
      </c>
      <c r="F719" s="143">
        <v>61.5</v>
      </c>
      <c r="G719" s="143">
        <v>3.5569440000000001</v>
      </c>
      <c r="H719" s="143">
        <v>0.5</v>
      </c>
      <c r="I719" s="143">
        <v>57.443055000000001</v>
      </c>
      <c r="J719" s="144">
        <v>1816.15</v>
      </c>
      <c r="K719" s="144">
        <v>57.443055000000001</v>
      </c>
      <c r="L719" s="144">
        <v>1816.15</v>
      </c>
      <c r="M719" s="145">
        <v>3.1629025686204335E-2</v>
      </c>
      <c r="N719" s="144">
        <v>243.39700000000002</v>
      </c>
      <c r="O719" s="144">
        <v>7.6984099649450775</v>
      </c>
      <c r="P719" s="144">
        <v>1897.74154117226</v>
      </c>
      <c r="Q719" s="146">
        <v>461.90459789670462</v>
      </c>
    </row>
    <row r="720" spans="1:17">
      <c r="A720" s="118"/>
      <c r="B720" s="119" t="s">
        <v>65</v>
      </c>
      <c r="C720" s="147" t="s">
        <v>58</v>
      </c>
      <c r="D720" s="148">
        <v>20</v>
      </c>
      <c r="E720" s="149">
        <v>1984</v>
      </c>
      <c r="F720" s="150">
        <v>38.052</v>
      </c>
      <c r="G720" s="150">
        <v>1.7110000000000001</v>
      </c>
      <c r="H720" s="150">
        <v>3.2</v>
      </c>
      <c r="I720" s="150">
        <v>33.140999999999998</v>
      </c>
      <c r="J720" s="151">
        <v>1044.93</v>
      </c>
      <c r="K720" s="151">
        <v>33.140999999999998</v>
      </c>
      <c r="L720" s="151">
        <v>1044.93</v>
      </c>
      <c r="M720" s="152">
        <v>3.1716000114840222E-2</v>
      </c>
      <c r="N720" s="151">
        <v>246.2</v>
      </c>
      <c r="O720" s="151">
        <v>7.8084792282736624</v>
      </c>
      <c r="P720" s="151">
        <v>1902.9600068904133</v>
      </c>
      <c r="Q720" s="153">
        <v>468.50875369641972</v>
      </c>
    </row>
    <row r="721" spans="1:17">
      <c r="A721" s="118"/>
      <c r="B721" s="119" t="s">
        <v>797</v>
      </c>
      <c r="C721" s="49" t="s">
        <v>791</v>
      </c>
      <c r="D721" s="27">
        <v>11</v>
      </c>
      <c r="E721" s="27">
        <v>1984</v>
      </c>
      <c r="F721" s="124">
        <v>20.507000000000001</v>
      </c>
      <c r="G721" s="124">
        <v>0.32190000000000002</v>
      </c>
      <c r="H721" s="124">
        <v>1.1399999999999999</v>
      </c>
      <c r="I721" s="124">
        <v>19.045099</v>
      </c>
      <c r="J721" s="125">
        <v>597.67999999999995</v>
      </c>
      <c r="K721" s="125">
        <v>19.045099</v>
      </c>
      <c r="L721" s="125">
        <v>597.67999999999995</v>
      </c>
      <c r="M721" s="126">
        <v>3.1865043166912063E-2</v>
      </c>
      <c r="N721" s="125">
        <v>295.49900000000002</v>
      </c>
      <c r="O721" s="125">
        <v>9.4160883907793487</v>
      </c>
      <c r="P721" s="125">
        <v>1911.9025900147237</v>
      </c>
      <c r="Q721" s="127">
        <v>564.96530344676091</v>
      </c>
    </row>
    <row r="722" spans="1:17">
      <c r="A722" s="118"/>
      <c r="B722" s="119" t="s">
        <v>326</v>
      </c>
      <c r="C722" s="20" t="s">
        <v>319</v>
      </c>
      <c r="D722" s="18">
        <v>18</v>
      </c>
      <c r="E722" s="18"/>
      <c r="F722" s="120">
        <f>SUM(I722+H722+G722)</f>
        <v>42.405000000000001</v>
      </c>
      <c r="G722" s="120">
        <v>2.3439999999999999</v>
      </c>
      <c r="H722" s="120">
        <v>2.88</v>
      </c>
      <c r="I722" s="120">
        <v>37.180999999999997</v>
      </c>
      <c r="J722" s="121">
        <v>1161.96</v>
      </c>
      <c r="K722" s="121">
        <v>37.180999999999997</v>
      </c>
      <c r="L722" s="121">
        <v>1161.96</v>
      </c>
      <c r="M722" s="122">
        <f>K722/L722</f>
        <v>3.199851974250404E-2</v>
      </c>
      <c r="N722" s="121">
        <v>206.45</v>
      </c>
      <c r="O722" s="121">
        <f>M722*N722</f>
        <v>6.6060944008399591</v>
      </c>
      <c r="P722" s="121">
        <f>M722*60*1000</f>
        <v>1919.9111845502423</v>
      </c>
      <c r="Q722" s="123">
        <f>P722*N722/1000</f>
        <v>396.36566405039753</v>
      </c>
    </row>
    <row r="723" spans="1:17">
      <c r="A723" s="118"/>
      <c r="B723" s="119" t="s">
        <v>65</v>
      </c>
      <c r="C723" s="147" t="s">
        <v>61</v>
      </c>
      <c r="D723" s="148">
        <v>20</v>
      </c>
      <c r="E723" s="149">
        <v>1984</v>
      </c>
      <c r="F723" s="150">
        <v>38.321999999999996</v>
      </c>
      <c r="G723" s="150">
        <v>0.82799999999999996</v>
      </c>
      <c r="H723" s="150">
        <v>3.2</v>
      </c>
      <c r="I723" s="150">
        <v>34.293999999999997</v>
      </c>
      <c r="J723" s="151">
        <v>1065.45</v>
      </c>
      <c r="K723" s="151">
        <v>34.293999999999997</v>
      </c>
      <c r="L723" s="151">
        <v>1065.45</v>
      </c>
      <c r="M723" s="152">
        <v>3.2187338683185504E-2</v>
      </c>
      <c r="N723" s="151">
        <v>246.2</v>
      </c>
      <c r="O723" s="151">
        <v>7.9245227838002705</v>
      </c>
      <c r="P723" s="151">
        <v>1931.2403209911301</v>
      </c>
      <c r="Q723" s="153">
        <v>475.47136702801623</v>
      </c>
    </row>
    <row r="724" spans="1:17">
      <c r="A724" s="118"/>
      <c r="B724" s="119" t="s">
        <v>265</v>
      </c>
      <c r="C724" s="20" t="s">
        <v>654</v>
      </c>
      <c r="D724" s="18">
        <v>13</v>
      </c>
      <c r="E724" s="18">
        <v>1954</v>
      </c>
      <c r="F724" s="120">
        <v>22.145</v>
      </c>
      <c r="G724" s="120">
        <v>2.0990000000000002</v>
      </c>
      <c r="H724" s="120">
        <v>1.84</v>
      </c>
      <c r="I724" s="120">
        <f>F724-G724-H724</f>
        <v>18.206</v>
      </c>
      <c r="J724" s="121">
        <v>562.47</v>
      </c>
      <c r="K724" s="121">
        <v>18.206</v>
      </c>
      <c r="L724" s="121">
        <v>562.47</v>
      </c>
      <c r="M724" s="122">
        <f>K724/L724</f>
        <v>3.2367948512809566E-2</v>
      </c>
      <c r="N724" s="121">
        <v>251.35</v>
      </c>
      <c r="O724" s="121">
        <f>M724*N724</f>
        <v>8.1356838586946836</v>
      </c>
      <c r="P724" s="121">
        <f>M724*60*1000</f>
        <v>1942.076910768574</v>
      </c>
      <c r="Q724" s="123">
        <f>P724*N724/1000</f>
        <v>488.14103152168104</v>
      </c>
    </row>
    <row r="725" spans="1:17">
      <c r="A725" s="118"/>
      <c r="B725" s="119" t="s">
        <v>326</v>
      </c>
      <c r="C725" s="20" t="s">
        <v>697</v>
      </c>
      <c r="D725" s="18">
        <v>8</v>
      </c>
      <c r="E725" s="18">
        <v>1960</v>
      </c>
      <c r="F725" s="120">
        <f>SUM(I725+H725+G725)</f>
        <v>13.760000000000002</v>
      </c>
      <c r="G725" s="120">
        <v>0.56100000000000005</v>
      </c>
      <c r="H725" s="120">
        <v>1.1200000000000001</v>
      </c>
      <c r="I725" s="120">
        <v>12.079000000000001</v>
      </c>
      <c r="J725" s="121">
        <v>371.41</v>
      </c>
      <c r="K725" s="121">
        <f>SUM(M725*L725)</f>
        <v>8.9290164000000001</v>
      </c>
      <c r="L725" s="121">
        <v>274.57</v>
      </c>
      <c r="M725" s="122">
        <v>3.252E-2</v>
      </c>
      <c r="N725" s="121">
        <v>206.45</v>
      </c>
      <c r="O725" s="121">
        <f>M725*N725</f>
        <v>6.7137539999999998</v>
      </c>
      <c r="P725" s="121">
        <f>M725*60*1000</f>
        <v>1951.2</v>
      </c>
      <c r="Q725" s="123">
        <f>P725*N725/1000</f>
        <v>402.82524000000001</v>
      </c>
    </row>
    <row r="726" spans="1:17">
      <c r="A726" s="118"/>
      <c r="B726" s="119" t="s">
        <v>65</v>
      </c>
      <c r="C726" s="147" t="s">
        <v>445</v>
      </c>
      <c r="D726" s="148">
        <v>20</v>
      </c>
      <c r="E726" s="149">
        <v>1982</v>
      </c>
      <c r="F726" s="150">
        <v>39.323999999999998</v>
      </c>
      <c r="G726" s="150">
        <v>2.2639999999999998</v>
      </c>
      <c r="H726" s="150">
        <v>3.2</v>
      </c>
      <c r="I726" s="150">
        <v>33.86</v>
      </c>
      <c r="J726" s="151">
        <v>1033.95</v>
      </c>
      <c r="K726" s="151">
        <v>33.86</v>
      </c>
      <c r="L726" s="151">
        <v>1039</v>
      </c>
      <c r="M726" s="152">
        <v>3.2589027911453322E-2</v>
      </c>
      <c r="N726" s="151">
        <v>246.2</v>
      </c>
      <c r="O726" s="151">
        <v>8.0234186717998082</v>
      </c>
      <c r="P726" s="151">
        <v>1955.3416746871992</v>
      </c>
      <c r="Q726" s="153">
        <v>481.40512030798845</v>
      </c>
    </row>
    <row r="727" spans="1:17">
      <c r="A727" s="118"/>
      <c r="B727" s="119" t="s">
        <v>65</v>
      </c>
      <c r="C727" s="141" t="s">
        <v>446</v>
      </c>
      <c r="D727" s="156">
        <v>20</v>
      </c>
      <c r="E727" s="142">
        <v>1982</v>
      </c>
      <c r="F727" s="143">
        <v>39.481999999999999</v>
      </c>
      <c r="G727" s="143">
        <v>2.54</v>
      </c>
      <c r="H727" s="143">
        <v>3.2</v>
      </c>
      <c r="I727" s="143">
        <v>33.741999999999997</v>
      </c>
      <c r="J727" s="144">
        <v>1034.1500000000001</v>
      </c>
      <c r="K727" s="144">
        <v>33.741999999999997</v>
      </c>
      <c r="L727" s="144">
        <v>1034.1500000000001</v>
      </c>
      <c r="M727" s="145">
        <v>3.2627761930087505E-2</v>
      </c>
      <c r="N727" s="144">
        <v>246.2</v>
      </c>
      <c r="O727" s="144">
        <v>8.0329549871875425</v>
      </c>
      <c r="P727" s="144">
        <v>1957.6657158052503</v>
      </c>
      <c r="Q727" s="146">
        <v>481.97729923125263</v>
      </c>
    </row>
    <row r="728" spans="1:17">
      <c r="A728" s="118"/>
      <c r="B728" s="119" t="s">
        <v>797</v>
      </c>
      <c r="C728" s="49" t="s">
        <v>792</v>
      </c>
      <c r="D728" s="27">
        <v>12</v>
      </c>
      <c r="E728" s="27">
        <v>1965</v>
      </c>
      <c r="F728" s="124">
        <v>23.731000000000002</v>
      </c>
      <c r="G728" s="124">
        <v>0</v>
      </c>
      <c r="H728" s="124">
        <v>0</v>
      </c>
      <c r="I728" s="124">
        <v>23.730998</v>
      </c>
      <c r="J728" s="125">
        <v>722.22</v>
      </c>
      <c r="K728" s="125">
        <v>23.730998</v>
      </c>
      <c r="L728" s="125">
        <v>722.22</v>
      </c>
      <c r="M728" s="126">
        <v>3.2858406025864692E-2</v>
      </c>
      <c r="N728" s="125">
        <v>295.49900000000002</v>
      </c>
      <c r="O728" s="125">
        <v>9.7096261222369922</v>
      </c>
      <c r="P728" s="125">
        <v>1971.5043615518814</v>
      </c>
      <c r="Q728" s="127">
        <v>582.57756733421945</v>
      </c>
    </row>
    <row r="729" spans="1:17">
      <c r="A729" s="118"/>
      <c r="B729" s="119" t="s">
        <v>326</v>
      </c>
      <c r="C729" s="20" t="s">
        <v>695</v>
      </c>
      <c r="D729" s="18">
        <v>11</v>
      </c>
      <c r="E729" s="18">
        <v>1961</v>
      </c>
      <c r="F729" s="120">
        <f>SUM(I729+H729+G729)</f>
        <v>20.118000000000002</v>
      </c>
      <c r="G729" s="120">
        <v>1.3029999999999999</v>
      </c>
      <c r="H729" s="120">
        <v>1.76</v>
      </c>
      <c r="I729" s="120">
        <v>17.055</v>
      </c>
      <c r="J729" s="121">
        <v>516.28</v>
      </c>
      <c r="K729" s="121">
        <v>17.055</v>
      </c>
      <c r="L729" s="121">
        <v>516.28</v>
      </c>
      <c r="M729" s="122">
        <f>K729/L729</f>
        <v>3.3034399938018127E-2</v>
      </c>
      <c r="N729" s="121">
        <v>206.45</v>
      </c>
      <c r="O729" s="121">
        <f>M729*N729</f>
        <v>6.8199518672038417</v>
      </c>
      <c r="P729" s="121">
        <f>M729*60*1000</f>
        <v>1982.0639962810876</v>
      </c>
      <c r="Q729" s="123">
        <f>P729*N729/1000</f>
        <v>409.19711203223056</v>
      </c>
    </row>
    <row r="730" spans="1:17">
      <c r="A730" s="118"/>
      <c r="B730" s="119" t="s">
        <v>65</v>
      </c>
      <c r="C730" s="147" t="s">
        <v>62</v>
      </c>
      <c r="D730" s="148">
        <v>20</v>
      </c>
      <c r="E730" s="149">
        <v>1983</v>
      </c>
      <c r="F730" s="150">
        <v>38.433</v>
      </c>
      <c r="G730" s="150">
        <v>1.601</v>
      </c>
      <c r="H730" s="150">
        <v>3.2</v>
      </c>
      <c r="I730" s="150">
        <v>33.631999999999998</v>
      </c>
      <c r="J730" s="151">
        <v>1013.02</v>
      </c>
      <c r="K730" s="151">
        <v>33.631999999999998</v>
      </c>
      <c r="L730" s="151">
        <v>1013.02</v>
      </c>
      <c r="M730" s="152">
        <v>3.3199739393101814E-2</v>
      </c>
      <c r="N730" s="151">
        <v>246.2</v>
      </c>
      <c r="O730" s="151">
        <v>8.1737758385816655</v>
      </c>
      <c r="P730" s="151">
        <v>1991.9843635861087</v>
      </c>
      <c r="Q730" s="153">
        <v>490.42655031489994</v>
      </c>
    </row>
    <row r="731" spans="1:17">
      <c r="A731" s="118"/>
      <c r="B731" s="119" t="s">
        <v>65</v>
      </c>
      <c r="C731" s="147" t="s">
        <v>60</v>
      </c>
      <c r="D731" s="148">
        <v>20</v>
      </c>
      <c r="E731" s="149">
        <v>1984</v>
      </c>
      <c r="F731" s="150">
        <v>40.329000000000001</v>
      </c>
      <c r="G731" s="150">
        <v>1.4350000000000001</v>
      </c>
      <c r="H731" s="150">
        <v>3.2</v>
      </c>
      <c r="I731" s="150">
        <v>35.694000000000003</v>
      </c>
      <c r="J731" s="151">
        <v>1058.05</v>
      </c>
      <c r="K731" s="151">
        <v>35.694000000000003</v>
      </c>
      <c r="L731" s="151">
        <v>1058.05</v>
      </c>
      <c r="M731" s="152">
        <v>3.3735645763432735E-2</v>
      </c>
      <c r="N731" s="151">
        <v>246.2</v>
      </c>
      <c r="O731" s="151">
        <v>8.3057159869571393</v>
      </c>
      <c r="P731" s="151">
        <v>2024.1387458059644</v>
      </c>
      <c r="Q731" s="153">
        <v>498.34295921742842</v>
      </c>
    </row>
    <row r="732" spans="1:17" ht="12" thickBot="1">
      <c r="A732" s="157"/>
      <c r="B732" s="158" t="s">
        <v>213</v>
      </c>
      <c r="C732" s="25" t="s">
        <v>205</v>
      </c>
      <c r="D732" s="21">
        <v>7</v>
      </c>
      <c r="E732" s="21">
        <v>1955</v>
      </c>
      <c r="F732" s="159">
        <v>11.08</v>
      </c>
      <c r="G732" s="159"/>
      <c r="H732" s="159"/>
      <c r="I732" s="159">
        <v>11.08</v>
      </c>
      <c r="J732" s="160">
        <v>326.22000000000003</v>
      </c>
      <c r="K732" s="160">
        <v>11.08</v>
      </c>
      <c r="L732" s="160">
        <v>326.22000000000003</v>
      </c>
      <c r="M732" s="161">
        <f>K732/L732</f>
        <v>3.3964809024584632E-2</v>
      </c>
      <c r="N732" s="160">
        <v>206.55500000000001</v>
      </c>
      <c r="O732" s="160">
        <f>K732*N732/J732</f>
        <v>7.0156011280730795</v>
      </c>
      <c r="P732" s="160">
        <f>M732*60*1000</f>
        <v>2037.8885414750778</v>
      </c>
      <c r="Q732" s="162">
        <f>O732*60</f>
        <v>420.93606768438474</v>
      </c>
    </row>
    <row r="733" spans="1:17">
      <c r="A733" s="53" t="s">
        <v>990</v>
      </c>
      <c r="B733" s="54" t="s">
        <v>169</v>
      </c>
      <c r="C733" s="51" t="s">
        <v>162</v>
      </c>
      <c r="D733" s="55">
        <v>8</v>
      </c>
      <c r="E733" s="22" t="s">
        <v>42</v>
      </c>
      <c r="F733" s="56">
        <f>G733+H733+I733</f>
        <v>12.5</v>
      </c>
      <c r="G733" s="56">
        <v>0.51</v>
      </c>
      <c r="H733" s="56">
        <v>0.08</v>
      </c>
      <c r="I733" s="56">
        <v>11.91</v>
      </c>
      <c r="J733" s="57">
        <v>396.8</v>
      </c>
      <c r="K733" s="57">
        <v>11.91</v>
      </c>
      <c r="L733" s="57">
        <v>396.8</v>
      </c>
      <c r="M733" s="58">
        <f>K733/L733</f>
        <v>3.0015120967741934E-2</v>
      </c>
      <c r="N733" s="57">
        <v>241.2</v>
      </c>
      <c r="O733" s="57">
        <f>M733*N733</f>
        <v>7.2396471774193545</v>
      </c>
      <c r="P733" s="57">
        <f>M733*60*1000</f>
        <v>1800.9072580645161</v>
      </c>
      <c r="Q733" s="59">
        <f>P733*N733/1000</f>
        <v>434.37883064516126</v>
      </c>
    </row>
    <row r="734" spans="1:17" ht="12.75" customHeight="1">
      <c r="A734" s="60"/>
      <c r="B734" s="61" t="s">
        <v>743</v>
      </c>
      <c r="C734" s="50" t="s">
        <v>733</v>
      </c>
      <c r="D734" s="19">
        <v>13</v>
      </c>
      <c r="E734" s="19">
        <v>1968</v>
      </c>
      <c r="F734" s="62">
        <v>18.399999999999999</v>
      </c>
      <c r="G734" s="62">
        <v>1.8566</v>
      </c>
      <c r="H734" s="62">
        <v>0.13</v>
      </c>
      <c r="I734" s="62">
        <v>16.413399999999999</v>
      </c>
      <c r="J734" s="63">
        <v>545.87</v>
      </c>
      <c r="K734" s="63">
        <v>16.413399999999999</v>
      </c>
      <c r="L734" s="63">
        <v>545.87</v>
      </c>
      <c r="M734" s="64">
        <f>K734/L734</f>
        <v>3.0068331287669225E-2</v>
      </c>
      <c r="N734" s="63">
        <v>249.16499999999999</v>
      </c>
      <c r="O734" s="63">
        <f>M734*N734</f>
        <v>7.4919757652921026</v>
      </c>
      <c r="P734" s="63">
        <f>M734*60*1000</f>
        <v>1804.0998772601536</v>
      </c>
      <c r="Q734" s="65">
        <f>P734*N734/1000</f>
        <v>449.51854591752613</v>
      </c>
    </row>
    <row r="735" spans="1:17" ht="12.75" customHeight="1">
      <c r="A735" s="60"/>
      <c r="B735" s="61" t="s">
        <v>917</v>
      </c>
      <c r="C735" s="66" t="s">
        <v>907</v>
      </c>
      <c r="D735" s="67">
        <v>24</v>
      </c>
      <c r="E735" s="67">
        <v>1962</v>
      </c>
      <c r="F735" s="68">
        <v>35.314</v>
      </c>
      <c r="G735" s="68">
        <v>1.8569100000000001</v>
      </c>
      <c r="H735" s="68">
        <v>0</v>
      </c>
      <c r="I735" s="68">
        <v>33.457089000000003</v>
      </c>
      <c r="J735" s="69">
        <v>1108.08</v>
      </c>
      <c r="K735" s="69">
        <v>33.457089000000003</v>
      </c>
      <c r="L735" s="69">
        <v>1108.08</v>
      </c>
      <c r="M735" s="70">
        <v>3.0193748646307132E-2</v>
      </c>
      <c r="N735" s="69">
        <v>301.27600000000001</v>
      </c>
      <c r="O735" s="69">
        <v>9.0966518171648278</v>
      </c>
      <c r="P735" s="69">
        <v>1811.6249187784279</v>
      </c>
      <c r="Q735" s="71">
        <v>545.79910902988968</v>
      </c>
    </row>
    <row r="736" spans="1:17" ht="12.75" customHeight="1">
      <c r="A736" s="60"/>
      <c r="B736" s="72" t="s">
        <v>172</v>
      </c>
      <c r="C736" s="73" t="s">
        <v>570</v>
      </c>
      <c r="D736" s="74">
        <v>19</v>
      </c>
      <c r="E736" s="75" t="s">
        <v>42</v>
      </c>
      <c r="F736" s="76">
        <v>22.49</v>
      </c>
      <c r="G736" s="76">
        <v>1.65</v>
      </c>
      <c r="H736" s="77">
        <v>0.49</v>
      </c>
      <c r="I736" s="76">
        <v>20.350000000000001</v>
      </c>
      <c r="J736" s="78">
        <v>670.33</v>
      </c>
      <c r="K736" s="79">
        <v>20.350000000000001</v>
      </c>
      <c r="L736" s="78">
        <v>670.33</v>
      </c>
      <c r="M736" s="80">
        <f>K736/L736</f>
        <v>3.0358181791058137E-2</v>
      </c>
      <c r="N736" s="81">
        <v>223.3</v>
      </c>
      <c r="O736" s="81">
        <f>M736*N736</f>
        <v>6.7789819939432823</v>
      </c>
      <c r="P736" s="81">
        <f>M736*60*1000</f>
        <v>1821.4909074634882</v>
      </c>
      <c r="Q736" s="82">
        <f>P736*N736/1000</f>
        <v>406.7389196365969</v>
      </c>
    </row>
    <row r="737" spans="1:17" ht="12.75" customHeight="1">
      <c r="A737" s="60"/>
      <c r="B737" s="61" t="s">
        <v>953</v>
      </c>
      <c r="C737" s="66" t="s">
        <v>945</v>
      </c>
      <c r="D737" s="67">
        <v>6</v>
      </c>
      <c r="E737" s="67">
        <v>1959</v>
      </c>
      <c r="F737" s="68">
        <v>11.052</v>
      </c>
      <c r="G737" s="68">
        <v>0.56100000000000005</v>
      </c>
      <c r="H737" s="68">
        <v>0.96</v>
      </c>
      <c r="I737" s="68">
        <v>9.5309989999999996</v>
      </c>
      <c r="J737" s="69">
        <v>313.25</v>
      </c>
      <c r="K737" s="69">
        <v>9.5309989999999996</v>
      </c>
      <c r="L737" s="69">
        <v>313.25</v>
      </c>
      <c r="M737" s="70">
        <v>3.0426173982442139E-2</v>
      </c>
      <c r="N737" s="69">
        <v>267.26799999999997</v>
      </c>
      <c r="O737" s="69">
        <v>8.1319426679393452</v>
      </c>
      <c r="P737" s="69">
        <v>1825.5704389465284</v>
      </c>
      <c r="Q737" s="71">
        <v>487.91656007636072</v>
      </c>
    </row>
    <row r="738" spans="1:17" ht="12.75" customHeight="1">
      <c r="A738" s="60"/>
      <c r="B738" s="72" t="s">
        <v>278</v>
      </c>
      <c r="C738" s="50" t="s">
        <v>272</v>
      </c>
      <c r="D738" s="19">
        <v>42</v>
      </c>
      <c r="E738" s="19" t="s">
        <v>42</v>
      </c>
      <c r="F738" s="62">
        <f>SUM(G738:I738)</f>
        <v>39.709999999999994</v>
      </c>
      <c r="G738" s="62">
        <v>1.43</v>
      </c>
      <c r="H738" s="62">
        <v>0.37</v>
      </c>
      <c r="I738" s="62">
        <v>37.909999999999997</v>
      </c>
      <c r="J738" s="63">
        <v>1469.95</v>
      </c>
      <c r="K738" s="63">
        <v>32.96</v>
      </c>
      <c r="L738" s="63">
        <v>1078.77</v>
      </c>
      <c r="M738" s="83">
        <f>K738/L738</f>
        <v>3.0553315349889226E-2</v>
      </c>
      <c r="N738" s="84">
        <v>207.8</v>
      </c>
      <c r="O738" s="85">
        <f>M738*N738</f>
        <v>6.3489789297069814</v>
      </c>
      <c r="P738" s="85">
        <f>M738*60*1000</f>
        <v>1833.1989209933536</v>
      </c>
      <c r="Q738" s="86">
        <f>P738*N738/1000</f>
        <v>380.93873578241886</v>
      </c>
    </row>
    <row r="739" spans="1:17" ht="12.75" customHeight="1">
      <c r="A739" s="60"/>
      <c r="B739" s="72" t="s">
        <v>240</v>
      </c>
      <c r="C739" s="50" t="s">
        <v>234</v>
      </c>
      <c r="D739" s="19">
        <v>34</v>
      </c>
      <c r="E739" s="19">
        <v>1964</v>
      </c>
      <c r="F739" s="62">
        <f>SUM(G739+H739+I739)</f>
        <v>35.599999999999994</v>
      </c>
      <c r="G739" s="62">
        <v>1.6</v>
      </c>
      <c r="H739" s="62">
        <v>0.2</v>
      </c>
      <c r="I739" s="62">
        <v>33.799999999999997</v>
      </c>
      <c r="J739" s="63">
        <v>1104.75</v>
      </c>
      <c r="K739" s="63">
        <v>33.799999999999997</v>
      </c>
      <c r="L739" s="63">
        <v>1104.8</v>
      </c>
      <c r="M739" s="64">
        <f>SUM(K739/L739)</f>
        <v>3.0593772628530049E-2</v>
      </c>
      <c r="N739" s="63">
        <v>231.3</v>
      </c>
      <c r="O739" s="63">
        <f>SUM(M739*N739)</f>
        <v>7.0763396089790005</v>
      </c>
      <c r="P739" s="63">
        <f>SUM(M739*60*1000)</f>
        <v>1835.6263577118029</v>
      </c>
      <c r="Q739" s="65">
        <f>SUM(O739*60)</f>
        <v>424.58037653874004</v>
      </c>
    </row>
    <row r="740" spans="1:17" ht="12.75" customHeight="1">
      <c r="A740" s="60"/>
      <c r="B740" s="72" t="s">
        <v>278</v>
      </c>
      <c r="C740" s="50" t="s">
        <v>273</v>
      </c>
      <c r="D740" s="19">
        <v>24</v>
      </c>
      <c r="E740" s="19" t="s">
        <v>42</v>
      </c>
      <c r="F740" s="62">
        <f>SUM(G740:I740)</f>
        <v>29.909999999999997</v>
      </c>
      <c r="G740" s="62">
        <v>1.33</v>
      </c>
      <c r="H740" s="62">
        <v>0.25</v>
      </c>
      <c r="I740" s="62">
        <v>28.33</v>
      </c>
      <c r="J740" s="63">
        <v>924.4</v>
      </c>
      <c r="K740" s="63">
        <v>28.33</v>
      </c>
      <c r="L740" s="63">
        <v>924.4</v>
      </c>
      <c r="M740" s="83">
        <f>K740/L740</f>
        <v>3.0646906101254867E-2</v>
      </c>
      <c r="N740" s="84">
        <v>207.8</v>
      </c>
      <c r="O740" s="85">
        <f>M740*N740</f>
        <v>6.3684270878407618</v>
      </c>
      <c r="P740" s="85">
        <f>M740*60*1000</f>
        <v>1838.8143660752921</v>
      </c>
      <c r="Q740" s="86">
        <f>P740*N740/1000</f>
        <v>382.10562527044573</v>
      </c>
    </row>
    <row r="741" spans="1:17" ht="12.75" customHeight="1">
      <c r="A741" s="60"/>
      <c r="B741" s="61" t="s">
        <v>743</v>
      </c>
      <c r="C741" s="50" t="s">
        <v>735</v>
      </c>
      <c r="D741" s="19">
        <v>48</v>
      </c>
      <c r="E741" s="19">
        <v>1961</v>
      </c>
      <c r="F741" s="62">
        <v>62.8855</v>
      </c>
      <c r="G741" s="62">
        <v>4.0289999999999999</v>
      </c>
      <c r="H741" s="62">
        <v>0.48</v>
      </c>
      <c r="I741" s="62">
        <v>58.3765</v>
      </c>
      <c r="J741" s="63">
        <v>1902.43</v>
      </c>
      <c r="K741" s="63">
        <v>58.3765</v>
      </c>
      <c r="L741" s="63">
        <v>1902.43</v>
      </c>
      <c r="M741" s="64">
        <f>K741/L741</f>
        <v>3.0685228891470382E-2</v>
      </c>
      <c r="N741" s="63">
        <v>249.16499999999999</v>
      </c>
      <c r="O741" s="63">
        <f>M741*N741</f>
        <v>7.6456850567432175</v>
      </c>
      <c r="P741" s="63">
        <f>M741*60*1000</f>
        <v>1841.1137334882228</v>
      </c>
      <c r="Q741" s="65">
        <f>P741*N741/1000</f>
        <v>458.74110340459299</v>
      </c>
    </row>
    <row r="742" spans="1:17" ht="12.75" customHeight="1">
      <c r="A742" s="60"/>
      <c r="B742" s="72" t="s">
        <v>169</v>
      </c>
      <c r="C742" s="50" t="s">
        <v>165</v>
      </c>
      <c r="D742" s="87">
        <v>12</v>
      </c>
      <c r="E742" s="19" t="s">
        <v>42</v>
      </c>
      <c r="F742" s="62">
        <f>G742+H742+I742</f>
        <v>18.852999000000001</v>
      </c>
      <c r="G742" s="62">
        <v>0.30599999999999999</v>
      </c>
      <c r="H742" s="62">
        <v>1.92</v>
      </c>
      <c r="I742" s="62">
        <v>16.626999000000001</v>
      </c>
      <c r="J742" s="63">
        <v>540.32000000000005</v>
      </c>
      <c r="K742" s="63">
        <v>16.626999000000001</v>
      </c>
      <c r="L742" s="63">
        <v>540.32000000000005</v>
      </c>
      <c r="M742" s="64">
        <f>K742/L742</f>
        <v>3.0772503331359193E-2</v>
      </c>
      <c r="N742" s="63">
        <v>241.2</v>
      </c>
      <c r="O742" s="63">
        <f>M742*N742</f>
        <v>7.4223278035238369</v>
      </c>
      <c r="P742" s="63">
        <f>M742*60*1000</f>
        <v>1846.3501998815516</v>
      </c>
      <c r="Q742" s="65">
        <f>P742*N742/1000</f>
        <v>445.33966821143019</v>
      </c>
    </row>
    <row r="743" spans="1:17" ht="12.75" customHeight="1">
      <c r="A743" s="60"/>
      <c r="B743" s="72" t="s">
        <v>77</v>
      </c>
      <c r="C743" s="50" t="s">
        <v>75</v>
      </c>
      <c r="D743" s="19">
        <v>72</v>
      </c>
      <c r="E743" s="19">
        <v>1982</v>
      </c>
      <c r="F743" s="62">
        <f>SUM(G743:I743)</f>
        <v>80.879000000000005</v>
      </c>
      <c r="G743" s="62">
        <v>4.0795200000000005</v>
      </c>
      <c r="H743" s="62">
        <v>11.52</v>
      </c>
      <c r="I743" s="62">
        <v>65.279480000000007</v>
      </c>
      <c r="J743" s="63">
        <v>2117.3200000000002</v>
      </c>
      <c r="K743" s="63">
        <v>65.279480000000007</v>
      </c>
      <c r="L743" s="63">
        <v>2117.3200000000002</v>
      </c>
      <c r="M743" s="64">
        <f>K743/L743</f>
        <v>3.0831182816012697E-2</v>
      </c>
      <c r="N743" s="63">
        <v>241</v>
      </c>
      <c r="O743" s="63">
        <f>M743*N743</f>
        <v>7.4303150586590601</v>
      </c>
      <c r="P743" s="63">
        <f>M743*60*1000</f>
        <v>1849.8709689607617</v>
      </c>
      <c r="Q743" s="65">
        <f>P743*N743/1000</f>
        <v>445.8189035195436</v>
      </c>
    </row>
    <row r="744" spans="1:17" ht="12.75" customHeight="1">
      <c r="A744" s="60"/>
      <c r="B744" s="72" t="s">
        <v>172</v>
      </c>
      <c r="C744" s="73" t="s">
        <v>571</v>
      </c>
      <c r="D744" s="74">
        <v>11</v>
      </c>
      <c r="E744" s="75" t="s">
        <v>42</v>
      </c>
      <c r="F744" s="76">
        <v>23.79</v>
      </c>
      <c r="G744" s="76">
        <v>0</v>
      </c>
      <c r="H744" s="77">
        <v>0</v>
      </c>
      <c r="I744" s="76">
        <v>23.79</v>
      </c>
      <c r="J744" s="78">
        <v>766.97</v>
      </c>
      <c r="K744" s="79">
        <v>16.02</v>
      </c>
      <c r="L744" s="78">
        <v>516.54999999999995</v>
      </c>
      <c r="M744" s="80">
        <f>K744/L744</f>
        <v>3.1013454651050237E-2</v>
      </c>
      <c r="N744" s="81">
        <v>223.3</v>
      </c>
      <c r="O744" s="81">
        <f>M744*N744</f>
        <v>6.9253044235795187</v>
      </c>
      <c r="P744" s="81">
        <f>M744*60*1000</f>
        <v>1860.8072790630144</v>
      </c>
      <c r="Q744" s="82">
        <f>P744*N744/1000</f>
        <v>415.51826541477118</v>
      </c>
    </row>
    <row r="745" spans="1:17" ht="12.75" customHeight="1">
      <c r="A745" s="60"/>
      <c r="B745" s="61" t="s">
        <v>383</v>
      </c>
      <c r="C745" s="66" t="s">
        <v>364</v>
      </c>
      <c r="D745" s="67">
        <v>48</v>
      </c>
      <c r="E745" s="67">
        <v>1963</v>
      </c>
      <c r="F745" s="68">
        <v>67.454999999999998</v>
      </c>
      <c r="G745" s="68">
        <v>7.1949459999999998</v>
      </c>
      <c r="H745" s="68">
        <v>0.49</v>
      </c>
      <c r="I745" s="68">
        <v>59.770057999999999</v>
      </c>
      <c r="J745" s="69">
        <v>1913.87</v>
      </c>
      <c r="K745" s="69">
        <v>59.770057999999999</v>
      </c>
      <c r="L745" s="69">
        <v>1913.87</v>
      </c>
      <c r="M745" s="70">
        <v>3.122994665259396E-2</v>
      </c>
      <c r="N745" s="69">
        <v>265.41500000000002</v>
      </c>
      <c r="O745" s="69">
        <v>8.2888962907982258</v>
      </c>
      <c r="P745" s="69">
        <v>1873.7967991556377</v>
      </c>
      <c r="Q745" s="71">
        <v>497.33377744789362</v>
      </c>
    </row>
    <row r="746" spans="1:17" ht="12.75" customHeight="1">
      <c r="A746" s="60"/>
      <c r="B746" s="72" t="s">
        <v>77</v>
      </c>
      <c r="C746" s="50" t="s">
        <v>474</v>
      </c>
      <c r="D746" s="19">
        <v>9</v>
      </c>
      <c r="E746" s="19" t="s">
        <v>42</v>
      </c>
      <c r="F746" s="62">
        <f>SUM(G746:I746)</f>
        <v>16.042000000000002</v>
      </c>
      <c r="G746" s="62">
        <v>0</v>
      </c>
      <c r="H746" s="62">
        <v>0</v>
      </c>
      <c r="I746" s="62">
        <v>16.042000000000002</v>
      </c>
      <c r="J746" s="63">
        <v>513.61</v>
      </c>
      <c r="K746" s="63">
        <v>16.042000000000002</v>
      </c>
      <c r="L746" s="63">
        <v>513.61</v>
      </c>
      <c r="M746" s="64">
        <f>K746/L746</f>
        <v>3.1233815540974673E-2</v>
      </c>
      <c r="N746" s="63">
        <v>241</v>
      </c>
      <c r="O746" s="63">
        <f>M746*N746</f>
        <v>7.5273495453748964</v>
      </c>
      <c r="P746" s="63">
        <f>M746*60*1000</f>
        <v>1874.0289324584805</v>
      </c>
      <c r="Q746" s="65">
        <f>P746*N746/1000</f>
        <v>451.64097272249381</v>
      </c>
    </row>
    <row r="747" spans="1:17" ht="12.75" customHeight="1">
      <c r="A747" s="60"/>
      <c r="B747" s="61" t="s">
        <v>383</v>
      </c>
      <c r="C747" s="66" t="s">
        <v>367</v>
      </c>
      <c r="D747" s="67">
        <v>33</v>
      </c>
      <c r="E747" s="67">
        <v>1958</v>
      </c>
      <c r="F747" s="68">
        <v>41.976999999999997</v>
      </c>
      <c r="G747" s="68">
        <v>3.3148469999999999</v>
      </c>
      <c r="H747" s="68">
        <v>0</v>
      </c>
      <c r="I747" s="68">
        <v>38.662154999999998</v>
      </c>
      <c r="J747" s="69">
        <v>1237.47</v>
      </c>
      <c r="K747" s="69">
        <v>38.662154999999998</v>
      </c>
      <c r="L747" s="69">
        <v>1237.47</v>
      </c>
      <c r="M747" s="70">
        <v>3.1242902858251109E-2</v>
      </c>
      <c r="N747" s="69">
        <v>265.41500000000002</v>
      </c>
      <c r="O747" s="69">
        <v>8.292335062122719</v>
      </c>
      <c r="P747" s="69">
        <v>1874.5741714950666</v>
      </c>
      <c r="Q747" s="71">
        <v>497.54010372736315</v>
      </c>
    </row>
    <row r="748" spans="1:17" ht="12.75" customHeight="1">
      <c r="A748" s="60"/>
      <c r="B748" s="72" t="s">
        <v>169</v>
      </c>
      <c r="C748" s="50" t="s">
        <v>164</v>
      </c>
      <c r="D748" s="87">
        <v>12</v>
      </c>
      <c r="E748" s="19" t="s">
        <v>42</v>
      </c>
      <c r="F748" s="62">
        <f>G748+H748+I748</f>
        <v>19.000002000000002</v>
      </c>
      <c r="G748" s="62">
        <v>0.10199999999999999</v>
      </c>
      <c r="H748" s="62">
        <v>0.12</v>
      </c>
      <c r="I748" s="62">
        <v>18.778002000000001</v>
      </c>
      <c r="J748" s="63">
        <v>600.89</v>
      </c>
      <c r="K748" s="63">
        <v>18.778002000000001</v>
      </c>
      <c r="L748" s="63">
        <v>600.89</v>
      </c>
      <c r="M748" s="64">
        <f>K748/L748</f>
        <v>3.1250315365541119E-2</v>
      </c>
      <c r="N748" s="63">
        <v>241.2</v>
      </c>
      <c r="O748" s="63">
        <f>M748*N748</f>
        <v>7.5375760661685174</v>
      </c>
      <c r="P748" s="63">
        <f>M748*60*1000</f>
        <v>1875.018921932467</v>
      </c>
      <c r="Q748" s="65">
        <f>P748*N748/1000</f>
        <v>452.25456397011101</v>
      </c>
    </row>
    <row r="749" spans="1:17" ht="12.75" customHeight="1">
      <c r="A749" s="60"/>
      <c r="B749" s="61" t="s">
        <v>774</v>
      </c>
      <c r="C749" s="50" t="s">
        <v>764</v>
      </c>
      <c r="D749" s="19">
        <v>10</v>
      </c>
      <c r="E749" s="19">
        <v>1958</v>
      </c>
      <c r="F749" s="62">
        <v>12.75</v>
      </c>
      <c r="G749" s="62">
        <v>0.71299999999999997</v>
      </c>
      <c r="H749" s="62">
        <v>0.1</v>
      </c>
      <c r="I749" s="62">
        <v>11.93</v>
      </c>
      <c r="J749" s="63">
        <v>381.36</v>
      </c>
      <c r="K749" s="63">
        <v>11.93</v>
      </c>
      <c r="L749" s="63">
        <v>381.36</v>
      </c>
      <c r="M749" s="64">
        <f>K749/L749</f>
        <v>3.1282777428151873E-2</v>
      </c>
      <c r="N749" s="63">
        <v>308.60000000000002</v>
      </c>
      <c r="O749" s="63">
        <f>M749*N749</f>
        <v>9.6538651143276688</v>
      </c>
      <c r="P749" s="63">
        <f>M749*60*1000</f>
        <v>1876.9666456891123</v>
      </c>
      <c r="Q749" s="65">
        <f>P749*N749/1000</f>
        <v>579.23190685966006</v>
      </c>
    </row>
    <row r="750" spans="1:17" ht="12.75" customHeight="1">
      <c r="A750" s="60"/>
      <c r="B750" s="61" t="s">
        <v>78</v>
      </c>
      <c r="C750" s="50" t="s">
        <v>488</v>
      </c>
      <c r="D750" s="19">
        <v>12</v>
      </c>
      <c r="E750" s="19" t="s">
        <v>475</v>
      </c>
      <c r="F750" s="62">
        <f>SUM(G750,H750,I750)</f>
        <v>19.425999999999998</v>
      </c>
      <c r="G750" s="62">
        <v>0.76500000000000001</v>
      </c>
      <c r="H750" s="62">
        <v>1.92</v>
      </c>
      <c r="I750" s="62">
        <v>16.741</v>
      </c>
      <c r="J750" s="63"/>
      <c r="K750" s="63">
        <f>I750</f>
        <v>16.741</v>
      </c>
      <c r="L750" s="63">
        <v>533.79999999999995</v>
      </c>
      <c r="M750" s="64">
        <f>K750/L750</f>
        <v>3.136193330835519E-2</v>
      </c>
      <c r="N750" s="63">
        <v>243.07</v>
      </c>
      <c r="O750" s="63">
        <f>M750*N750</f>
        <v>7.6231451292618955</v>
      </c>
      <c r="P750" s="63">
        <f>M750*60*1000</f>
        <v>1881.7159985013113</v>
      </c>
      <c r="Q750" s="65">
        <f>P750*N750/1000</f>
        <v>457.38870775571371</v>
      </c>
    </row>
    <row r="751" spans="1:17" ht="12.75" customHeight="1">
      <c r="A751" s="60"/>
      <c r="B751" s="72" t="s">
        <v>169</v>
      </c>
      <c r="C751" s="50" t="s">
        <v>166</v>
      </c>
      <c r="D751" s="87">
        <v>20</v>
      </c>
      <c r="E751" s="19" t="s">
        <v>42</v>
      </c>
      <c r="F751" s="62">
        <f>G751+H751+I751</f>
        <v>38.900002000000001</v>
      </c>
      <c r="G751" s="62">
        <v>1.9380000000000002</v>
      </c>
      <c r="H751" s="62">
        <v>3.12</v>
      </c>
      <c r="I751" s="62">
        <v>33.842002000000001</v>
      </c>
      <c r="J751" s="63">
        <v>1076.74</v>
      </c>
      <c r="K751" s="63">
        <v>33.842002000000001</v>
      </c>
      <c r="L751" s="63">
        <v>1076.74</v>
      </c>
      <c r="M751" s="64">
        <f>K751/L751</f>
        <v>3.1430059252930138E-2</v>
      </c>
      <c r="N751" s="63">
        <v>241.2</v>
      </c>
      <c r="O751" s="63">
        <f>M751*N751</f>
        <v>7.5809302918067489</v>
      </c>
      <c r="P751" s="63">
        <f>M751*60*1000</f>
        <v>1885.8035551758082</v>
      </c>
      <c r="Q751" s="65">
        <f>P751*N751/1000</f>
        <v>454.85581750840493</v>
      </c>
    </row>
    <row r="752" spans="1:17" ht="12.75" customHeight="1">
      <c r="A752" s="60"/>
      <c r="B752" s="72" t="s">
        <v>300</v>
      </c>
      <c r="C752" s="50" t="s">
        <v>291</v>
      </c>
      <c r="D752" s="19">
        <v>12</v>
      </c>
      <c r="E752" s="19" t="s">
        <v>42</v>
      </c>
      <c r="F752" s="62">
        <f>G752+H752+I752</f>
        <v>20.47</v>
      </c>
      <c r="G752" s="62">
        <v>1.4463999999999999</v>
      </c>
      <c r="H752" s="62">
        <v>1.92</v>
      </c>
      <c r="I752" s="62">
        <v>17.1036</v>
      </c>
      <c r="J752" s="63">
        <v>543.85</v>
      </c>
      <c r="K752" s="63">
        <f>I752</f>
        <v>17.1036</v>
      </c>
      <c r="L752" s="63">
        <f>J752</f>
        <v>543.85</v>
      </c>
      <c r="M752" s="64">
        <f>K752/L752</f>
        <v>3.1449112806840117E-2</v>
      </c>
      <c r="N752" s="63">
        <v>174.6</v>
      </c>
      <c r="O752" s="63">
        <f>M752*N752</f>
        <v>5.4910150960742845</v>
      </c>
      <c r="P752" s="63">
        <f>M752*60*1000</f>
        <v>1886.946768410407</v>
      </c>
      <c r="Q752" s="65">
        <f>P752*N752/1000</f>
        <v>329.4609057644571</v>
      </c>
    </row>
    <row r="753" spans="1:17" ht="12.75" customHeight="1">
      <c r="A753" s="60"/>
      <c r="B753" s="61" t="s">
        <v>953</v>
      </c>
      <c r="C753" s="66" t="s">
        <v>949</v>
      </c>
      <c r="D753" s="67">
        <v>20</v>
      </c>
      <c r="E753" s="67">
        <v>1982</v>
      </c>
      <c r="F753" s="68">
        <v>39.332000000000001</v>
      </c>
      <c r="G753" s="68">
        <v>1.6631499999999999</v>
      </c>
      <c r="H753" s="68">
        <v>3.2</v>
      </c>
      <c r="I753" s="68">
        <v>34.468850000000003</v>
      </c>
      <c r="J753" s="69">
        <v>1095.8499999999999</v>
      </c>
      <c r="K753" s="69">
        <v>34.468850000000003</v>
      </c>
      <c r="L753" s="69">
        <v>1095.8499999999999</v>
      </c>
      <c r="M753" s="70">
        <v>3.1453985490714972E-2</v>
      </c>
      <c r="N753" s="69">
        <v>281.32900000000001</v>
      </c>
      <c r="O753" s="69">
        <v>8.848918284117353</v>
      </c>
      <c r="P753" s="69">
        <v>1887.2391294428983</v>
      </c>
      <c r="Q753" s="71">
        <v>530.93509704704115</v>
      </c>
    </row>
    <row r="754" spans="1:17" ht="12.75" customHeight="1">
      <c r="A754" s="60"/>
      <c r="B754" s="61" t="s">
        <v>953</v>
      </c>
      <c r="C754" s="66" t="s">
        <v>947</v>
      </c>
      <c r="D754" s="67">
        <v>12</v>
      </c>
      <c r="E754" s="67">
        <v>1971</v>
      </c>
      <c r="F754" s="68">
        <v>16.979700000000001</v>
      </c>
      <c r="G754" s="68">
        <v>0</v>
      </c>
      <c r="H754" s="68">
        <v>0</v>
      </c>
      <c r="I754" s="68">
        <v>16.979700000000001</v>
      </c>
      <c r="J754" s="69">
        <v>538.79999999999995</v>
      </c>
      <c r="K754" s="69">
        <v>16.979700000000001</v>
      </c>
      <c r="L754" s="69">
        <v>538.79999999999995</v>
      </c>
      <c r="M754" s="70">
        <v>3.1513919821826282E-2</v>
      </c>
      <c r="N754" s="69">
        <v>267.26799999999997</v>
      </c>
      <c r="O754" s="69">
        <v>8.4226623229398658</v>
      </c>
      <c r="P754" s="69">
        <v>1890.8351893095769</v>
      </c>
      <c r="Q754" s="71">
        <v>505.35973937639193</v>
      </c>
    </row>
    <row r="755" spans="1:17" ht="12.75" customHeight="1">
      <c r="A755" s="60"/>
      <c r="B755" s="61" t="s">
        <v>774</v>
      </c>
      <c r="C755" s="50" t="s">
        <v>765</v>
      </c>
      <c r="D755" s="19">
        <v>8</v>
      </c>
      <c r="E755" s="19" t="s">
        <v>42</v>
      </c>
      <c r="F755" s="62">
        <v>12.7</v>
      </c>
      <c r="G755" s="62">
        <v>0</v>
      </c>
      <c r="H755" s="62">
        <v>0</v>
      </c>
      <c r="I755" s="62">
        <v>12.7</v>
      </c>
      <c r="J755" s="63">
        <v>402.9</v>
      </c>
      <c r="K755" s="63">
        <v>12.7</v>
      </c>
      <c r="L755" s="63">
        <v>402.9</v>
      </c>
      <c r="M755" s="64">
        <f>K755/L755</f>
        <v>3.1521469347232565E-2</v>
      </c>
      <c r="N755" s="63">
        <v>308.60000000000002</v>
      </c>
      <c r="O755" s="63">
        <f>M755*N755</f>
        <v>9.7275254405559703</v>
      </c>
      <c r="P755" s="63">
        <f>M755*60*1000</f>
        <v>1891.288160833954</v>
      </c>
      <c r="Q755" s="65">
        <f>P755*N755/1000</f>
        <v>583.65152643335819</v>
      </c>
    </row>
    <row r="756" spans="1:17" ht="12.75" customHeight="1">
      <c r="A756" s="60"/>
      <c r="B756" s="61" t="s">
        <v>383</v>
      </c>
      <c r="C756" s="66" t="s">
        <v>366</v>
      </c>
      <c r="D756" s="67">
        <v>60</v>
      </c>
      <c r="E756" s="67">
        <v>1981</v>
      </c>
      <c r="F756" s="68">
        <v>119.89700000000001</v>
      </c>
      <c r="G756" s="68">
        <v>11.222720000000001</v>
      </c>
      <c r="H756" s="68">
        <v>9.6</v>
      </c>
      <c r="I756" s="68">
        <v>99.074295000000006</v>
      </c>
      <c r="J756" s="69">
        <v>3139.2</v>
      </c>
      <c r="K756" s="69">
        <v>99.074295000000006</v>
      </c>
      <c r="L756" s="69">
        <v>3139.2</v>
      </c>
      <c r="M756" s="70">
        <v>3.1560364105504592E-2</v>
      </c>
      <c r="N756" s="69">
        <v>265.41500000000002</v>
      </c>
      <c r="O756" s="69">
        <v>8.3765940390625016</v>
      </c>
      <c r="P756" s="69">
        <v>1893.6218463302755</v>
      </c>
      <c r="Q756" s="71">
        <v>502.59564234375011</v>
      </c>
    </row>
    <row r="757" spans="1:17" ht="12.75" customHeight="1">
      <c r="A757" s="60"/>
      <c r="B757" s="61" t="s">
        <v>980</v>
      </c>
      <c r="C757" s="50" t="s">
        <v>978</v>
      </c>
      <c r="D757" s="19">
        <v>3</v>
      </c>
      <c r="E757" s="19">
        <v>1988</v>
      </c>
      <c r="F757" s="62">
        <v>5.944</v>
      </c>
      <c r="G757" s="62">
        <v>0.17599999999999999</v>
      </c>
      <c r="H757" s="62">
        <v>0.48</v>
      </c>
      <c r="I757" s="62">
        <v>5.2880000000000003</v>
      </c>
      <c r="J757" s="63">
        <v>167.31</v>
      </c>
      <c r="K757" s="63">
        <v>5.2880000000000003</v>
      </c>
      <c r="L757" s="63">
        <v>167.31</v>
      </c>
      <c r="M757" s="64">
        <f>K757/L757</f>
        <v>3.1606000836770072E-2</v>
      </c>
      <c r="N757" s="63">
        <v>275.22500000000002</v>
      </c>
      <c r="O757" s="63">
        <f>M757*N757</f>
        <v>8.6987615803000438</v>
      </c>
      <c r="P757" s="63">
        <f>M757*60*1000</f>
        <v>1896.3600502062043</v>
      </c>
      <c r="Q757" s="65">
        <f>P757*N757/1000</f>
        <v>521.92569481800263</v>
      </c>
    </row>
    <row r="758" spans="1:17" ht="12.75" customHeight="1">
      <c r="A758" s="60"/>
      <c r="B758" s="72" t="s">
        <v>866</v>
      </c>
      <c r="C758" s="88" t="s">
        <v>861</v>
      </c>
      <c r="D758" s="89">
        <v>20</v>
      </c>
      <c r="E758" s="89">
        <v>0</v>
      </c>
      <c r="F758" s="90">
        <v>35.89</v>
      </c>
      <c r="G758" s="90">
        <v>0</v>
      </c>
      <c r="H758" s="90">
        <v>0</v>
      </c>
      <c r="I758" s="90">
        <v>35.889997000000001</v>
      </c>
      <c r="J758" s="91">
        <v>1135.0999999999999</v>
      </c>
      <c r="K758" s="91">
        <v>35.889997000000001</v>
      </c>
      <c r="L758" s="91">
        <v>1135.0999999999999</v>
      </c>
      <c r="M758" s="92">
        <v>3.1618356972953926E-2</v>
      </c>
      <c r="N758" s="91">
        <v>306.39900000000006</v>
      </c>
      <c r="O758" s="91">
        <v>9.6878329581561111</v>
      </c>
      <c r="P758" s="91">
        <v>1897.1014183772356</v>
      </c>
      <c r="Q758" s="93">
        <v>581.26997748936674</v>
      </c>
    </row>
    <row r="759" spans="1:17" ht="12.75" customHeight="1">
      <c r="A759" s="60"/>
      <c r="B759" s="61" t="s">
        <v>980</v>
      </c>
      <c r="C759" s="50" t="s">
        <v>979</v>
      </c>
      <c r="D759" s="19">
        <v>45</v>
      </c>
      <c r="E759" s="19">
        <v>1977</v>
      </c>
      <c r="F759" s="62">
        <v>75.415999999999997</v>
      </c>
      <c r="G759" s="62">
        <v>3.8479999999999999</v>
      </c>
      <c r="H759" s="62">
        <v>7.2</v>
      </c>
      <c r="I759" s="62">
        <v>64.367999999999995</v>
      </c>
      <c r="J759" s="63">
        <v>2035.18</v>
      </c>
      <c r="K759" s="63">
        <v>63.203000000000003</v>
      </c>
      <c r="L759" s="63">
        <v>1998.35</v>
      </c>
      <c r="M759" s="64">
        <f>K759/L759</f>
        <v>3.1627592764030328E-2</v>
      </c>
      <c r="N759" s="63">
        <v>275.22500000000002</v>
      </c>
      <c r="O759" s="63">
        <f>M759*N759</f>
        <v>8.7047042184802486</v>
      </c>
      <c r="P759" s="63">
        <f>M759*60*1000</f>
        <v>1897.6555658418197</v>
      </c>
      <c r="Q759" s="65">
        <f>P759*N759/1000</f>
        <v>522.28225310881487</v>
      </c>
    </row>
    <row r="760" spans="1:17" ht="12.75" customHeight="1">
      <c r="A760" s="60"/>
      <c r="B760" s="61" t="s">
        <v>383</v>
      </c>
      <c r="C760" s="66" t="s">
        <v>365</v>
      </c>
      <c r="D760" s="67">
        <v>22</v>
      </c>
      <c r="E760" s="67">
        <v>1981</v>
      </c>
      <c r="F760" s="68">
        <v>42.808</v>
      </c>
      <c r="G760" s="68">
        <v>2.3002950000000002</v>
      </c>
      <c r="H760" s="68">
        <v>3.52</v>
      </c>
      <c r="I760" s="68">
        <v>36.987706000000003</v>
      </c>
      <c r="J760" s="69">
        <v>1167.51</v>
      </c>
      <c r="K760" s="69">
        <v>36.987706000000003</v>
      </c>
      <c r="L760" s="69">
        <v>1167.51</v>
      </c>
      <c r="M760" s="70">
        <v>3.1680847273256763E-2</v>
      </c>
      <c r="N760" s="69">
        <v>265.41500000000002</v>
      </c>
      <c r="O760" s="69">
        <v>8.408572079031444</v>
      </c>
      <c r="P760" s="69">
        <v>1900.8508363954058</v>
      </c>
      <c r="Q760" s="71">
        <v>504.5143247418867</v>
      </c>
    </row>
    <row r="761" spans="1:17" ht="12.75" customHeight="1">
      <c r="A761" s="60"/>
      <c r="B761" s="61" t="s">
        <v>917</v>
      </c>
      <c r="C761" s="66" t="s">
        <v>908</v>
      </c>
      <c r="D761" s="67">
        <v>17</v>
      </c>
      <c r="E761" s="67">
        <v>1983</v>
      </c>
      <c r="F761" s="68">
        <v>40.884999999999998</v>
      </c>
      <c r="G761" s="68">
        <v>1.4279999999999999</v>
      </c>
      <c r="H761" s="68">
        <v>2.88</v>
      </c>
      <c r="I761" s="68">
        <v>36.576999999999998</v>
      </c>
      <c r="J761" s="69">
        <v>1153.81</v>
      </c>
      <c r="K761" s="69">
        <v>36.576999999999998</v>
      </c>
      <c r="L761" s="69">
        <v>1153.81</v>
      </c>
      <c r="M761" s="70">
        <v>3.1701059966545618E-2</v>
      </c>
      <c r="N761" s="69">
        <v>301.27600000000001</v>
      </c>
      <c r="O761" s="69">
        <v>9.5507685424809985</v>
      </c>
      <c r="P761" s="69">
        <v>1902.0635979927372</v>
      </c>
      <c r="Q761" s="71">
        <v>573.04611254885992</v>
      </c>
    </row>
    <row r="762" spans="1:17" ht="12.75" customHeight="1">
      <c r="A762" s="60"/>
      <c r="B762" s="61" t="s">
        <v>518</v>
      </c>
      <c r="C762" s="50" t="s">
        <v>513</v>
      </c>
      <c r="D762" s="19">
        <v>17</v>
      </c>
      <c r="E762" s="19">
        <v>1969</v>
      </c>
      <c r="F762" s="62">
        <f>SUM(G762:I762)</f>
        <v>23.061</v>
      </c>
      <c r="G762" s="62">
        <v>0</v>
      </c>
      <c r="H762" s="62">
        <v>0</v>
      </c>
      <c r="I762" s="62">
        <v>23.061</v>
      </c>
      <c r="J762" s="63">
        <v>726.22</v>
      </c>
      <c r="K762" s="63">
        <v>23.061</v>
      </c>
      <c r="L762" s="63">
        <v>726.22</v>
      </c>
      <c r="M762" s="64">
        <f>K762/L762</f>
        <v>3.175484013108975E-2</v>
      </c>
      <c r="N762" s="63">
        <v>290.2</v>
      </c>
      <c r="O762" s="63">
        <f>M762*N762</f>
        <v>9.2152546060422456</v>
      </c>
      <c r="P762" s="63">
        <f>M762*60*1000</f>
        <v>1905.2904078653849</v>
      </c>
      <c r="Q762" s="65">
        <f>P762*N762/1000</f>
        <v>552.91527636253466</v>
      </c>
    </row>
    <row r="763" spans="1:17" ht="12.75" customHeight="1">
      <c r="A763" s="60"/>
      <c r="B763" s="61" t="s">
        <v>775</v>
      </c>
      <c r="C763" s="50" t="s">
        <v>766</v>
      </c>
      <c r="D763" s="19">
        <v>12</v>
      </c>
      <c r="E763" s="19">
        <v>1959</v>
      </c>
      <c r="F763" s="62">
        <v>18.2</v>
      </c>
      <c r="G763" s="62">
        <v>0.82</v>
      </c>
      <c r="H763" s="62">
        <v>0.61</v>
      </c>
      <c r="I763" s="62">
        <v>16.760000000000002</v>
      </c>
      <c r="J763" s="63">
        <v>527.71</v>
      </c>
      <c r="K763" s="63">
        <v>16.760000000000002</v>
      </c>
      <c r="L763" s="63">
        <v>527.71</v>
      </c>
      <c r="M763" s="64">
        <f>K763/L763</f>
        <v>3.175986810937826E-2</v>
      </c>
      <c r="N763" s="63">
        <v>308.60000000000002</v>
      </c>
      <c r="O763" s="63">
        <f>M763*N763</f>
        <v>9.8010952985541326</v>
      </c>
      <c r="P763" s="63">
        <f>M763*60*1000</f>
        <v>1905.5920865626956</v>
      </c>
      <c r="Q763" s="65">
        <f>P763*N763/1000</f>
        <v>588.06571791324791</v>
      </c>
    </row>
    <row r="764" spans="1:17" ht="12.75" customHeight="1">
      <c r="A764" s="60"/>
      <c r="B764" s="72" t="s">
        <v>866</v>
      </c>
      <c r="C764" s="88" t="s">
        <v>862</v>
      </c>
      <c r="D764" s="89">
        <v>24</v>
      </c>
      <c r="E764" s="89">
        <v>1965</v>
      </c>
      <c r="F764" s="90">
        <v>37.789099999999998</v>
      </c>
      <c r="G764" s="90">
        <v>2.2440000000000002</v>
      </c>
      <c r="H764" s="90">
        <v>0.24</v>
      </c>
      <c r="I764" s="90">
        <v>35.305098000000001</v>
      </c>
      <c r="J764" s="91">
        <v>1110.8699999999999</v>
      </c>
      <c r="K764" s="91">
        <v>35.305098000000001</v>
      </c>
      <c r="L764" s="91">
        <v>1110.8699999999999</v>
      </c>
      <c r="M764" s="92">
        <v>3.1781484782197743E-2</v>
      </c>
      <c r="N764" s="91">
        <v>306.39900000000006</v>
      </c>
      <c r="O764" s="91">
        <v>9.7378151557806074</v>
      </c>
      <c r="P764" s="91">
        <v>1906.8890869318645</v>
      </c>
      <c r="Q764" s="93">
        <v>584.26890934683649</v>
      </c>
    </row>
    <row r="765" spans="1:17" ht="12.75" customHeight="1">
      <c r="A765" s="60"/>
      <c r="B765" s="61" t="s">
        <v>980</v>
      </c>
      <c r="C765" s="50" t="s">
        <v>977</v>
      </c>
      <c r="D765" s="19">
        <v>4</v>
      </c>
      <c r="E765" s="19">
        <v>1950</v>
      </c>
      <c r="F765" s="62">
        <v>7.532</v>
      </c>
      <c r="G765" s="62">
        <v>0.73699999999999999</v>
      </c>
      <c r="H765" s="62">
        <v>0.64</v>
      </c>
      <c r="I765" s="62">
        <v>6.9550000000000001</v>
      </c>
      <c r="J765" s="63">
        <v>193.31</v>
      </c>
      <c r="K765" s="63">
        <v>6.1550000000000002</v>
      </c>
      <c r="L765" s="63">
        <v>193.31</v>
      </c>
      <c r="M765" s="64">
        <f>K765/L765</f>
        <v>3.1840049661166006E-2</v>
      </c>
      <c r="N765" s="63">
        <v>275.22500000000002</v>
      </c>
      <c r="O765" s="63">
        <f>M765*N765</f>
        <v>8.7631776679944142</v>
      </c>
      <c r="P765" s="63">
        <f>M765*60*1000</f>
        <v>1910.4029796699604</v>
      </c>
      <c r="Q765" s="65">
        <f>P765*N765/1000</f>
        <v>525.79066007966492</v>
      </c>
    </row>
    <row r="766" spans="1:17" ht="12.75" customHeight="1">
      <c r="A766" s="60"/>
      <c r="B766" s="72" t="s">
        <v>278</v>
      </c>
      <c r="C766" s="50" t="s">
        <v>274</v>
      </c>
      <c r="D766" s="19">
        <v>22</v>
      </c>
      <c r="E766" s="19" t="s">
        <v>42</v>
      </c>
      <c r="F766" s="62">
        <f>SUM(G766:I766)</f>
        <v>32.1</v>
      </c>
      <c r="G766" s="62">
        <v>0.87</v>
      </c>
      <c r="H766" s="62">
        <v>0.21</v>
      </c>
      <c r="I766" s="62">
        <v>31.02</v>
      </c>
      <c r="J766" s="63">
        <v>896.35</v>
      </c>
      <c r="K766" s="63">
        <v>21.34</v>
      </c>
      <c r="L766" s="63">
        <v>669.04</v>
      </c>
      <c r="M766" s="83">
        <f>K766/L766</f>
        <v>3.1896448642831518E-2</v>
      </c>
      <c r="N766" s="84">
        <v>207.8</v>
      </c>
      <c r="O766" s="85">
        <f>M766*N766</f>
        <v>6.6280820279803896</v>
      </c>
      <c r="P766" s="85">
        <f>M766*60*1000</f>
        <v>1913.786918569891</v>
      </c>
      <c r="Q766" s="86">
        <f>P766*N766/1000</f>
        <v>397.68492167882334</v>
      </c>
    </row>
    <row r="767" spans="1:17" ht="12.75" customHeight="1">
      <c r="A767" s="60"/>
      <c r="B767" s="61" t="s">
        <v>917</v>
      </c>
      <c r="C767" s="66" t="s">
        <v>909</v>
      </c>
      <c r="D767" s="67">
        <v>18</v>
      </c>
      <c r="E767" s="67">
        <v>1989</v>
      </c>
      <c r="F767" s="68">
        <v>30.8</v>
      </c>
      <c r="G767" s="68">
        <v>0.81355200000000005</v>
      </c>
      <c r="H767" s="68">
        <v>0</v>
      </c>
      <c r="I767" s="68">
        <v>29.986450000000001</v>
      </c>
      <c r="J767" s="69">
        <v>937.87</v>
      </c>
      <c r="K767" s="69">
        <v>29.986450000000001</v>
      </c>
      <c r="L767" s="69">
        <v>937.87</v>
      </c>
      <c r="M767" s="70">
        <v>3.1972928017742333E-2</v>
      </c>
      <c r="N767" s="69">
        <v>301.27600000000001</v>
      </c>
      <c r="O767" s="69">
        <v>9.6326758614733397</v>
      </c>
      <c r="P767" s="69">
        <v>1918.37568106454</v>
      </c>
      <c r="Q767" s="71">
        <v>577.9605516884003</v>
      </c>
    </row>
    <row r="768" spans="1:17" ht="12.75" customHeight="1">
      <c r="A768" s="60"/>
      <c r="B768" s="72" t="s">
        <v>169</v>
      </c>
      <c r="C768" s="50" t="s">
        <v>167</v>
      </c>
      <c r="D768" s="87">
        <v>11</v>
      </c>
      <c r="E768" s="19" t="s">
        <v>42</v>
      </c>
      <c r="F768" s="62">
        <f>G768+H768+I768</f>
        <v>14.432</v>
      </c>
      <c r="G768" s="62">
        <v>1.02</v>
      </c>
      <c r="H768" s="62">
        <v>1.46</v>
      </c>
      <c r="I768" s="62">
        <v>11.952</v>
      </c>
      <c r="J768" s="63">
        <v>495.48</v>
      </c>
      <c r="K768" s="63">
        <v>15.88</v>
      </c>
      <c r="L768" s="63">
        <v>495.48</v>
      </c>
      <c r="M768" s="64">
        <f>K768/L768</f>
        <v>3.2049729555178819E-2</v>
      </c>
      <c r="N768" s="63">
        <v>241.2</v>
      </c>
      <c r="O768" s="63">
        <f>M768*N768</f>
        <v>7.7303947687091306</v>
      </c>
      <c r="P768" s="63">
        <f>M768*60*1000</f>
        <v>1922.983773310729</v>
      </c>
      <c r="Q768" s="65">
        <f>P768*N768/1000</f>
        <v>463.82368612254783</v>
      </c>
    </row>
    <row r="769" spans="1:17" ht="12.75" customHeight="1">
      <c r="A769" s="60"/>
      <c r="B769" s="72" t="s">
        <v>172</v>
      </c>
      <c r="C769" s="73" t="s">
        <v>572</v>
      </c>
      <c r="D769" s="74">
        <v>17</v>
      </c>
      <c r="E769" s="75" t="s">
        <v>42</v>
      </c>
      <c r="F769" s="76">
        <v>23.04</v>
      </c>
      <c r="G769" s="76">
        <v>1.82</v>
      </c>
      <c r="H769" s="77">
        <v>0.8</v>
      </c>
      <c r="I769" s="76">
        <v>20.420000000000002</v>
      </c>
      <c r="J769" s="78">
        <v>635.98</v>
      </c>
      <c r="K769" s="79">
        <v>20.420000000000002</v>
      </c>
      <c r="L769" s="78">
        <v>635.98</v>
      </c>
      <c r="M769" s="80">
        <f>K769/L769</f>
        <v>3.2107927922261706E-2</v>
      </c>
      <c r="N769" s="81">
        <v>223.3</v>
      </c>
      <c r="O769" s="81">
        <f>M769*N769</f>
        <v>7.1697003050410393</v>
      </c>
      <c r="P769" s="81">
        <f>M769*60*1000</f>
        <v>1926.4756753357024</v>
      </c>
      <c r="Q769" s="82">
        <f>P769*N769/1000</f>
        <v>430.18201830246238</v>
      </c>
    </row>
    <row r="770" spans="1:17" ht="12.75" customHeight="1">
      <c r="A770" s="60"/>
      <c r="B770" s="61" t="s">
        <v>953</v>
      </c>
      <c r="C770" s="66" t="s">
        <v>948</v>
      </c>
      <c r="D770" s="67">
        <v>12</v>
      </c>
      <c r="E770" s="67">
        <v>1972</v>
      </c>
      <c r="F770" s="68">
        <v>17.105</v>
      </c>
      <c r="G770" s="68">
        <v>0</v>
      </c>
      <c r="H770" s="68">
        <v>0</v>
      </c>
      <c r="I770" s="68">
        <v>17.104998999999999</v>
      </c>
      <c r="J770" s="69">
        <v>532.47</v>
      </c>
      <c r="K770" s="69">
        <v>17.104998999999999</v>
      </c>
      <c r="L770" s="69">
        <v>532.47</v>
      </c>
      <c r="M770" s="70">
        <v>3.212387364546359E-2</v>
      </c>
      <c r="N770" s="69">
        <v>267.26799999999997</v>
      </c>
      <c r="O770" s="69">
        <v>8.585683461475762</v>
      </c>
      <c r="P770" s="69">
        <v>1927.4324187278153</v>
      </c>
      <c r="Q770" s="71">
        <v>515.14100768854564</v>
      </c>
    </row>
    <row r="771" spans="1:17" ht="12.75" customHeight="1">
      <c r="A771" s="60"/>
      <c r="B771" s="61" t="s">
        <v>743</v>
      </c>
      <c r="C771" s="50" t="s">
        <v>736</v>
      </c>
      <c r="D771" s="19">
        <v>74</v>
      </c>
      <c r="E771" s="19">
        <v>1961</v>
      </c>
      <c r="F771" s="62">
        <v>47.643799999999999</v>
      </c>
      <c r="G771" s="62">
        <v>3.7698</v>
      </c>
      <c r="H771" s="62">
        <v>0.74</v>
      </c>
      <c r="I771" s="62">
        <v>43.134</v>
      </c>
      <c r="J771" s="63">
        <v>1342.27</v>
      </c>
      <c r="K771" s="63">
        <v>43.134</v>
      </c>
      <c r="L771" s="63">
        <v>1342.27</v>
      </c>
      <c r="M771" s="64">
        <f>K771/L771</f>
        <v>3.2135114395762401E-2</v>
      </c>
      <c r="N771" s="63">
        <v>249.16499999999999</v>
      </c>
      <c r="O771" s="63">
        <f>M771*N771</f>
        <v>8.006945778420139</v>
      </c>
      <c r="P771" s="63">
        <f>M771*60*1000</f>
        <v>1928.1068637457442</v>
      </c>
      <c r="Q771" s="65">
        <f>P771*N771/1000</f>
        <v>480.41674670520831</v>
      </c>
    </row>
    <row r="772" spans="1:17" ht="12.75" customHeight="1">
      <c r="A772" s="60"/>
      <c r="B772" s="72" t="s">
        <v>240</v>
      </c>
      <c r="C772" s="50" t="s">
        <v>238</v>
      </c>
      <c r="D772" s="19">
        <v>9</v>
      </c>
      <c r="E772" s="19" t="s">
        <v>237</v>
      </c>
      <c r="F772" s="62">
        <f>SUM(G772+H772+I772)</f>
        <v>8.1999999999999993</v>
      </c>
      <c r="G772" s="62"/>
      <c r="H772" s="62">
        <v>0</v>
      </c>
      <c r="I772" s="62">
        <v>8.1999999999999993</v>
      </c>
      <c r="J772" s="63">
        <v>255.12</v>
      </c>
      <c r="K772" s="63">
        <v>8.1999999999999993</v>
      </c>
      <c r="L772" s="63">
        <v>255.1</v>
      </c>
      <c r="M772" s="64">
        <f>SUM(K772/L772)</f>
        <v>3.2144257154057228E-2</v>
      </c>
      <c r="N772" s="63">
        <v>231.3</v>
      </c>
      <c r="O772" s="63">
        <f>SUM(M772*N772)</f>
        <v>7.4349666797334368</v>
      </c>
      <c r="P772" s="63">
        <f>SUM(M772*60*1000)</f>
        <v>1928.6554292434337</v>
      </c>
      <c r="Q772" s="65">
        <f>SUM(O772*60)</f>
        <v>446.09800078400622</v>
      </c>
    </row>
    <row r="773" spans="1:17" ht="12.75" customHeight="1">
      <c r="A773" s="60"/>
      <c r="B773" s="61" t="s">
        <v>79</v>
      </c>
      <c r="C773" s="50" t="s">
        <v>492</v>
      </c>
      <c r="D773" s="19">
        <v>8</v>
      </c>
      <c r="E773" s="19" t="s">
        <v>475</v>
      </c>
      <c r="F773" s="62">
        <f>SUM(G773,H773,I773)</f>
        <v>12.559999999999999</v>
      </c>
      <c r="G773" s="62">
        <v>0</v>
      </c>
      <c r="H773" s="62">
        <v>0.02</v>
      </c>
      <c r="I773" s="62">
        <v>12.54</v>
      </c>
      <c r="J773" s="63"/>
      <c r="K773" s="63">
        <f>I773</f>
        <v>12.54</v>
      </c>
      <c r="L773" s="63">
        <v>389.52</v>
      </c>
      <c r="M773" s="64">
        <f>K773/L773</f>
        <v>3.2193468884781272E-2</v>
      </c>
      <c r="N773" s="63">
        <v>243.07</v>
      </c>
      <c r="O773" s="63">
        <f>M773*N773</f>
        <v>7.8252664818237836</v>
      </c>
      <c r="P773" s="63">
        <f>M773*60*1000</f>
        <v>1931.6081330868765</v>
      </c>
      <c r="Q773" s="65">
        <f>P773*N773/1000</f>
        <v>469.51598890942705</v>
      </c>
    </row>
    <row r="774" spans="1:17" ht="12.75" customHeight="1">
      <c r="A774" s="60"/>
      <c r="B774" s="72" t="s">
        <v>172</v>
      </c>
      <c r="C774" s="73" t="s">
        <v>573</v>
      </c>
      <c r="D774" s="74">
        <v>4</v>
      </c>
      <c r="E774" s="75" t="s">
        <v>42</v>
      </c>
      <c r="F774" s="76">
        <v>8.33</v>
      </c>
      <c r="G774" s="76">
        <v>0.73</v>
      </c>
      <c r="H774" s="77">
        <v>0.64</v>
      </c>
      <c r="I774" s="76">
        <v>6.96</v>
      </c>
      <c r="J774" s="78">
        <v>215.91</v>
      </c>
      <c r="K774" s="79">
        <v>6.96</v>
      </c>
      <c r="L774" s="78">
        <v>215.91</v>
      </c>
      <c r="M774" s="80">
        <f>K774/L774</f>
        <v>3.223565374461581E-2</v>
      </c>
      <c r="N774" s="81">
        <v>223.3</v>
      </c>
      <c r="O774" s="81">
        <f>M774*N774</f>
        <v>7.1982214811727108</v>
      </c>
      <c r="P774" s="81">
        <f>M774*60*1000</f>
        <v>1934.1392246769487</v>
      </c>
      <c r="Q774" s="82">
        <f>P774*N774/1000</f>
        <v>431.89328887036265</v>
      </c>
    </row>
    <row r="775" spans="1:17" ht="12.75" customHeight="1">
      <c r="A775" s="60"/>
      <c r="B775" s="61" t="s">
        <v>887</v>
      </c>
      <c r="C775" s="94" t="s">
        <v>878</v>
      </c>
      <c r="D775" s="89">
        <v>24</v>
      </c>
      <c r="E775" s="89">
        <v>1968</v>
      </c>
      <c r="F775" s="90">
        <v>26.835000000000001</v>
      </c>
      <c r="G775" s="90">
        <v>0</v>
      </c>
      <c r="H775" s="90">
        <v>0</v>
      </c>
      <c r="I775" s="90">
        <v>26.835001000000002</v>
      </c>
      <c r="J775" s="91">
        <v>828.47</v>
      </c>
      <c r="K775" s="91">
        <v>26.835001000000002</v>
      </c>
      <c r="L775" s="91">
        <v>828.47</v>
      </c>
      <c r="M775" s="92">
        <v>3.2391035281905199E-2</v>
      </c>
      <c r="N775" s="91">
        <v>243.39700000000002</v>
      </c>
      <c r="O775" s="91">
        <v>7.8838808145098804</v>
      </c>
      <c r="P775" s="91">
        <v>1943.462116914312</v>
      </c>
      <c r="Q775" s="93">
        <v>473.03284887059283</v>
      </c>
    </row>
    <row r="776" spans="1:17" ht="12.75" customHeight="1">
      <c r="A776" s="60"/>
      <c r="B776" s="72" t="s">
        <v>866</v>
      </c>
      <c r="C776" s="88" t="s">
        <v>863</v>
      </c>
      <c r="D776" s="89">
        <v>12</v>
      </c>
      <c r="E776" s="89">
        <v>1967</v>
      </c>
      <c r="F776" s="90">
        <v>19.207000000000001</v>
      </c>
      <c r="G776" s="90">
        <v>2.04</v>
      </c>
      <c r="H776" s="90">
        <v>0</v>
      </c>
      <c r="I776" s="90">
        <v>17.167000000000002</v>
      </c>
      <c r="J776" s="91">
        <v>529.73</v>
      </c>
      <c r="K776" s="91">
        <v>17.167000000000002</v>
      </c>
      <c r="L776" s="91">
        <v>529.73</v>
      </c>
      <c r="M776" s="92">
        <v>3.2407075302512606E-2</v>
      </c>
      <c r="N776" s="91">
        <v>306.39900000000006</v>
      </c>
      <c r="O776" s="91">
        <v>9.9294954656145613</v>
      </c>
      <c r="P776" s="91">
        <v>1944.4245181507563</v>
      </c>
      <c r="Q776" s="93">
        <v>595.76972793687366</v>
      </c>
    </row>
    <row r="777" spans="1:17" ht="12.75" customHeight="1">
      <c r="A777" s="60"/>
      <c r="B777" s="61" t="s">
        <v>43</v>
      </c>
      <c r="C777" s="50" t="s">
        <v>597</v>
      </c>
      <c r="D777" s="19">
        <v>22</v>
      </c>
      <c r="E777" s="19" t="s">
        <v>42</v>
      </c>
      <c r="F777" s="62">
        <f>G777+H777+I777</f>
        <v>44.83</v>
      </c>
      <c r="G777" s="62">
        <v>2.1789999999999998</v>
      </c>
      <c r="H777" s="62">
        <v>3.52</v>
      </c>
      <c r="I777" s="62">
        <v>39.131</v>
      </c>
      <c r="J777" s="63">
        <v>1204.6500000000001</v>
      </c>
      <c r="K777" s="63">
        <f>I777</f>
        <v>39.131</v>
      </c>
      <c r="L777" s="63">
        <f>J777</f>
        <v>1204.6500000000001</v>
      </c>
      <c r="M777" s="64">
        <f>K777/L777</f>
        <v>3.2483293902793343E-2</v>
      </c>
      <c r="N777" s="63">
        <v>328.42</v>
      </c>
      <c r="O777" s="63">
        <f>M777*N777</f>
        <v>10.66816338355539</v>
      </c>
      <c r="P777" s="63">
        <f>M777*60*1000</f>
        <v>1948.9976341676006</v>
      </c>
      <c r="Q777" s="65">
        <f>P777*N777/1000</f>
        <v>640.08980301332349</v>
      </c>
    </row>
    <row r="778" spans="1:17" ht="12.75" customHeight="1">
      <c r="A778" s="60"/>
      <c r="B778" s="72" t="s">
        <v>866</v>
      </c>
      <c r="C778" s="88" t="s">
        <v>864</v>
      </c>
      <c r="D778" s="89">
        <v>45</v>
      </c>
      <c r="E778" s="89">
        <v>1973</v>
      </c>
      <c r="F778" s="90">
        <v>38.329000000000001</v>
      </c>
      <c r="G778" s="90">
        <v>0</v>
      </c>
      <c r="H778" s="90">
        <v>0</v>
      </c>
      <c r="I778" s="90">
        <v>38.329003</v>
      </c>
      <c r="J778" s="91">
        <v>1179.28</v>
      </c>
      <c r="K778" s="91">
        <v>38.329003</v>
      </c>
      <c r="L778" s="91">
        <v>1179.28</v>
      </c>
      <c r="M778" s="92">
        <v>3.2502037684010582E-2</v>
      </c>
      <c r="N778" s="91">
        <v>306.39900000000006</v>
      </c>
      <c r="O778" s="91">
        <v>9.9585918443431609</v>
      </c>
      <c r="P778" s="91">
        <v>1950.1222610406348</v>
      </c>
      <c r="Q778" s="93">
        <v>597.5155106605896</v>
      </c>
    </row>
    <row r="779" spans="1:17" ht="12.75" customHeight="1">
      <c r="A779" s="60"/>
      <c r="B779" s="61" t="s">
        <v>980</v>
      </c>
      <c r="C779" s="50" t="s">
        <v>976</v>
      </c>
      <c r="D779" s="19">
        <v>40</v>
      </c>
      <c r="E779" s="19">
        <v>1980</v>
      </c>
      <c r="F779" s="62">
        <v>68.900999999999996</v>
      </c>
      <c r="G779" s="62">
        <v>2.6890000000000001</v>
      </c>
      <c r="H779" s="62">
        <v>6.24</v>
      </c>
      <c r="I779" s="62">
        <v>59.972000000000001</v>
      </c>
      <c r="J779" s="63">
        <v>1888.28</v>
      </c>
      <c r="K779" s="63">
        <v>59.728000000000002</v>
      </c>
      <c r="L779" s="63">
        <v>1833.54</v>
      </c>
      <c r="M779" s="64">
        <f>K779/L779</f>
        <v>3.2575236973286646E-2</v>
      </c>
      <c r="N779" s="63">
        <v>275.22500000000002</v>
      </c>
      <c r="O779" s="63">
        <f>M779*N779</f>
        <v>8.9655195959728182</v>
      </c>
      <c r="P779" s="63">
        <f>M779*60*1000</f>
        <v>1954.5142183971989</v>
      </c>
      <c r="Q779" s="65">
        <f>P779*N779/1000</f>
        <v>537.93117575836914</v>
      </c>
    </row>
    <row r="780" spans="1:17" ht="12.75" customHeight="1">
      <c r="A780" s="60"/>
      <c r="B780" s="61" t="s">
        <v>774</v>
      </c>
      <c r="C780" s="50" t="s">
        <v>767</v>
      </c>
      <c r="D780" s="19">
        <v>10</v>
      </c>
      <c r="E780" s="19">
        <v>1976</v>
      </c>
      <c r="F780" s="62">
        <v>9.4</v>
      </c>
      <c r="G780" s="62">
        <v>0.59</v>
      </c>
      <c r="H780" s="62">
        <v>0.09</v>
      </c>
      <c r="I780" s="62">
        <v>8.75</v>
      </c>
      <c r="J780" s="63">
        <v>268.02</v>
      </c>
      <c r="K780" s="63">
        <v>8.75</v>
      </c>
      <c r="L780" s="63">
        <v>268.02</v>
      </c>
      <c r="M780" s="64">
        <f>K780/L780</f>
        <v>3.2646817401686443E-2</v>
      </c>
      <c r="N780" s="63">
        <v>308.60000000000002</v>
      </c>
      <c r="O780" s="63">
        <f>M780*N780</f>
        <v>10.074807850160436</v>
      </c>
      <c r="P780" s="63">
        <f>M780*60*1000</f>
        <v>1958.8090441011866</v>
      </c>
      <c r="Q780" s="65">
        <f>P780*N780/1000</f>
        <v>604.48847100962632</v>
      </c>
    </row>
    <row r="781" spans="1:17" ht="12.75" customHeight="1">
      <c r="A781" s="60"/>
      <c r="B781" s="61" t="s">
        <v>126</v>
      </c>
      <c r="C781" s="50" t="s">
        <v>117</v>
      </c>
      <c r="D781" s="19">
        <v>28</v>
      </c>
      <c r="E781" s="19">
        <v>1957</v>
      </c>
      <c r="F781" s="62">
        <v>47.78</v>
      </c>
      <c r="G781" s="62">
        <v>0</v>
      </c>
      <c r="H781" s="62">
        <v>0</v>
      </c>
      <c r="I781" s="62">
        <v>47.78</v>
      </c>
      <c r="J781" s="63">
        <v>1461.5500000000002</v>
      </c>
      <c r="K781" s="63">
        <f>I781/J781*L781</f>
        <v>42.503293900311313</v>
      </c>
      <c r="L781" s="63">
        <v>1300.1400000000001</v>
      </c>
      <c r="M781" s="64">
        <f>K781/L781</f>
        <v>3.2691320857993221E-2</v>
      </c>
      <c r="N781" s="63">
        <v>281.32900000000001</v>
      </c>
      <c r="O781" s="63">
        <f>M781*N781</f>
        <v>9.1970166056583746</v>
      </c>
      <c r="P781" s="63">
        <f>M781*60*1000</f>
        <v>1961.4792514795934</v>
      </c>
      <c r="Q781" s="65">
        <f>P781*N781/1000</f>
        <v>551.82099633950247</v>
      </c>
    </row>
    <row r="782" spans="1:17" ht="12.75" customHeight="1">
      <c r="A782" s="60"/>
      <c r="B782" s="61" t="s">
        <v>518</v>
      </c>
      <c r="C782" s="50" t="s">
        <v>509</v>
      </c>
      <c r="D782" s="19">
        <v>4</v>
      </c>
      <c r="E782" s="19">
        <v>1973</v>
      </c>
      <c r="F782" s="62">
        <f>SUM(G782:I782)</f>
        <v>5.7279999999999998</v>
      </c>
      <c r="G782" s="62">
        <v>0</v>
      </c>
      <c r="H782" s="62">
        <v>0</v>
      </c>
      <c r="I782" s="62">
        <v>5.7279999999999998</v>
      </c>
      <c r="J782" s="63">
        <v>174.77</v>
      </c>
      <c r="K782" s="63">
        <v>5.7279999999999998</v>
      </c>
      <c r="L782" s="63">
        <v>174.77</v>
      </c>
      <c r="M782" s="64">
        <f>K782/L782</f>
        <v>3.2774503633346684E-2</v>
      </c>
      <c r="N782" s="63">
        <v>290.2</v>
      </c>
      <c r="O782" s="63">
        <f>M782*N782</f>
        <v>9.5111609543972069</v>
      </c>
      <c r="P782" s="63">
        <f>M782*60*1000</f>
        <v>1966.4702180008012</v>
      </c>
      <c r="Q782" s="65">
        <f>P782*N782/1000</f>
        <v>570.66965726383251</v>
      </c>
    </row>
    <row r="783" spans="1:17" ht="12.75" customHeight="1">
      <c r="A783" s="60"/>
      <c r="B783" s="61" t="s">
        <v>43</v>
      </c>
      <c r="C783" s="50" t="s">
        <v>598</v>
      </c>
      <c r="D783" s="19">
        <v>20</v>
      </c>
      <c r="E783" s="19" t="s">
        <v>42</v>
      </c>
      <c r="F783" s="62">
        <f>G783+H783+I783</f>
        <v>39.771000000000001</v>
      </c>
      <c r="G783" s="62">
        <v>2.1389999999999998</v>
      </c>
      <c r="H783" s="62">
        <v>3.2</v>
      </c>
      <c r="I783" s="62">
        <v>34.432000000000002</v>
      </c>
      <c r="J783" s="63">
        <v>1049.01</v>
      </c>
      <c r="K783" s="63">
        <f>I783</f>
        <v>34.432000000000002</v>
      </c>
      <c r="L783" s="63">
        <f>J783</f>
        <v>1049.01</v>
      </c>
      <c r="M783" s="64">
        <f>K783/L783</f>
        <v>3.2823328662262514E-2</v>
      </c>
      <c r="N783" s="63">
        <v>328.42</v>
      </c>
      <c r="O783" s="63">
        <f>M783*N783</f>
        <v>10.779837599260256</v>
      </c>
      <c r="P783" s="63">
        <f>M783*60*1000</f>
        <v>1969.399719735751</v>
      </c>
      <c r="Q783" s="65">
        <f>P783*N783/1000</f>
        <v>646.79025595561529</v>
      </c>
    </row>
    <row r="784" spans="1:17" ht="12.75" customHeight="1">
      <c r="A784" s="60"/>
      <c r="B784" s="72" t="s">
        <v>300</v>
      </c>
      <c r="C784" s="50" t="s">
        <v>292</v>
      </c>
      <c r="D784" s="19">
        <v>6</v>
      </c>
      <c r="E784" s="19" t="s">
        <v>42</v>
      </c>
      <c r="F784" s="62">
        <f>G784+H784+I784</f>
        <v>12.917999999999999</v>
      </c>
      <c r="G784" s="62">
        <v>0.87329999999999997</v>
      </c>
      <c r="H784" s="62">
        <v>0.96</v>
      </c>
      <c r="I784" s="62">
        <v>11.0847</v>
      </c>
      <c r="J784" s="63">
        <v>337.61</v>
      </c>
      <c r="K784" s="63">
        <f>I784</f>
        <v>11.0847</v>
      </c>
      <c r="L784" s="63">
        <f>J784</f>
        <v>337.61</v>
      </c>
      <c r="M784" s="64">
        <f>K784/L784</f>
        <v>3.2832854477059324E-2</v>
      </c>
      <c r="N784" s="63">
        <v>174.6</v>
      </c>
      <c r="O784" s="63">
        <f>M784*N784</f>
        <v>5.7326163916945578</v>
      </c>
      <c r="P784" s="63">
        <f>M784*60*1000</f>
        <v>1969.9712686235596</v>
      </c>
      <c r="Q784" s="65">
        <f>P784*N784/1000</f>
        <v>343.95698350167351</v>
      </c>
    </row>
    <row r="785" spans="1:17" ht="12.75" customHeight="1">
      <c r="A785" s="60"/>
      <c r="B785" s="61" t="s">
        <v>383</v>
      </c>
      <c r="C785" s="66" t="s">
        <v>370</v>
      </c>
      <c r="D785" s="67">
        <v>32</v>
      </c>
      <c r="E785" s="67">
        <v>1960</v>
      </c>
      <c r="F785" s="68">
        <v>43.703000000000003</v>
      </c>
      <c r="G785" s="68">
        <v>3.4399220000000001</v>
      </c>
      <c r="H785" s="68">
        <v>0.32</v>
      </c>
      <c r="I785" s="68">
        <v>39.943078999999997</v>
      </c>
      <c r="J785" s="69">
        <v>1214.6199999999999</v>
      </c>
      <c r="K785" s="69">
        <v>39.943078999999997</v>
      </c>
      <c r="L785" s="69">
        <v>1214.6199999999999</v>
      </c>
      <c r="M785" s="70">
        <v>3.2885247237819236E-2</v>
      </c>
      <c r="N785" s="69">
        <v>265.41500000000002</v>
      </c>
      <c r="O785" s="69">
        <v>8.728237895625794</v>
      </c>
      <c r="P785" s="69">
        <v>1973.1148342691542</v>
      </c>
      <c r="Q785" s="71">
        <v>523.69427373754763</v>
      </c>
    </row>
    <row r="786" spans="1:17" ht="12.75" customHeight="1">
      <c r="A786" s="60"/>
      <c r="B786" s="72" t="s">
        <v>172</v>
      </c>
      <c r="C786" s="73" t="s">
        <v>574</v>
      </c>
      <c r="D786" s="74">
        <v>5</v>
      </c>
      <c r="E786" s="75" t="s">
        <v>42</v>
      </c>
      <c r="F786" s="76">
        <v>21.29</v>
      </c>
      <c r="G786" s="76">
        <v>0.33</v>
      </c>
      <c r="H786" s="77">
        <v>0.82</v>
      </c>
      <c r="I786" s="76">
        <v>20.14</v>
      </c>
      <c r="J786" s="78">
        <v>655.23</v>
      </c>
      <c r="K786" s="79">
        <v>20.14</v>
      </c>
      <c r="L786" s="78">
        <v>611.46</v>
      </c>
      <c r="M786" s="80">
        <f>K786/L786</f>
        <v>3.2937559284335852E-2</v>
      </c>
      <c r="N786" s="81">
        <v>223.3</v>
      </c>
      <c r="O786" s="81">
        <f>M786*N786</f>
        <v>7.3549569881921961</v>
      </c>
      <c r="P786" s="81">
        <f>M786*60*1000</f>
        <v>1976.2535570601513</v>
      </c>
      <c r="Q786" s="82">
        <f>P786*N786/1000</f>
        <v>441.29741929153181</v>
      </c>
    </row>
    <row r="787" spans="1:17" ht="12.75" customHeight="1">
      <c r="A787" s="60"/>
      <c r="B787" s="72" t="s">
        <v>169</v>
      </c>
      <c r="C787" s="50" t="s">
        <v>159</v>
      </c>
      <c r="D787" s="87">
        <v>109</v>
      </c>
      <c r="E787" s="19" t="s">
        <v>42</v>
      </c>
      <c r="F787" s="62">
        <f>G787+H787+I787</f>
        <v>104.700003</v>
      </c>
      <c r="G787" s="62">
        <v>3.868452</v>
      </c>
      <c r="H787" s="62">
        <v>16.38</v>
      </c>
      <c r="I787" s="62">
        <v>84.451550999999995</v>
      </c>
      <c r="J787" s="63">
        <v>2560.75</v>
      </c>
      <c r="K787" s="63">
        <v>84.451550999999995</v>
      </c>
      <c r="L787" s="63">
        <v>2560.75</v>
      </c>
      <c r="M787" s="64">
        <f>K787/L787</f>
        <v>3.2979225226984279E-2</v>
      </c>
      <c r="N787" s="63">
        <v>241.2</v>
      </c>
      <c r="O787" s="63">
        <f>M787*N787</f>
        <v>7.9545891247486082</v>
      </c>
      <c r="P787" s="63">
        <f>M787*60*1000</f>
        <v>1978.7535136190568</v>
      </c>
      <c r="Q787" s="65">
        <f>P787*N787/1000</f>
        <v>477.27534748491644</v>
      </c>
    </row>
    <row r="788" spans="1:17" ht="12.75" customHeight="1">
      <c r="A788" s="60"/>
      <c r="B788" s="72" t="s">
        <v>300</v>
      </c>
      <c r="C788" s="50" t="s">
        <v>294</v>
      </c>
      <c r="D788" s="19">
        <v>9</v>
      </c>
      <c r="E788" s="19" t="s">
        <v>42</v>
      </c>
      <c r="F788" s="62">
        <f>G788+H788+I788</f>
        <v>23.492000000000001</v>
      </c>
      <c r="G788" s="62">
        <v>1.0643</v>
      </c>
      <c r="H788" s="62">
        <v>1.44</v>
      </c>
      <c r="I788" s="62">
        <v>20.9877</v>
      </c>
      <c r="J788" s="63">
        <v>635.51</v>
      </c>
      <c r="K788" s="63">
        <f>I788</f>
        <v>20.9877</v>
      </c>
      <c r="L788" s="63">
        <f>J788</f>
        <v>635.51</v>
      </c>
      <c r="M788" s="64">
        <f>K788/L788</f>
        <v>3.3024972069676327E-2</v>
      </c>
      <c r="N788" s="63">
        <v>174.6</v>
      </c>
      <c r="O788" s="63">
        <f>M788*N788</f>
        <v>5.7661601233654869</v>
      </c>
      <c r="P788" s="63">
        <f>M788*60*1000</f>
        <v>1981.4983241805796</v>
      </c>
      <c r="Q788" s="65">
        <f>P788*N788/1000</f>
        <v>345.96960740192924</v>
      </c>
    </row>
    <row r="789" spans="1:17" ht="12.75" customHeight="1">
      <c r="A789" s="60"/>
      <c r="B789" s="72" t="s">
        <v>300</v>
      </c>
      <c r="C789" s="50" t="s">
        <v>293</v>
      </c>
      <c r="D789" s="19">
        <v>6</v>
      </c>
      <c r="E789" s="19" t="s">
        <v>42</v>
      </c>
      <c r="F789" s="62">
        <f>G789+H789+I789</f>
        <v>12.399999999999999</v>
      </c>
      <c r="G789" s="62">
        <v>0.70950000000000002</v>
      </c>
      <c r="H789" s="62">
        <v>0.88</v>
      </c>
      <c r="I789" s="62">
        <v>10.810499999999999</v>
      </c>
      <c r="J789" s="63">
        <v>326.67</v>
      </c>
      <c r="K789" s="63">
        <f>I789</f>
        <v>10.810499999999999</v>
      </c>
      <c r="L789" s="63">
        <f>J789</f>
        <v>326.67</v>
      </c>
      <c r="M789" s="64">
        <f>K789/L789</f>
        <v>3.3093029662962618E-2</v>
      </c>
      <c r="N789" s="63">
        <v>174.6</v>
      </c>
      <c r="O789" s="63">
        <f>M789*N789</f>
        <v>5.7780429791532733</v>
      </c>
      <c r="P789" s="63">
        <f>M789*60*1000</f>
        <v>1985.581779777757</v>
      </c>
      <c r="Q789" s="65">
        <f>P789*N789/1000</f>
        <v>346.68257874919635</v>
      </c>
    </row>
    <row r="790" spans="1:17" ht="12.75" customHeight="1">
      <c r="A790" s="60"/>
      <c r="B790" s="72" t="s">
        <v>278</v>
      </c>
      <c r="C790" s="50" t="s">
        <v>275</v>
      </c>
      <c r="D790" s="19">
        <v>14</v>
      </c>
      <c r="E790" s="19" t="s">
        <v>42</v>
      </c>
      <c r="F790" s="62">
        <f>SUM(G790:I790)</f>
        <v>21.596999999999998</v>
      </c>
      <c r="G790" s="62">
        <v>0.76500000000000001</v>
      </c>
      <c r="H790" s="62">
        <v>0.13200000000000001</v>
      </c>
      <c r="I790" s="62">
        <v>20.7</v>
      </c>
      <c r="J790" s="63">
        <v>624.59</v>
      </c>
      <c r="K790" s="63">
        <v>20.7</v>
      </c>
      <c r="L790" s="63">
        <v>624.59</v>
      </c>
      <c r="M790" s="83">
        <f>K790/L790</f>
        <v>3.3141740982084243E-2</v>
      </c>
      <c r="N790" s="84">
        <v>207.8</v>
      </c>
      <c r="O790" s="85">
        <f>M790*N790</f>
        <v>6.886853776077106</v>
      </c>
      <c r="P790" s="85">
        <f>M790*60*1000</f>
        <v>1988.5044589250547</v>
      </c>
      <c r="Q790" s="86">
        <f>P790*N790/1000</f>
        <v>413.21122656462637</v>
      </c>
    </row>
    <row r="791" spans="1:17" ht="12.75" customHeight="1">
      <c r="A791" s="60"/>
      <c r="B791" s="72" t="s">
        <v>300</v>
      </c>
      <c r="C791" s="50" t="s">
        <v>295</v>
      </c>
      <c r="D791" s="19">
        <v>12</v>
      </c>
      <c r="E791" s="19" t="s">
        <v>42</v>
      </c>
      <c r="F791" s="62">
        <f>G791+H791+I791</f>
        <v>19.04</v>
      </c>
      <c r="G791" s="62">
        <v>1.4845999999999999</v>
      </c>
      <c r="H791" s="62">
        <v>0</v>
      </c>
      <c r="I791" s="62">
        <v>17.555399999999999</v>
      </c>
      <c r="J791" s="63">
        <v>529.6</v>
      </c>
      <c r="K791" s="63">
        <f>I791</f>
        <v>17.555399999999999</v>
      </c>
      <c r="L791" s="63">
        <f>J791</f>
        <v>529.6</v>
      </c>
      <c r="M791" s="64">
        <f>K791/L791</f>
        <v>3.3148413897280966E-2</v>
      </c>
      <c r="N791" s="63">
        <v>174.6</v>
      </c>
      <c r="O791" s="63">
        <f>M791*N791</f>
        <v>5.7877130664652565</v>
      </c>
      <c r="P791" s="63">
        <f>M791*60*1000</f>
        <v>1988.904833836858</v>
      </c>
      <c r="Q791" s="65">
        <f>P791*N791/1000</f>
        <v>347.26278398791538</v>
      </c>
    </row>
    <row r="792" spans="1:17" ht="12.75" customHeight="1">
      <c r="A792" s="60"/>
      <c r="B792" s="72" t="s">
        <v>326</v>
      </c>
      <c r="C792" s="50" t="s">
        <v>320</v>
      </c>
      <c r="D792" s="19">
        <v>8</v>
      </c>
      <c r="E792" s="19">
        <v>1959</v>
      </c>
      <c r="F792" s="62">
        <f>SUM(I792+H792+G792)</f>
        <v>13.629</v>
      </c>
      <c r="G792" s="62">
        <v>0.35699999999999998</v>
      </c>
      <c r="H792" s="62">
        <v>1.28</v>
      </c>
      <c r="I792" s="62">
        <v>11.992000000000001</v>
      </c>
      <c r="J792" s="63">
        <v>361.47</v>
      </c>
      <c r="K792" s="63">
        <v>11.992000000000001</v>
      </c>
      <c r="L792" s="63">
        <v>361.47</v>
      </c>
      <c r="M792" s="64">
        <f>K792/L792</f>
        <v>3.3175643898525467E-2</v>
      </c>
      <c r="N792" s="63">
        <v>206.45</v>
      </c>
      <c r="O792" s="63">
        <f>M792*N792</f>
        <v>6.849111682850582</v>
      </c>
      <c r="P792" s="63">
        <f>M792*60*1000</f>
        <v>1990.538633911528</v>
      </c>
      <c r="Q792" s="65">
        <f>P792*N792/1000</f>
        <v>410.94670097103494</v>
      </c>
    </row>
    <row r="793" spans="1:17" ht="12.75" customHeight="1">
      <c r="A793" s="60"/>
      <c r="B793" s="72" t="s">
        <v>326</v>
      </c>
      <c r="C793" s="50" t="s">
        <v>698</v>
      </c>
      <c r="D793" s="19">
        <v>4</v>
      </c>
      <c r="E793" s="19"/>
      <c r="F793" s="62">
        <f>SUM(I793+H793+G793)</f>
        <v>5.3150000000000004</v>
      </c>
      <c r="G793" s="62"/>
      <c r="H793" s="62"/>
      <c r="I793" s="62">
        <v>5.3150000000000004</v>
      </c>
      <c r="J793" s="63">
        <v>160.13</v>
      </c>
      <c r="K793" s="63">
        <v>5.3150000000000004</v>
      </c>
      <c r="L793" s="63">
        <v>160.13</v>
      </c>
      <c r="M793" s="64">
        <f>K793/L793</f>
        <v>3.3191781677387129E-2</v>
      </c>
      <c r="N793" s="63">
        <v>206.45</v>
      </c>
      <c r="O793" s="63">
        <f>M793*N793</f>
        <v>6.8524433272965721</v>
      </c>
      <c r="P793" s="63">
        <f>M793*60*1000</f>
        <v>1991.5069006432277</v>
      </c>
      <c r="Q793" s="65">
        <f>P793*N793/1000</f>
        <v>411.14659963779434</v>
      </c>
    </row>
    <row r="794" spans="1:17" ht="12.75" customHeight="1">
      <c r="A794" s="60"/>
      <c r="B794" s="72" t="s">
        <v>866</v>
      </c>
      <c r="C794" s="88" t="s">
        <v>865</v>
      </c>
      <c r="D794" s="89">
        <v>33</v>
      </c>
      <c r="E794" s="89">
        <v>1985</v>
      </c>
      <c r="F794" s="90">
        <v>77.337999999999994</v>
      </c>
      <c r="G794" s="90">
        <v>3.5114519999999998</v>
      </c>
      <c r="H794" s="90">
        <v>5.28</v>
      </c>
      <c r="I794" s="90">
        <v>68.546549999999996</v>
      </c>
      <c r="J794" s="91">
        <v>2059.6</v>
      </c>
      <c r="K794" s="91">
        <v>68.546549999999996</v>
      </c>
      <c r="L794" s="91">
        <v>2059.6</v>
      </c>
      <c r="M794" s="92">
        <v>3.3281486696445914E-2</v>
      </c>
      <c r="N794" s="91">
        <v>306.39900000000006</v>
      </c>
      <c r="O794" s="91">
        <v>10.197414242304333</v>
      </c>
      <c r="P794" s="91">
        <v>1996.8892017867547</v>
      </c>
      <c r="Q794" s="93">
        <v>611.84485453826005</v>
      </c>
    </row>
    <row r="795" spans="1:17" ht="12.75" customHeight="1">
      <c r="A795" s="60"/>
      <c r="B795" s="72" t="s">
        <v>169</v>
      </c>
      <c r="C795" s="50" t="s">
        <v>168</v>
      </c>
      <c r="D795" s="87">
        <v>44</v>
      </c>
      <c r="E795" s="19" t="s">
        <v>42</v>
      </c>
      <c r="F795" s="62">
        <f>G795+H795+I795</f>
        <v>62.499997999999998</v>
      </c>
      <c r="G795" s="62">
        <v>0</v>
      </c>
      <c r="H795" s="62">
        <v>0</v>
      </c>
      <c r="I795" s="62">
        <v>62.499997999999998</v>
      </c>
      <c r="J795" s="63">
        <v>1876.15</v>
      </c>
      <c r="K795" s="63">
        <v>62.499997999999998</v>
      </c>
      <c r="L795" s="63">
        <v>1876.15</v>
      </c>
      <c r="M795" s="64">
        <f>K795/L795</f>
        <v>3.3312900354449268E-2</v>
      </c>
      <c r="N795" s="63">
        <v>241.2</v>
      </c>
      <c r="O795" s="63">
        <f>M795*N795</f>
        <v>8.0350715654931637</v>
      </c>
      <c r="P795" s="63">
        <f>M795*60*1000</f>
        <v>1998.774021266956</v>
      </c>
      <c r="Q795" s="65">
        <f>P795*N795/1000</f>
        <v>482.10429392958974</v>
      </c>
    </row>
    <row r="796" spans="1:17" ht="12.75" customHeight="1">
      <c r="A796" s="60"/>
      <c r="B796" s="61" t="s">
        <v>518</v>
      </c>
      <c r="C796" s="50" t="s">
        <v>510</v>
      </c>
      <c r="D796" s="19">
        <v>8</v>
      </c>
      <c r="E796" s="19">
        <v>1966</v>
      </c>
      <c r="F796" s="62">
        <f>SUM(G796:I796)</f>
        <v>11.69</v>
      </c>
      <c r="G796" s="62">
        <v>0</v>
      </c>
      <c r="H796" s="62">
        <v>0</v>
      </c>
      <c r="I796" s="62">
        <v>11.69</v>
      </c>
      <c r="J796" s="63">
        <v>350.82</v>
      </c>
      <c r="K796" s="63">
        <v>11.69</v>
      </c>
      <c r="L796" s="63">
        <v>350.82</v>
      </c>
      <c r="M796" s="64">
        <f>K796/L796</f>
        <v>3.3321931474830396E-2</v>
      </c>
      <c r="N796" s="63">
        <v>290.2</v>
      </c>
      <c r="O796" s="63">
        <f>M796*N796</f>
        <v>9.6700245139957808</v>
      </c>
      <c r="P796" s="63">
        <f>M796*60*1000</f>
        <v>1999.3158884898237</v>
      </c>
      <c r="Q796" s="65">
        <f>P796*N796/1000</f>
        <v>580.20147083974678</v>
      </c>
    </row>
    <row r="797" spans="1:17" ht="12.75" customHeight="1">
      <c r="A797" s="60"/>
      <c r="B797" s="61" t="s">
        <v>518</v>
      </c>
      <c r="C797" s="50" t="s">
        <v>511</v>
      </c>
      <c r="D797" s="19">
        <v>7</v>
      </c>
      <c r="E797" s="19">
        <v>1984</v>
      </c>
      <c r="F797" s="62">
        <f>SUM(G797:I797)</f>
        <v>11.64</v>
      </c>
      <c r="G797" s="62">
        <v>0</v>
      </c>
      <c r="H797" s="62">
        <v>0</v>
      </c>
      <c r="I797" s="62">
        <v>11.64</v>
      </c>
      <c r="J797" s="63">
        <v>349.29</v>
      </c>
      <c r="K797" s="63">
        <v>11.64</v>
      </c>
      <c r="L797" s="63">
        <v>349.29</v>
      </c>
      <c r="M797" s="64">
        <f>K797/L797</f>
        <v>3.3324744481662803E-2</v>
      </c>
      <c r="N797" s="63">
        <v>290.2</v>
      </c>
      <c r="O797" s="63">
        <f>M797*N797</f>
        <v>9.6708408485785444</v>
      </c>
      <c r="P797" s="63">
        <f>M797*60*1000</f>
        <v>1999.4846688997682</v>
      </c>
      <c r="Q797" s="65">
        <f>P797*N797/1000</f>
        <v>580.2504509147127</v>
      </c>
    </row>
    <row r="798" spans="1:17" ht="12.75" customHeight="1">
      <c r="A798" s="60"/>
      <c r="B798" s="72" t="s">
        <v>151</v>
      </c>
      <c r="C798" s="50" t="s">
        <v>149</v>
      </c>
      <c r="D798" s="19">
        <v>9</v>
      </c>
      <c r="E798" s="19">
        <v>1979</v>
      </c>
      <c r="F798" s="62">
        <f>G798+H798+I798</f>
        <v>18.048999999999999</v>
      </c>
      <c r="G798" s="62">
        <v>0.76300000000000001</v>
      </c>
      <c r="H798" s="62">
        <v>1.44</v>
      </c>
      <c r="I798" s="62">
        <v>15.846</v>
      </c>
      <c r="J798" s="63">
        <v>475.45</v>
      </c>
      <c r="K798" s="63">
        <v>15.846</v>
      </c>
      <c r="L798" s="63">
        <v>475.45</v>
      </c>
      <c r="M798" s="64">
        <f>K798/L798</f>
        <v>3.3328425701966556E-2</v>
      </c>
      <c r="N798" s="63">
        <v>216</v>
      </c>
      <c r="O798" s="63">
        <f>M798*N798*1.09</f>
        <v>7.8468445472710071</v>
      </c>
      <c r="P798" s="63">
        <f>M798*60*1000</f>
        <v>1999.7055421179934</v>
      </c>
      <c r="Q798" s="65">
        <f>P798*N798/1000</f>
        <v>431.93639709748658</v>
      </c>
    </row>
    <row r="799" spans="1:17" ht="12.75" customHeight="1">
      <c r="A799" s="60"/>
      <c r="B799" s="61" t="s">
        <v>383</v>
      </c>
      <c r="C799" s="66" t="s">
        <v>369</v>
      </c>
      <c r="D799" s="67">
        <v>87</v>
      </c>
      <c r="E799" s="67">
        <v>1983</v>
      </c>
      <c r="F799" s="68">
        <v>136.77600000000001</v>
      </c>
      <c r="G799" s="68">
        <v>9.8513529999999996</v>
      </c>
      <c r="H799" s="68">
        <v>14.08</v>
      </c>
      <c r="I799" s="68">
        <v>112.844649</v>
      </c>
      <c r="J799" s="69">
        <v>3382.64</v>
      </c>
      <c r="K799" s="69">
        <v>112.844649</v>
      </c>
      <c r="L799" s="69">
        <v>3382.64</v>
      </c>
      <c r="M799" s="70">
        <v>3.3359934548163564E-2</v>
      </c>
      <c r="N799" s="69">
        <v>265.41500000000002</v>
      </c>
      <c r="O799" s="69">
        <v>8.8542270281008335</v>
      </c>
      <c r="P799" s="69">
        <v>2001.596072889814</v>
      </c>
      <c r="Q799" s="71">
        <v>531.25362168605</v>
      </c>
    </row>
    <row r="800" spans="1:17" ht="12.75" customHeight="1">
      <c r="A800" s="60"/>
      <c r="B800" s="61" t="s">
        <v>383</v>
      </c>
      <c r="C800" s="66" t="s">
        <v>372</v>
      </c>
      <c r="D800" s="67">
        <v>108</v>
      </c>
      <c r="E800" s="67">
        <v>1990</v>
      </c>
      <c r="F800" s="68">
        <v>116.42100000000001</v>
      </c>
      <c r="G800" s="68">
        <v>10.947447</v>
      </c>
      <c r="H800" s="68">
        <v>17.2</v>
      </c>
      <c r="I800" s="68">
        <v>88.273559000000006</v>
      </c>
      <c r="J800" s="69">
        <v>2642.7</v>
      </c>
      <c r="K800" s="69">
        <v>88.273559000000006</v>
      </c>
      <c r="L800" s="69">
        <v>2642.7</v>
      </c>
      <c r="M800" s="70">
        <v>3.3402792220077956E-2</v>
      </c>
      <c r="N800" s="69">
        <v>265.41500000000002</v>
      </c>
      <c r="O800" s="69">
        <v>8.8656020970919922</v>
      </c>
      <c r="P800" s="69">
        <v>2004.1675332046775</v>
      </c>
      <c r="Q800" s="71">
        <v>531.93612582551953</v>
      </c>
    </row>
    <row r="801" spans="1:17" ht="12.75" customHeight="1">
      <c r="A801" s="60"/>
      <c r="B801" s="61" t="s">
        <v>980</v>
      </c>
      <c r="C801" s="50" t="s">
        <v>975</v>
      </c>
      <c r="D801" s="19">
        <v>5</v>
      </c>
      <c r="E801" s="19">
        <v>1986</v>
      </c>
      <c r="F801" s="62">
        <v>11.66</v>
      </c>
      <c r="G801" s="62"/>
      <c r="H801" s="62"/>
      <c r="I801" s="62">
        <v>11.66</v>
      </c>
      <c r="J801" s="63">
        <v>407.89</v>
      </c>
      <c r="K801" s="63">
        <v>6.4836</v>
      </c>
      <c r="L801" s="63">
        <v>193.9</v>
      </c>
      <c r="M801" s="64">
        <f>K801/L801</f>
        <v>3.3437854564208357E-2</v>
      </c>
      <c r="N801" s="63">
        <v>275.22500000000002</v>
      </c>
      <c r="O801" s="63">
        <f>M801*N801</f>
        <v>9.202933522434245</v>
      </c>
      <c r="P801" s="63">
        <f>M801*60*1000</f>
        <v>2006.2712738525015</v>
      </c>
      <c r="Q801" s="65">
        <f>P801*N801/1000</f>
        <v>552.17601134605468</v>
      </c>
    </row>
    <row r="802" spans="1:17" ht="12.75" customHeight="1">
      <c r="A802" s="60"/>
      <c r="B802" s="61" t="s">
        <v>743</v>
      </c>
      <c r="C802" s="50" t="s">
        <v>737</v>
      </c>
      <c r="D802" s="19">
        <v>32</v>
      </c>
      <c r="E802" s="19">
        <v>1961</v>
      </c>
      <c r="F802" s="62">
        <v>44.8703</v>
      </c>
      <c r="G802" s="62">
        <v>4.3653000000000004</v>
      </c>
      <c r="H802" s="62">
        <v>0.32</v>
      </c>
      <c r="I802" s="62">
        <v>40.185000000000002</v>
      </c>
      <c r="J802" s="63">
        <v>1197</v>
      </c>
      <c r="K802" s="63">
        <v>40.185000000000002</v>
      </c>
      <c r="L802" s="63">
        <v>1197</v>
      </c>
      <c r="M802" s="64">
        <f>K802/L802</f>
        <v>3.3571428571428572E-2</v>
      </c>
      <c r="N802" s="63">
        <v>249.16499999999999</v>
      </c>
      <c r="O802" s="63">
        <f>M802*N802</f>
        <v>8.3648249999999997</v>
      </c>
      <c r="P802" s="63">
        <f>M802*60*1000</f>
        <v>2014.2857142857142</v>
      </c>
      <c r="Q802" s="65">
        <f>P802*N802/1000</f>
        <v>501.88949999999994</v>
      </c>
    </row>
    <row r="803" spans="1:17" ht="12.75" customHeight="1">
      <c r="A803" s="60"/>
      <c r="B803" s="72" t="s">
        <v>326</v>
      </c>
      <c r="C803" s="50" t="s">
        <v>700</v>
      </c>
      <c r="D803" s="19">
        <v>8</v>
      </c>
      <c r="E803" s="19">
        <v>1960</v>
      </c>
      <c r="F803" s="62">
        <f>SUM(I803+H803+G803)</f>
        <v>14.542999999999999</v>
      </c>
      <c r="G803" s="62">
        <v>1.224</v>
      </c>
      <c r="H803" s="62">
        <v>1.28</v>
      </c>
      <c r="I803" s="62">
        <v>12.039</v>
      </c>
      <c r="J803" s="63">
        <v>358.27</v>
      </c>
      <c r="K803" s="63">
        <v>12.039</v>
      </c>
      <c r="L803" s="63">
        <v>358.27</v>
      </c>
      <c r="M803" s="64">
        <f>K803/L803</f>
        <v>3.3603148463449355E-2</v>
      </c>
      <c r="N803" s="63">
        <v>206.45</v>
      </c>
      <c r="O803" s="63">
        <f>M803*N803</f>
        <v>6.9373700002791185</v>
      </c>
      <c r="P803" s="63">
        <f>M803*60*1000</f>
        <v>2016.1889078069612</v>
      </c>
      <c r="Q803" s="65">
        <f>P803*N803/1000</f>
        <v>416.24220001674712</v>
      </c>
    </row>
    <row r="804" spans="1:17" ht="12.75" customHeight="1">
      <c r="A804" s="60"/>
      <c r="B804" s="72" t="s">
        <v>326</v>
      </c>
      <c r="C804" s="50" t="s">
        <v>322</v>
      </c>
      <c r="D804" s="19">
        <v>14</v>
      </c>
      <c r="E804" s="19"/>
      <c r="F804" s="62">
        <f>SUM(I804+H804+G804)</f>
        <v>20.155999999999999</v>
      </c>
      <c r="G804" s="62">
        <v>1.5720000000000001</v>
      </c>
      <c r="H804" s="62"/>
      <c r="I804" s="62">
        <v>18.584</v>
      </c>
      <c r="J804" s="63">
        <v>551.79</v>
      </c>
      <c r="K804" s="63">
        <v>18.584</v>
      </c>
      <c r="L804" s="63">
        <v>551.79</v>
      </c>
      <c r="M804" s="64">
        <f>K804/L804</f>
        <v>3.3679479512133244E-2</v>
      </c>
      <c r="N804" s="63">
        <v>206.45</v>
      </c>
      <c r="O804" s="63">
        <f>M804*N804</f>
        <v>6.9531285452799079</v>
      </c>
      <c r="P804" s="63">
        <f>M804*60*1000</f>
        <v>2020.7687707279947</v>
      </c>
      <c r="Q804" s="65">
        <f>P804*N804/1000</f>
        <v>417.18771271679446</v>
      </c>
    </row>
    <row r="805" spans="1:17" ht="12.75" customHeight="1">
      <c r="A805" s="60"/>
      <c r="B805" s="72" t="s">
        <v>326</v>
      </c>
      <c r="C805" s="50" t="s">
        <v>325</v>
      </c>
      <c r="D805" s="19">
        <v>10</v>
      </c>
      <c r="E805" s="19">
        <v>1976</v>
      </c>
      <c r="F805" s="62">
        <f>SUM(I805+H805+G805)</f>
        <v>14.401</v>
      </c>
      <c r="G805" s="62">
        <v>0.51</v>
      </c>
      <c r="H805" s="62"/>
      <c r="I805" s="62">
        <v>13.891</v>
      </c>
      <c r="J805" s="63">
        <v>411.49</v>
      </c>
      <c r="K805" s="63">
        <v>13.891</v>
      </c>
      <c r="L805" s="63">
        <v>411.49</v>
      </c>
      <c r="M805" s="64">
        <f>K805/L805</f>
        <v>3.3757806994094634E-2</v>
      </c>
      <c r="N805" s="63">
        <v>206.45</v>
      </c>
      <c r="O805" s="63">
        <f>M805*N805</f>
        <v>6.9692992539308367</v>
      </c>
      <c r="P805" s="63">
        <f>M805*60*1000</f>
        <v>2025.4684196456783</v>
      </c>
      <c r="Q805" s="65">
        <f>P805*N805/1000</f>
        <v>418.15795523585024</v>
      </c>
    </row>
    <row r="806" spans="1:17" ht="12.75" customHeight="1">
      <c r="A806" s="60"/>
      <c r="B806" s="72" t="s">
        <v>326</v>
      </c>
      <c r="C806" s="50" t="s">
        <v>702</v>
      </c>
      <c r="D806" s="19">
        <v>12</v>
      </c>
      <c r="E806" s="19">
        <v>1960</v>
      </c>
      <c r="F806" s="62">
        <f>SUM(I806+H806+G806)</f>
        <v>12.547000000000001</v>
      </c>
      <c r="G806" s="62"/>
      <c r="H806" s="62"/>
      <c r="I806" s="62">
        <v>12.547000000000001</v>
      </c>
      <c r="J806" s="63">
        <v>371.4</v>
      </c>
      <c r="K806" s="63">
        <v>12.547000000000001</v>
      </c>
      <c r="L806" s="63">
        <v>371.4</v>
      </c>
      <c r="M806" s="64">
        <f>K806/L806</f>
        <v>3.3782983306408186E-2</v>
      </c>
      <c r="N806" s="63">
        <v>206.45</v>
      </c>
      <c r="O806" s="63">
        <f>M806*N806</f>
        <v>6.97449690360797</v>
      </c>
      <c r="P806" s="63">
        <f>M806*60*1000</f>
        <v>2026.9789983844912</v>
      </c>
      <c r="Q806" s="65">
        <f>P806*N806/1000</f>
        <v>418.4698142164782</v>
      </c>
    </row>
    <row r="807" spans="1:17" ht="12.75" customHeight="1">
      <c r="A807" s="60"/>
      <c r="B807" s="61" t="s">
        <v>918</v>
      </c>
      <c r="C807" s="66" t="s">
        <v>911</v>
      </c>
      <c r="D807" s="67">
        <v>8</v>
      </c>
      <c r="E807" s="67">
        <v>1972</v>
      </c>
      <c r="F807" s="68">
        <v>16.015000000000001</v>
      </c>
      <c r="G807" s="68">
        <v>0.44533200000000001</v>
      </c>
      <c r="H807" s="68">
        <v>0.67</v>
      </c>
      <c r="I807" s="68">
        <v>14.899668999999999</v>
      </c>
      <c r="J807" s="69">
        <v>440.39</v>
      </c>
      <c r="K807" s="69">
        <v>14.899668999999999</v>
      </c>
      <c r="L807" s="69">
        <v>440.39</v>
      </c>
      <c r="M807" s="70">
        <v>3.3832895842321575E-2</v>
      </c>
      <c r="N807" s="69">
        <v>311.95800000000003</v>
      </c>
      <c r="O807" s="69">
        <v>10.554442521178954</v>
      </c>
      <c r="P807" s="69">
        <v>2029.9737505392948</v>
      </c>
      <c r="Q807" s="71">
        <v>633.26655127073741</v>
      </c>
    </row>
    <row r="808" spans="1:17" ht="12.75" customHeight="1">
      <c r="A808" s="60"/>
      <c r="B808" s="61" t="s">
        <v>518</v>
      </c>
      <c r="C808" s="50" t="s">
        <v>512</v>
      </c>
      <c r="D808" s="19">
        <v>8</v>
      </c>
      <c r="E808" s="19">
        <v>1965</v>
      </c>
      <c r="F808" s="62">
        <f>SUM(G808:I808)</f>
        <v>13.503</v>
      </c>
      <c r="G808" s="62">
        <v>0</v>
      </c>
      <c r="H808" s="62">
        <v>0</v>
      </c>
      <c r="I808" s="62">
        <v>13.503</v>
      </c>
      <c r="J808" s="63">
        <v>398.85</v>
      </c>
      <c r="K808" s="63">
        <v>13.503</v>
      </c>
      <c r="L808" s="63">
        <v>398.85</v>
      </c>
      <c r="M808" s="64">
        <f>K808/L808</f>
        <v>3.3854832643851071E-2</v>
      </c>
      <c r="N808" s="63">
        <v>290.2</v>
      </c>
      <c r="O808" s="63">
        <f>M808*N808</f>
        <v>9.8246724332455813</v>
      </c>
      <c r="P808" s="63">
        <f>M808*60*1000</f>
        <v>2031.2899586310643</v>
      </c>
      <c r="Q808" s="65">
        <f>P808*N808/1000</f>
        <v>589.48034599473488</v>
      </c>
    </row>
    <row r="809" spans="1:17" ht="12.75" customHeight="1">
      <c r="A809" s="60"/>
      <c r="B809" s="61" t="s">
        <v>518</v>
      </c>
      <c r="C809" s="50" t="s">
        <v>515</v>
      </c>
      <c r="D809" s="19">
        <v>14</v>
      </c>
      <c r="E809" s="19">
        <v>1966</v>
      </c>
      <c r="F809" s="62">
        <f>SUM(G809:I809)</f>
        <v>16.067</v>
      </c>
      <c r="G809" s="62">
        <v>0</v>
      </c>
      <c r="H809" s="62">
        <v>0</v>
      </c>
      <c r="I809" s="62">
        <v>16.067</v>
      </c>
      <c r="J809" s="63">
        <v>474.22</v>
      </c>
      <c r="K809" s="63">
        <v>16.067</v>
      </c>
      <c r="L809" s="63">
        <v>474.22</v>
      </c>
      <c r="M809" s="64">
        <f>K809/L809</f>
        <v>3.388089916072709E-2</v>
      </c>
      <c r="N809" s="63">
        <v>290.2</v>
      </c>
      <c r="O809" s="63">
        <f>M809*N809</f>
        <v>9.8322369364430013</v>
      </c>
      <c r="P809" s="63">
        <f>M809*60*1000</f>
        <v>2032.8539496436254</v>
      </c>
      <c r="Q809" s="65">
        <f>P809*N809/1000</f>
        <v>589.93421618657999</v>
      </c>
    </row>
    <row r="810" spans="1:17" ht="12.75" customHeight="1">
      <c r="A810" s="60"/>
      <c r="B810" s="61" t="s">
        <v>518</v>
      </c>
      <c r="C810" s="50" t="s">
        <v>514</v>
      </c>
      <c r="D810" s="19">
        <v>8</v>
      </c>
      <c r="E810" s="19">
        <v>1966</v>
      </c>
      <c r="F810" s="62">
        <f>SUM(G810:I810)</f>
        <v>12.01</v>
      </c>
      <c r="G810" s="62">
        <v>0</v>
      </c>
      <c r="H810" s="62">
        <v>0</v>
      </c>
      <c r="I810" s="62">
        <v>12.01</v>
      </c>
      <c r="J810" s="63">
        <v>353.96</v>
      </c>
      <c r="K810" s="63">
        <v>12.01</v>
      </c>
      <c r="L810" s="63">
        <v>353.96</v>
      </c>
      <c r="M810" s="64">
        <f>K810/L810</f>
        <v>3.3930387614419709E-2</v>
      </c>
      <c r="N810" s="63">
        <v>290.2</v>
      </c>
      <c r="O810" s="63">
        <f>M810*N810</f>
        <v>9.8465984857045985</v>
      </c>
      <c r="P810" s="63">
        <f>M810*60*1000</f>
        <v>2035.8232568651827</v>
      </c>
      <c r="Q810" s="65">
        <f>P810*N810/1000</f>
        <v>590.79590914227606</v>
      </c>
    </row>
    <row r="811" spans="1:17" ht="12.75" customHeight="1">
      <c r="A811" s="60"/>
      <c r="B811" s="61" t="s">
        <v>518</v>
      </c>
      <c r="C811" s="50" t="s">
        <v>508</v>
      </c>
      <c r="D811" s="19">
        <v>7</v>
      </c>
      <c r="E811" s="19">
        <v>1980</v>
      </c>
      <c r="F811" s="62">
        <f>SUM(G811:I811)</f>
        <v>16.04</v>
      </c>
      <c r="G811" s="62">
        <v>0</v>
      </c>
      <c r="H811" s="62">
        <v>1.1200000000000001</v>
      </c>
      <c r="I811" s="62">
        <v>14.92</v>
      </c>
      <c r="J811" s="63">
        <v>439.29</v>
      </c>
      <c r="K811" s="63">
        <v>14.92</v>
      </c>
      <c r="L811" s="63">
        <v>439.29</v>
      </c>
      <c r="M811" s="64">
        <f>K811/L811</f>
        <v>3.3963896287190695E-2</v>
      </c>
      <c r="N811" s="63">
        <v>290.2</v>
      </c>
      <c r="O811" s="63">
        <f>M811*N811</f>
        <v>9.8563227025427391</v>
      </c>
      <c r="P811" s="63">
        <f>M811*60*1000</f>
        <v>2037.8337772314419</v>
      </c>
      <c r="Q811" s="65">
        <f>P811*N811/1000</f>
        <v>591.37936215256445</v>
      </c>
    </row>
    <row r="812" spans="1:17" ht="12.75" customHeight="1">
      <c r="A812" s="60"/>
      <c r="B812" s="61" t="s">
        <v>743</v>
      </c>
      <c r="C812" s="50" t="s">
        <v>738</v>
      </c>
      <c r="D812" s="19">
        <v>12</v>
      </c>
      <c r="E812" s="19">
        <v>1982</v>
      </c>
      <c r="F812" s="62">
        <v>26.343299999999999</v>
      </c>
      <c r="G812" s="62">
        <v>1.5233000000000001</v>
      </c>
      <c r="H812" s="62">
        <v>0.12</v>
      </c>
      <c r="I812" s="62">
        <v>24.7</v>
      </c>
      <c r="J812" s="63">
        <v>721.94</v>
      </c>
      <c r="K812" s="63">
        <v>24.7</v>
      </c>
      <c r="L812" s="63">
        <v>721.94</v>
      </c>
      <c r="M812" s="64">
        <f>K812/L812</f>
        <v>3.4213369532094078E-2</v>
      </c>
      <c r="N812" s="63">
        <v>249.16499999999999</v>
      </c>
      <c r="O812" s="63">
        <f>M812*N812</f>
        <v>8.52477421946422</v>
      </c>
      <c r="P812" s="63">
        <f>M812*60*1000</f>
        <v>2052.8021719256444</v>
      </c>
      <c r="Q812" s="65">
        <f>P812*N812/1000</f>
        <v>511.4864531678532</v>
      </c>
    </row>
    <row r="813" spans="1:17" ht="12.75" customHeight="1">
      <c r="A813" s="60"/>
      <c r="B813" s="61" t="s">
        <v>953</v>
      </c>
      <c r="C813" s="66" t="s">
        <v>950</v>
      </c>
      <c r="D813" s="67">
        <v>8</v>
      </c>
      <c r="E813" s="67">
        <v>1962</v>
      </c>
      <c r="F813" s="68">
        <v>14.12</v>
      </c>
      <c r="G813" s="68">
        <v>0.56100000000000005</v>
      </c>
      <c r="H813" s="68">
        <v>0.97</v>
      </c>
      <c r="I813" s="68">
        <v>12.589</v>
      </c>
      <c r="J813" s="69">
        <v>366.73</v>
      </c>
      <c r="K813" s="69">
        <v>12.589</v>
      </c>
      <c r="L813" s="69">
        <v>366.73</v>
      </c>
      <c r="M813" s="70">
        <v>3.4327707032421675E-2</v>
      </c>
      <c r="N813" s="69">
        <v>267.26799999999997</v>
      </c>
      <c r="O813" s="69">
        <v>9.1746976031412757</v>
      </c>
      <c r="P813" s="69">
        <v>2059.6624219453001</v>
      </c>
      <c r="Q813" s="71">
        <v>550.4818561884764</v>
      </c>
    </row>
    <row r="814" spans="1:17" ht="12.75" customHeight="1">
      <c r="A814" s="60"/>
      <c r="B814" s="72" t="s">
        <v>240</v>
      </c>
      <c r="C814" s="50" t="s">
        <v>235</v>
      </c>
      <c r="D814" s="19">
        <v>8</v>
      </c>
      <c r="E814" s="19">
        <v>1962</v>
      </c>
      <c r="F814" s="62">
        <f>SUM(G814+H814+I814)</f>
        <v>13.8</v>
      </c>
      <c r="G814" s="62">
        <v>0.5</v>
      </c>
      <c r="H814" s="62">
        <v>1.3</v>
      </c>
      <c r="I814" s="62">
        <v>12</v>
      </c>
      <c r="J814" s="63">
        <v>349.3</v>
      </c>
      <c r="K814" s="63">
        <v>10.5</v>
      </c>
      <c r="L814" s="63">
        <v>305.78699999999998</v>
      </c>
      <c r="M814" s="64">
        <f>SUM(K814/L814)</f>
        <v>3.4337627171854922E-2</v>
      </c>
      <c r="N814" s="63">
        <v>231.3</v>
      </c>
      <c r="O814" s="63">
        <f>SUM(M814*N814)</f>
        <v>7.9422931648500441</v>
      </c>
      <c r="P814" s="63">
        <f>SUM(M814*60*1000)</f>
        <v>2060.2576303112951</v>
      </c>
      <c r="Q814" s="65">
        <f>SUM(O814*60)</f>
        <v>476.53758989100265</v>
      </c>
    </row>
    <row r="815" spans="1:17" ht="12.75" customHeight="1">
      <c r="A815" s="60"/>
      <c r="B815" s="72" t="s">
        <v>65</v>
      </c>
      <c r="C815" s="95" t="s">
        <v>59</v>
      </c>
      <c r="D815" s="96">
        <v>20</v>
      </c>
      <c r="E815" s="97">
        <v>1984</v>
      </c>
      <c r="F815" s="98">
        <v>41.896000000000001</v>
      </c>
      <c r="G815" s="98">
        <v>1.9319999999999999</v>
      </c>
      <c r="H815" s="98">
        <v>3.2</v>
      </c>
      <c r="I815" s="98">
        <v>36.764000000000003</v>
      </c>
      <c r="J815" s="99">
        <v>1066.74</v>
      </c>
      <c r="K815" s="99">
        <v>36.764000000000003</v>
      </c>
      <c r="L815" s="99">
        <v>1066.74</v>
      </c>
      <c r="M815" s="100">
        <v>3.4463880608208187E-2</v>
      </c>
      <c r="N815" s="99">
        <v>246.2</v>
      </c>
      <c r="O815" s="99">
        <v>8.4850074057408555</v>
      </c>
      <c r="P815" s="99">
        <v>2067.8328364924914</v>
      </c>
      <c r="Q815" s="101">
        <v>509.10044434445138</v>
      </c>
    </row>
    <row r="816" spans="1:17" ht="12.75" customHeight="1">
      <c r="A816" s="60"/>
      <c r="B816" s="61" t="s">
        <v>43</v>
      </c>
      <c r="C816" s="50" t="s">
        <v>599</v>
      </c>
      <c r="D816" s="19">
        <v>9</v>
      </c>
      <c r="E816" s="19" t="s">
        <v>42</v>
      </c>
      <c r="F816" s="62">
        <f>G816+H816+I816</f>
        <v>28.57</v>
      </c>
      <c r="G816" s="62">
        <v>0.33800000000000002</v>
      </c>
      <c r="H816" s="62">
        <v>1.52</v>
      </c>
      <c r="I816" s="62">
        <v>26.712</v>
      </c>
      <c r="J816" s="63">
        <v>773.86</v>
      </c>
      <c r="K816" s="63">
        <v>17.917999999999999</v>
      </c>
      <c r="L816" s="63">
        <v>519.05999999999995</v>
      </c>
      <c r="M816" s="64">
        <f>K816/L816</f>
        <v>3.4520094016106041E-2</v>
      </c>
      <c r="N816" s="63">
        <v>328.42</v>
      </c>
      <c r="O816" s="63">
        <f>M816*N816</f>
        <v>11.337089276769547</v>
      </c>
      <c r="P816" s="63">
        <f>M816*60*1000</f>
        <v>2071.2056409663628</v>
      </c>
      <c r="Q816" s="65">
        <f>P816*N816/1000</f>
        <v>680.22535660617291</v>
      </c>
    </row>
    <row r="817" spans="1:17" ht="12.75" customHeight="1">
      <c r="A817" s="60"/>
      <c r="B817" s="72" t="s">
        <v>326</v>
      </c>
      <c r="C817" s="50" t="s">
        <v>701</v>
      </c>
      <c r="D817" s="19">
        <v>12</v>
      </c>
      <c r="E817" s="19">
        <v>1960</v>
      </c>
      <c r="F817" s="62">
        <f>SUM(I817+H817+G817)</f>
        <v>13.605</v>
      </c>
      <c r="G817" s="62"/>
      <c r="H817" s="62"/>
      <c r="I817" s="62">
        <v>13.605</v>
      </c>
      <c r="J817" s="63">
        <v>393.99</v>
      </c>
      <c r="K817" s="63">
        <v>13.605</v>
      </c>
      <c r="L817" s="63">
        <v>393.99</v>
      </c>
      <c r="M817" s="64">
        <f>K817/L817</f>
        <v>3.4531333282570624E-2</v>
      </c>
      <c r="N817" s="63">
        <v>206.45</v>
      </c>
      <c r="O817" s="63">
        <f>M817*N817</f>
        <v>7.1289937561867047</v>
      </c>
      <c r="P817" s="63">
        <f>M817*60*1000</f>
        <v>2071.8799969542374</v>
      </c>
      <c r="Q817" s="65">
        <f>P817*N817/1000</f>
        <v>427.73962537120229</v>
      </c>
    </row>
    <row r="818" spans="1:17" ht="12.75" customHeight="1">
      <c r="A818" s="60"/>
      <c r="B818" s="72" t="s">
        <v>151</v>
      </c>
      <c r="C818" s="50" t="s">
        <v>146</v>
      </c>
      <c r="D818" s="19">
        <v>24</v>
      </c>
      <c r="E818" s="19">
        <v>1972</v>
      </c>
      <c r="F818" s="62">
        <f>G818+H818+I818</f>
        <v>45.999000000000002</v>
      </c>
      <c r="G818" s="62">
        <v>1.482</v>
      </c>
      <c r="H818" s="62">
        <v>0.24</v>
      </c>
      <c r="I818" s="62">
        <v>44.277000000000001</v>
      </c>
      <c r="J818" s="63">
        <v>1271.24</v>
      </c>
      <c r="K818" s="63">
        <v>44.277000000000001</v>
      </c>
      <c r="L818" s="63">
        <v>1271.24</v>
      </c>
      <c r="M818" s="64">
        <f>K818/L818</f>
        <v>3.4829772505585097E-2</v>
      </c>
      <c r="N818" s="63">
        <v>216</v>
      </c>
      <c r="O818" s="63">
        <f>M818*N818*1.09</f>
        <v>8.2003216387149553</v>
      </c>
      <c r="P818" s="63">
        <f>M818*60*1000</f>
        <v>2089.7863503351059</v>
      </c>
      <c r="Q818" s="65">
        <f>P818*N818/1000</f>
        <v>451.39385167238282</v>
      </c>
    </row>
    <row r="819" spans="1:17" ht="12.75" customHeight="1">
      <c r="A819" s="60"/>
      <c r="B819" s="72" t="s">
        <v>65</v>
      </c>
      <c r="C819" s="88" t="s">
        <v>64</v>
      </c>
      <c r="D819" s="102">
        <v>20</v>
      </c>
      <c r="E819" s="89">
        <v>1982</v>
      </c>
      <c r="F819" s="90">
        <v>40.446999999999996</v>
      </c>
      <c r="G819" s="90">
        <v>1.4350000000000001</v>
      </c>
      <c r="H819" s="90">
        <v>3.2</v>
      </c>
      <c r="I819" s="90">
        <v>35.811999999999998</v>
      </c>
      <c r="J819" s="91">
        <v>1027.75</v>
      </c>
      <c r="K819" s="91">
        <v>35.811999999999998</v>
      </c>
      <c r="L819" s="91">
        <v>1027.75</v>
      </c>
      <c r="M819" s="92">
        <v>3.4845049866212598E-2</v>
      </c>
      <c r="N819" s="91">
        <v>246.2</v>
      </c>
      <c r="O819" s="91">
        <v>8.5788512770615419</v>
      </c>
      <c r="P819" s="91">
        <v>2090.7029919727556</v>
      </c>
      <c r="Q819" s="93">
        <v>514.73107662369239</v>
      </c>
    </row>
    <row r="820" spans="1:17" ht="12.75" customHeight="1">
      <c r="A820" s="60"/>
      <c r="B820" s="72" t="s">
        <v>265</v>
      </c>
      <c r="C820" s="50" t="s">
        <v>655</v>
      </c>
      <c r="D820" s="19">
        <v>20</v>
      </c>
      <c r="E820" s="19">
        <v>1962</v>
      </c>
      <c r="F820" s="62">
        <v>33.759</v>
      </c>
      <c r="G820" s="62">
        <v>1.2150000000000001</v>
      </c>
      <c r="H820" s="62">
        <v>0.2</v>
      </c>
      <c r="I820" s="62">
        <f>F820-G820-H820</f>
        <v>32.343999999999994</v>
      </c>
      <c r="J820" s="63">
        <v>927.86</v>
      </c>
      <c r="K820" s="63">
        <v>32.344000000000001</v>
      </c>
      <c r="L820" s="63">
        <v>927.86</v>
      </c>
      <c r="M820" s="64">
        <f>K820/L820</f>
        <v>3.485870713254155E-2</v>
      </c>
      <c r="N820" s="63">
        <v>251.35</v>
      </c>
      <c r="O820" s="63">
        <f>M820*N820</f>
        <v>8.7617360377643188</v>
      </c>
      <c r="P820" s="63">
        <f>M820*60*1000</f>
        <v>2091.5224279524928</v>
      </c>
      <c r="Q820" s="65">
        <f>P820*N820/1000</f>
        <v>525.70416226585905</v>
      </c>
    </row>
    <row r="821" spans="1:17" ht="12.75" customHeight="1">
      <c r="A821" s="60"/>
      <c r="B821" s="61" t="s">
        <v>917</v>
      </c>
      <c r="C821" s="66" t="s">
        <v>910</v>
      </c>
      <c r="D821" s="67">
        <v>12</v>
      </c>
      <c r="E821" s="67">
        <v>1968</v>
      </c>
      <c r="F821" s="68">
        <v>19.795999999999999</v>
      </c>
      <c r="G821" s="68">
        <v>0.91800000000000004</v>
      </c>
      <c r="H821" s="68">
        <v>0.12</v>
      </c>
      <c r="I821" s="68">
        <v>18.758002000000001</v>
      </c>
      <c r="J821" s="69">
        <v>536.53</v>
      </c>
      <c r="K821" s="69">
        <v>18.758002000000001</v>
      </c>
      <c r="L821" s="69">
        <v>536.53</v>
      </c>
      <c r="M821" s="70">
        <v>3.4961702048347719E-2</v>
      </c>
      <c r="N821" s="69">
        <v>301.27600000000001</v>
      </c>
      <c r="O821" s="69">
        <v>10.533121746318008</v>
      </c>
      <c r="P821" s="69">
        <v>2097.7021229008633</v>
      </c>
      <c r="Q821" s="71">
        <v>631.98730477908055</v>
      </c>
    </row>
    <row r="822" spans="1:17" ht="12.75" customHeight="1">
      <c r="A822" s="60"/>
      <c r="B822" s="61" t="s">
        <v>775</v>
      </c>
      <c r="C822" s="50" t="s">
        <v>769</v>
      </c>
      <c r="D822" s="19">
        <v>8</v>
      </c>
      <c r="E822" s="19">
        <v>1955</v>
      </c>
      <c r="F822" s="62">
        <v>15.9</v>
      </c>
      <c r="G822" s="62">
        <v>0</v>
      </c>
      <c r="H822" s="62">
        <v>0</v>
      </c>
      <c r="I822" s="62">
        <v>13.65</v>
      </c>
      <c r="J822" s="63">
        <v>390.37</v>
      </c>
      <c r="K822" s="63">
        <v>13.65</v>
      </c>
      <c r="L822" s="63">
        <v>390.37</v>
      </c>
      <c r="M822" s="64">
        <f>K822/L822</f>
        <v>3.496682634423752E-2</v>
      </c>
      <c r="N822" s="63">
        <v>308.60000000000002</v>
      </c>
      <c r="O822" s="63">
        <f>M822*N822</f>
        <v>10.790762609831699</v>
      </c>
      <c r="P822" s="63">
        <f>M822*60*1000</f>
        <v>2098.0095806542513</v>
      </c>
      <c r="Q822" s="65">
        <f>P822*N822/1000</f>
        <v>647.44575658990198</v>
      </c>
    </row>
    <row r="823" spans="1:17" ht="12.75" customHeight="1">
      <c r="A823" s="60"/>
      <c r="B823" s="61" t="s">
        <v>775</v>
      </c>
      <c r="C823" s="50" t="s">
        <v>768</v>
      </c>
      <c r="D823" s="19">
        <v>8</v>
      </c>
      <c r="E823" s="19">
        <v>1955</v>
      </c>
      <c r="F823" s="62">
        <v>13.7</v>
      </c>
      <c r="G823" s="62">
        <v>0</v>
      </c>
      <c r="H823" s="62">
        <v>0</v>
      </c>
      <c r="I823" s="62">
        <v>13.7</v>
      </c>
      <c r="J823" s="63">
        <v>391.58</v>
      </c>
      <c r="K823" s="63">
        <v>13.7</v>
      </c>
      <c r="L823" s="63">
        <v>391.58</v>
      </c>
      <c r="M823" s="64">
        <f>K823/L823</f>
        <v>3.4986465090147606E-2</v>
      </c>
      <c r="N823" s="63">
        <v>308.60000000000002</v>
      </c>
      <c r="O823" s="63">
        <f>M823*N823</f>
        <v>10.796823126819552</v>
      </c>
      <c r="P823" s="63">
        <f>M823*60*1000</f>
        <v>2099.1879054088563</v>
      </c>
      <c r="Q823" s="65">
        <f>P823*N823/1000</f>
        <v>647.80938760917309</v>
      </c>
    </row>
    <row r="824" spans="1:17" ht="12.75" customHeight="1">
      <c r="A824" s="60"/>
      <c r="B824" s="61" t="s">
        <v>518</v>
      </c>
      <c r="C824" s="50" t="s">
        <v>516</v>
      </c>
      <c r="D824" s="19">
        <v>16</v>
      </c>
      <c r="E824" s="19">
        <v>1966</v>
      </c>
      <c r="F824" s="62">
        <f>SUM(G824:I824)</f>
        <v>16.422000000000001</v>
      </c>
      <c r="G824" s="62">
        <v>0</v>
      </c>
      <c r="H824" s="62">
        <v>0</v>
      </c>
      <c r="I824" s="62">
        <v>16.422000000000001</v>
      </c>
      <c r="J824" s="63">
        <v>468.4</v>
      </c>
      <c r="K824" s="63">
        <v>16.422000000000001</v>
      </c>
      <c r="L824" s="63">
        <v>468.4</v>
      </c>
      <c r="M824" s="64">
        <f>K824/L824</f>
        <v>3.5059777967549104E-2</v>
      </c>
      <c r="N824" s="63">
        <v>290.2</v>
      </c>
      <c r="O824" s="63">
        <f>M824*N824</f>
        <v>10.17434756618275</v>
      </c>
      <c r="P824" s="63">
        <f>M824*60*1000</f>
        <v>2103.5866780529464</v>
      </c>
      <c r="Q824" s="65">
        <f>P824*N824/1000</f>
        <v>610.46085397096499</v>
      </c>
    </row>
    <row r="825" spans="1:17" ht="12.75" customHeight="1">
      <c r="A825" s="60"/>
      <c r="B825" s="61" t="s">
        <v>213</v>
      </c>
      <c r="C825" s="50" t="s">
        <v>206</v>
      </c>
      <c r="D825" s="19">
        <v>8</v>
      </c>
      <c r="E825" s="19">
        <v>1976</v>
      </c>
      <c r="F825" s="62">
        <v>14.18</v>
      </c>
      <c r="G825" s="62"/>
      <c r="H825" s="62"/>
      <c r="I825" s="62">
        <v>14.18</v>
      </c>
      <c r="J825" s="63">
        <v>404.24</v>
      </c>
      <c r="K825" s="63">
        <v>14.18</v>
      </c>
      <c r="L825" s="63">
        <v>404.24</v>
      </c>
      <c r="M825" s="64">
        <f>K825/L825</f>
        <v>3.5078171383336632E-2</v>
      </c>
      <c r="N825" s="63">
        <v>206.55500000000001</v>
      </c>
      <c r="O825" s="63">
        <f>K825*N825/J825</f>
        <v>7.2455716900850984</v>
      </c>
      <c r="P825" s="63">
        <f>M825*60*1000</f>
        <v>2104.6902830001982</v>
      </c>
      <c r="Q825" s="65">
        <f>O825*60</f>
        <v>434.7343014051059</v>
      </c>
    </row>
    <row r="826" spans="1:17" ht="12.75" customHeight="1">
      <c r="A826" s="60"/>
      <c r="B826" s="61" t="s">
        <v>126</v>
      </c>
      <c r="C826" s="50" t="s">
        <v>56</v>
      </c>
      <c r="D826" s="19">
        <v>55</v>
      </c>
      <c r="E826" s="19">
        <v>1977</v>
      </c>
      <c r="F826" s="62">
        <v>90.37</v>
      </c>
      <c r="G826" s="62">
        <v>4.03</v>
      </c>
      <c r="H826" s="62">
        <v>8.56</v>
      </c>
      <c r="I826" s="62">
        <f>F826-G826-H826</f>
        <v>77.78</v>
      </c>
      <c r="J826" s="63">
        <v>2217.3200000000002</v>
      </c>
      <c r="K826" s="63">
        <f>I826/J826*L826</f>
        <v>77.78</v>
      </c>
      <c r="L826" s="63">
        <v>2217.3200000000002</v>
      </c>
      <c r="M826" s="64">
        <f>K826/L826</f>
        <v>3.5078382912705423E-2</v>
      </c>
      <c r="N826" s="63">
        <v>281.32900000000001</v>
      </c>
      <c r="O826" s="63">
        <f>M826*N826</f>
        <v>9.8685663864485047</v>
      </c>
      <c r="P826" s="63">
        <f>M826*60*1000</f>
        <v>2104.7029747623255</v>
      </c>
      <c r="Q826" s="65">
        <f>P826*N826/1000</f>
        <v>592.11398318691033</v>
      </c>
    </row>
    <row r="827" spans="1:17" ht="12.75" customHeight="1">
      <c r="A827" s="60"/>
      <c r="B827" s="72" t="s">
        <v>151</v>
      </c>
      <c r="C827" s="50" t="s">
        <v>147</v>
      </c>
      <c r="D827" s="19">
        <v>48</v>
      </c>
      <c r="E827" s="19">
        <v>1957</v>
      </c>
      <c r="F827" s="62">
        <f>G827+H827+I827</f>
        <v>40.090000000000003</v>
      </c>
      <c r="G827" s="62">
        <v>0.95299999999999996</v>
      </c>
      <c r="H827" s="62">
        <v>0.01</v>
      </c>
      <c r="I827" s="62">
        <v>39.127000000000002</v>
      </c>
      <c r="J827" s="63">
        <v>1114.8599999999999</v>
      </c>
      <c r="K827" s="63">
        <v>39.127000000000002</v>
      </c>
      <c r="L827" s="63">
        <v>1114.8599999999999</v>
      </c>
      <c r="M827" s="64">
        <f>K827/L827</f>
        <v>3.5095886479019796E-2</v>
      </c>
      <c r="N827" s="63">
        <v>216</v>
      </c>
      <c r="O827" s="63">
        <f>M827*N827*1.09</f>
        <v>8.2629755126204216</v>
      </c>
      <c r="P827" s="63">
        <f>M827*60*1000</f>
        <v>2105.7531887411874</v>
      </c>
      <c r="Q827" s="65">
        <f>P827*N827/1000</f>
        <v>454.84268876809648</v>
      </c>
    </row>
    <row r="828" spans="1:17" ht="12.75" customHeight="1">
      <c r="A828" s="60"/>
      <c r="B828" s="61" t="s">
        <v>126</v>
      </c>
      <c r="C828" s="50" t="s">
        <v>118</v>
      </c>
      <c r="D828" s="19">
        <v>103</v>
      </c>
      <c r="E828" s="19">
        <v>1972</v>
      </c>
      <c r="F828" s="62">
        <v>114.31</v>
      </c>
      <c r="G828" s="62">
        <v>7.52</v>
      </c>
      <c r="H828" s="62">
        <v>15.98</v>
      </c>
      <c r="I828" s="62">
        <f>F828-G828-H828</f>
        <v>90.81</v>
      </c>
      <c r="J828" s="63">
        <v>2584.1</v>
      </c>
      <c r="K828" s="63">
        <f>I828/J828*L828</f>
        <v>87.498936883247566</v>
      </c>
      <c r="L828" s="63">
        <v>2489.88</v>
      </c>
      <c r="M828" s="64">
        <f>K828/L828</f>
        <v>3.5141828876591466E-2</v>
      </c>
      <c r="N828" s="63">
        <v>281.32900000000001</v>
      </c>
      <c r="O828" s="63">
        <f>M828*N828</f>
        <v>9.8864155760226016</v>
      </c>
      <c r="P828" s="63">
        <f>M828*60*1000</f>
        <v>2108.509732595488</v>
      </c>
      <c r="Q828" s="65">
        <f>P828*N828/1000</f>
        <v>593.18493456135604</v>
      </c>
    </row>
    <row r="829" spans="1:17" ht="12.75" customHeight="1">
      <c r="A829" s="60"/>
      <c r="B829" s="72" t="s">
        <v>326</v>
      </c>
      <c r="C829" s="50" t="s">
        <v>324</v>
      </c>
      <c r="D829" s="19">
        <v>9</v>
      </c>
      <c r="E829" s="19"/>
      <c r="F829" s="62">
        <f>SUM(I829+H829+G829)</f>
        <v>10.02</v>
      </c>
      <c r="G829" s="62">
        <v>0.56100000000000005</v>
      </c>
      <c r="H829" s="62"/>
      <c r="I829" s="62">
        <v>9.4589999999999996</v>
      </c>
      <c r="J829" s="63">
        <v>268.74</v>
      </c>
      <c r="K829" s="63">
        <v>9.4589999999999996</v>
      </c>
      <c r="L829" s="63">
        <v>268.74</v>
      </c>
      <c r="M829" s="64">
        <f>K829/L829</f>
        <v>3.5197588747488275E-2</v>
      </c>
      <c r="N829" s="63">
        <v>206.45</v>
      </c>
      <c r="O829" s="63">
        <f>M829*N829</f>
        <v>7.2665421969189543</v>
      </c>
      <c r="P829" s="63">
        <f>M829*60*1000</f>
        <v>2111.8553248492967</v>
      </c>
      <c r="Q829" s="65">
        <f>P829*N829/1000</f>
        <v>435.99253181513728</v>
      </c>
    </row>
    <row r="830" spans="1:17" ht="12.75" customHeight="1">
      <c r="A830" s="60"/>
      <c r="B830" s="61" t="s">
        <v>43</v>
      </c>
      <c r="C830" s="50" t="s">
        <v>600</v>
      </c>
      <c r="D830" s="19">
        <v>10</v>
      </c>
      <c r="E830" s="19" t="s">
        <v>42</v>
      </c>
      <c r="F830" s="62">
        <f>G830+H830+I830</f>
        <v>21.9</v>
      </c>
      <c r="G830" s="62">
        <v>0.82299999999999995</v>
      </c>
      <c r="H830" s="62">
        <v>1.6</v>
      </c>
      <c r="I830" s="62">
        <v>19.477</v>
      </c>
      <c r="J830" s="63">
        <v>552.12</v>
      </c>
      <c r="K830" s="63">
        <f>I830</f>
        <v>19.477</v>
      </c>
      <c r="L830" s="63">
        <f>J830</f>
        <v>552.12</v>
      </c>
      <c r="M830" s="64">
        <f>K830/L830</f>
        <v>3.5276751430848366E-2</v>
      </c>
      <c r="N830" s="63">
        <v>328.42</v>
      </c>
      <c r="O830" s="63">
        <f>M830*N830</f>
        <v>11.585590704919221</v>
      </c>
      <c r="P830" s="63">
        <f>M830*60*1000</f>
        <v>2116.605085850902</v>
      </c>
      <c r="Q830" s="65">
        <f>P830*N830/1000</f>
        <v>695.13544229515333</v>
      </c>
    </row>
    <row r="831" spans="1:17" ht="12.75" customHeight="1">
      <c r="A831" s="60"/>
      <c r="B831" s="72" t="s">
        <v>241</v>
      </c>
      <c r="C831" s="50" t="s">
        <v>250</v>
      </c>
      <c r="D831" s="19">
        <v>18</v>
      </c>
      <c r="E831" s="19">
        <v>1987</v>
      </c>
      <c r="F831" s="62">
        <v>27.742999999999999</v>
      </c>
      <c r="G831" s="62">
        <v>2.27</v>
      </c>
      <c r="H831" s="62">
        <v>2.4</v>
      </c>
      <c r="I831" s="62">
        <v>23.076000000000001</v>
      </c>
      <c r="J831" s="63">
        <v>650.79999999999995</v>
      </c>
      <c r="K831" s="63">
        <v>23.1</v>
      </c>
      <c r="L831" s="63">
        <v>650.79999999999995</v>
      </c>
      <c r="M831" s="64">
        <f>K831/L831</f>
        <v>3.5494775660725265E-2</v>
      </c>
      <c r="N831" s="63">
        <v>309.887</v>
      </c>
      <c r="O831" s="63">
        <f>M831*N831</f>
        <v>10.999369545175171</v>
      </c>
      <c r="P831" s="63">
        <f>M831*60*1000</f>
        <v>2129.686539643516</v>
      </c>
      <c r="Q831" s="65">
        <f>P831*N831/1000</f>
        <v>659.96217271051023</v>
      </c>
    </row>
    <row r="832" spans="1:17" ht="12.75" customHeight="1">
      <c r="A832" s="60"/>
      <c r="B832" s="72" t="s">
        <v>278</v>
      </c>
      <c r="C832" s="50" t="s">
        <v>276</v>
      </c>
      <c r="D832" s="19">
        <v>4</v>
      </c>
      <c r="E832" s="19" t="s">
        <v>42</v>
      </c>
      <c r="F832" s="62">
        <f>SUM(G832:I832)</f>
        <v>10.564</v>
      </c>
      <c r="G832" s="62">
        <v>0.71399999999999997</v>
      </c>
      <c r="H832" s="62">
        <v>0.65</v>
      </c>
      <c r="I832" s="62">
        <v>9.1999999999999993</v>
      </c>
      <c r="J832" s="63">
        <v>258.86</v>
      </c>
      <c r="K832" s="63">
        <v>9.1999999999999993</v>
      </c>
      <c r="L832" s="63">
        <v>258.86</v>
      </c>
      <c r="M832" s="83">
        <f>K832/L832</f>
        <v>3.5540446573437377E-2</v>
      </c>
      <c r="N832" s="84">
        <v>207.8</v>
      </c>
      <c r="O832" s="85">
        <f>M832*N832</f>
        <v>7.3853047979602877</v>
      </c>
      <c r="P832" s="85">
        <f>M832*60*1000</f>
        <v>2132.4267944062426</v>
      </c>
      <c r="Q832" s="86">
        <f>P832*N832/1000</f>
        <v>443.11828787761721</v>
      </c>
    </row>
    <row r="833" spans="1:17" ht="12.75" customHeight="1">
      <c r="A833" s="60"/>
      <c r="B833" s="61" t="s">
        <v>213</v>
      </c>
      <c r="C833" s="50" t="s">
        <v>210</v>
      </c>
      <c r="D833" s="19">
        <v>24</v>
      </c>
      <c r="E833" s="19">
        <v>1961</v>
      </c>
      <c r="F833" s="62">
        <v>32.44</v>
      </c>
      <c r="G833" s="62"/>
      <c r="H833" s="62"/>
      <c r="I833" s="62">
        <v>32.44</v>
      </c>
      <c r="J833" s="63">
        <v>909.58</v>
      </c>
      <c r="K833" s="63">
        <v>32.44</v>
      </c>
      <c r="L833" s="63">
        <v>909.58</v>
      </c>
      <c r="M833" s="64">
        <f>K833/L833</f>
        <v>3.5664812330965939E-2</v>
      </c>
      <c r="N833" s="63">
        <v>206.55500000000001</v>
      </c>
      <c r="O833" s="63">
        <f>K833*N833/J833</f>
        <v>7.3667453110226688</v>
      </c>
      <c r="P833" s="63">
        <f>M833*60*1000</f>
        <v>2139.8887398579564</v>
      </c>
      <c r="Q833" s="65">
        <f>O833*60</f>
        <v>442.00471866136013</v>
      </c>
    </row>
    <row r="834" spans="1:17" ht="12.75" customHeight="1">
      <c r="A834" s="60"/>
      <c r="B834" s="61" t="s">
        <v>980</v>
      </c>
      <c r="C834" s="50" t="s">
        <v>970</v>
      </c>
      <c r="D834" s="19">
        <v>6</v>
      </c>
      <c r="E834" s="19">
        <v>1957</v>
      </c>
      <c r="F834" s="62">
        <v>13.385</v>
      </c>
      <c r="G834" s="62">
        <v>1.8979999999999999</v>
      </c>
      <c r="H834" s="62">
        <v>0.08</v>
      </c>
      <c r="I834" s="62">
        <v>11.407</v>
      </c>
      <c r="J834" s="63">
        <v>319.77999999999997</v>
      </c>
      <c r="K834" s="63">
        <v>11.407</v>
      </c>
      <c r="L834" s="63">
        <v>319.77999999999997</v>
      </c>
      <c r="M834" s="64">
        <f>K834/L834</f>
        <v>3.5671399086872231E-2</v>
      </c>
      <c r="N834" s="63">
        <v>275.22500000000002</v>
      </c>
      <c r="O834" s="63">
        <f>M834*N834</f>
        <v>9.8176608136844106</v>
      </c>
      <c r="P834" s="63">
        <f>M834*60*1000</f>
        <v>2140.2839452123339</v>
      </c>
      <c r="Q834" s="65">
        <f>P834*N834/1000</f>
        <v>589.05964882106457</v>
      </c>
    </row>
    <row r="835" spans="1:17" ht="12.75" customHeight="1">
      <c r="A835" s="60"/>
      <c r="B835" s="61" t="s">
        <v>980</v>
      </c>
      <c r="C835" s="50" t="s">
        <v>970</v>
      </c>
      <c r="D835" s="19">
        <v>6</v>
      </c>
      <c r="E835" s="19">
        <v>1957</v>
      </c>
      <c r="F835" s="62">
        <v>13.385</v>
      </c>
      <c r="G835" s="62">
        <v>1.8979999999999999</v>
      </c>
      <c r="H835" s="62">
        <v>0.08</v>
      </c>
      <c r="I835" s="62">
        <v>11.407</v>
      </c>
      <c r="J835" s="63">
        <v>319.77999999999997</v>
      </c>
      <c r="K835" s="63">
        <v>11.407</v>
      </c>
      <c r="L835" s="63">
        <v>319.77999999999997</v>
      </c>
      <c r="M835" s="64">
        <f>K835/L835</f>
        <v>3.5671399086872231E-2</v>
      </c>
      <c r="N835" s="63">
        <v>275.22500000000002</v>
      </c>
      <c r="O835" s="63">
        <f>M835*N835</f>
        <v>9.8176608136844106</v>
      </c>
      <c r="P835" s="63">
        <f>M835*60*1000</f>
        <v>2140.2839452123339</v>
      </c>
      <c r="Q835" s="65">
        <f>P835*N835/1000</f>
        <v>589.05964882106457</v>
      </c>
    </row>
    <row r="836" spans="1:17" ht="12.75" customHeight="1">
      <c r="A836" s="60"/>
      <c r="B836" s="61" t="s">
        <v>743</v>
      </c>
      <c r="C836" s="50" t="s">
        <v>739</v>
      </c>
      <c r="D836" s="19">
        <v>75</v>
      </c>
      <c r="E836" s="19">
        <v>1963</v>
      </c>
      <c r="F836" s="62">
        <v>54.964399999999998</v>
      </c>
      <c r="G836" s="62">
        <v>6.9143999999999997</v>
      </c>
      <c r="H836" s="62">
        <v>0.75</v>
      </c>
      <c r="I836" s="62">
        <v>47.3</v>
      </c>
      <c r="J836" s="63">
        <v>1322.83</v>
      </c>
      <c r="K836" s="63">
        <v>47.3</v>
      </c>
      <c r="L836" s="63">
        <v>1322.83</v>
      </c>
      <c r="M836" s="64">
        <f>K836/L836</f>
        <v>3.5756673193078473E-2</v>
      </c>
      <c r="N836" s="63">
        <v>249.16499999999999</v>
      </c>
      <c r="O836" s="63">
        <f>M836*N836</f>
        <v>8.9093114761533965</v>
      </c>
      <c r="P836" s="63">
        <f>M836*60*1000</f>
        <v>2145.4003915847084</v>
      </c>
      <c r="Q836" s="65">
        <f>P836*N836/1000</f>
        <v>534.55868856920381</v>
      </c>
    </row>
    <row r="837" spans="1:17" ht="12.75" customHeight="1">
      <c r="A837" s="60"/>
      <c r="B837" s="61" t="s">
        <v>213</v>
      </c>
      <c r="C837" s="50" t="s">
        <v>212</v>
      </c>
      <c r="D837" s="19">
        <v>8</v>
      </c>
      <c r="E837" s="19">
        <v>1960</v>
      </c>
      <c r="F837" s="62">
        <v>10.35</v>
      </c>
      <c r="G837" s="62"/>
      <c r="H837" s="62"/>
      <c r="I837" s="62">
        <v>10.35</v>
      </c>
      <c r="J837" s="63">
        <v>288.58</v>
      </c>
      <c r="K837" s="63">
        <v>10.35</v>
      </c>
      <c r="L837" s="63">
        <v>288.58</v>
      </c>
      <c r="M837" s="64">
        <f>K837/L837</f>
        <v>3.5865271328574401E-2</v>
      </c>
      <c r="N837" s="63">
        <v>206.55500000000001</v>
      </c>
      <c r="O837" s="63">
        <f>K837*N837/J837</f>
        <v>7.4081511192736853</v>
      </c>
      <c r="P837" s="63">
        <f>M837*60*1000</f>
        <v>2151.9162797144641</v>
      </c>
      <c r="Q837" s="65">
        <f>O837*60</f>
        <v>444.48906715642113</v>
      </c>
    </row>
    <row r="838" spans="1:17" ht="12.75" customHeight="1">
      <c r="A838" s="60"/>
      <c r="B838" s="61" t="s">
        <v>43</v>
      </c>
      <c r="C838" s="50" t="s">
        <v>601</v>
      </c>
      <c r="D838" s="19">
        <v>13</v>
      </c>
      <c r="E838" s="19" t="s">
        <v>42</v>
      </c>
      <c r="F838" s="62">
        <f>G838+H838+I838</f>
        <v>27.254000000000001</v>
      </c>
      <c r="G838" s="62">
        <v>0.96</v>
      </c>
      <c r="H838" s="62">
        <v>2.25</v>
      </c>
      <c r="I838" s="62">
        <v>24.044</v>
      </c>
      <c r="J838" s="63">
        <v>880.52</v>
      </c>
      <c r="K838" s="63">
        <v>18.788</v>
      </c>
      <c r="L838" s="63">
        <v>522.48</v>
      </c>
      <c r="M838" s="64">
        <f>K838/L838</f>
        <v>3.5959271168274382E-2</v>
      </c>
      <c r="N838" s="63">
        <v>328.42</v>
      </c>
      <c r="O838" s="63">
        <f>M838*N838</f>
        <v>11.809743837084673</v>
      </c>
      <c r="P838" s="63">
        <f>M838*60*1000</f>
        <v>2157.5562700964629</v>
      </c>
      <c r="Q838" s="65">
        <f>P838*N838/1000</f>
        <v>708.58463022508045</v>
      </c>
    </row>
    <row r="839" spans="1:17" ht="12.75" customHeight="1">
      <c r="A839" s="60"/>
      <c r="B839" s="61" t="s">
        <v>775</v>
      </c>
      <c r="C839" s="50" t="s">
        <v>770</v>
      </c>
      <c r="D839" s="19">
        <v>10</v>
      </c>
      <c r="E839" s="19">
        <v>1955</v>
      </c>
      <c r="F839" s="62">
        <v>13.2</v>
      </c>
      <c r="G839" s="62">
        <v>0</v>
      </c>
      <c r="H839" s="62">
        <v>0</v>
      </c>
      <c r="I839" s="62">
        <v>13.2</v>
      </c>
      <c r="J839" s="63">
        <v>365.19</v>
      </c>
      <c r="K839" s="63">
        <v>13.2</v>
      </c>
      <c r="L839" s="63">
        <v>365.19</v>
      </c>
      <c r="M839" s="64">
        <f>K839/L839</f>
        <v>3.6145568060461673E-2</v>
      </c>
      <c r="N839" s="63">
        <v>308.60000000000002</v>
      </c>
      <c r="O839" s="63">
        <f>M839*N839</f>
        <v>11.154522303458473</v>
      </c>
      <c r="P839" s="63">
        <f>M839*60*1000</f>
        <v>2168.7340836277003</v>
      </c>
      <c r="Q839" s="65">
        <f>P839*N839/1000</f>
        <v>669.27133820750828</v>
      </c>
    </row>
    <row r="840" spans="1:17" ht="12.75" customHeight="1">
      <c r="A840" s="60"/>
      <c r="B840" s="61" t="s">
        <v>775</v>
      </c>
      <c r="C840" s="50" t="s">
        <v>771</v>
      </c>
      <c r="D840" s="19">
        <v>12</v>
      </c>
      <c r="E840" s="19">
        <v>1960</v>
      </c>
      <c r="F840" s="62">
        <v>19</v>
      </c>
      <c r="G840" s="62">
        <v>0</v>
      </c>
      <c r="H840" s="62">
        <v>0</v>
      </c>
      <c r="I840" s="62">
        <v>19</v>
      </c>
      <c r="J840" s="63">
        <v>524.47</v>
      </c>
      <c r="K840" s="63">
        <v>19</v>
      </c>
      <c r="L840" s="63">
        <v>524.47</v>
      </c>
      <c r="M840" s="64">
        <f>K840/L840</f>
        <v>3.6227048258241655E-2</v>
      </c>
      <c r="N840" s="63">
        <v>308.60000000000002</v>
      </c>
      <c r="O840" s="63">
        <f>M840*N840</f>
        <v>11.179667092493375</v>
      </c>
      <c r="P840" s="63">
        <f>M840*60*1000</f>
        <v>2173.6228954944995</v>
      </c>
      <c r="Q840" s="65">
        <f>P840*N840/1000</f>
        <v>670.78002554960256</v>
      </c>
    </row>
    <row r="841" spans="1:17" ht="12.75" customHeight="1">
      <c r="A841" s="60"/>
      <c r="B841" s="72" t="s">
        <v>808</v>
      </c>
      <c r="C841" s="66" t="s">
        <v>806</v>
      </c>
      <c r="D841" s="67">
        <v>45</v>
      </c>
      <c r="E841" s="67">
        <v>1982</v>
      </c>
      <c r="F841" s="68">
        <v>52.359000000000002</v>
      </c>
      <c r="G841" s="68">
        <v>3.9073440000000002</v>
      </c>
      <c r="H841" s="68">
        <v>0.44</v>
      </c>
      <c r="I841" s="68">
        <v>48.011653000000003</v>
      </c>
      <c r="J841" s="69">
        <v>1563.22</v>
      </c>
      <c r="K841" s="69">
        <v>48.011653000000003</v>
      </c>
      <c r="L841" s="69">
        <v>1321.74</v>
      </c>
      <c r="M841" s="70">
        <v>3.6324581990406585E-2</v>
      </c>
      <c r="N841" s="69">
        <v>286.452</v>
      </c>
      <c r="O841" s="69">
        <v>10.405249160315947</v>
      </c>
      <c r="P841" s="69">
        <v>2179.474919424395</v>
      </c>
      <c r="Q841" s="71">
        <v>624.3149496189568</v>
      </c>
    </row>
    <row r="842" spans="1:17" ht="12.75" customHeight="1">
      <c r="A842" s="60"/>
      <c r="B842" s="61" t="s">
        <v>953</v>
      </c>
      <c r="C842" s="66" t="s">
        <v>951</v>
      </c>
      <c r="D842" s="67">
        <v>5</v>
      </c>
      <c r="E842" s="67">
        <v>1935</v>
      </c>
      <c r="F842" s="68">
        <v>12.48</v>
      </c>
      <c r="G842" s="68">
        <v>0.45900000000000002</v>
      </c>
      <c r="H842" s="68">
        <v>0.32</v>
      </c>
      <c r="I842" s="68">
        <v>11.700999999999999</v>
      </c>
      <c r="J842" s="69">
        <v>321.79000000000002</v>
      </c>
      <c r="K842" s="69">
        <v>11.700999999999999</v>
      </c>
      <c r="L842" s="69">
        <v>321.79000000000002</v>
      </c>
      <c r="M842" s="70">
        <v>3.6362223810559674E-2</v>
      </c>
      <c r="N842" s="69">
        <v>267.26799999999997</v>
      </c>
      <c r="O842" s="69">
        <v>9.7184588334006623</v>
      </c>
      <c r="P842" s="69">
        <v>2181.7334286335804</v>
      </c>
      <c r="Q842" s="71">
        <v>583.10753000403975</v>
      </c>
    </row>
    <row r="843" spans="1:17" ht="12.75" customHeight="1">
      <c r="A843" s="60"/>
      <c r="B843" s="61" t="s">
        <v>980</v>
      </c>
      <c r="C843" s="50" t="s">
        <v>974</v>
      </c>
      <c r="D843" s="19">
        <v>6</v>
      </c>
      <c r="E843" s="19">
        <v>1985</v>
      </c>
      <c r="F843" s="62">
        <v>9.6289999999999996</v>
      </c>
      <c r="G843" s="62">
        <v>0.28299999999999997</v>
      </c>
      <c r="H843" s="62">
        <v>0.96</v>
      </c>
      <c r="I843" s="62">
        <v>8.5860000000000003</v>
      </c>
      <c r="J843" s="63">
        <v>230.55</v>
      </c>
      <c r="K843" s="63">
        <v>7.0339999999999998</v>
      </c>
      <c r="L843" s="63">
        <v>193.38</v>
      </c>
      <c r="M843" s="64">
        <f>K843/L843</f>
        <v>3.6373978694797804E-2</v>
      </c>
      <c r="N843" s="63">
        <v>275.22500000000002</v>
      </c>
      <c r="O843" s="63">
        <f>M843*N843</f>
        <v>10.011028286275726</v>
      </c>
      <c r="P843" s="63">
        <f>M843*60*1000</f>
        <v>2182.4387216878681</v>
      </c>
      <c r="Q843" s="65">
        <f>P843*N843/1000</f>
        <v>600.6616971765435</v>
      </c>
    </row>
    <row r="844" spans="1:17" ht="12.75" customHeight="1">
      <c r="A844" s="60"/>
      <c r="B844" s="72" t="s">
        <v>265</v>
      </c>
      <c r="C844" s="50" t="s">
        <v>656</v>
      </c>
      <c r="D844" s="19">
        <v>4</v>
      </c>
      <c r="E844" s="19">
        <v>1954</v>
      </c>
      <c r="F844" s="62">
        <v>10.676</v>
      </c>
      <c r="G844" s="62">
        <v>0.22489999999999999</v>
      </c>
      <c r="H844" s="62">
        <v>0.64</v>
      </c>
      <c r="I844" s="62">
        <f>F844-G844-H844</f>
        <v>9.8110999999999997</v>
      </c>
      <c r="J844" s="63">
        <v>268.89999999999998</v>
      </c>
      <c r="K844" s="63">
        <v>9.8109999999999999</v>
      </c>
      <c r="L844" s="63">
        <v>268.89999999999998</v>
      </c>
      <c r="M844" s="64">
        <f>K844/L844</f>
        <v>3.6485682409817782E-2</v>
      </c>
      <c r="N844" s="63">
        <v>251.35</v>
      </c>
      <c r="O844" s="63">
        <f>M844*N844</f>
        <v>9.1706762737076986</v>
      </c>
      <c r="P844" s="63">
        <f>M844*60*1000</f>
        <v>2189.1409445890672</v>
      </c>
      <c r="Q844" s="65">
        <f>P844*N844/1000</f>
        <v>550.24057642246203</v>
      </c>
    </row>
    <row r="845" spans="1:17" ht="12.75" customHeight="1">
      <c r="A845" s="60"/>
      <c r="B845" s="72" t="s">
        <v>151</v>
      </c>
      <c r="C845" s="50" t="s">
        <v>145</v>
      </c>
      <c r="D845" s="19">
        <v>8</v>
      </c>
      <c r="E845" s="19">
        <v>1962</v>
      </c>
      <c r="F845" s="62">
        <f>G845+H845+I845</f>
        <v>13.084</v>
      </c>
      <c r="G845" s="62">
        <v>0.32700000000000001</v>
      </c>
      <c r="H845" s="62">
        <v>1.1200000000000001</v>
      </c>
      <c r="I845" s="62">
        <v>11.637</v>
      </c>
      <c r="J845" s="63">
        <v>318.54000000000002</v>
      </c>
      <c r="K845" s="63">
        <v>11.637</v>
      </c>
      <c r="L845" s="63">
        <v>318.54000000000002</v>
      </c>
      <c r="M845" s="64">
        <f>K845/L845</f>
        <v>3.6532303635336223E-2</v>
      </c>
      <c r="N845" s="63">
        <v>216</v>
      </c>
      <c r="O845" s="63">
        <f>M845*N845*1.09</f>
        <v>8.6011655679035606</v>
      </c>
      <c r="P845" s="63">
        <f>M845*60*1000</f>
        <v>2191.9382181201736</v>
      </c>
      <c r="Q845" s="65">
        <f>P845*N845/1000</f>
        <v>473.45865511395749</v>
      </c>
    </row>
    <row r="846" spans="1:17" ht="12.75" customHeight="1">
      <c r="A846" s="60"/>
      <c r="B846" s="72" t="s">
        <v>172</v>
      </c>
      <c r="C846" s="73" t="s">
        <v>575</v>
      </c>
      <c r="D846" s="74">
        <v>4</v>
      </c>
      <c r="E846" s="103" t="s">
        <v>42</v>
      </c>
      <c r="F846" s="76">
        <v>7.62</v>
      </c>
      <c r="G846" s="76">
        <v>0.21</v>
      </c>
      <c r="H846" s="77">
        <v>0.4</v>
      </c>
      <c r="I846" s="76">
        <v>7.01</v>
      </c>
      <c r="J846" s="78">
        <v>191.55</v>
      </c>
      <c r="K846" s="79">
        <v>7.01</v>
      </c>
      <c r="L846" s="78">
        <v>191.55</v>
      </c>
      <c r="M846" s="80">
        <f>K846/L846</f>
        <v>3.659618898459932E-2</v>
      </c>
      <c r="N846" s="81">
        <v>223.3</v>
      </c>
      <c r="O846" s="81">
        <f>M846*N846</f>
        <v>8.171929000261029</v>
      </c>
      <c r="P846" s="81">
        <f>M846*60*1000</f>
        <v>2195.7713390759591</v>
      </c>
      <c r="Q846" s="82">
        <f>P846*N846/1000</f>
        <v>490.31574001566167</v>
      </c>
    </row>
    <row r="847" spans="1:17" ht="12.75" customHeight="1">
      <c r="A847" s="60"/>
      <c r="B847" s="61" t="s">
        <v>980</v>
      </c>
      <c r="C847" s="50" t="s">
        <v>973</v>
      </c>
      <c r="D847" s="19">
        <v>5</v>
      </c>
      <c r="E847" s="19">
        <v>1984</v>
      </c>
      <c r="F847" s="62">
        <v>6.8129999999999997</v>
      </c>
      <c r="G847" s="62">
        <v>0.113</v>
      </c>
      <c r="H847" s="62">
        <v>0.08</v>
      </c>
      <c r="I847" s="62">
        <v>6.62</v>
      </c>
      <c r="J847" s="63">
        <v>180.46</v>
      </c>
      <c r="K847" s="63">
        <v>6.62</v>
      </c>
      <c r="L847" s="63">
        <v>180.46</v>
      </c>
      <c r="M847" s="64">
        <f>K847/L847</f>
        <v>3.668402970187299E-2</v>
      </c>
      <c r="N847" s="63">
        <v>275.22500000000002</v>
      </c>
      <c r="O847" s="63">
        <f>M847*N847</f>
        <v>10.096362074697995</v>
      </c>
      <c r="P847" s="63">
        <f>M847*60*1000</f>
        <v>2201.0417821123792</v>
      </c>
      <c r="Q847" s="65">
        <f>P847*N847/1000</f>
        <v>605.78172448187956</v>
      </c>
    </row>
    <row r="848" spans="1:17" ht="12.75" customHeight="1">
      <c r="A848" s="60"/>
      <c r="B848" s="61" t="s">
        <v>919</v>
      </c>
      <c r="C848" s="66" t="s">
        <v>912</v>
      </c>
      <c r="D848" s="67">
        <v>6</v>
      </c>
      <c r="E848" s="67">
        <v>1968</v>
      </c>
      <c r="F848" s="68">
        <v>9.2629999999999999</v>
      </c>
      <c r="G848" s="68">
        <v>0</v>
      </c>
      <c r="H848" s="68">
        <v>0</v>
      </c>
      <c r="I848" s="68">
        <v>9.2630009999999992</v>
      </c>
      <c r="J848" s="69">
        <v>252.14</v>
      </c>
      <c r="K848" s="69">
        <v>9.2630009999999992</v>
      </c>
      <c r="L848" s="69">
        <v>252.14</v>
      </c>
      <c r="M848" s="70">
        <v>3.6737530736892204E-2</v>
      </c>
      <c r="N848" s="69">
        <v>301.27600000000001</v>
      </c>
      <c r="O848" s="69">
        <v>11.068136310287937</v>
      </c>
      <c r="P848" s="69">
        <v>2204.251844213532</v>
      </c>
      <c r="Q848" s="71">
        <v>664.08817861727618</v>
      </c>
    </row>
    <row r="849" spans="1:17" ht="12.75" customHeight="1">
      <c r="A849" s="60"/>
      <c r="B849" s="72" t="s">
        <v>265</v>
      </c>
      <c r="C849" s="50" t="s">
        <v>657</v>
      </c>
      <c r="D849" s="19">
        <v>22</v>
      </c>
      <c r="E849" s="19">
        <v>1961</v>
      </c>
      <c r="F849" s="62">
        <v>34.375</v>
      </c>
      <c r="G849" s="62">
        <v>0.91188000000000002</v>
      </c>
      <c r="H849" s="62">
        <v>0.2</v>
      </c>
      <c r="I849" s="62">
        <f>F849-G849-H849</f>
        <v>33.263120000000001</v>
      </c>
      <c r="J849" s="63">
        <v>900.48</v>
      </c>
      <c r="K849" s="63">
        <v>33.262999999999998</v>
      </c>
      <c r="L849" s="63">
        <v>900.48</v>
      </c>
      <c r="M849" s="64">
        <f>K849/L849</f>
        <v>3.6939187988628282E-2</v>
      </c>
      <c r="N849" s="63">
        <v>251.35</v>
      </c>
      <c r="O849" s="63">
        <f>M849*N849</f>
        <v>9.2846649009417188</v>
      </c>
      <c r="P849" s="63">
        <f>M849*60*1000</f>
        <v>2216.3512793176969</v>
      </c>
      <c r="Q849" s="65">
        <f>P849*N849/1000</f>
        <v>557.07989405650312</v>
      </c>
    </row>
    <row r="850" spans="1:17" ht="12.75" customHeight="1">
      <c r="A850" s="60"/>
      <c r="B850" s="61" t="s">
        <v>980</v>
      </c>
      <c r="C850" s="50" t="s">
        <v>972</v>
      </c>
      <c r="D850" s="19">
        <v>6</v>
      </c>
      <c r="E850" s="19">
        <v>1934</v>
      </c>
      <c r="F850" s="62">
        <v>9.1379999999999999</v>
      </c>
      <c r="G850" s="62">
        <v>0.56699999999999995</v>
      </c>
      <c r="H850" s="62">
        <v>9.6000000000000002E-2</v>
      </c>
      <c r="I850" s="62">
        <v>8.4749999999999996</v>
      </c>
      <c r="J850" s="63">
        <v>229.18</v>
      </c>
      <c r="K850" s="63">
        <v>8.4749999999999996</v>
      </c>
      <c r="L850" s="63">
        <v>229.18</v>
      </c>
      <c r="M850" s="64">
        <f>K850/L850</f>
        <v>3.697966663757745E-2</v>
      </c>
      <c r="N850" s="63">
        <v>275.22500000000002</v>
      </c>
      <c r="O850" s="63">
        <f>M850*N850</f>
        <v>10.177728750327255</v>
      </c>
      <c r="P850" s="63">
        <f>M850*60*1000</f>
        <v>2218.7799982546471</v>
      </c>
      <c r="Q850" s="65">
        <f>P850*N850/1000</f>
        <v>610.66372501963531</v>
      </c>
    </row>
    <row r="851" spans="1:17" ht="12.75" customHeight="1">
      <c r="A851" s="60"/>
      <c r="B851" s="61" t="s">
        <v>126</v>
      </c>
      <c r="C851" s="50" t="s">
        <v>122</v>
      </c>
      <c r="D851" s="19">
        <v>20</v>
      </c>
      <c r="E851" s="19">
        <v>1959</v>
      </c>
      <c r="F851" s="62">
        <v>39.11</v>
      </c>
      <c r="G851" s="62">
        <v>2.65</v>
      </c>
      <c r="H851" s="62">
        <v>0</v>
      </c>
      <c r="I851" s="62">
        <f>F851-G851-H851</f>
        <v>36.46</v>
      </c>
      <c r="J851" s="63">
        <v>985.37</v>
      </c>
      <c r="K851" s="63">
        <f>I851/J851*L851</f>
        <v>36.46</v>
      </c>
      <c r="L851" s="63">
        <v>985.37</v>
      </c>
      <c r="M851" s="64">
        <f>K851/L851</f>
        <v>3.7001329449851322E-2</v>
      </c>
      <c r="N851" s="63">
        <v>281.32900000000001</v>
      </c>
      <c r="O851" s="63">
        <f>M851*N851</f>
        <v>10.409547012797223</v>
      </c>
      <c r="P851" s="63">
        <f>M851*60*1000</f>
        <v>2220.0797669910794</v>
      </c>
      <c r="Q851" s="65">
        <f>P851*N851/1000</f>
        <v>624.57282076783338</v>
      </c>
    </row>
    <row r="852" spans="1:17" ht="12.75" customHeight="1">
      <c r="A852" s="60"/>
      <c r="B852" s="72" t="s">
        <v>240</v>
      </c>
      <c r="C852" s="50" t="s">
        <v>236</v>
      </c>
      <c r="D852" s="19">
        <v>6</v>
      </c>
      <c r="E852" s="19" t="s">
        <v>237</v>
      </c>
      <c r="F852" s="62">
        <f>SUM(G852+H852+I852)</f>
        <v>10.700000000000001</v>
      </c>
      <c r="G852" s="62">
        <v>0.4</v>
      </c>
      <c r="H852" s="62">
        <v>0.9</v>
      </c>
      <c r="I852" s="62">
        <v>9.4</v>
      </c>
      <c r="J852" s="63">
        <v>252.5</v>
      </c>
      <c r="K852" s="63">
        <v>9.4</v>
      </c>
      <c r="L852" s="63">
        <v>252.5</v>
      </c>
      <c r="M852" s="64">
        <f>SUM(K852/L852)</f>
        <v>3.7227722772277226E-2</v>
      </c>
      <c r="N852" s="63">
        <v>231.3</v>
      </c>
      <c r="O852" s="63">
        <f>SUM(M852*N852)</f>
        <v>8.6107722772277224</v>
      </c>
      <c r="P852" s="63">
        <f>SUM(M852*60*1000)</f>
        <v>2233.6633663366333</v>
      </c>
      <c r="Q852" s="65">
        <f>SUM(O852*60)</f>
        <v>516.6463366336634</v>
      </c>
    </row>
    <row r="853" spans="1:17" ht="12.75" customHeight="1">
      <c r="A853" s="60"/>
      <c r="B853" s="72" t="s">
        <v>240</v>
      </c>
      <c r="C853" s="50" t="s">
        <v>232</v>
      </c>
      <c r="D853" s="19">
        <v>8</v>
      </c>
      <c r="E853" s="19">
        <v>1959</v>
      </c>
      <c r="F853" s="62">
        <f>SUM(G853+H853+I853)</f>
        <v>11.4</v>
      </c>
      <c r="G853" s="62"/>
      <c r="H853" s="62">
        <v>0</v>
      </c>
      <c r="I853" s="62">
        <v>11.4</v>
      </c>
      <c r="J853" s="63">
        <v>303.83</v>
      </c>
      <c r="K853" s="63">
        <v>9.6</v>
      </c>
      <c r="L853" s="63">
        <v>256.89999999999998</v>
      </c>
      <c r="M853" s="64">
        <f>SUM(K853/L853)</f>
        <v>3.7368625924484235E-2</v>
      </c>
      <c r="N853" s="63">
        <v>231.3</v>
      </c>
      <c r="O853" s="63">
        <f>SUM(M853*N853)</f>
        <v>8.6433631763332031</v>
      </c>
      <c r="P853" s="63">
        <f>SUM(M853*60*1000)</f>
        <v>2242.1175554690544</v>
      </c>
      <c r="Q853" s="65">
        <f>SUM(O853*60)</f>
        <v>518.60179057999221</v>
      </c>
    </row>
    <row r="854" spans="1:17" ht="12.75" customHeight="1">
      <c r="A854" s="60"/>
      <c r="B854" s="72" t="s">
        <v>240</v>
      </c>
      <c r="C854" s="50" t="s">
        <v>231</v>
      </c>
      <c r="D854" s="19">
        <v>8</v>
      </c>
      <c r="E854" s="19">
        <v>1975</v>
      </c>
      <c r="F854" s="62">
        <f>SUM(G854+H854+I854)</f>
        <v>15.1</v>
      </c>
      <c r="G854" s="62"/>
      <c r="H854" s="62">
        <v>0</v>
      </c>
      <c r="I854" s="62">
        <v>15.1</v>
      </c>
      <c r="J854" s="63">
        <v>402.69</v>
      </c>
      <c r="K854" s="63">
        <v>15.1</v>
      </c>
      <c r="L854" s="63">
        <v>402.69</v>
      </c>
      <c r="M854" s="64">
        <f>SUM(K854/L854)</f>
        <v>3.749782711266731E-2</v>
      </c>
      <c r="N854" s="63">
        <v>231.3</v>
      </c>
      <c r="O854" s="63">
        <f>SUM(M854*N854)</f>
        <v>8.6732474111599487</v>
      </c>
      <c r="P854" s="63">
        <f>SUM(M854*60*1000)</f>
        <v>2249.8696267600385</v>
      </c>
      <c r="Q854" s="65">
        <f>SUM(O854*60)</f>
        <v>520.39484466959698</v>
      </c>
    </row>
    <row r="855" spans="1:17" ht="12.75" customHeight="1">
      <c r="A855" s="60"/>
      <c r="B855" s="61" t="s">
        <v>43</v>
      </c>
      <c r="C855" s="50" t="s">
        <v>602</v>
      </c>
      <c r="D855" s="19">
        <v>23</v>
      </c>
      <c r="E855" s="19">
        <v>1998</v>
      </c>
      <c r="F855" s="62">
        <f>G855+H855+I855</f>
        <v>34.880000000000003</v>
      </c>
      <c r="G855" s="62">
        <v>0</v>
      </c>
      <c r="H855" s="62">
        <v>0</v>
      </c>
      <c r="I855" s="62">
        <v>34.880000000000003</v>
      </c>
      <c r="J855" s="63">
        <v>926.77</v>
      </c>
      <c r="K855" s="63">
        <f>I855</f>
        <v>34.880000000000003</v>
      </c>
      <c r="L855" s="63">
        <f>J855</f>
        <v>926.77</v>
      </c>
      <c r="M855" s="64">
        <f>K855/L855</f>
        <v>3.7636090939499559E-2</v>
      </c>
      <c r="N855" s="63">
        <v>328.42</v>
      </c>
      <c r="O855" s="63">
        <f>M855*N855</f>
        <v>12.360444986350446</v>
      </c>
      <c r="P855" s="63">
        <f>M855*60*1000</f>
        <v>2258.1654563699735</v>
      </c>
      <c r="Q855" s="65">
        <f>P855*N855/1000</f>
        <v>741.62669918102677</v>
      </c>
    </row>
    <row r="856" spans="1:17" ht="12.75" customHeight="1">
      <c r="A856" s="60"/>
      <c r="B856" s="61" t="s">
        <v>43</v>
      </c>
      <c r="C856" s="50" t="s">
        <v>603</v>
      </c>
      <c r="D856" s="19">
        <v>8</v>
      </c>
      <c r="E856" s="19" t="s">
        <v>42</v>
      </c>
      <c r="F856" s="62">
        <f>G856+H856+I856</f>
        <v>15.045999999999999</v>
      </c>
      <c r="G856" s="62">
        <v>0.34599999999999997</v>
      </c>
      <c r="H856" s="62">
        <v>1.28</v>
      </c>
      <c r="I856" s="62">
        <v>13.42</v>
      </c>
      <c r="J856" s="63">
        <v>354.78</v>
      </c>
      <c r="K856" s="63">
        <f>I856</f>
        <v>13.42</v>
      </c>
      <c r="L856" s="63">
        <f>J856</f>
        <v>354.78</v>
      </c>
      <c r="M856" s="64">
        <f>K856/L856</f>
        <v>3.7826258526410736E-2</v>
      </c>
      <c r="N856" s="63">
        <v>328.42</v>
      </c>
      <c r="O856" s="63">
        <f>M856*N856</f>
        <v>12.422899825243814</v>
      </c>
      <c r="P856" s="63">
        <f>M856*60*1000</f>
        <v>2269.5755115846441</v>
      </c>
      <c r="Q856" s="65">
        <f>P856*N856/1000</f>
        <v>745.37398951462887</v>
      </c>
    </row>
    <row r="857" spans="1:17" ht="12.75" customHeight="1">
      <c r="A857" s="60"/>
      <c r="B857" s="61" t="s">
        <v>213</v>
      </c>
      <c r="C857" s="50" t="s">
        <v>209</v>
      </c>
      <c r="D857" s="19">
        <v>24</v>
      </c>
      <c r="E857" s="19">
        <v>1960</v>
      </c>
      <c r="F857" s="62">
        <v>34.69</v>
      </c>
      <c r="G857" s="62"/>
      <c r="H857" s="62"/>
      <c r="I857" s="62">
        <v>34.69</v>
      </c>
      <c r="J857" s="63">
        <v>914.41</v>
      </c>
      <c r="K857" s="63">
        <v>34.69</v>
      </c>
      <c r="L857" s="63">
        <v>914.41</v>
      </c>
      <c r="M857" s="64">
        <f>K857/L857</f>
        <v>3.7937030434925252E-2</v>
      </c>
      <c r="N857" s="63">
        <v>206.55500000000001</v>
      </c>
      <c r="O857" s="63">
        <f>K857*N857/J857</f>
        <v>7.8360833214859849</v>
      </c>
      <c r="P857" s="63">
        <f>M857*60*1000</f>
        <v>2276.2218260955151</v>
      </c>
      <c r="Q857" s="65">
        <f>O857*60</f>
        <v>470.16499928915908</v>
      </c>
    </row>
    <row r="858" spans="1:17" ht="12.75" customHeight="1">
      <c r="A858" s="60"/>
      <c r="B858" s="72" t="s">
        <v>300</v>
      </c>
      <c r="C858" s="50" t="s">
        <v>298</v>
      </c>
      <c r="D858" s="19">
        <v>4</v>
      </c>
      <c r="E858" s="19" t="s">
        <v>42</v>
      </c>
      <c r="F858" s="62">
        <f>G858+H858+I858</f>
        <v>7.0259999999999998</v>
      </c>
      <c r="G858" s="62">
        <v>0.3821</v>
      </c>
      <c r="H858" s="62">
        <v>0.64</v>
      </c>
      <c r="I858" s="62">
        <v>6.0038999999999998</v>
      </c>
      <c r="J858" s="63">
        <v>156.81</v>
      </c>
      <c r="K858" s="63">
        <f>I858</f>
        <v>6.0038999999999998</v>
      </c>
      <c r="L858" s="63">
        <f>J858</f>
        <v>156.81</v>
      </c>
      <c r="M858" s="64">
        <f>K858/L858</f>
        <v>3.8287736751482684E-2</v>
      </c>
      <c r="N858" s="63">
        <v>174.6</v>
      </c>
      <c r="O858" s="63">
        <f>M858*N858</f>
        <v>6.6850388368088769</v>
      </c>
      <c r="P858" s="63">
        <f>M858*60*1000</f>
        <v>2297.2642050889613</v>
      </c>
      <c r="Q858" s="65">
        <f>P858*N858/1000</f>
        <v>401.10233020853263</v>
      </c>
    </row>
    <row r="859" spans="1:17" ht="12.75" customHeight="1">
      <c r="A859" s="60"/>
      <c r="B859" s="61" t="s">
        <v>775</v>
      </c>
      <c r="C859" s="50" t="s">
        <v>772</v>
      </c>
      <c r="D859" s="19">
        <v>12</v>
      </c>
      <c r="E859" s="19">
        <v>1960</v>
      </c>
      <c r="F859" s="62">
        <v>20.5</v>
      </c>
      <c r="G859" s="62">
        <v>0</v>
      </c>
      <c r="H859" s="62">
        <v>0</v>
      </c>
      <c r="I859" s="62">
        <v>20.5</v>
      </c>
      <c r="J859" s="63">
        <v>533.29</v>
      </c>
      <c r="K859" s="63">
        <v>20.5</v>
      </c>
      <c r="L859" s="63">
        <v>533.29</v>
      </c>
      <c r="M859" s="64">
        <f>K859/L859</f>
        <v>3.8440623300643177E-2</v>
      </c>
      <c r="N859" s="63">
        <v>308.60000000000002</v>
      </c>
      <c r="O859" s="63">
        <f>M859*N859</f>
        <v>11.862776350578486</v>
      </c>
      <c r="P859" s="63">
        <f>M859*60*1000</f>
        <v>2306.4373980385908</v>
      </c>
      <c r="Q859" s="65">
        <f>P859*N859/1000</f>
        <v>711.76658103470913</v>
      </c>
    </row>
    <row r="860" spans="1:17" ht="12.75" customHeight="1">
      <c r="A860" s="60"/>
      <c r="B860" s="72" t="s">
        <v>265</v>
      </c>
      <c r="C860" s="50" t="s">
        <v>658</v>
      </c>
      <c r="D860" s="19">
        <v>79</v>
      </c>
      <c r="E860" s="19">
        <v>1960</v>
      </c>
      <c r="F860" s="62">
        <v>50.29</v>
      </c>
      <c r="G860" s="62"/>
      <c r="H860" s="62"/>
      <c r="I860" s="62">
        <f>F860-G860-H860</f>
        <v>50.29</v>
      </c>
      <c r="J860" s="63">
        <v>1307.92</v>
      </c>
      <c r="K860" s="63">
        <v>50.29</v>
      </c>
      <c r="L860" s="63">
        <v>1307.92</v>
      </c>
      <c r="M860" s="64">
        <f>K860/L860</f>
        <v>3.8450363936632211E-2</v>
      </c>
      <c r="N860" s="63">
        <v>251.35</v>
      </c>
      <c r="O860" s="63">
        <f>M860*N860</f>
        <v>9.6644989754725064</v>
      </c>
      <c r="P860" s="63">
        <f>M860*60*1000</f>
        <v>2307.0218361979323</v>
      </c>
      <c r="Q860" s="65">
        <f>P860*N860/1000</f>
        <v>579.8699385283503</v>
      </c>
    </row>
    <row r="861" spans="1:17" ht="12.75" customHeight="1">
      <c r="A861" s="60"/>
      <c r="B861" s="72" t="s">
        <v>27</v>
      </c>
      <c r="C861" s="50" t="s">
        <v>402</v>
      </c>
      <c r="D861" s="19">
        <v>8</v>
      </c>
      <c r="E861" s="19" t="s">
        <v>42</v>
      </c>
      <c r="F861" s="62">
        <f>+G861+H861+I861</f>
        <v>15.140001</v>
      </c>
      <c r="G861" s="62">
        <v>0.10503999999999999</v>
      </c>
      <c r="H861" s="62">
        <v>0.06</v>
      </c>
      <c r="I861" s="62">
        <v>14.974961</v>
      </c>
      <c r="J861" s="63">
        <v>388.27</v>
      </c>
      <c r="K861" s="63">
        <v>14.974961</v>
      </c>
      <c r="L861" s="63">
        <v>388.27</v>
      </c>
      <c r="M861" s="64">
        <f>K861/L861</f>
        <v>3.8568421459293796E-2</v>
      </c>
      <c r="N861" s="63">
        <v>249.71899999999999</v>
      </c>
      <c r="O861" s="63">
        <f>M861*N861</f>
        <v>9.6312676383933873</v>
      </c>
      <c r="P861" s="63">
        <f>M861*60*1000</f>
        <v>2314.1052875576274</v>
      </c>
      <c r="Q861" s="65">
        <f>P861*N861/1000</f>
        <v>577.87605830360326</v>
      </c>
    </row>
    <row r="862" spans="1:17" ht="12.75" customHeight="1">
      <c r="A862" s="60"/>
      <c r="B862" s="61" t="s">
        <v>126</v>
      </c>
      <c r="C862" s="50" t="s">
        <v>124</v>
      </c>
      <c r="D862" s="19">
        <v>19</v>
      </c>
      <c r="E862" s="19">
        <v>1959</v>
      </c>
      <c r="F862" s="62">
        <v>41.15</v>
      </c>
      <c r="G862" s="62">
        <v>2.34</v>
      </c>
      <c r="H862" s="62">
        <v>0</v>
      </c>
      <c r="I862" s="62">
        <f>F862-G862-H862</f>
        <v>38.81</v>
      </c>
      <c r="J862" s="63">
        <v>1005.84</v>
      </c>
      <c r="K862" s="63">
        <f>I862/J862*L862</f>
        <v>38.81</v>
      </c>
      <c r="L862" s="63">
        <v>1005.84</v>
      </c>
      <c r="M862" s="64">
        <f>K862/L862</f>
        <v>3.8584665553169493E-2</v>
      </c>
      <c r="N862" s="63">
        <v>281.32900000000001</v>
      </c>
      <c r="O862" s="63">
        <f>M862*N862</f>
        <v>10.854985375407621</v>
      </c>
      <c r="P862" s="63">
        <f>M862*60*1000</f>
        <v>2315.0799331901694</v>
      </c>
      <c r="Q862" s="65">
        <f>P862*N862/1000</f>
        <v>651.29912252445718</v>
      </c>
    </row>
    <row r="863" spans="1:17" ht="12.75" customHeight="1">
      <c r="A863" s="60"/>
      <c r="B863" s="72" t="s">
        <v>265</v>
      </c>
      <c r="C863" s="50" t="s">
        <v>659</v>
      </c>
      <c r="D863" s="19">
        <v>20</v>
      </c>
      <c r="E863" s="19">
        <v>1957</v>
      </c>
      <c r="F863" s="62">
        <v>30.39</v>
      </c>
      <c r="G863" s="62">
        <v>1.3260000000000001</v>
      </c>
      <c r="H863" s="62">
        <v>0.16</v>
      </c>
      <c r="I863" s="62">
        <f>F863-G863-H863</f>
        <v>28.904</v>
      </c>
      <c r="J863" s="63">
        <v>748.5</v>
      </c>
      <c r="K863" s="63">
        <v>28.904</v>
      </c>
      <c r="L863" s="63">
        <v>748.5</v>
      </c>
      <c r="M863" s="64">
        <f>K863/L863</f>
        <v>3.8615898463593853E-2</v>
      </c>
      <c r="N863" s="63">
        <v>251.35</v>
      </c>
      <c r="O863" s="63">
        <f>M863*N863</f>
        <v>9.7061060788243143</v>
      </c>
      <c r="P863" s="63">
        <f>M863*60*1000</f>
        <v>2316.9539078156313</v>
      </c>
      <c r="Q863" s="65">
        <f>P863*N863/1000</f>
        <v>582.36636472945895</v>
      </c>
    </row>
    <row r="864" spans="1:17" ht="12.75" customHeight="1">
      <c r="A864" s="60"/>
      <c r="B864" s="72" t="s">
        <v>278</v>
      </c>
      <c r="C864" s="50" t="s">
        <v>277</v>
      </c>
      <c r="D864" s="19">
        <v>4</v>
      </c>
      <c r="E864" s="19" t="s">
        <v>42</v>
      </c>
      <c r="F864" s="62">
        <f>SUM(G864:I864)</f>
        <v>6.04</v>
      </c>
      <c r="G864" s="62">
        <v>0.1</v>
      </c>
      <c r="H864" s="62">
        <v>0.04</v>
      </c>
      <c r="I864" s="62">
        <v>5.9</v>
      </c>
      <c r="J864" s="63">
        <v>152.30000000000001</v>
      </c>
      <c r="K864" s="63">
        <v>5.9</v>
      </c>
      <c r="L864" s="63">
        <v>152.30000000000001</v>
      </c>
      <c r="M864" s="83">
        <f>K864/L864</f>
        <v>3.8739330269205514E-2</v>
      </c>
      <c r="N864" s="84">
        <v>207.8</v>
      </c>
      <c r="O864" s="85">
        <f>M864*N864</f>
        <v>8.050032829940907</v>
      </c>
      <c r="P864" s="85">
        <f>M864*60*1000</f>
        <v>2324.3598161523309</v>
      </c>
      <c r="Q864" s="86">
        <f>P864*N864/1000</f>
        <v>483.00196979645443</v>
      </c>
    </row>
    <row r="865" spans="1:17" ht="12.75" customHeight="1">
      <c r="A865" s="60"/>
      <c r="B865" s="61" t="s">
        <v>126</v>
      </c>
      <c r="C865" s="50" t="s">
        <v>121</v>
      </c>
      <c r="D865" s="19">
        <v>25</v>
      </c>
      <c r="E865" s="19">
        <v>1957</v>
      </c>
      <c r="F865" s="62">
        <v>60.71</v>
      </c>
      <c r="G865" s="62">
        <v>0</v>
      </c>
      <c r="H865" s="62">
        <v>0</v>
      </c>
      <c r="I865" s="62">
        <v>60.71</v>
      </c>
      <c r="J865" s="63">
        <v>1561.46</v>
      </c>
      <c r="K865" s="63">
        <f>I865/J865*L865</f>
        <v>60.71</v>
      </c>
      <c r="L865" s="63">
        <v>1561.46</v>
      </c>
      <c r="M865" s="64">
        <f>K865/L865</f>
        <v>3.8880278713511712E-2</v>
      </c>
      <c r="N865" s="63">
        <v>281.32900000000001</v>
      </c>
      <c r="O865" s="63">
        <f>M865*N865</f>
        <v>10.938149930193537</v>
      </c>
      <c r="P865" s="63">
        <f>M865*60*1000</f>
        <v>2332.8167228107027</v>
      </c>
      <c r="Q865" s="65">
        <f>P865*N865/1000</f>
        <v>656.28899581161227</v>
      </c>
    </row>
    <row r="866" spans="1:17" ht="12.75" customHeight="1">
      <c r="A866" s="60"/>
      <c r="B866" s="72" t="s">
        <v>172</v>
      </c>
      <c r="C866" s="73" t="s">
        <v>576</v>
      </c>
      <c r="D866" s="74">
        <v>12</v>
      </c>
      <c r="E866" s="75" t="s">
        <v>42</v>
      </c>
      <c r="F866" s="76">
        <v>26.68</v>
      </c>
      <c r="G866" s="76">
        <v>1.64</v>
      </c>
      <c r="H866" s="77">
        <v>1.92</v>
      </c>
      <c r="I866" s="76">
        <v>23.12</v>
      </c>
      <c r="J866" s="78">
        <v>592.58000000000004</v>
      </c>
      <c r="K866" s="79">
        <v>23.12</v>
      </c>
      <c r="L866" s="78">
        <v>592.58000000000004</v>
      </c>
      <c r="M866" s="80">
        <f>K866/L866</f>
        <v>3.9015829086368081E-2</v>
      </c>
      <c r="N866" s="81">
        <v>223.3</v>
      </c>
      <c r="O866" s="81">
        <f>M866*N866</f>
        <v>8.7122346349859932</v>
      </c>
      <c r="P866" s="81">
        <f>M866*60*1000</f>
        <v>2340.9497451820853</v>
      </c>
      <c r="Q866" s="82">
        <f>P866*N866/1000</f>
        <v>522.73407809915966</v>
      </c>
    </row>
    <row r="867" spans="1:17" ht="12.75" customHeight="1">
      <c r="A867" s="60"/>
      <c r="B867" s="72" t="s">
        <v>40</v>
      </c>
      <c r="C867" s="50" t="s">
        <v>427</v>
      </c>
      <c r="D867" s="87">
        <v>6</v>
      </c>
      <c r="E867" s="19">
        <v>1985</v>
      </c>
      <c r="F867" s="62">
        <v>12.4</v>
      </c>
      <c r="G867" s="62">
        <v>0.255</v>
      </c>
      <c r="H867" s="62">
        <v>0.98</v>
      </c>
      <c r="I867" s="62">
        <v>11.185</v>
      </c>
      <c r="J867" s="63">
        <v>285</v>
      </c>
      <c r="K867" s="63">
        <v>11.18</v>
      </c>
      <c r="L867" s="63">
        <v>285</v>
      </c>
      <c r="M867" s="64">
        <v>3.9245614035087723E-2</v>
      </c>
      <c r="N867" s="63">
        <v>228.9</v>
      </c>
      <c r="O867" s="63">
        <v>8.9833210526315792</v>
      </c>
      <c r="P867" s="63">
        <v>2354.7368421052633</v>
      </c>
      <c r="Q867" s="65">
        <v>538.9992631578948</v>
      </c>
    </row>
    <row r="868" spans="1:17" ht="12.75" customHeight="1">
      <c r="A868" s="60"/>
      <c r="B868" s="72" t="s">
        <v>326</v>
      </c>
      <c r="C868" s="50" t="s">
        <v>699</v>
      </c>
      <c r="D868" s="19">
        <v>8</v>
      </c>
      <c r="E868" s="19">
        <v>1958</v>
      </c>
      <c r="F868" s="62">
        <f>SUM(I868+H868+G868)</f>
        <v>15.941000000000001</v>
      </c>
      <c r="G868" s="62">
        <v>0.81599999999999995</v>
      </c>
      <c r="H868" s="62">
        <v>1.1200000000000001</v>
      </c>
      <c r="I868" s="62">
        <v>14.005000000000001</v>
      </c>
      <c r="J868" s="63">
        <v>356.49</v>
      </c>
      <c r="K868" s="63">
        <f>SUM(M868*L868)</f>
        <v>10.5513295</v>
      </c>
      <c r="L868" s="63">
        <v>268.55</v>
      </c>
      <c r="M868" s="64">
        <v>3.9289999999999999E-2</v>
      </c>
      <c r="N868" s="63">
        <v>206.45</v>
      </c>
      <c r="O868" s="63">
        <f>M868*N868</f>
        <v>8.1114204999999995</v>
      </c>
      <c r="P868" s="63">
        <f>M868*60*1000</f>
        <v>2357.3999999999996</v>
      </c>
      <c r="Q868" s="65">
        <f>P868*N868/1000</f>
        <v>486.68522999999993</v>
      </c>
    </row>
    <row r="869" spans="1:17" ht="12.75" customHeight="1">
      <c r="A869" s="60"/>
      <c r="B869" s="72" t="s">
        <v>40</v>
      </c>
      <c r="C869" s="50" t="s">
        <v>428</v>
      </c>
      <c r="D869" s="87">
        <v>12</v>
      </c>
      <c r="E869" s="19">
        <v>1986</v>
      </c>
      <c r="F869" s="62">
        <v>23.8</v>
      </c>
      <c r="G869" s="62">
        <v>0.61199999999999999</v>
      </c>
      <c r="H869" s="62">
        <v>1.92</v>
      </c>
      <c r="I869" s="62">
        <v>21.268000000000001</v>
      </c>
      <c r="J869" s="63">
        <v>540</v>
      </c>
      <c r="K869" s="63">
        <v>21.268000000000001</v>
      </c>
      <c r="L869" s="63">
        <v>540</v>
      </c>
      <c r="M869" s="64">
        <v>3.938518518518519E-2</v>
      </c>
      <c r="N869" s="63">
        <v>228.9</v>
      </c>
      <c r="O869" s="63">
        <v>9.0152688888888903</v>
      </c>
      <c r="P869" s="63">
        <v>2363.1111111111113</v>
      </c>
      <c r="Q869" s="65">
        <v>540.91613333333339</v>
      </c>
    </row>
    <row r="870" spans="1:17" ht="12.75" customHeight="1">
      <c r="A870" s="60"/>
      <c r="B870" s="72" t="s">
        <v>265</v>
      </c>
      <c r="C870" s="50" t="s">
        <v>660</v>
      </c>
      <c r="D870" s="19">
        <v>7</v>
      </c>
      <c r="E870" s="19">
        <v>1925</v>
      </c>
      <c r="F870" s="62">
        <v>14.629</v>
      </c>
      <c r="G870" s="62">
        <v>5.5E-2</v>
      </c>
      <c r="H870" s="62">
        <v>0.06</v>
      </c>
      <c r="I870" s="62">
        <f>F870-G870-H870</f>
        <v>14.513999999999999</v>
      </c>
      <c r="J870" s="63">
        <v>368.39</v>
      </c>
      <c r="K870" s="63">
        <v>4.9275000000000002</v>
      </c>
      <c r="L870" s="63">
        <v>125.08</v>
      </c>
      <c r="M870" s="64">
        <f>K870/L870</f>
        <v>3.9394787336104894E-2</v>
      </c>
      <c r="N870" s="63">
        <v>251.35</v>
      </c>
      <c r="O870" s="63">
        <f>M870*N870</f>
        <v>9.9018797969299648</v>
      </c>
      <c r="P870" s="63">
        <f>M870*60*1000</f>
        <v>2363.6872401662936</v>
      </c>
      <c r="Q870" s="65">
        <f>P870*N870/1000</f>
        <v>594.11278781579779</v>
      </c>
    </row>
    <row r="871" spans="1:17" ht="12.75" customHeight="1">
      <c r="A871" s="60"/>
      <c r="B871" s="72" t="s">
        <v>40</v>
      </c>
      <c r="C871" s="50" t="s">
        <v>430</v>
      </c>
      <c r="D871" s="87">
        <v>5</v>
      </c>
      <c r="E871" s="19">
        <v>1978</v>
      </c>
      <c r="F871" s="62">
        <v>6</v>
      </c>
      <c r="G871" s="62">
        <v>0.10199999999999999</v>
      </c>
      <c r="H871" s="62">
        <v>0.1</v>
      </c>
      <c r="I871" s="62">
        <v>5.8</v>
      </c>
      <c r="J871" s="63">
        <v>147</v>
      </c>
      <c r="K871" s="63">
        <v>5.8</v>
      </c>
      <c r="L871" s="63">
        <v>147</v>
      </c>
      <c r="M871" s="64">
        <v>3.9455782312925167E-2</v>
      </c>
      <c r="N871" s="63">
        <v>228.9</v>
      </c>
      <c r="O871" s="63">
        <v>9.0314285714285703</v>
      </c>
      <c r="P871" s="63">
        <v>2367.3469387755104</v>
      </c>
      <c r="Q871" s="65">
        <v>541.88571428571424</v>
      </c>
    </row>
    <row r="872" spans="1:17" ht="12.75" customHeight="1">
      <c r="A872" s="60"/>
      <c r="B872" s="72" t="s">
        <v>265</v>
      </c>
      <c r="C872" s="50" t="s">
        <v>661</v>
      </c>
      <c r="D872" s="19">
        <v>6</v>
      </c>
      <c r="E872" s="19">
        <v>1959</v>
      </c>
      <c r="F872" s="62">
        <v>8.1199999999999992</v>
      </c>
      <c r="G872" s="62">
        <v>0.442</v>
      </c>
      <c r="H872" s="62">
        <v>0.06</v>
      </c>
      <c r="I872" s="62">
        <f>F872-G872-H872</f>
        <v>7.6179999999999994</v>
      </c>
      <c r="J872" s="63">
        <v>225.56</v>
      </c>
      <c r="K872" s="63">
        <v>5.8929999999999998</v>
      </c>
      <c r="L872" s="63">
        <v>149.31</v>
      </c>
      <c r="M872" s="64">
        <f>K872/L872</f>
        <v>3.946822048087871E-2</v>
      </c>
      <c r="N872" s="63">
        <v>251.35</v>
      </c>
      <c r="O872" s="63">
        <f>M872*N872</f>
        <v>9.9203372178688642</v>
      </c>
      <c r="P872" s="63">
        <f>M872*60*1000</f>
        <v>2368.0932288527224</v>
      </c>
      <c r="Q872" s="65">
        <f>P872*N872/1000</f>
        <v>595.2202330721318</v>
      </c>
    </row>
    <row r="873" spans="1:17" ht="12.75" customHeight="1">
      <c r="A873" s="60"/>
      <c r="B873" s="61" t="s">
        <v>43</v>
      </c>
      <c r="C873" s="50" t="s">
        <v>51</v>
      </c>
      <c r="D873" s="19">
        <v>11</v>
      </c>
      <c r="E873" s="19" t="s">
        <v>42</v>
      </c>
      <c r="F873" s="62">
        <f>G873+H873+I873</f>
        <v>17.937999999999999</v>
      </c>
      <c r="G873" s="62">
        <v>0.219</v>
      </c>
      <c r="H873" s="62">
        <v>1.44</v>
      </c>
      <c r="I873" s="62">
        <v>16.279</v>
      </c>
      <c r="J873" s="63">
        <v>457.1</v>
      </c>
      <c r="K873" s="63">
        <v>16.079999999999998</v>
      </c>
      <c r="L873" s="63">
        <v>406.27</v>
      </c>
      <c r="M873" s="64">
        <f>K873/L873</f>
        <v>3.9579589927880472E-2</v>
      </c>
      <c r="N873" s="63">
        <v>328.42</v>
      </c>
      <c r="O873" s="63">
        <f>M873*N873</f>
        <v>12.998728924114506</v>
      </c>
      <c r="P873" s="63">
        <f>M873*60*1000</f>
        <v>2374.7753956728284</v>
      </c>
      <c r="Q873" s="65">
        <f>P873*N873/1000</f>
        <v>779.9237354468703</v>
      </c>
    </row>
    <row r="874" spans="1:17" ht="12.75" customHeight="1">
      <c r="A874" s="60"/>
      <c r="B874" s="61" t="s">
        <v>887</v>
      </c>
      <c r="C874" s="94" t="s">
        <v>879</v>
      </c>
      <c r="D874" s="102">
        <v>20</v>
      </c>
      <c r="E874" s="102">
        <v>1964</v>
      </c>
      <c r="F874" s="90">
        <v>40.33</v>
      </c>
      <c r="G874" s="90">
        <v>0.85292400000000002</v>
      </c>
      <c r="H874" s="90">
        <v>3.84</v>
      </c>
      <c r="I874" s="90">
        <v>35.637075000000003</v>
      </c>
      <c r="J874" s="91">
        <v>1114.29</v>
      </c>
      <c r="K874" s="91">
        <v>35.637075000000003</v>
      </c>
      <c r="L874" s="91">
        <v>900.28</v>
      </c>
      <c r="M874" s="92">
        <v>3.9584434842493452E-2</v>
      </c>
      <c r="N874" s="91">
        <v>243.39700000000002</v>
      </c>
      <c r="O874" s="91">
        <v>9.6347326873583796</v>
      </c>
      <c r="P874" s="91">
        <v>2375.0660905496075</v>
      </c>
      <c r="Q874" s="93">
        <v>578.08396124150295</v>
      </c>
    </row>
    <row r="875" spans="1:17" ht="12.75" customHeight="1">
      <c r="A875" s="60"/>
      <c r="B875" s="72" t="s">
        <v>40</v>
      </c>
      <c r="C875" s="50" t="s">
        <v>429</v>
      </c>
      <c r="D875" s="87">
        <v>12</v>
      </c>
      <c r="E875" s="19">
        <v>1982</v>
      </c>
      <c r="F875" s="62">
        <v>23.8</v>
      </c>
      <c r="G875" s="62">
        <v>0.51</v>
      </c>
      <c r="H875" s="62">
        <v>1.92</v>
      </c>
      <c r="I875" s="62">
        <v>21.37</v>
      </c>
      <c r="J875" s="63">
        <v>539</v>
      </c>
      <c r="K875" s="63">
        <v>21.37</v>
      </c>
      <c r="L875" s="63">
        <v>539</v>
      </c>
      <c r="M875" s="64">
        <v>3.9647495361781075E-2</v>
      </c>
      <c r="N875" s="63">
        <v>228.9</v>
      </c>
      <c r="O875" s="63">
        <v>9.0753116883116878</v>
      </c>
      <c r="P875" s="63">
        <v>2378.8497217068648</v>
      </c>
      <c r="Q875" s="65">
        <v>544.51870129870122</v>
      </c>
    </row>
    <row r="876" spans="1:17" ht="12.75" customHeight="1">
      <c r="A876" s="60"/>
      <c r="B876" s="61" t="s">
        <v>43</v>
      </c>
      <c r="C876" s="50" t="s">
        <v>604</v>
      </c>
      <c r="D876" s="19">
        <v>8</v>
      </c>
      <c r="E876" s="19" t="s">
        <v>42</v>
      </c>
      <c r="F876" s="62">
        <f>G876+H876+I876</f>
        <v>16.561</v>
      </c>
      <c r="G876" s="62">
        <v>0.78600000000000003</v>
      </c>
      <c r="H876" s="62">
        <v>1.28</v>
      </c>
      <c r="I876" s="62">
        <v>14.494999999999999</v>
      </c>
      <c r="J876" s="63">
        <v>364.99</v>
      </c>
      <c r="K876" s="63">
        <f>I876</f>
        <v>14.494999999999999</v>
      </c>
      <c r="L876" s="63">
        <f>J876</f>
        <v>364.99</v>
      </c>
      <c r="M876" s="64">
        <f>K876/L876</f>
        <v>3.9713416805939886E-2</v>
      </c>
      <c r="N876" s="63">
        <v>328.42</v>
      </c>
      <c r="O876" s="63">
        <f>M876*N876</f>
        <v>13.042680347406778</v>
      </c>
      <c r="P876" s="63">
        <f>M876*60*1000</f>
        <v>2382.805008356393</v>
      </c>
      <c r="Q876" s="65">
        <f>P876*N876/1000</f>
        <v>782.56082084440663</v>
      </c>
    </row>
    <row r="877" spans="1:17" ht="12.75" customHeight="1">
      <c r="A877" s="60"/>
      <c r="B877" s="72" t="s">
        <v>300</v>
      </c>
      <c r="C877" s="50" t="s">
        <v>296</v>
      </c>
      <c r="D877" s="19">
        <v>6</v>
      </c>
      <c r="E877" s="19" t="s">
        <v>42</v>
      </c>
      <c r="F877" s="62">
        <f>G877+H877+I877</f>
        <v>9.4</v>
      </c>
      <c r="G877" s="62">
        <v>0.27289999999999998</v>
      </c>
      <c r="H877" s="62">
        <v>0</v>
      </c>
      <c r="I877" s="62">
        <v>9.1271000000000004</v>
      </c>
      <c r="J877" s="63">
        <v>229.69</v>
      </c>
      <c r="K877" s="63">
        <f>I877</f>
        <v>9.1271000000000004</v>
      </c>
      <c r="L877" s="63">
        <f>J877</f>
        <v>229.69</v>
      </c>
      <c r="M877" s="64">
        <f>K877/L877</f>
        <v>3.9736601506378165E-2</v>
      </c>
      <c r="N877" s="63">
        <v>174.6</v>
      </c>
      <c r="O877" s="63">
        <f>M877*N877</f>
        <v>6.9380106230136276</v>
      </c>
      <c r="P877" s="63">
        <f>M877*60*1000</f>
        <v>2384.1960903826898</v>
      </c>
      <c r="Q877" s="65">
        <f>P877*N877/1000</f>
        <v>416.28063738081761</v>
      </c>
    </row>
    <row r="878" spans="1:17" ht="12.75" customHeight="1">
      <c r="A878" s="60"/>
      <c r="B878" s="61" t="s">
        <v>213</v>
      </c>
      <c r="C878" s="50" t="s">
        <v>207</v>
      </c>
      <c r="D878" s="19">
        <v>9</v>
      </c>
      <c r="E878" s="19">
        <v>1961</v>
      </c>
      <c r="F878" s="62">
        <v>15.58</v>
      </c>
      <c r="G878" s="62"/>
      <c r="H878" s="62"/>
      <c r="I878" s="62">
        <v>15.58</v>
      </c>
      <c r="J878" s="63">
        <v>391.38</v>
      </c>
      <c r="K878" s="63">
        <v>15.58</v>
      </c>
      <c r="L878" s="63">
        <v>391.38</v>
      </c>
      <c r="M878" s="64">
        <f>K878/L878</f>
        <v>3.9807859369410802E-2</v>
      </c>
      <c r="N878" s="63">
        <v>206.55500000000001</v>
      </c>
      <c r="O878" s="63">
        <f>K878*N878/J878</f>
        <v>8.2225123920486496</v>
      </c>
      <c r="P878" s="63">
        <f>M878*60*1000</f>
        <v>2388.4715621646483</v>
      </c>
      <c r="Q878" s="65">
        <f>O878*60</f>
        <v>493.35074352291895</v>
      </c>
    </row>
    <row r="879" spans="1:17" ht="12.75" customHeight="1">
      <c r="A879" s="60"/>
      <c r="B879" s="72" t="s">
        <v>265</v>
      </c>
      <c r="C879" s="50" t="s">
        <v>662</v>
      </c>
      <c r="D879" s="19">
        <v>6</v>
      </c>
      <c r="E879" s="19">
        <v>1953</v>
      </c>
      <c r="F879" s="62">
        <v>8.2349999999999994</v>
      </c>
      <c r="G879" s="62">
        <v>0.221</v>
      </c>
      <c r="H879" s="62">
        <v>0.04</v>
      </c>
      <c r="I879" s="62">
        <f>F879-G879-H879</f>
        <v>7.9739999999999993</v>
      </c>
      <c r="J879" s="63">
        <v>272.16000000000003</v>
      </c>
      <c r="K879" s="63">
        <v>5.70296</v>
      </c>
      <c r="L879" s="63">
        <v>142.96</v>
      </c>
      <c r="M879" s="64">
        <f>K879/L879</f>
        <v>3.989199776161164E-2</v>
      </c>
      <c r="N879" s="63">
        <v>251.35</v>
      </c>
      <c r="O879" s="63">
        <f>M879*N879</f>
        <v>10.026853637381086</v>
      </c>
      <c r="P879" s="63">
        <f>M879*60*1000</f>
        <v>2393.5198656966982</v>
      </c>
      <c r="Q879" s="65">
        <f>P879*N879/1000</f>
        <v>601.61121824286511</v>
      </c>
    </row>
    <row r="880" spans="1:17" ht="12.75" customHeight="1">
      <c r="A880" s="60"/>
      <c r="B880" s="72" t="s">
        <v>265</v>
      </c>
      <c r="C880" s="50" t="s">
        <v>663</v>
      </c>
      <c r="D880" s="19">
        <v>9</v>
      </c>
      <c r="E880" s="19">
        <v>1925</v>
      </c>
      <c r="F880" s="62">
        <v>27.553000000000001</v>
      </c>
      <c r="G880" s="62"/>
      <c r="H880" s="62"/>
      <c r="I880" s="62">
        <f>F880-G880-H880</f>
        <v>27.553000000000001</v>
      </c>
      <c r="J880" s="63">
        <v>684.99</v>
      </c>
      <c r="K880" s="63">
        <v>11.449</v>
      </c>
      <c r="L880" s="63">
        <v>284.64</v>
      </c>
      <c r="M880" s="64">
        <f>K880/L880</f>
        <v>4.022273749297358E-2</v>
      </c>
      <c r="N880" s="63">
        <v>251.35</v>
      </c>
      <c r="O880" s="63">
        <f>M880*N880</f>
        <v>10.10998506885891</v>
      </c>
      <c r="P880" s="63">
        <f>M880*60*1000</f>
        <v>2413.3642495784147</v>
      </c>
      <c r="Q880" s="65">
        <f>P880*N880/1000</f>
        <v>606.59910413153455</v>
      </c>
    </row>
    <row r="881" spans="1:17" ht="12.75" customHeight="1">
      <c r="A881" s="60"/>
      <c r="B881" s="72" t="s">
        <v>265</v>
      </c>
      <c r="C881" s="50" t="s">
        <v>664</v>
      </c>
      <c r="D881" s="19">
        <v>8</v>
      </c>
      <c r="E881" s="19">
        <v>1953</v>
      </c>
      <c r="F881" s="62">
        <v>12.074999999999999</v>
      </c>
      <c r="G881" s="62">
        <v>0.92800000000000005</v>
      </c>
      <c r="H881" s="62">
        <v>0.08</v>
      </c>
      <c r="I881" s="62">
        <f>F881-G881-H881</f>
        <v>11.066999999999998</v>
      </c>
      <c r="J881" s="63">
        <v>273.48</v>
      </c>
      <c r="K881" s="63">
        <v>8.3079999999999998</v>
      </c>
      <c r="L881" s="63">
        <v>205.31</v>
      </c>
      <c r="M881" s="64">
        <f>K881/L881</f>
        <v>4.0465637328917246E-2</v>
      </c>
      <c r="N881" s="63">
        <v>251.35</v>
      </c>
      <c r="O881" s="63">
        <f>M881*N881</f>
        <v>10.17103794262335</v>
      </c>
      <c r="P881" s="63">
        <f>M881*60*1000</f>
        <v>2427.9382397350346</v>
      </c>
      <c r="Q881" s="65">
        <f>P881*N881/1000</f>
        <v>610.26227655740092</v>
      </c>
    </row>
    <row r="882" spans="1:17" ht="12.75" customHeight="1">
      <c r="A882" s="60"/>
      <c r="B882" s="72" t="s">
        <v>300</v>
      </c>
      <c r="C882" s="50" t="s">
        <v>297</v>
      </c>
      <c r="D882" s="19">
        <v>5</v>
      </c>
      <c r="E882" s="19" t="s">
        <v>42</v>
      </c>
      <c r="F882" s="62">
        <f>G882+H882+I882</f>
        <v>9.1000000000000014</v>
      </c>
      <c r="G882" s="62">
        <v>0.43659999999999999</v>
      </c>
      <c r="H882" s="62">
        <v>0.8</v>
      </c>
      <c r="I882" s="62">
        <v>7.8634000000000004</v>
      </c>
      <c r="J882" s="63">
        <v>192.6</v>
      </c>
      <c r="K882" s="63">
        <f>I882</f>
        <v>7.8634000000000004</v>
      </c>
      <c r="L882" s="63">
        <f>J882</f>
        <v>192.6</v>
      </c>
      <c r="M882" s="64">
        <f>K882/L882</f>
        <v>4.0827622014537907E-2</v>
      </c>
      <c r="N882" s="63">
        <v>174.6</v>
      </c>
      <c r="O882" s="63">
        <f>M882*N882</f>
        <v>7.1285028037383187</v>
      </c>
      <c r="P882" s="63">
        <f>M882*60*1000</f>
        <v>2449.6573208722743</v>
      </c>
      <c r="Q882" s="65">
        <f>P882*N882/1000</f>
        <v>427.71016822429908</v>
      </c>
    </row>
    <row r="883" spans="1:17" ht="12.75" customHeight="1">
      <c r="A883" s="60"/>
      <c r="B883" s="72" t="s">
        <v>40</v>
      </c>
      <c r="C883" s="50" t="s">
        <v>431</v>
      </c>
      <c r="D883" s="87">
        <v>9</v>
      </c>
      <c r="E883" s="19">
        <v>1981</v>
      </c>
      <c r="F883" s="62">
        <v>19</v>
      </c>
      <c r="G883" s="62">
        <v>0.51300000000000001</v>
      </c>
      <c r="H883" s="62">
        <v>1.44</v>
      </c>
      <c r="I883" s="62">
        <v>17.047000000000001</v>
      </c>
      <c r="J883" s="63">
        <v>412</v>
      </c>
      <c r="K883" s="63">
        <v>17.047000000000001</v>
      </c>
      <c r="L883" s="63">
        <v>412</v>
      </c>
      <c r="M883" s="64">
        <v>4.1376213592233015E-2</v>
      </c>
      <c r="N883" s="63">
        <v>228.9</v>
      </c>
      <c r="O883" s="63">
        <v>9.4710152912621375</v>
      </c>
      <c r="P883" s="63">
        <v>2482.5728155339812</v>
      </c>
      <c r="Q883" s="65">
        <v>568.26091747572821</v>
      </c>
    </row>
    <row r="884" spans="1:17" ht="12.75" customHeight="1">
      <c r="A884" s="60"/>
      <c r="B884" s="61" t="s">
        <v>919</v>
      </c>
      <c r="C884" s="66" t="s">
        <v>913</v>
      </c>
      <c r="D884" s="67">
        <v>6</v>
      </c>
      <c r="E884" s="67">
        <v>1961</v>
      </c>
      <c r="F884" s="68">
        <v>15.074</v>
      </c>
      <c r="G884" s="68">
        <v>0</v>
      </c>
      <c r="H884" s="68">
        <v>0</v>
      </c>
      <c r="I884" s="68">
        <v>15.074</v>
      </c>
      <c r="J884" s="69">
        <v>362.24</v>
      </c>
      <c r="K884" s="69">
        <v>15.074</v>
      </c>
      <c r="L884" s="69">
        <v>362.24</v>
      </c>
      <c r="M884" s="70">
        <v>4.1613295053003534E-2</v>
      </c>
      <c r="N884" s="69">
        <v>301.27600000000001</v>
      </c>
      <c r="O884" s="69">
        <v>12.537087080388693</v>
      </c>
      <c r="P884" s="69">
        <v>2496.797703180212</v>
      </c>
      <c r="Q884" s="71">
        <v>752.22522482332158</v>
      </c>
    </row>
    <row r="885" spans="1:17" ht="12.75" customHeight="1">
      <c r="A885" s="60"/>
      <c r="B885" s="72" t="s">
        <v>172</v>
      </c>
      <c r="C885" s="73" t="s">
        <v>577</v>
      </c>
      <c r="D885" s="74">
        <v>4</v>
      </c>
      <c r="E885" s="75" t="s">
        <v>42</v>
      </c>
      <c r="F885" s="76">
        <v>6.8</v>
      </c>
      <c r="G885" s="76">
        <v>0.14000000000000001</v>
      </c>
      <c r="H885" s="77">
        <v>0.04</v>
      </c>
      <c r="I885" s="76">
        <v>6.62</v>
      </c>
      <c r="J885" s="78">
        <v>158.1</v>
      </c>
      <c r="K885" s="79">
        <v>6.62</v>
      </c>
      <c r="L885" s="78">
        <v>158.1</v>
      </c>
      <c r="M885" s="80">
        <f>K885/L885</f>
        <v>4.1872232764073376E-2</v>
      </c>
      <c r="N885" s="81">
        <v>223.3</v>
      </c>
      <c r="O885" s="81">
        <f>M885*N885</f>
        <v>9.3500695762175852</v>
      </c>
      <c r="P885" s="81">
        <f>M885*60*1000</f>
        <v>2512.3339658444024</v>
      </c>
      <c r="Q885" s="82">
        <f>P885*N885/1000</f>
        <v>561.00417457305514</v>
      </c>
    </row>
    <row r="886" spans="1:17" ht="12.75" customHeight="1">
      <c r="A886" s="60"/>
      <c r="B886" s="61" t="s">
        <v>43</v>
      </c>
      <c r="C886" s="50" t="s">
        <v>605</v>
      </c>
      <c r="D886" s="19">
        <v>7</v>
      </c>
      <c r="E886" s="19" t="s">
        <v>42</v>
      </c>
      <c r="F886" s="62">
        <f>G886+H886+I886</f>
        <v>16.070999999999998</v>
      </c>
      <c r="G886" s="62">
        <v>0.878</v>
      </c>
      <c r="H886" s="62">
        <v>7.0000000000000007E-2</v>
      </c>
      <c r="I886" s="62">
        <v>15.122999999999999</v>
      </c>
      <c r="J886" s="63">
        <v>358.82</v>
      </c>
      <c r="K886" s="63">
        <f>I886</f>
        <v>15.122999999999999</v>
      </c>
      <c r="L886" s="63">
        <f>J886</f>
        <v>358.82</v>
      </c>
      <c r="M886" s="64">
        <f>K886/L886</f>
        <v>4.2146480129312748E-2</v>
      </c>
      <c r="N886" s="63">
        <v>328.42</v>
      </c>
      <c r="O886" s="63">
        <f>M886*N886</f>
        <v>13.841747004068893</v>
      </c>
      <c r="P886" s="63">
        <f>M886*60*1000</f>
        <v>2528.788807758765</v>
      </c>
      <c r="Q886" s="65">
        <f>P886*N886/1000</f>
        <v>830.50482024413361</v>
      </c>
    </row>
    <row r="887" spans="1:17" ht="12.75" customHeight="1">
      <c r="A887" s="60"/>
      <c r="B887" s="61" t="s">
        <v>775</v>
      </c>
      <c r="C887" s="50" t="s">
        <v>773</v>
      </c>
      <c r="D887" s="19">
        <v>12</v>
      </c>
      <c r="E887" s="19">
        <v>1960</v>
      </c>
      <c r="F887" s="62">
        <v>24.5</v>
      </c>
      <c r="G887" s="62">
        <v>1.01</v>
      </c>
      <c r="H887" s="62">
        <v>0.09</v>
      </c>
      <c r="I887" s="62">
        <v>23.39</v>
      </c>
      <c r="J887" s="63">
        <v>550.28</v>
      </c>
      <c r="K887" s="63">
        <v>23.39</v>
      </c>
      <c r="L887" s="63">
        <v>550.28</v>
      </c>
      <c r="M887" s="64">
        <f>K887/L887</f>
        <v>4.2505633495674933E-2</v>
      </c>
      <c r="N887" s="63">
        <v>308.60000000000002</v>
      </c>
      <c r="O887" s="63">
        <f>M887*N887</f>
        <v>13.117238496765285</v>
      </c>
      <c r="P887" s="63">
        <f>M887*60*1000</f>
        <v>2550.3380097404961</v>
      </c>
      <c r="Q887" s="65">
        <f>P887*N887/1000</f>
        <v>787.03430980591725</v>
      </c>
    </row>
    <row r="888" spans="1:17" ht="12.75" customHeight="1">
      <c r="A888" s="60"/>
      <c r="B888" s="72" t="s">
        <v>240</v>
      </c>
      <c r="C888" s="50" t="s">
        <v>230</v>
      </c>
      <c r="D888" s="19">
        <v>12</v>
      </c>
      <c r="E888" s="19">
        <v>1960</v>
      </c>
      <c r="F888" s="62">
        <f>SUM(G888+H888+I888)</f>
        <v>25</v>
      </c>
      <c r="G888" s="62">
        <v>0.4</v>
      </c>
      <c r="H888" s="62">
        <v>1.9</v>
      </c>
      <c r="I888" s="62">
        <v>22.7</v>
      </c>
      <c r="J888" s="63">
        <v>531.53</v>
      </c>
      <c r="K888" s="63">
        <v>20.9</v>
      </c>
      <c r="L888" s="63">
        <v>488.5</v>
      </c>
      <c r="M888" s="64">
        <f>SUM(K888/L888)</f>
        <v>4.2784032753326505E-2</v>
      </c>
      <c r="N888" s="63">
        <v>231.3</v>
      </c>
      <c r="O888" s="63">
        <f>SUM(M888*N888)</f>
        <v>9.8959467758444219</v>
      </c>
      <c r="P888" s="63">
        <f>SUM(M888*60*1000)</f>
        <v>2567.0419651995903</v>
      </c>
      <c r="Q888" s="65">
        <f>SUM(O888*60)</f>
        <v>593.75680655066526</v>
      </c>
    </row>
    <row r="889" spans="1:17" ht="12.75" customHeight="1">
      <c r="A889" s="60"/>
      <c r="B889" s="61" t="s">
        <v>953</v>
      </c>
      <c r="C889" s="66" t="s">
        <v>952</v>
      </c>
      <c r="D889" s="67">
        <v>8</v>
      </c>
      <c r="E889" s="67">
        <v>1956</v>
      </c>
      <c r="F889" s="68">
        <v>20.224</v>
      </c>
      <c r="G889" s="68">
        <v>0</v>
      </c>
      <c r="H889" s="68">
        <v>0</v>
      </c>
      <c r="I889" s="68">
        <v>20.223998999999999</v>
      </c>
      <c r="J889" s="69">
        <v>469.85</v>
      </c>
      <c r="K889" s="69">
        <v>20.223998999999999</v>
      </c>
      <c r="L889" s="69">
        <v>469.85</v>
      </c>
      <c r="M889" s="70">
        <v>4.3043522400766199E-2</v>
      </c>
      <c r="N889" s="69">
        <v>267.26799999999997</v>
      </c>
      <c r="O889" s="69">
        <v>11.504156145007979</v>
      </c>
      <c r="P889" s="69">
        <v>2582.6113440459721</v>
      </c>
      <c r="Q889" s="71">
        <v>690.24936870047884</v>
      </c>
    </row>
    <row r="890" spans="1:17" ht="12.75" customHeight="1">
      <c r="A890" s="60"/>
      <c r="B890" s="72" t="s">
        <v>40</v>
      </c>
      <c r="C890" s="50" t="s">
        <v>426</v>
      </c>
      <c r="D890" s="87">
        <v>6</v>
      </c>
      <c r="E890" s="19">
        <v>1984</v>
      </c>
      <c r="F890" s="62">
        <v>17.3</v>
      </c>
      <c r="G890" s="62">
        <v>0.45900000000000002</v>
      </c>
      <c r="H890" s="62">
        <v>0.96</v>
      </c>
      <c r="I890" s="62">
        <v>15.881</v>
      </c>
      <c r="J890" s="63">
        <v>368</v>
      </c>
      <c r="K890" s="63">
        <v>15.881</v>
      </c>
      <c r="L890" s="63">
        <v>368</v>
      </c>
      <c r="M890" s="64">
        <v>4.3154891304347825E-2</v>
      </c>
      <c r="N890" s="63">
        <v>228.9</v>
      </c>
      <c r="O890" s="63">
        <v>9.8781546195652172</v>
      </c>
      <c r="P890" s="63">
        <v>2589.2934782608695</v>
      </c>
      <c r="Q890" s="65">
        <v>592.68927717391307</v>
      </c>
    </row>
    <row r="891" spans="1:17" ht="12.75" customHeight="1">
      <c r="A891" s="60"/>
      <c r="B891" s="61" t="s">
        <v>126</v>
      </c>
      <c r="C891" s="50" t="s">
        <v>119</v>
      </c>
      <c r="D891" s="19">
        <v>77</v>
      </c>
      <c r="E891" s="19">
        <v>1960</v>
      </c>
      <c r="F891" s="62">
        <v>62.2</v>
      </c>
      <c r="G891" s="62">
        <v>6.36</v>
      </c>
      <c r="H891" s="62">
        <v>1.1599999999999999</v>
      </c>
      <c r="I891" s="62">
        <f>F891-G891-H891</f>
        <v>54.680000000000007</v>
      </c>
      <c r="J891" s="63">
        <v>1264.19</v>
      </c>
      <c r="K891" s="63">
        <f>I891/J891*L891</f>
        <v>54.0143364525902</v>
      </c>
      <c r="L891" s="63">
        <v>1248.8</v>
      </c>
      <c r="M891" s="64">
        <f>K891/L891</f>
        <v>4.325299203442521E-2</v>
      </c>
      <c r="N891" s="63">
        <v>281.32900000000001</v>
      </c>
      <c r="O891" s="63">
        <f>M891*N891</f>
        <v>12.16832099605281</v>
      </c>
      <c r="P891" s="63">
        <f>M891*60*1000</f>
        <v>2595.1795220655126</v>
      </c>
      <c r="Q891" s="65">
        <f>P891*N891/1000</f>
        <v>730.09925976316867</v>
      </c>
    </row>
    <row r="892" spans="1:17" ht="12.75" customHeight="1">
      <c r="A892" s="60"/>
      <c r="B892" s="72" t="s">
        <v>265</v>
      </c>
      <c r="C892" s="50" t="s">
        <v>665</v>
      </c>
      <c r="D892" s="19">
        <v>6</v>
      </c>
      <c r="E892" s="19">
        <v>1955</v>
      </c>
      <c r="F892" s="62">
        <v>11.401999999999999</v>
      </c>
      <c r="G892" s="62">
        <v>0.16575000000000001</v>
      </c>
      <c r="H892" s="62">
        <v>0.06</v>
      </c>
      <c r="I892" s="62">
        <f>F892-G892-H892</f>
        <v>11.17625</v>
      </c>
      <c r="J892" s="63">
        <v>249.66</v>
      </c>
      <c r="K892" s="63">
        <v>9.2432599999999994</v>
      </c>
      <c r="L892" s="63">
        <v>206.48</v>
      </c>
      <c r="M892" s="64">
        <f>K892/L892</f>
        <v>4.4765885315769083E-2</v>
      </c>
      <c r="N892" s="63">
        <v>251.35</v>
      </c>
      <c r="O892" s="63">
        <f>M892*N892</f>
        <v>11.251905274118558</v>
      </c>
      <c r="P892" s="63">
        <f>M892*60*1000</f>
        <v>2685.953118946145</v>
      </c>
      <c r="Q892" s="65">
        <f>P892*N892/1000</f>
        <v>675.11431644711354</v>
      </c>
    </row>
    <row r="893" spans="1:17" ht="12.75" customHeight="1">
      <c r="A893" s="60"/>
      <c r="B893" s="72" t="s">
        <v>169</v>
      </c>
      <c r="C893" s="50" t="s">
        <v>543</v>
      </c>
      <c r="D893" s="87">
        <v>4</v>
      </c>
      <c r="E893" s="19" t="s">
        <v>42</v>
      </c>
      <c r="F893" s="62">
        <f>G893+H893+I893</f>
        <v>6.08</v>
      </c>
      <c r="G893" s="62">
        <v>0</v>
      </c>
      <c r="H893" s="62">
        <v>0</v>
      </c>
      <c r="I893" s="62">
        <v>6.08</v>
      </c>
      <c r="J893" s="63">
        <v>135.59</v>
      </c>
      <c r="K893" s="63">
        <v>6.08</v>
      </c>
      <c r="L893" s="63">
        <v>135.59</v>
      </c>
      <c r="M893" s="64">
        <f>K893/L893</f>
        <v>4.4841064975293166E-2</v>
      </c>
      <c r="N893" s="63">
        <v>241.2</v>
      </c>
      <c r="O893" s="63">
        <f>M893*N893</f>
        <v>10.815664872040712</v>
      </c>
      <c r="P893" s="63">
        <f>M893*60*1000</f>
        <v>2690.4638985175898</v>
      </c>
      <c r="Q893" s="65">
        <f>P893*N893/1000</f>
        <v>648.93989232244257</v>
      </c>
    </row>
    <row r="894" spans="1:17" ht="12.75" customHeight="1">
      <c r="A894" s="60"/>
      <c r="B894" s="72" t="s">
        <v>29</v>
      </c>
      <c r="C894" s="50" t="s">
        <v>416</v>
      </c>
      <c r="D894" s="19">
        <v>24</v>
      </c>
      <c r="E894" s="19" t="s">
        <v>42</v>
      </c>
      <c r="F894" s="62">
        <f>+G894+H894+I894</f>
        <v>51.110000999999997</v>
      </c>
      <c r="G894" s="62">
        <v>1.118676</v>
      </c>
      <c r="H894" s="62">
        <v>2.08</v>
      </c>
      <c r="I894" s="62">
        <v>47.911324999999998</v>
      </c>
      <c r="J894" s="63">
        <v>1067.26</v>
      </c>
      <c r="K894" s="63">
        <v>47.911324999999998</v>
      </c>
      <c r="L894" s="63">
        <v>1067.26</v>
      </c>
      <c r="M894" s="64">
        <f>K894/L894</f>
        <v>4.489189607031089E-2</v>
      </c>
      <c r="N894" s="63">
        <v>249.71899999999999</v>
      </c>
      <c r="O894" s="63">
        <f>M894*N894</f>
        <v>11.210359394781964</v>
      </c>
      <c r="P894" s="63">
        <f>M894*60*1000</f>
        <v>2693.5137642186537</v>
      </c>
      <c r="Q894" s="65">
        <f>P894*N894/1000</f>
        <v>672.62156368691797</v>
      </c>
    </row>
    <row r="895" spans="1:17" ht="12.75" customHeight="1">
      <c r="A895" s="60"/>
      <c r="B895" s="72" t="s">
        <v>265</v>
      </c>
      <c r="C895" s="50" t="s">
        <v>666</v>
      </c>
      <c r="D895" s="19">
        <v>5</v>
      </c>
      <c r="E895" s="19">
        <v>1959</v>
      </c>
      <c r="F895" s="62">
        <v>15.048</v>
      </c>
      <c r="G895" s="62">
        <v>0.38657999999999998</v>
      </c>
      <c r="H895" s="62">
        <v>0.66</v>
      </c>
      <c r="I895" s="62">
        <f>F895-G895-H895</f>
        <v>14.00142</v>
      </c>
      <c r="J895" s="63">
        <v>311.52</v>
      </c>
      <c r="K895" s="63">
        <v>9.7629999999999999</v>
      </c>
      <c r="L895" s="63">
        <v>217.22</v>
      </c>
      <c r="M895" s="64">
        <f>K895/L895</f>
        <v>4.4945216830862722E-2</v>
      </c>
      <c r="N895" s="63">
        <v>251.35</v>
      </c>
      <c r="O895" s="63">
        <f>M895*N895</f>
        <v>11.296980250437345</v>
      </c>
      <c r="P895" s="63">
        <f>M895*60*1000</f>
        <v>2696.7130098517632</v>
      </c>
      <c r="Q895" s="65">
        <f>P895*N895/1000</f>
        <v>677.8188150262406</v>
      </c>
    </row>
    <row r="896" spans="1:17" ht="12.75" customHeight="1">
      <c r="A896" s="60"/>
      <c r="B896" s="72" t="s">
        <v>797</v>
      </c>
      <c r="C896" s="66" t="s">
        <v>793</v>
      </c>
      <c r="D896" s="67">
        <v>6</v>
      </c>
      <c r="E896" s="67">
        <v>1977</v>
      </c>
      <c r="F896" s="68">
        <v>17.25</v>
      </c>
      <c r="G896" s="68">
        <v>0.42920000000000003</v>
      </c>
      <c r="H896" s="68">
        <v>0.05</v>
      </c>
      <c r="I896" s="68">
        <v>16.770800000000001</v>
      </c>
      <c r="J896" s="69">
        <v>371.33</v>
      </c>
      <c r="K896" s="69">
        <v>16.770800000000001</v>
      </c>
      <c r="L896" s="69">
        <v>371.33</v>
      </c>
      <c r="M896" s="70">
        <v>4.5164139714001031E-2</v>
      </c>
      <c r="N896" s="69">
        <v>295.49900000000002</v>
      </c>
      <c r="O896" s="69">
        <v>13.345958121347591</v>
      </c>
      <c r="P896" s="69">
        <v>2709.8483828400617</v>
      </c>
      <c r="Q896" s="71">
        <v>800.75748728085546</v>
      </c>
    </row>
    <row r="897" spans="1:17" ht="12.75" customHeight="1">
      <c r="A897" s="60"/>
      <c r="B897" s="72" t="s">
        <v>797</v>
      </c>
      <c r="C897" s="66" t="s">
        <v>794</v>
      </c>
      <c r="D897" s="67">
        <v>6</v>
      </c>
      <c r="E897" s="67">
        <v>1961</v>
      </c>
      <c r="F897" s="68">
        <v>5.4619999999999997</v>
      </c>
      <c r="G897" s="68">
        <v>0</v>
      </c>
      <c r="H897" s="68">
        <v>0</v>
      </c>
      <c r="I897" s="68">
        <v>5.4619990000000005</v>
      </c>
      <c r="J897" s="69">
        <v>120.27</v>
      </c>
      <c r="K897" s="69">
        <v>5.4619990000000005</v>
      </c>
      <c r="L897" s="69">
        <v>120.27</v>
      </c>
      <c r="M897" s="70">
        <v>4.541447576286689E-2</v>
      </c>
      <c r="N897" s="69">
        <v>295.49900000000002</v>
      </c>
      <c r="O897" s="69">
        <v>13.419932173451404</v>
      </c>
      <c r="P897" s="69">
        <v>2724.868545772013</v>
      </c>
      <c r="Q897" s="71">
        <v>805.19593040708412</v>
      </c>
    </row>
    <row r="898" spans="1:17" ht="12.75" customHeight="1">
      <c r="A898" s="60"/>
      <c r="B898" s="61" t="s">
        <v>213</v>
      </c>
      <c r="C898" s="50" t="s">
        <v>208</v>
      </c>
      <c r="D898" s="19">
        <v>16</v>
      </c>
      <c r="E898" s="19">
        <v>1964</v>
      </c>
      <c r="F898" s="62">
        <v>27.57</v>
      </c>
      <c r="G898" s="62"/>
      <c r="H898" s="62"/>
      <c r="I898" s="62">
        <v>27.57</v>
      </c>
      <c r="J898" s="63">
        <v>606.77</v>
      </c>
      <c r="K898" s="63">
        <v>27.57</v>
      </c>
      <c r="L898" s="63">
        <v>606.77</v>
      </c>
      <c r="M898" s="64">
        <f>K898/L898</f>
        <v>4.5437315622064378E-2</v>
      </c>
      <c r="N898" s="63">
        <v>206.55500000000001</v>
      </c>
      <c r="O898" s="63">
        <f>K898*N898/J898</f>
        <v>9.3853047283155071</v>
      </c>
      <c r="P898" s="63">
        <f>M898*60*1000</f>
        <v>2726.2389373238625</v>
      </c>
      <c r="Q898" s="65">
        <f>O898*60</f>
        <v>563.11828369893044</v>
      </c>
    </row>
    <row r="899" spans="1:17" ht="12.75" customHeight="1">
      <c r="A899" s="60"/>
      <c r="B899" s="61" t="s">
        <v>743</v>
      </c>
      <c r="C899" s="50" t="s">
        <v>740</v>
      </c>
      <c r="D899" s="19">
        <v>45</v>
      </c>
      <c r="E899" s="19">
        <v>1983</v>
      </c>
      <c r="F899" s="62">
        <v>166.1</v>
      </c>
      <c r="G899" s="62">
        <v>8.0383999999999993</v>
      </c>
      <c r="H899" s="62">
        <v>4.3</v>
      </c>
      <c r="I899" s="62">
        <v>153.76159999999999</v>
      </c>
      <c r="J899" s="63">
        <v>3370.27</v>
      </c>
      <c r="K899" s="63">
        <v>153.76159999999999</v>
      </c>
      <c r="L899" s="63">
        <v>3370.27</v>
      </c>
      <c r="M899" s="64">
        <f>K899/L899</f>
        <v>4.5622932287324156E-2</v>
      </c>
      <c r="N899" s="63">
        <v>249.16499999999999</v>
      </c>
      <c r="O899" s="63">
        <f>M899*N899</f>
        <v>11.367637923371122</v>
      </c>
      <c r="P899" s="63">
        <f>M899*60*1000</f>
        <v>2737.3759372394493</v>
      </c>
      <c r="Q899" s="65">
        <f>P899*N899/1000</f>
        <v>682.05827540226733</v>
      </c>
    </row>
    <row r="900" spans="1:17" ht="12.75" customHeight="1">
      <c r="A900" s="60"/>
      <c r="B900" s="61" t="s">
        <v>126</v>
      </c>
      <c r="C900" s="50" t="s">
        <v>120</v>
      </c>
      <c r="D900" s="19">
        <v>18</v>
      </c>
      <c r="E900" s="19">
        <v>1959</v>
      </c>
      <c r="F900" s="62">
        <v>45.97</v>
      </c>
      <c r="G900" s="62">
        <v>1.94</v>
      </c>
      <c r="H900" s="62">
        <v>0</v>
      </c>
      <c r="I900" s="62">
        <f>F900-G900-H900</f>
        <v>44.03</v>
      </c>
      <c r="J900" s="63">
        <v>963.76</v>
      </c>
      <c r="K900" s="63">
        <f>I900/J900*L900</f>
        <v>44.03</v>
      </c>
      <c r="L900" s="63">
        <v>963.76</v>
      </c>
      <c r="M900" s="64">
        <f>K900/L900</f>
        <v>4.5685647879140034E-2</v>
      </c>
      <c r="N900" s="63">
        <v>281.32900000000001</v>
      </c>
      <c r="O900" s="63">
        <f>M900*N900</f>
        <v>12.852697632190587</v>
      </c>
      <c r="P900" s="63">
        <f>M900*60*1000</f>
        <v>2741.1388727484018</v>
      </c>
      <c r="Q900" s="65">
        <f>P900*N900/1000</f>
        <v>771.16185793143507</v>
      </c>
    </row>
    <row r="901" spans="1:17" ht="12.75" customHeight="1">
      <c r="A901" s="60"/>
      <c r="B901" s="72" t="s">
        <v>151</v>
      </c>
      <c r="C901" s="50" t="s">
        <v>150</v>
      </c>
      <c r="D901" s="19">
        <v>2</v>
      </c>
      <c r="E901" s="19">
        <v>1985</v>
      </c>
      <c r="F901" s="62">
        <f>G901+H901+I901</f>
        <v>6.1619999999999999</v>
      </c>
      <c r="G901" s="62">
        <v>0.27</v>
      </c>
      <c r="H901" s="62">
        <v>0.32</v>
      </c>
      <c r="I901" s="62">
        <v>5.5720000000000001</v>
      </c>
      <c r="J901" s="63">
        <v>121.2</v>
      </c>
      <c r="K901" s="63">
        <v>5.5720000000000001</v>
      </c>
      <c r="L901" s="63">
        <v>121.2</v>
      </c>
      <c r="M901" s="64">
        <f>K901/L901</f>
        <v>4.5973597359735975E-2</v>
      </c>
      <c r="N901" s="63">
        <v>216</v>
      </c>
      <c r="O901" s="63">
        <f>M901*N901*1.09</f>
        <v>10.824023762376239</v>
      </c>
      <c r="P901" s="63">
        <f>M901*60*1000</f>
        <v>2758.4158415841584</v>
      </c>
      <c r="Q901" s="65">
        <f>P901*N901/1000</f>
        <v>595.81782178217827</v>
      </c>
    </row>
    <row r="902" spans="1:17" ht="12.75" customHeight="1">
      <c r="A902" s="60"/>
      <c r="B902" s="72" t="s">
        <v>300</v>
      </c>
      <c r="C902" s="50" t="s">
        <v>299</v>
      </c>
      <c r="D902" s="19">
        <v>10</v>
      </c>
      <c r="E902" s="19" t="s">
        <v>42</v>
      </c>
      <c r="F902" s="62">
        <f>G902+H902+I902</f>
        <v>15.439</v>
      </c>
      <c r="G902" s="62">
        <v>0.86699999999999999</v>
      </c>
      <c r="H902" s="62">
        <v>0</v>
      </c>
      <c r="I902" s="62">
        <v>14.571999999999999</v>
      </c>
      <c r="J902" s="63">
        <v>314.19</v>
      </c>
      <c r="K902" s="63">
        <f>I902</f>
        <v>14.571999999999999</v>
      </c>
      <c r="L902" s="63">
        <f>J902</f>
        <v>314.19</v>
      </c>
      <c r="M902" s="64">
        <f>K902/L902</f>
        <v>4.6379579235494441E-2</v>
      </c>
      <c r="N902" s="63">
        <v>174.6</v>
      </c>
      <c r="O902" s="63">
        <f>M902*N902</f>
        <v>8.0978745345173291</v>
      </c>
      <c r="P902" s="63">
        <f>M902*60*1000</f>
        <v>2782.7747541296667</v>
      </c>
      <c r="Q902" s="65">
        <f>P902*N902/1000</f>
        <v>485.87247207103979</v>
      </c>
    </row>
    <row r="903" spans="1:17" ht="12.75" customHeight="1">
      <c r="A903" s="60"/>
      <c r="B903" s="72" t="s">
        <v>40</v>
      </c>
      <c r="C903" s="50" t="s">
        <v>38</v>
      </c>
      <c r="D903" s="87">
        <v>6</v>
      </c>
      <c r="E903" s="19">
        <v>1984</v>
      </c>
      <c r="F903" s="62">
        <v>14.3</v>
      </c>
      <c r="G903" s="62">
        <v>0.20399999999999999</v>
      </c>
      <c r="H903" s="62">
        <v>0.96</v>
      </c>
      <c r="I903" s="62">
        <v>13.135999999999999</v>
      </c>
      <c r="J903" s="63">
        <v>281</v>
      </c>
      <c r="K903" s="63">
        <v>13.135999999999999</v>
      </c>
      <c r="L903" s="63">
        <v>281</v>
      </c>
      <c r="M903" s="64">
        <v>4.6747330960854087E-2</v>
      </c>
      <c r="N903" s="63">
        <v>228.9</v>
      </c>
      <c r="O903" s="63">
        <v>10.7004640569395</v>
      </c>
      <c r="P903" s="63">
        <v>2804.8398576512454</v>
      </c>
      <c r="Q903" s="65">
        <v>642.02784341637005</v>
      </c>
    </row>
    <row r="904" spans="1:17" ht="12.75" customHeight="1">
      <c r="A904" s="60"/>
      <c r="B904" s="61" t="s">
        <v>383</v>
      </c>
      <c r="C904" s="66" t="s">
        <v>373</v>
      </c>
      <c r="D904" s="67">
        <v>4</v>
      </c>
      <c r="E904" s="67">
        <v>1955</v>
      </c>
      <c r="F904" s="68">
        <v>10.039999999999999</v>
      </c>
      <c r="G904" s="68">
        <v>0</v>
      </c>
      <c r="H904" s="68">
        <v>0</v>
      </c>
      <c r="I904" s="68">
        <v>10.039999999999999</v>
      </c>
      <c r="J904" s="69">
        <v>214.32</v>
      </c>
      <c r="K904" s="69">
        <v>10.039999999999999</v>
      </c>
      <c r="L904" s="69">
        <v>214.32</v>
      </c>
      <c r="M904" s="70">
        <v>4.6845837999253452E-2</v>
      </c>
      <c r="N904" s="69">
        <v>265.41500000000002</v>
      </c>
      <c r="O904" s="69">
        <v>12.433588092571856</v>
      </c>
      <c r="P904" s="69">
        <v>2810.7502799552071</v>
      </c>
      <c r="Q904" s="71">
        <v>746.01528555431139</v>
      </c>
    </row>
    <row r="905" spans="1:17" ht="12.75" customHeight="1">
      <c r="A905" s="60"/>
      <c r="B905" s="72" t="s">
        <v>28</v>
      </c>
      <c r="C905" s="50" t="s">
        <v>414</v>
      </c>
      <c r="D905" s="19">
        <v>12</v>
      </c>
      <c r="E905" s="19" t="s">
        <v>42</v>
      </c>
      <c r="F905" s="62">
        <f>+G905+H905+I905</f>
        <v>22.94</v>
      </c>
      <c r="G905" s="62">
        <v>0</v>
      </c>
      <c r="H905" s="62">
        <v>0</v>
      </c>
      <c r="I905" s="62">
        <v>22.94</v>
      </c>
      <c r="J905" s="63">
        <v>487.53</v>
      </c>
      <c r="K905" s="63">
        <v>22.94</v>
      </c>
      <c r="L905" s="63">
        <v>487.53</v>
      </c>
      <c r="M905" s="64">
        <f>K905/L905</f>
        <v>4.7053514655508381E-2</v>
      </c>
      <c r="N905" s="63">
        <v>249.71899999999999</v>
      </c>
      <c r="O905" s="63">
        <f>M905*N905</f>
        <v>11.750156626258898</v>
      </c>
      <c r="P905" s="63">
        <f>M905*60*1000</f>
        <v>2823.2108793305033</v>
      </c>
      <c r="Q905" s="65">
        <f>P905*N905/1000</f>
        <v>705.00939757553397</v>
      </c>
    </row>
    <row r="906" spans="1:17" ht="12.75" customHeight="1">
      <c r="A906" s="60"/>
      <c r="B906" s="61" t="s">
        <v>383</v>
      </c>
      <c r="C906" s="66" t="s">
        <v>374</v>
      </c>
      <c r="D906" s="67">
        <v>6</v>
      </c>
      <c r="E906" s="67">
        <v>1959</v>
      </c>
      <c r="F906" s="68">
        <v>15.548999999999999</v>
      </c>
      <c r="G906" s="68">
        <v>0.79725500000000005</v>
      </c>
      <c r="H906" s="68">
        <v>0.06</v>
      </c>
      <c r="I906" s="68">
        <v>14.691744</v>
      </c>
      <c r="J906" s="69">
        <v>310.93</v>
      </c>
      <c r="K906" s="69">
        <v>14.691744</v>
      </c>
      <c r="L906" s="69">
        <v>310.93</v>
      </c>
      <c r="M906" s="70">
        <v>4.7250969671630269E-2</v>
      </c>
      <c r="N906" s="69">
        <v>265.41500000000002</v>
      </c>
      <c r="O906" s="69">
        <v>12.541116115395749</v>
      </c>
      <c r="P906" s="69">
        <v>2835.0581802978163</v>
      </c>
      <c r="Q906" s="71">
        <v>752.46696692374496</v>
      </c>
    </row>
    <row r="907" spans="1:17" ht="12.75" customHeight="1">
      <c r="A907" s="60"/>
      <c r="B907" s="61" t="s">
        <v>126</v>
      </c>
      <c r="C907" s="50" t="s">
        <v>125</v>
      </c>
      <c r="D907" s="19">
        <v>8</v>
      </c>
      <c r="E907" s="19">
        <v>1901</v>
      </c>
      <c r="F907" s="62">
        <v>15.77</v>
      </c>
      <c r="G907" s="62">
        <v>0</v>
      </c>
      <c r="H907" s="62">
        <v>0</v>
      </c>
      <c r="I907" s="62">
        <v>15.77</v>
      </c>
      <c r="J907" s="63">
        <v>330.14</v>
      </c>
      <c r="K907" s="63">
        <f>I907/J907*L907</f>
        <v>14.067562246319742</v>
      </c>
      <c r="L907" s="63">
        <v>294.5</v>
      </c>
      <c r="M907" s="64">
        <f>K907/L907</f>
        <v>4.7767613739625611E-2</v>
      </c>
      <c r="N907" s="63">
        <v>281.32900000000001</v>
      </c>
      <c r="O907" s="63">
        <f>M907*N907</f>
        <v>13.438415005755134</v>
      </c>
      <c r="P907" s="63">
        <f>M907*60*1000</f>
        <v>2866.0568243775369</v>
      </c>
      <c r="Q907" s="65">
        <f>P907*N907/1000</f>
        <v>806.30490034530817</v>
      </c>
    </row>
    <row r="908" spans="1:17" ht="12.75" customHeight="1">
      <c r="A908" s="60"/>
      <c r="B908" s="72" t="s">
        <v>28</v>
      </c>
      <c r="C908" s="50" t="s">
        <v>413</v>
      </c>
      <c r="D908" s="19">
        <v>8</v>
      </c>
      <c r="E908" s="19" t="s">
        <v>42</v>
      </c>
      <c r="F908" s="62">
        <f>+G908+H908+I908</f>
        <v>16.8</v>
      </c>
      <c r="G908" s="62">
        <v>0</v>
      </c>
      <c r="H908" s="62">
        <v>0</v>
      </c>
      <c r="I908" s="62">
        <v>16.8</v>
      </c>
      <c r="J908" s="63">
        <v>351.52</v>
      </c>
      <c r="K908" s="63">
        <v>16.8</v>
      </c>
      <c r="L908" s="63">
        <v>351.52</v>
      </c>
      <c r="M908" s="64">
        <f>K908/L908</f>
        <v>4.7792444242148388E-2</v>
      </c>
      <c r="N908" s="63">
        <v>249.71899999999999</v>
      </c>
      <c r="O908" s="63">
        <f>M908*N908</f>
        <v>11.934681383705053</v>
      </c>
      <c r="P908" s="63">
        <f>M908*60*1000</f>
        <v>2867.5466545289037</v>
      </c>
      <c r="Q908" s="65">
        <f>P908*N908/1000</f>
        <v>716.08088302230328</v>
      </c>
    </row>
    <row r="909" spans="1:17" ht="12.75" customHeight="1">
      <c r="A909" s="60"/>
      <c r="B909" s="61" t="s">
        <v>126</v>
      </c>
      <c r="C909" s="50" t="s">
        <v>123</v>
      </c>
      <c r="D909" s="19">
        <v>63</v>
      </c>
      <c r="E909" s="19">
        <v>1960</v>
      </c>
      <c r="F909" s="62">
        <v>48.61</v>
      </c>
      <c r="G909" s="62">
        <v>4.43</v>
      </c>
      <c r="H909" s="62">
        <v>0</v>
      </c>
      <c r="I909" s="62">
        <f>F909-G909-H909</f>
        <v>44.18</v>
      </c>
      <c r="J909" s="63">
        <v>923.99</v>
      </c>
      <c r="K909" s="63">
        <f>I909/J909*L909</f>
        <v>44.18</v>
      </c>
      <c r="L909" s="63">
        <v>923.99</v>
      </c>
      <c r="M909" s="64">
        <f>K909/L909</f>
        <v>4.7814370285392697E-2</v>
      </c>
      <c r="N909" s="63">
        <v>281.32900000000001</v>
      </c>
      <c r="O909" s="63">
        <f>M909*N909</f>
        <v>13.451568978019242</v>
      </c>
      <c r="P909" s="63">
        <f>M909*60*1000</f>
        <v>2868.862217123562</v>
      </c>
      <c r="Q909" s="65">
        <f>P909*N909/1000</f>
        <v>807.09413868115462</v>
      </c>
    </row>
    <row r="910" spans="1:17" ht="12.75" customHeight="1">
      <c r="A910" s="60"/>
      <c r="B910" s="72" t="s">
        <v>151</v>
      </c>
      <c r="C910" s="50" t="s">
        <v>148</v>
      </c>
      <c r="D910" s="19">
        <v>8</v>
      </c>
      <c r="E910" s="19">
        <v>1964</v>
      </c>
      <c r="F910" s="62">
        <f>G910+H910+I910</f>
        <v>19.599</v>
      </c>
      <c r="G910" s="62">
        <v>0.49</v>
      </c>
      <c r="H910" s="62">
        <v>1.28</v>
      </c>
      <c r="I910" s="62">
        <v>17.829000000000001</v>
      </c>
      <c r="J910" s="63">
        <v>371.23</v>
      </c>
      <c r="K910" s="63">
        <v>17.829000000000001</v>
      </c>
      <c r="L910" s="63">
        <v>371.23</v>
      </c>
      <c r="M910" s="64">
        <f>K910/L910</f>
        <v>4.8026829728200847E-2</v>
      </c>
      <c r="N910" s="63">
        <v>216</v>
      </c>
      <c r="O910" s="63">
        <f>M910*N910*1.09</f>
        <v>11.307436791207609</v>
      </c>
      <c r="P910" s="63">
        <f>M910*60*1000</f>
        <v>2881.6097836920508</v>
      </c>
      <c r="Q910" s="65">
        <f>P910*N910/1000</f>
        <v>622.42771327748301</v>
      </c>
    </row>
    <row r="911" spans="1:17" ht="12.75" customHeight="1">
      <c r="A911" s="60"/>
      <c r="B911" s="61" t="s">
        <v>383</v>
      </c>
      <c r="C911" s="66" t="s">
        <v>378</v>
      </c>
      <c r="D911" s="67">
        <v>4</v>
      </c>
      <c r="E911" s="67">
        <v>1963</v>
      </c>
      <c r="F911" s="68">
        <v>7.62</v>
      </c>
      <c r="G911" s="68">
        <v>0.32207999999999998</v>
      </c>
      <c r="H911" s="68">
        <v>0.04</v>
      </c>
      <c r="I911" s="68">
        <v>7.2579200000000004</v>
      </c>
      <c r="J911" s="69">
        <v>150.99</v>
      </c>
      <c r="K911" s="69">
        <v>7.2579200000000004</v>
      </c>
      <c r="L911" s="69">
        <v>150.99</v>
      </c>
      <c r="M911" s="70">
        <v>4.8068878733690971E-2</v>
      </c>
      <c r="N911" s="69">
        <v>265.41500000000002</v>
      </c>
      <c r="O911" s="69">
        <v>12.758201449102589</v>
      </c>
      <c r="P911" s="69">
        <v>2884.1327240214587</v>
      </c>
      <c r="Q911" s="71">
        <v>765.4920869461555</v>
      </c>
    </row>
    <row r="912" spans="1:17" ht="12.75" customHeight="1">
      <c r="A912" s="60"/>
      <c r="B912" s="61" t="s">
        <v>919</v>
      </c>
      <c r="C912" s="66" t="s">
        <v>914</v>
      </c>
      <c r="D912" s="67">
        <v>5</v>
      </c>
      <c r="E912" s="67">
        <v>1961</v>
      </c>
      <c r="F912" s="68">
        <v>10.76</v>
      </c>
      <c r="G912" s="68">
        <v>0</v>
      </c>
      <c r="H912" s="68">
        <v>0</v>
      </c>
      <c r="I912" s="68">
        <v>10.76</v>
      </c>
      <c r="J912" s="69">
        <v>223.64</v>
      </c>
      <c r="K912" s="69">
        <v>10.76</v>
      </c>
      <c r="L912" s="69">
        <v>223.64</v>
      </c>
      <c r="M912" s="70">
        <v>4.8113038812377038E-2</v>
      </c>
      <c r="N912" s="69">
        <v>301.27600000000001</v>
      </c>
      <c r="O912" s="69">
        <v>14.495303881237705</v>
      </c>
      <c r="P912" s="69">
        <v>2886.7823287426222</v>
      </c>
      <c r="Q912" s="71">
        <v>869.7182328742623</v>
      </c>
    </row>
    <row r="913" spans="1:17" ht="12.75" customHeight="1">
      <c r="A913" s="60"/>
      <c r="B913" s="61" t="s">
        <v>383</v>
      </c>
      <c r="C913" s="66" t="s">
        <v>376</v>
      </c>
      <c r="D913" s="67">
        <v>8</v>
      </c>
      <c r="E913" s="67">
        <v>1959</v>
      </c>
      <c r="F913" s="68">
        <v>17.458815999999999</v>
      </c>
      <c r="G913" s="68">
        <v>0</v>
      </c>
      <c r="H913" s="68">
        <v>0</v>
      </c>
      <c r="I913" s="68">
        <v>17.458815999999999</v>
      </c>
      <c r="J913" s="69">
        <v>361.06</v>
      </c>
      <c r="K913" s="69">
        <v>17.458815999999999</v>
      </c>
      <c r="L913" s="69">
        <v>361.06</v>
      </c>
      <c r="M913" s="70">
        <v>4.835433445964659E-2</v>
      </c>
      <c r="N913" s="69">
        <v>265.41500000000002</v>
      </c>
      <c r="O913" s="69">
        <v>12.833965680607101</v>
      </c>
      <c r="P913" s="69">
        <v>2901.2600675787958</v>
      </c>
      <c r="Q913" s="71">
        <v>770.03794083642606</v>
      </c>
    </row>
    <row r="914" spans="1:17" ht="12.75" customHeight="1">
      <c r="A914" s="60"/>
      <c r="B914" s="61" t="s">
        <v>383</v>
      </c>
      <c r="C914" s="66" t="s">
        <v>375</v>
      </c>
      <c r="D914" s="67">
        <v>8</v>
      </c>
      <c r="E914" s="67">
        <v>1955</v>
      </c>
      <c r="F914" s="68">
        <v>26.510750000000002</v>
      </c>
      <c r="G914" s="68">
        <v>0</v>
      </c>
      <c r="H914" s="68">
        <v>0</v>
      </c>
      <c r="I914" s="68">
        <v>26.510750000000002</v>
      </c>
      <c r="J914" s="69">
        <v>548.26</v>
      </c>
      <c r="K914" s="69">
        <v>26.510750000000002</v>
      </c>
      <c r="L914" s="69">
        <v>548.26</v>
      </c>
      <c r="M914" s="70">
        <v>4.8354339182139862E-2</v>
      </c>
      <c r="N914" s="69">
        <v>265.41500000000002</v>
      </c>
      <c r="O914" s="69">
        <v>12.833966934027652</v>
      </c>
      <c r="P914" s="69">
        <v>2901.2603509283917</v>
      </c>
      <c r="Q914" s="71">
        <v>770.03801604165915</v>
      </c>
    </row>
    <row r="915" spans="1:17" ht="12.75" customHeight="1">
      <c r="A915" s="60"/>
      <c r="B915" s="72" t="s">
        <v>265</v>
      </c>
      <c r="C915" s="50" t="s">
        <v>667</v>
      </c>
      <c r="D915" s="19">
        <v>23</v>
      </c>
      <c r="E915" s="19">
        <v>1963</v>
      </c>
      <c r="F915" s="62">
        <v>24.571000000000002</v>
      </c>
      <c r="G915" s="62"/>
      <c r="H915" s="62"/>
      <c r="I915" s="62">
        <f>F915-G915-H915</f>
        <v>24.571000000000002</v>
      </c>
      <c r="J915" s="63">
        <v>502.6</v>
      </c>
      <c r="K915" s="63">
        <v>24.571000000000002</v>
      </c>
      <c r="L915" s="63">
        <v>502.6</v>
      </c>
      <c r="M915" s="64">
        <f>K915/L915</f>
        <v>4.8887783525666535E-2</v>
      </c>
      <c r="N915" s="63">
        <v>251.35</v>
      </c>
      <c r="O915" s="63">
        <f>M915*N915</f>
        <v>12.287944389176284</v>
      </c>
      <c r="P915" s="63">
        <f>M915*60*1000</f>
        <v>2933.2670115399919</v>
      </c>
      <c r="Q915" s="65">
        <f>P915*N915/1000</f>
        <v>737.276663350577</v>
      </c>
    </row>
    <row r="916" spans="1:17" ht="12.75" customHeight="1">
      <c r="A916" s="60"/>
      <c r="B916" s="72" t="s">
        <v>797</v>
      </c>
      <c r="C916" s="66" t="s">
        <v>795</v>
      </c>
      <c r="D916" s="67">
        <v>9</v>
      </c>
      <c r="E916" s="67">
        <v>1959</v>
      </c>
      <c r="F916" s="68">
        <v>15.964</v>
      </c>
      <c r="G916" s="68">
        <v>0</v>
      </c>
      <c r="H916" s="68">
        <v>0</v>
      </c>
      <c r="I916" s="68">
        <v>15.964002000000001</v>
      </c>
      <c r="J916" s="69">
        <v>321.39999999999998</v>
      </c>
      <c r="K916" s="69">
        <v>15.964002000000001</v>
      </c>
      <c r="L916" s="69">
        <v>321.39999999999998</v>
      </c>
      <c r="M916" s="70">
        <v>4.9670199128811453E-2</v>
      </c>
      <c r="N916" s="69">
        <v>295.49900000000002</v>
      </c>
      <c r="O916" s="69">
        <v>14.677494172364657</v>
      </c>
      <c r="P916" s="69">
        <v>2980.2119477286874</v>
      </c>
      <c r="Q916" s="71">
        <v>880.64965034187946</v>
      </c>
    </row>
    <row r="917" spans="1:17" ht="12.75" customHeight="1">
      <c r="A917" s="60"/>
      <c r="B917" s="61" t="s">
        <v>383</v>
      </c>
      <c r="C917" s="66" t="s">
        <v>377</v>
      </c>
      <c r="D917" s="67">
        <v>4</v>
      </c>
      <c r="E917" s="67">
        <v>1952</v>
      </c>
      <c r="F917" s="68">
        <v>5.3714760000000004</v>
      </c>
      <c r="G917" s="68">
        <v>0</v>
      </c>
      <c r="H917" s="68">
        <v>0</v>
      </c>
      <c r="I917" s="68">
        <v>5.3714760000000004</v>
      </c>
      <c r="J917" s="69">
        <v>108</v>
      </c>
      <c r="K917" s="69">
        <v>5.3714760000000004</v>
      </c>
      <c r="L917" s="69">
        <v>108</v>
      </c>
      <c r="M917" s="70">
        <v>4.9735888888888892E-2</v>
      </c>
      <c r="N917" s="69">
        <v>265.41500000000002</v>
      </c>
      <c r="O917" s="69">
        <v>13.200650949444446</v>
      </c>
      <c r="P917" s="69">
        <v>2984.1533333333336</v>
      </c>
      <c r="Q917" s="71">
        <v>792.03905696666686</v>
      </c>
    </row>
    <row r="918" spans="1:17" ht="12.75" customHeight="1">
      <c r="A918" s="60"/>
      <c r="B918" s="61" t="s">
        <v>383</v>
      </c>
      <c r="C918" s="66" t="s">
        <v>379</v>
      </c>
      <c r="D918" s="67">
        <v>6</v>
      </c>
      <c r="E918" s="67">
        <v>1940</v>
      </c>
      <c r="F918" s="68">
        <v>13.118</v>
      </c>
      <c r="G918" s="68">
        <v>0.53680000000000005</v>
      </c>
      <c r="H918" s="68">
        <v>0</v>
      </c>
      <c r="I918" s="68">
        <v>12.581201</v>
      </c>
      <c r="J918" s="69">
        <v>250.65</v>
      </c>
      <c r="K918" s="69">
        <v>12.581201</v>
      </c>
      <c r="L918" s="69">
        <v>250.65</v>
      </c>
      <c r="M918" s="70">
        <v>5.0194298823060042E-2</v>
      </c>
      <c r="N918" s="69">
        <v>265.41500000000002</v>
      </c>
      <c r="O918" s="69">
        <v>13.322319822122482</v>
      </c>
      <c r="P918" s="69">
        <v>3011.6579293836025</v>
      </c>
      <c r="Q918" s="71">
        <v>799.339189327349</v>
      </c>
    </row>
    <row r="919" spans="1:17" ht="12.75" customHeight="1">
      <c r="A919" s="60"/>
      <c r="B919" s="72" t="s">
        <v>40</v>
      </c>
      <c r="C919" s="50" t="s">
        <v>39</v>
      </c>
      <c r="D919" s="87">
        <v>6</v>
      </c>
      <c r="E919" s="19">
        <v>1980</v>
      </c>
      <c r="F919" s="62">
        <v>15.5</v>
      </c>
      <c r="G919" s="62">
        <v>0.71399999999999997</v>
      </c>
      <c r="H919" s="62">
        <v>0.96</v>
      </c>
      <c r="I919" s="62">
        <v>13.826000000000001</v>
      </c>
      <c r="J919" s="63">
        <v>275</v>
      </c>
      <c r="K919" s="63">
        <v>13.826000000000001</v>
      </c>
      <c r="L919" s="63">
        <v>275</v>
      </c>
      <c r="M919" s="64">
        <v>5.027636363636364E-2</v>
      </c>
      <c r="N919" s="63">
        <v>228.9</v>
      </c>
      <c r="O919" s="63">
        <v>11.508259636363638</v>
      </c>
      <c r="P919" s="63">
        <v>3016.5818181818181</v>
      </c>
      <c r="Q919" s="65">
        <v>690.49557818181825</v>
      </c>
    </row>
    <row r="920" spans="1:17" ht="12.75" customHeight="1">
      <c r="A920" s="60"/>
      <c r="B920" s="61" t="s">
        <v>213</v>
      </c>
      <c r="C920" s="50" t="s">
        <v>211</v>
      </c>
      <c r="D920" s="19">
        <v>10</v>
      </c>
      <c r="E920" s="19">
        <v>1938</v>
      </c>
      <c r="F920" s="62">
        <v>15.37</v>
      </c>
      <c r="G920" s="62"/>
      <c r="H920" s="62"/>
      <c r="I920" s="62">
        <v>15.37</v>
      </c>
      <c r="J920" s="63">
        <v>304.82</v>
      </c>
      <c r="K920" s="63">
        <v>15.37</v>
      </c>
      <c r="L920" s="63">
        <v>304.82</v>
      </c>
      <c r="M920" s="64">
        <f>K920/L920</f>
        <v>5.0423200577389936E-2</v>
      </c>
      <c r="N920" s="63">
        <v>206.55500000000001</v>
      </c>
      <c r="O920" s="63">
        <f>K920*N920/J920</f>
        <v>10.415164195262777</v>
      </c>
      <c r="P920" s="63">
        <f>M920*60*1000</f>
        <v>3025.3920346433961</v>
      </c>
      <c r="Q920" s="65">
        <f>O920*60</f>
        <v>624.90985171576665</v>
      </c>
    </row>
    <row r="921" spans="1:17" ht="12.75" customHeight="1">
      <c r="A921" s="60"/>
      <c r="B921" s="61" t="s">
        <v>383</v>
      </c>
      <c r="C921" s="66" t="s">
        <v>382</v>
      </c>
      <c r="D921" s="67">
        <v>13</v>
      </c>
      <c r="E921" s="67" t="s">
        <v>42</v>
      </c>
      <c r="F921" s="68">
        <v>20.338999999999999</v>
      </c>
      <c r="G921" s="68">
        <v>0</v>
      </c>
      <c r="H921" s="68">
        <v>0</v>
      </c>
      <c r="I921" s="68">
        <v>20.338999000000001</v>
      </c>
      <c r="J921" s="69">
        <v>397.64</v>
      </c>
      <c r="K921" s="69">
        <v>20.338999000000001</v>
      </c>
      <c r="L921" s="69">
        <v>397.64</v>
      </c>
      <c r="M921" s="70">
        <v>5.1149278241625594E-2</v>
      </c>
      <c r="N921" s="69">
        <v>265.41500000000002</v>
      </c>
      <c r="O921" s="69">
        <v>13.575785684501058</v>
      </c>
      <c r="P921" s="69">
        <v>3068.9566944975354</v>
      </c>
      <c r="Q921" s="71">
        <v>814.5471410700635</v>
      </c>
    </row>
    <row r="922" spans="1:17" ht="12.75" customHeight="1">
      <c r="A922" s="60"/>
      <c r="B922" s="61" t="s">
        <v>743</v>
      </c>
      <c r="C922" s="50" t="s">
        <v>741</v>
      </c>
      <c r="D922" s="19">
        <v>4</v>
      </c>
      <c r="E922" s="19">
        <v>1957</v>
      </c>
      <c r="F922" s="62">
        <v>8.33</v>
      </c>
      <c r="G922" s="62">
        <v>1.1067</v>
      </c>
      <c r="H922" s="62"/>
      <c r="I922" s="62">
        <v>7.2233000000000001</v>
      </c>
      <c r="J922" s="63">
        <v>140.91999999999999</v>
      </c>
      <c r="K922" s="63">
        <v>7.2233000000000001</v>
      </c>
      <c r="L922" s="63">
        <v>140.91999999999999</v>
      </c>
      <c r="M922" s="64">
        <f>K922/L922</f>
        <v>5.1258160658529665E-2</v>
      </c>
      <c r="N922" s="63">
        <v>249.16499999999999</v>
      </c>
      <c r="O922" s="63">
        <f>M922*N922</f>
        <v>12.771739600482544</v>
      </c>
      <c r="P922" s="63">
        <f>M922*60*1000</f>
        <v>3075.4896395117803</v>
      </c>
      <c r="Q922" s="65">
        <f>P922*N922/1000</f>
        <v>766.30437602895279</v>
      </c>
    </row>
    <row r="923" spans="1:17" ht="12.75" customHeight="1">
      <c r="A923" s="60"/>
      <c r="B923" s="61" t="s">
        <v>383</v>
      </c>
      <c r="C923" s="66" t="s">
        <v>381</v>
      </c>
      <c r="D923" s="67">
        <v>8</v>
      </c>
      <c r="E923" s="67" t="s">
        <v>42</v>
      </c>
      <c r="F923" s="68">
        <v>12.922000000000001</v>
      </c>
      <c r="G923" s="68">
        <v>0</v>
      </c>
      <c r="H923" s="68">
        <v>0</v>
      </c>
      <c r="I923" s="68">
        <v>12.922002000000001</v>
      </c>
      <c r="J923" s="69">
        <v>248.01</v>
      </c>
      <c r="K923" s="69">
        <v>12.922002000000001</v>
      </c>
      <c r="L923" s="69">
        <v>248.01</v>
      </c>
      <c r="M923" s="70">
        <v>5.2102745857021897E-2</v>
      </c>
      <c r="N923" s="69">
        <v>265.41500000000002</v>
      </c>
      <c r="O923" s="69">
        <v>13.828850291641468</v>
      </c>
      <c r="P923" s="69">
        <v>3126.1647514213137</v>
      </c>
      <c r="Q923" s="71">
        <v>829.73101749848809</v>
      </c>
    </row>
    <row r="924" spans="1:17" ht="12.75" customHeight="1">
      <c r="A924" s="60"/>
      <c r="B924" s="72" t="s">
        <v>265</v>
      </c>
      <c r="C924" s="50" t="s">
        <v>668</v>
      </c>
      <c r="D924" s="19">
        <v>6</v>
      </c>
      <c r="E924" s="19">
        <v>1926</v>
      </c>
      <c r="F924" s="62">
        <v>14.455</v>
      </c>
      <c r="G924" s="62">
        <v>0.40899999999999997</v>
      </c>
      <c r="H924" s="62">
        <v>0.8</v>
      </c>
      <c r="I924" s="62">
        <f>F924-G924-H924</f>
        <v>13.245999999999999</v>
      </c>
      <c r="J924" s="63">
        <v>254.15</v>
      </c>
      <c r="K924" s="63">
        <v>10.1256</v>
      </c>
      <c r="L924" s="63">
        <v>194.28</v>
      </c>
      <c r="M924" s="64">
        <f>K924/L924</f>
        <v>5.2118591723285979E-2</v>
      </c>
      <c r="N924" s="63">
        <v>251.35</v>
      </c>
      <c r="O924" s="63">
        <f>M924*N924</f>
        <v>13.100008029647931</v>
      </c>
      <c r="P924" s="63">
        <f>M924*60*1000</f>
        <v>3127.1155033971586</v>
      </c>
      <c r="Q924" s="65">
        <f>P924*N924/1000</f>
        <v>786.00048177887584</v>
      </c>
    </row>
    <row r="925" spans="1:17" ht="12.75" customHeight="1">
      <c r="A925" s="60"/>
      <c r="B925" s="61" t="s">
        <v>383</v>
      </c>
      <c r="C925" s="66" t="s">
        <v>380</v>
      </c>
      <c r="D925" s="67">
        <v>4</v>
      </c>
      <c r="E925" s="67">
        <v>1940</v>
      </c>
      <c r="F925" s="68">
        <v>24.312999999999999</v>
      </c>
      <c r="G925" s="68">
        <v>1.837145</v>
      </c>
      <c r="H925" s="68">
        <v>0.04</v>
      </c>
      <c r="I925" s="68">
        <v>22.435856999999999</v>
      </c>
      <c r="J925" s="69">
        <v>415.64</v>
      </c>
      <c r="K925" s="69">
        <v>22.435856999999999</v>
      </c>
      <c r="L925" s="69">
        <v>415.64</v>
      </c>
      <c r="M925" s="70">
        <v>5.3979061206813589E-2</v>
      </c>
      <c r="N925" s="69">
        <v>265.41500000000002</v>
      </c>
      <c r="O925" s="69">
        <v>14.32685253020643</v>
      </c>
      <c r="P925" s="69">
        <v>3238.7436724088152</v>
      </c>
      <c r="Q925" s="71">
        <v>859.61115181238574</v>
      </c>
    </row>
    <row r="926" spans="1:17" ht="12.75" customHeight="1">
      <c r="A926" s="60"/>
      <c r="B926" s="72" t="s">
        <v>29</v>
      </c>
      <c r="C926" s="50" t="s">
        <v>415</v>
      </c>
      <c r="D926" s="19">
        <v>6</v>
      </c>
      <c r="E926" s="19" t="s">
        <v>42</v>
      </c>
      <c r="F926" s="62">
        <f>+G926+H926+I926</f>
        <v>8.71434</v>
      </c>
      <c r="G926" s="62">
        <v>0.109434</v>
      </c>
      <c r="H926" s="62">
        <v>0.02</v>
      </c>
      <c r="I926" s="62">
        <v>8.5849060000000001</v>
      </c>
      <c r="J926" s="63">
        <v>156.38999999999999</v>
      </c>
      <c r="K926" s="63">
        <v>8.5849060000000001</v>
      </c>
      <c r="L926" s="63">
        <v>156.38999999999999</v>
      </c>
      <c r="M926" s="64">
        <f>K926/L926</f>
        <v>5.489421318498626E-2</v>
      </c>
      <c r="N926" s="63">
        <v>249.71899999999999</v>
      </c>
      <c r="O926" s="63">
        <f>M926*N926</f>
        <v>13.708128022341583</v>
      </c>
      <c r="P926" s="63">
        <f>M926*60*1000</f>
        <v>3293.6527910991758</v>
      </c>
      <c r="Q926" s="65">
        <f>P926*N926/1000</f>
        <v>822.4876813404951</v>
      </c>
    </row>
    <row r="927" spans="1:17" ht="12.75" customHeight="1">
      <c r="A927" s="60"/>
      <c r="B927" s="61" t="s">
        <v>743</v>
      </c>
      <c r="C927" s="50" t="s">
        <v>742</v>
      </c>
      <c r="D927" s="19">
        <v>6</v>
      </c>
      <c r="E927" s="19">
        <v>1900</v>
      </c>
      <c r="F927" s="62">
        <v>12.19</v>
      </c>
      <c r="G927" s="62">
        <v>0.96</v>
      </c>
      <c r="H927" s="62">
        <v>0.06</v>
      </c>
      <c r="I927" s="62">
        <v>11.17</v>
      </c>
      <c r="J927" s="63">
        <v>199.11</v>
      </c>
      <c r="K927" s="63">
        <v>11.17</v>
      </c>
      <c r="L927" s="63">
        <v>199.11</v>
      </c>
      <c r="M927" s="64">
        <f>K927/L927</f>
        <v>5.6099643413188682E-2</v>
      </c>
      <c r="N927" s="63">
        <v>249.16499999999999</v>
      </c>
      <c r="O927" s="63">
        <f>M927*N927</f>
        <v>13.978067651047157</v>
      </c>
      <c r="P927" s="63">
        <f>M927*60*1000</f>
        <v>3365.9786047913212</v>
      </c>
      <c r="Q927" s="65">
        <f>P927*N927/1000</f>
        <v>838.68405906282942</v>
      </c>
    </row>
    <row r="928" spans="1:17" ht="12.75" customHeight="1">
      <c r="A928" s="60"/>
      <c r="B928" s="72" t="s">
        <v>28</v>
      </c>
      <c r="C928" s="50" t="s">
        <v>412</v>
      </c>
      <c r="D928" s="19">
        <v>5</v>
      </c>
      <c r="E928" s="19" t="s">
        <v>42</v>
      </c>
      <c r="F928" s="62">
        <f>+G928+H928+I928</f>
        <v>9.9</v>
      </c>
      <c r="G928" s="62">
        <v>0</v>
      </c>
      <c r="H928" s="62">
        <v>0</v>
      </c>
      <c r="I928" s="62">
        <v>9.9</v>
      </c>
      <c r="J928" s="63">
        <v>176.04</v>
      </c>
      <c r="K928" s="63">
        <v>9.9</v>
      </c>
      <c r="L928" s="63">
        <v>176.04</v>
      </c>
      <c r="M928" s="64">
        <f>K928/L928</f>
        <v>5.6237218813905934E-2</v>
      </c>
      <c r="N928" s="63">
        <v>249.71899999999999</v>
      </c>
      <c r="O928" s="63">
        <f>M928*N928</f>
        <v>14.043502044989776</v>
      </c>
      <c r="P928" s="63">
        <f>M928*60*1000</f>
        <v>3374.2331288343557</v>
      </c>
      <c r="Q928" s="65">
        <f>P928*N928/1000</f>
        <v>842.61012269938647</v>
      </c>
    </row>
    <row r="929" spans="1:17" ht="12.75" customHeight="1">
      <c r="A929" s="60"/>
      <c r="B929" s="61" t="s">
        <v>518</v>
      </c>
      <c r="C929" s="50" t="s">
        <v>517</v>
      </c>
      <c r="D929" s="19">
        <v>7</v>
      </c>
      <c r="E929" s="19">
        <v>1985</v>
      </c>
      <c r="F929" s="62">
        <f>SUM(G929:I929)</f>
        <v>6.77</v>
      </c>
      <c r="G929" s="62">
        <v>0</v>
      </c>
      <c r="H929" s="62">
        <v>0</v>
      </c>
      <c r="I929" s="62">
        <v>6.77</v>
      </c>
      <c r="J929" s="63">
        <v>108.3</v>
      </c>
      <c r="K929" s="63">
        <v>6.77</v>
      </c>
      <c r="L929" s="63">
        <v>108.3</v>
      </c>
      <c r="M929" s="64">
        <f>K929/L929</f>
        <v>6.2511542012927052E-2</v>
      </c>
      <c r="N929" s="63">
        <v>290.2</v>
      </c>
      <c r="O929" s="63">
        <f>M929*N929</f>
        <v>18.140849492151428</v>
      </c>
      <c r="P929" s="63">
        <f>M929*60*1000</f>
        <v>3750.6925207756231</v>
      </c>
      <c r="Q929" s="65">
        <f>P929*N929/1000</f>
        <v>1088.4509695290858</v>
      </c>
    </row>
    <row r="930" spans="1:17" ht="12.75" customHeight="1">
      <c r="A930" s="60"/>
      <c r="B930" s="72" t="s">
        <v>326</v>
      </c>
      <c r="C930" s="50" t="s">
        <v>323</v>
      </c>
      <c r="D930" s="19">
        <v>3</v>
      </c>
      <c r="E930" s="19">
        <v>1940</v>
      </c>
      <c r="F930" s="62">
        <f>SUM(I930+H930+G930)</f>
        <v>7.6840000000000002</v>
      </c>
      <c r="G930" s="62"/>
      <c r="H930" s="62"/>
      <c r="I930" s="62">
        <v>7.6840000000000002</v>
      </c>
      <c r="J930" s="63">
        <v>112.26</v>
      </c>
      <c r="K930" s="63">
        <v>7.6840000000000002</v>
      </c>
      <c r="L930" s="63">
        <v>112.26</v>
      </c>
      <c r="M930" s="64">
        <f>K930/L930</f>
        <v>6.844824514519865E-2</v>
      </c>
      <c r="N930" s="63">
        <v>206.45</v>
      </c>
      <c r="O930" s="63">
        <f>M930*N930</f>
        <v>14.13114021022626</v>
      </c>
      <c r="P930" s="63">
        <f>M930*60*1000</f>
        <v>4106.8947087119186</v>
      </c>
      <c r="Q930" s="65">
        <f>P930*N930/1000</f>
        <v>847.86841261357563</v>
      </c>
    </row>
    <row r="931" spans="1:17" ht="13.5" customHeight="1" thickBot="1">
      <c r="A931" s="104"/>
      <c r="B931" s="105" t="s">
        <v>919</v>
      </c>
      <c r="C931" s="106" t="s">
        <v>915</v>
      </c>
      <c r="D931" s="107">
        <v>11</v>
      </c>
      <c r="E931" s="107">
        <v>1976</v>
      </c>
      <c r="F931" s="108">
        <v>66.686999999999998</v>
      </c>
      <c r="G931" s="108">
        <v>5.5634880000000004</v>
      </c>
      <c r="H931" s="108">
        <v>9.6</v>
      </c>
      <c r="I931" s="108">
        <v>51.523508999999997</v>
      </c>
      <c r="J931" s="109">
        <v>496.05</v>
      </c>
      <c r="K931" s="109">
        <v>51.523508999999997</v>
      </c>
      <c r="L931" s="109">
        <v>496.05</v>
      </c>
      <c r="M931" s="110">
        <v>0.10386757181735712</v>
      </c>
      <c r="N931" s="109">
        <v>301.27600000000001</v>
      </c>
      <c r="O931" s="109">
        <v>31.292806566846085</v>
      </c>
      <c r="P931" s="109">
        <v>6232.0543090414267</v>
      </c>
      <c r="Q931" s="111">
        <v>1877.5683940107649</v>
      </c>
    </row>
  </sheetData>
  <sortState ref="B733:R931">
    <sortCondition ref="M733:M931"/>
  </sortState>
  <mergeCells count="19">
    <mergeCell ref="A6:A207"/>
    <mergeCell ref="A208:A406"/>
    <mergeCell ref="A407:A732"/>
    <mergeCell ref="A733:A931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D2:D3"/>
    <mergeCell ref="J2:J3"/>
    <mergeCell ref="K2:K3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sausis</vt:lpstr>
      <vt:lpstr>'2014 sausis'!Print_Titles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2014-02-17T08:24:11Z</dcterms:modified>
</cp:coreProperties>
</file>